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 PC\Downloads\BDM  Project\"/>
    </mc:Choice>
  </mc:AlternateContent>
  <xr:revisionPtr revIDLastSave="0" documentId="13_ncr:1_{6DD2F56F-AD98-48A7-AD10-8014998FF5D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Inventory" sheetId="1" r:id="rId1"/>
    <sheet name="Sales" sheetId="2" r:id="rId2"/>
    <sheet name="Turnover" sheetId="5" r:id="rId3"/>
    <sheet name="Sheet1" sheetId="3" r:id="rId4"/>
    <sheet name="Sheet2" sheetId="4" r:id="rId5"/>
    <sheet name="Sheet4" sheetId="6" r:id="rId6"/>
  </sheets>
  <definedNames>
    <definedName name="_xlnm._FilterDatabase" localSheetId="0" hidden="1">Inventory!$A$1:$M$130</definedName>
    <definedName name="_xlnm._FilterDatabase" localSheetId="1" hidden="1">Sales!$A$1:$F$115</definedName>
    <definedName name="_xlnm._FilterDatabase" localSheetId="5" hidden="1">Sheet4!$A$1:$B$1</definedName>
    <definedName name="_xlnm._FilterDatabase" localSheetId="2" hidden="1">Turnover!$A$1:$E$128</definedName>
  </definedNames>
  <calcPr calcId="191029"/>
  <pivotCaches>
    <pivotCache cacheId="0" r:id="rId7"/>
    <pivotCache cacheId="1" r:id="rId8"/>
    <pivotCache cacheId="2" r:id="rId9"/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2" i="5"/>
  <c r="G14" i="5"/>
  <c r="G18" i="5"/>
  <c r="G30" i="5"/>
  <c r="G34" i="5"/>
  <c r="G46" i="5"/>
  <c r="G50" i="5"/>
  <c r="G62" i="5"/>
  <c r="G66" i="5"/>
  <c r="G78" i="5"/>
  <c r="G82" i="5"/>
  <c r="G94" i="5"/>
  <c r="G98" i="5"/>
  <c r="G110" i="5"/>
  <c r="G118" i="5"/>
  <c r="G121" i="5"/>
  <c r="G126" i="5"/>
  <c r="G129" i="5"/>
  <c r="F130" i="5"/>
  <c r="G130" i="5" s="1"/>
  <c r="F129" i="5"/>
  <c r="F128" i="5"/>
  <c r="G128" i="5" s="1"/>
  <c r="F127" i="5"/>
  <c r="G127" i="5" s="1"/>
  <c r="F126" i="5"/>
  <c r="F125" i="5"/>
  <c r="G125" i="5" s="1"/>
  <c r="F124" i="5"/>
  <c r="G124" i="5" s="1"/>
  <c r="F123" i="5"/>
  <c r="G123" i="5" s="1"/>
  <c r="F122" i="5"/>
  <c r="G122" i="5" s="1"/>
  <c r="F121" i="5"/>
  <c r="F120" i="5"/>
  <c r="G120" i="5" s="1"/>
  <c r="F119" i="5"/>
  <c r="G119" i="5" s="1"/>
  <c r="F118" i="5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F97" i="5"/>
  <c r="G97" i="5" s="1"/>
  <c r="F96" i="5"/>
  <c r="G96" i="5" s="1"/>
  <c r="F95" i="5"/>
  <c r="G95" i="5" s="1"/>
  <c r="F94" i="5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F81" i="5"/>
  <c r="G81" i="5" s="1"/>
  <c r="F80" i="5"/>
  <c r="G80" i="5" s="1"/>
  <c r="F79" i="5"/>
  <c r="G79" i="5" s="1"/>
  <c r="F78" i="5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F65" i="5"/>
  <c r="G65" i="5" s="1"/>
  <c r="F64" i="5"/>
  <c r="G64" i="5" s="1"/>
  <c r="F63" i="5"/>
  <c r="G63" i="5" s="1"/>
  <c r="F62" i="5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F49" i="5"/>
  <c r="G49" i="5" s="1"/>
  <c r="F48" i="5"/>
  <c r="G48" i="5" s="1"/>
  <c r="F47" i="5"/>
  <c r="G47" i="5" s="1"/>
  <c r="F46" i="5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F33" i="5"/>
  <c r="G33" i="5" s="1"/>
  <c r="F32" i="5"/>
  <c r="G32" i="5" s="1"/>
  <c r="F31" i="5"/>
  <c r="G31" i="5" s="1"/>
  <c r="F30" i="5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F17" i="5"/>
  <c r="G17" i="5" s="1"/>
  <c r="F16" i="5"/>
  <c r="G16" i="5" s="1"/>
  <c r="F15" i="5"/>
  <c r="G15" i="5" s="1"/>
  <c r="F14" i="5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D47" i="6" l="1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46" i="6"/>
  <c r="C48" i="6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47" i="6"/>
  <c r="C46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4" i="6"/>
  <c r="C26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25" i="6"/>
  <c r="C2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" i="6"/>
  <c r="C4" i="6"/>
  <c r="C5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3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4" i="1"/>
  <c r="M115" i="1"/>
  <c r="M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2" i="1"/>
  <c r="E115" i="2" l="1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30" i="1"/>
  <c r="K130" i="1" s="1"/>
  <c r="L130" i="1" s="1"/>
  <c r="G130" i="1"/>
  <c r="I129" i="1"/>
  <c r="K129" i="1" s="1"/>
  <c r="L129" i="1" s="1"/>
  <c r="G129" i="1"/>
  <c r="I128" i="1"/>
  <c r="K128" i="1" s="1"/>
  <c r="L128" i="1" s="1"/>
  <c r="G128" i="1"/>
  <c r="I127" i="1"/>
  <c r="K127" i="1" s="1"/>
  <c r="L127" i="1" s="1"/>
  <c r="G127" i="1"/>
  <c r="I126" i="1"/>
  <c r="K126" i="1" s="1"/>
  <c r="L126" i="1" s="1"/>
  <c r="G126" i="1"/>
  <c r="I125" i="1"/>
  <c r="K125" i="1" s="1"/>
  <c r="L125" i="1" s="1"/>
  <c r="G125" i="1"/>
  <c r="I124" i="1"/>
  <c r="K124" i="1" s="1"/>
  <c r="L124" i="1" s="1"/>
  <c r="G124" i="1"/>
  <c r="I123" i="1"/>
  <c r="K123" i="1" s="1"/>
  <c r="L123" i="1" s="1"/>
  <c r="G123" i="1"/>
  <c r="I122" i="1"/>
  <c r="K122" i="1" s="1"/>
  <c r="G122" i="1"/>
  <c r="I121" i="1"/>
  <c r="K121" i="1" s="1"/>
  <c r="L121" i="1" s="1"/>
  <c r="G121" i="1"/>
  <c r="I120" i="1"/>
  <c r="K120" i="1" s="1"/>
  <c r="L120" i="1" s="1"/>
  <c r="G120" i="1"/>
  <c r="I119" i="1"/>
  <c r="K119" i="1" s="1"/>
  <c r="L119" i="1" s="1"/>
  <c r="G119" i="1"/>
  <c r="I118" i="1"/>
  <c r="K118" i="1" s="1"/>
  <c r="G118" i="1"/>
  <c r="I117" i="1"/>
  <c r="K117" i="1" s="1"/>
  <c r="L117" i="1" s="1"/>
  <c r="G117" i="1"/>
  <c r="I116" i="1"/>
  <c r="K116" i="1" s="1"/>
  <c r="L116" i="1" s="1"/>
  <c r="G116" i="1"/>
  <c r="I115" i="1"/>
  <c r="K115" i="1" s="1"/>
  <c r="L115" i="1" s="1"/>
  <c r="G115" i="1"/>
  <c r="I114" i="1"/>
  <c r="K114" i="1" s="1"/>
  <c r="L114" i="1" s="1"/>
  <c r="G114" i="1"/>
  <c r="I113" i="1"/>
  <c r="K113" i="1" s="1"/>
  <c r="G113" i="1"/>
  <c r="I112" i="1"/>
  <c r="K112" i="1" s="1"/>
  <c r="L112" i="1" s="1"/>
  <c r="G112" i="1"/>
  <c r="I111" i="1"/>
  <c r="K111" i="1" s="1"/>
  <c r="L111" i="1" s="1"/>
  <c r="G111" i="1"/>
  <c r="I110" i="1"/>
  <c r="K110" i="1" s="1"/>
  <c r="L110" i="1" s="1"/>
  <c r="G110" i="1"/>
  <c r="I109" i="1"/>
  <c r="K109" i="1" s="1"/>
  <c r="L109" i="1" s="1"/>
  <c r="G109" i="1"/>
  <c r="I108" i="1"/>
  <c r="K108" i="1" s="1"/>
  <c r="L108" i="1" s="1"/>
  <c r="G108" i="1"/>
  <c r="I107" i="1"/>
  <c r="K107" i="1" s="1"/>
  <c r="L107" i="1" s="1"/>
  <c r="G107" i="1"/>
  <c r="I106" i="1"/>
  <c r="K106" i="1" s="1"/>
  <c r="L106" i="1" s="1"/>
  <c r="G106" i="1"/>
  <c r="I105" i="1"/>
  <c r="K105" i="1" s="1"/>
  <c r="L105" i="1" s="1"/>
  <c r="G105" i="1"/>
  <c r="I104" i="1"/>
  <c r="K104" i="1" s="1"/>
  <c r="L104" i="1" s="1"/>
  <c r="G104" i="1"/>
  <c r="I103" i="1"/>
  <c r="K103" i="1" s="1"/>
  <c r="L103" i="1" s="1"/>
  <c r="G103" i="1"/>
  <c r="I102" i="1"/>
  <c r="K102" i="1" s="1"/>
  <c r="L102" i="1" s="1"/>
  <c r="G102" i="1"/>
  <c r="I101" i="1"/>
  <c r="K101" i="1" s="1"/>
  <c r="L101" i="1" s="1"/>
  <c r="G101" i="1"/>
  <c r="I100" i="1"/>
  <c r="K100" i="1" s="1"/>
  <c r="L100" i="1" s="1"/>
  <c r="G100" i="1"/>
  <c r="I99" i="1"/>
  <c r="K99" i="1" s="1"/>
  <c r="L99" i="1" s="1"/>
  <c r="G99" i="1"/>
  <c r="I98" i="1"/>
  <c r="K98" i="1" s="1"/>
  <c r="L98" i="1" s="1"/>
  <c r="G98" i="1"/>
  <c r="I97" i="1"/>
  <c r="K97" i="1" s="1"/>
  <c r="L97" i="1" s="1"/>
  <c r="G97" i="1"/>
  <c r="I96" i="1"/>
  <c r="K96" i="1" s="1"/>
  <c r="L96" i="1" s="1"/>
  <c r="G96" i="1"/>
  <c r="I95" i="1"/>
  <c r="K95" i="1" s="1"/>
  <c r="L95" i="1" s="1"/>
  <c r="G95" i="1"/>
  <c r="I94" i="1"/>
  <c r="K94" i="1" s="1"/>
  <c r="L94" i="1" s="1"/>
  <c r="G94" i="1"/>
  <c r="I93" i="1"/>
  <c r="K93" i="1" s="1"/>
  <c r="L93" i="1" s="1"/>
  <c r="G93" i="1"/>
  <c r="I92" i="1"/>
  <c r="K92" i="1" s="1"/>
  <c r="L92" i="1" s="1"/>
  <c r="G92" i="1"/>
  <c r="I91" i="1"/>
  <c r="K91" i="1" s="1"/>
  <c r="L91" i="1" s="1"/>
  <c r="G91" i="1"/>
  <c r="I90" i="1"/>
  <c r="K90" i="1" s="1"/>
  <c r="L90" i="1" s="1"/>
  <c r="G90" i="1"/>
  <c r="I89" i="1"/>
  <c r="K89" i="1" s="1"/>
  <c r="L89" i="1" s="1"/>
  <c r="G89" i="1"/>
  <c r="I88" i="1"/>
  <c r="K88" i="1" s="1"/>
  <c r="L88" i="1" s="1"/>
  <c r="G88" i="1"/>
  <c r="I87" i="1"/>
  <c r="K87" i="1" s="1"/>
  <c r="L87" i="1" s="1"/>
  <c r="G87" i="1"/>
  <c r="I86" i="1"/>
  <c r="K86" i="1" s="1"/>
  <c r="L86" i="1" s="1"/>
  <c r="G86" i="1"/>
  <c r="I85" i="1"/>
  <c r="K85" i="1" s="1"/>
  <c r="L85" i="1" s="1"/>
  <c r="G85" i="1"/>
  <c r="I84" i="1"/>
  <c r="K84" i="1" s="1"/>
  <c r="L84" i="1" s="1"/>
  <c r="G84" i="1"/>
  <c r="I83" i="1"/>
  <c r="K83" i="1" s="1"/>
  <c r="L83" i="1" s="1"/>
  <c r="G83" i="1"/>
  <c r="I82" i="1"/>
  <c r="K82" i="1" s="1"/>
  <c r="L82" i="1" s="1"/>
  <c r="G82" i="1"/>
  <c r="I81" i="1"/>
  <c r="K81" i="1" s="1"/>
  <c r="G81" i="1"/>
  <c r="I80" i="1"/>
  <c r="K80" i="1" s="1"/>
  <c r="L80" i="1" s="1"/>
  <c r="G80" i="1"/>
  <c r="I79" i="1"/>
  <c r="K79" i="1" s="1"/>
  <c r="L79" i="1" s="1"/>
  <c r="G79" i="1"/>
  <c r="I78" i="1"/>
  <c r="K78" i="1" s="1"/>
  <c r="L78" i="1" s="1"/>
  <c r="G78" i="1"/>
  <c r="I77" i="1"/>
  <c r="K77" i="1" s="1"/>
  <c r="G77" i="1"/>
  <c r="I76" i="1"/>
  <c r="K76" i="1" s="1"/>
  <c r="G76" i="1"/>
  <c r="I75" i="1"/>
  <c r="K75" i="1" s="1"/>
  <c r="G75" i="1"/>
  <c r="I74" i="1"/>
  <c r="K74" i="1" s="1"/>
  <c r="L74" i="1" s="1"/>
  <c r="G74" i="1"/>
  <c r="I73" i="1"/>
  <c r="K73" i="1" s="1"/>
  <c r="L73" i="1" s="1"/>
  <c r="G73" i="1"/>
  <c r="I72" i="1"/>
  <c r="K72" i="1" s="1"/>
  <c r="L72" i="1" s="1"/>
  <c r="G72" i="1"/>
  <c r="I71" i="1"/>
  <c r="K71" i="1" s="1"/>
  <c r="L71" i="1" s="1"/>
  <c r="G71" i="1"/>
  <c r="I70" i="1"/>
  <c r="K70" i="1" s="1"/>
  <c r="L70" i="1" s="1"/>
  <c r="G70" i="1"/>
  <c r="I69" i="1"/>
  <c r="K69" i="1" s="1"/>
  <c r="L69" i="1" s="1"/>
  <c r="G69" i="1"/>
  <c r="I68" i="1"/>
  <c r="K68" i="1" s="1"/>
  <c r="L68" i="1" s="1"/>
  <c r="G68" i="1"/>
  <c r="I67" i="1"/>
  <c r="K67" i="1" s="1"/>
  <c r="L67" i="1" s="1"/>
  <c r="G67" i="1"/>
  <c r="I66" i="1"/>
  <c r="K66" i="1" s="1"/>
  <c r="L66" i="1" s="1"/>
  <c r="G66" i="1"/>
  <c r="I65" i="1"/>
  <c r="K65" i="1" s="1"/>
  <c r="G65" i="1"/>
  <c r="I64" i="1"/>
  <c r="K64" i="1" s="1"/>
  <c r="G64" i="1"/>
  <c r="I63" i="1"/>
  <c r="K63" i="1" s="1"/>
  <c r="G63" i="1"/>
  <c r="I62" i="1"/>
  <c r="K62" i="1" s="1"/>
  <c r="G62" i="1"/>
  <c r="I61" i="1"/>
  <c r="K61" i="1" s="1"/>
  <c r="L61" i="1" s="1"/>
  <c r="G61" i="1"/>
  <c r="I60" i="1"/>
  <c r="K60" i="1" s="1"/>
  <c r="L60" i="1" s="1"/>
  <c r="G60" i="1"/>
  <c r="I59" i="1"/>
  <c r="K59" i="1" s="1"/>
  <c r="L59" i="1" s="1"/>
  <c r="G59" i="1"/>
  <c r="I58" i="1"/>
  <c r="K58" i="1" s="1"/>
  <c r="L58" i="1" s="1"/>
  <c r="G58" i="1"/>
  <c r="I57" i="1"/>
  <c r="K57" i="1" s="1"/>
  <c r="L57" i="1" s="1"/>
  <c r="G57" i="1"/>
  <c r="I56" i="1"/>
  <c r="K56" i="1" s="1"/>
  <c r="L56" i="1" s="1"/>
  <c r="G56" i="1"/>
  <c r="I55" i="1"/>
  <c r="K55" i="1" s="1"/>
  <c r="L55" i="1" s="1"/>
  <c r="G55" i="1"/>
  <c r="I54" i="1"/>
  <c r="K54" i="1" s="1"/>
  <c r="L54" i="1" s="1"/>
  <c r="G54" i="1"/>
  <c r="I53" i="1"/>
  <c r="K53" i="1" s="1"/>
  <c r="L53" i="1" s="1"/>
  <c r="G53" i="1"/>
  <c r="I52" i="1"/>
  <c r="K52" i="1" s="1"/>
  <c r="L52" i="1" s="1"/>
  <c r="G52" i="1"/>
  <c r="I51" i="1"/>
  <c r="K51" i="1" s="1"/>
  <c r="L51" i="1" s="1"/>
  <c r="G51" i="1"/>
  <c r="I50" i="1"/>
  <c r="K50" i="1" s="1"/>
  <c r="L50" i="1" s="1"/>
  <c r="G50" i="1"/>
  <c r="I49" i="1"/>
  <c r="K49" i="1" s="1"/>
  <c r="L49" i="1" s="1"/>
  <c r="G49" i="1"/>
  <c r="I48" i="1"/>
  <c r="K48" i="1" s="1"/>
  <c r="L48" i="1" s="1"/>
  <c r="G48" i="1"/>
  <c r="I47" i="1"/>
  <c r="K47" i="1" s="1"/>
  <c r="L47" i="1" s="1"/>
  <c r="G47" i="1"/>
  <c r="I46" i="1"/>
  <c r="K46" i="1" s="1"/>
  <c r="L46" i="1" s="1"/>
  <c r="G46" i="1"/>
  <c r="I45" i="1"/>
  <c r="K45" i="1" s="1"/>
  <c r="L45" i="1" s="1"/>
  <c r="G45" i="1"/>
  <c r="I44" i="1"/>
  <c r="K44" i="1" s="1"/>
  <c r="L44" i="1" s="1"/>
  <c r="G44" i="1"/>
  <c r="I43" i="1"/>
  <c r="K43" i="1" s="1"/>
  <c r="L43" i="1" s="1"/>
  <c r="G43" i="1"/>
  <c r="I42" i="1"/>
  <c r="K42" i="1" s="1"/>
  <c r="L42" i="1" s="1"/>
  <c r="G42" i="1"/>
  <c r="I41" i="1"/>
  <c r="K41" i="1" s="1"/>
  <c r="L41" i="1" s="1"/>
  <c r="G41" i="1"/>
  <c r="I40" i="1"/>
  <c r="K40" i="1" s="1"/>
  <c r="L40" i="1" s="1"/>
  <c r="G40" i="1"/>
  <c r="I39" i="1"/>
  <c r="K39" i="1" s="1"/>
  <c r="L39" i="1" s="1"/>
  <c r="G39" i="1"/>
  <c r="I38" i="1"/>
  <c r="K38" i="1" s="1"/>
  <c r="L38" i="1" s="1"/>
  <c r="G38" i="1"/>
  <c r="I37" i="1"/>
  <c r="K37" i="1" s="1"/>
  <c r="L37" i="1" s="1"/>
  <c r="G37" i="1"/>
  <c r="I36" i="1"/>
  <c r="K36" i="1" s="1"/>
  <c r="L36" i="1" s="1"/>
  <c r="G36" i="1"/>
  <c r="I35" i="1"/>
  <c r="K35" i="1" s="1"/>
  <c r="L35" i="1" s="1"/>
  <c r="G35" i="1"/>
  <c r="I34" i="1"/>
  <c r="K34" i="1" s="1"/>
  <c r="L34" i="1" s="1"/>
  <c r="G34" i="1"/>
  <c r="I33" i="1"/>
  <c r="K33" i="1" s="1"/>
  <c r="G33" i="1"/>
  <c r="I32" i="1"/>
  <c r="K32" i="1" s="1"/>
  <c r="L32" i="1" s="1"/>
  <c r="G32" i="1"/>
  <c r="I31" i="1"/>
  <c r="K31" i="1" s="1"/>
  <c r="L31" i="1" s="1"/>
  <c r="G31" i="1"/>
  <c r="I30" i="1"/>
  <c r="K30" i="1" s="1"/>
  <c r="L30" i="1" s="1"/>
  <c r="G30" i="1"/>
  <c r="I29" i="1"/>
  <c r="K29" i="1" s="1"/>
  <c r="L29" i="1" s="1"/>
  <c r="G29" i="1"/>
  <c r="I28" i="1"/>
  <c r="K28" i="1" s="1"/>
  <c r="L28" i="1" s="1"/>
  <c r="G28" i="1"/>
  <c r="I27" i="1"/>
  <c r="K27" i="1" s="1"/>
  <c r="L27" i="1" s="1"/>
  <c r="G27" i="1"/>
  <c r="I26" i="1"/>
  <c r="K26" i="1" s="1"/>
  <c r="L26" i="1" s="1"/>
  <c r="G26" i="1"/>
  <c r="I25" i="1"/>
  <c r="K25" i="1" s="1"/>
  <c r="L25" i="1" s="1"/>
  <c r="G25" i="1"/>
  <c r="I24" i="1"/>
  <c r="K24" i="1" s="1"/>
  <c r="G24" i="1"/>
  <c r="I23" i="1"/>
  <c r="K23" i="1" s="1"/>
  <c r="L23" i="1" s="1"/>
  <c r="G23" i="1"/>
  <c r="I22" i="1"/>
  <c r="K22" i="1" s="1"/>
  <c r="L22" i="1" s="1"/>
  <c r="G22" i="1"/>
  <c r="I21" i="1"/>
  <c r="K21" i="1" s="1"/>
  <c r="L21" i="1" s="1"/>
  <c r="G21" i="1"/>
  <c r="I20" i="1"/>
  <c r="K20" i="1" s="1"/>
  <c r="L20" i="1" s="1"/>
  <c r="G20" i="1"/>
  <c r="I19" i="1"/>
  <c r="K19" i="1" s="1"/>
  <c r="L19" i="1" s="1"/>
  <c r="G19" i="1"/>
  <c r="I18" i="1"/>
  <c r="K18" i="1" s="1"/>
  <c r="L18" i="1" s="1"/>
  <c r="G18" i="1"/>
  <c r="I17" i="1"/>
  <c r="K17" i="1" s="1"/>
  <c r="L17" i="1" s="1"/>
  <c r="G17" i="1"/>
  <c r="I16" i="1"/>
  <c r="K16" i="1" s="1"/>
  <c r="L16" i="1" s="1"/>
  <c r="G16" i="1"/>
  <c r="I15" i="1"/>
  <c r="K15" i="1" s="1"/>
  <c r="L15" i="1" s="1"/>
  <c r="G15" i="1"/>
  <c r="I14" i="1"/>
  <c r="K14" i="1" s="1"/>
  <c r="L14" i="1" s="1"/>
  <c r="G14" i="1"/>
  <c r="I13" i="1"/>
  <c r="K13" i="1" s="1"/>
  <c r="L13" i="1" s="1"/>
  <c r="G13" i="1"/>
  <c r="I12" i="1"/>
  <c r="K12" i="1" s="1"/>
  <c r="L12" i="1" s="1"/>
  <c r="G12" i="1"/>
  <c r="I11" i="1"/>
  <c r="K11" i="1" s="1"/>
  <c r="L11" i="1" s="1"/>
  <c r="G11" i="1"/>
  <c r="I10" i="1"/>
  <c r="K10" i="1" s="1"/>
  <c r="L10" i="1" s="1"/>
  <c r="G10" i="1"/>
  <c r="I9" i="1"/>
  <c r="K9" i="1" s="1"/>
  <c r="L9" i="1" s="1"/>
  <c r="G9" i="1"/>
  <c r="I8" i="1"/>
  <c r="G8" i="1"/>
  <c r="I7" i="1"/>
  <c r="K7" i="1" s="1"/>
  <c r="L7" i="1" s="1"/>
  <c r="G7" i="1"/>
  <c r="I6" i="1"/>
  <c r="K6" i="1" s="1"/>
  <c r="L6" i="1" s="1"/>
  <c r="G6" i="1"/>
  <c r="I5" i="1"/>
  <c r="K5" i="1" s="1"/>
  <c r="L5" i="1" s="1"/>
  <c r="G5" i="1"/>
  <c r="I4" i="1"/>
  <c r="K4" i="1" s="1"/>
  <c r="L4" i="1" s="1"/>
  <c r="G4" i="1"/>
  <c r="I3" i="1"/>
  <c r="K3" i="1" s="1"/>
  <c r="L3" i="1" s="1"/>
  <c r="G3" i="1"/>
  <c r="I2" i="1"/>
  <c r="G2" i="1"/>
  <c r="K8" i="1" l="1"/>
  <c r="K2" i="1"/>
</calcChain>
</file>

<file path=xl/sharedStrings.xml><?xml version="1.0" encoding="utf-8"?>
<sst xmlns="http://schemas.openxmlformats.org/spreadsheetml/2006/main" count="1091" uniqueCount="197">
  <si>
    <t>Category</t>
  </si>
  <si>
    <t>Product</t>
  </si>
  <si>
    <t>Opening balance</t>
  </si>
  <si>
    <t>Inward quantity</t>
  </si>
  <si>
    <t>Outward quantity</t>
  </si>
  <si>
    <t>Purchase Price</t>
  </si>
  <si>
    <t>Expenditure</t>
  </si>
  <si>
    <t>Selling Price</t>
  </si>
  <si>
    <t>Revenue</t>
  </si>
  <si>
    <t>Saree</t>
  </si>
  <si>
    <t>Batik Print Saree</t>
  </si>
  <si>
    <t>BD - 4ply Silk</t>
  </si>
  <si>
    <t>BD - Dhakai Jamdani</t>
  </si>
  <si>
    <t>BD - Dhakai Maslin</t>
  </si>
  <si>
    <t>BD Palace - Tant</t>
  </si>
  <si>
    <t>BD - Tanuchuri Silk</t>
  </si>
  <si>
    <t>Bed Sheet</t>
  </si>
  <si>
    <t>Bed Sheet 90 X 100 (2+1)</t>
  </si>
  <si>
    <t>Men's Shorts</t>
  </si>
  <si>
    <t>Bermuda - L</t>
  </si>
  <si>
    <t>Bermuda - M</t>
  </si>
  <si>
    <t>Bermuda - XL</t>
  </si>
  <si>
    <t>Bermuda - XXL</t>
  </si>
  <si>
    <t>Bhagalpuri Silk</t>
  </si>
  <si>
    <t>Blouse</t>
  </si>
  <si>
    <t>Blouse - Cotswool 32</t>
  </si>
  <si>
    <t>Blouse - Cotswool 34</t>
  </si>
  <si>
    <t>Boxer - L</t>
  </si>
  <si>
    <t>Boxer - M</t>
  </si>
  <si>
    <t>Boxer - XL</t>
  </si>
  <si>
    <t>Boxer - XXL</t>
  </si>
  <si>
    <t>Brocket Saree - Soft Silk</t>
  </si>
  <si>
    <t>Chanderi Silk</t>
  </si>
  <si>
    <t>Chiffon - Chickon Wrok</t>
  </si>
  <si>
    <t>Cotswool</t>
  </si>
  <si>
    <t>Cotswool with Embroidery Work</t>
  </si>
  <si>
    <t>Cotton Applique Saree</t>
  </si>
  <si>
    <t>Kurti</t>
  </si>
  <si>
    <t>Cotton Kurti</t>
  </si>
  <si>
    <t>Cotton - Malmal Print Saree</t>
  </si>
  <si>
    <t>Dhakai Jamdani</t>
  </si>
  <si>
    <t>Dohar</t>
  </si>
  <si>
    <t>Dohar Double</t>
  </si>
  <si>
    <t>Dohar Single</t>
  </si>
  <si>
    <t>Women Night Dress</t>
  </si>
  <si>
    <t>EMB Nighty</t>
  </si>
  <si>
    <t>Top</t>
  </si>
  <si>
    <t>ESS3 Girl’s Top - L</t>
  </si>
  <si>
    <t>ESS3 Girl’s Top - L DP</t>
  </si>
  <si>
    <t>Ladies Shorts</t>
  </si>
  <si>
    <t>Ess3 Ladies Shorts (L)</t>
  </si>
  <si>
    <t>Ess3 Ladies Shorts (M)</t>
  </si>
  <si>
    <t>Ess3 Ladies Shorts (S)</t>
  </si>
  <si>
    <t>Ess3 Ladies Shorts (XL)</t>
  </si>
  <si>
    <t>Pencil Pant</t>
  </si>
  <si>
    <t>ESS3 Pencil Pant ( L Size)</t>
  </si>
  <si>
    <t>Ankle Length Leggings</t>
  </si>
  <si>
    <t>ESS3 Premium Ankle Length (F Size)</t>
  </si>
  <si>
    <t>ESS3 Premium Ankle Length (P Size)</t>
  </si>
  <si>
    <t>Plazzo</t>
  </si>
  <si>
    <t>Ess3 Printed Palazzo</t>
  </si>
  <si>
    <t>Ess3 Regular Ankle Length (F Size)</t>
  </si>
  <si>
    <t>Straight Pant</t>
  </si>
  <si>
    <t>Ess3 Straight Pant (L)</t>
  </si>
  <si>
    <t>Gold Print Plazzo</t>
  </si>
  <si>
    <t>Handloom - Begampuri</t>
  </si>
  <si>
    <t>Handloom - Cotton Benarasi</t>
  </si>
  <si>
    <t>Handloom - Latapata</t>
  </si>
  <si>
    <t>Handloom - Soft Cotton Saree</t>
  </si>
  <si>
    <t>HKF Black Beauty 90*108</t>
  </si>
  <si>
    <t>HKF Cotton Printen Kurti</t>
  </si>
  <si>
    <t>HKF Florida King 90*108</t>
  </si>
  <si>
    <t>HKF Glowy King 90*108</t>
  </si>
  <si>
    <t>HKF Goldy 100 X 108</t>
  </si>
  <si>
    <t>HKF Handwork 108*108</t>
  </si>
  <si>
    <t>HKF Inaya 100 X 108</t>
  </si>
  <si>
    <t>HKF Milky Cotton 90*100</t>
  </si>
  <si>
    <t>HKF Queen 90*100</t>
  </si>
  <si>
    <t>HKF Rajasthani Royal 90*108</t>
  </si>
  <si>
    <t>HKF Single Bed Sheet 60 X 90</t>
  </si>
  <si>
    <t>House Coat Nighty - Cotswool</t>
  </si>
  <si>
    <t>House Coat Nighty - Cotton Full Sleeves</t>
  </si>
  <si>
    <t>Jamdani Saree</t>
  </si>
  <si>
    <t>JC Kota Kurti (INL16) - XL</t>
  </si>
  <si>
    <t>JC Kota Kurti (INL17) - L</t>
  </si>
  <si>
    <t>JC Kota Kurti (INL17) - XXL</t>
  </si>
  <si>
    <t>JC Reyon Kurti (AKS01) - L</t>
  </si>
  <si>
    <t>JC Reyon Kurti (AKS01) - XL</t>
  </si>
  <si>
    <t>JC Silk Benarashi (VVR15)</t>
  </si>
  <si>
    <t>JC Silk Benarashi (VVR20)</t>
  </si>
  <si>
    <t>JC Western TOP (AKS08)</t>
  </si>
  <si>
    <t>Kalamkari Silk Printed</t>
  </si>
  <si>
    <t>Katki Print Kurti</t>
  </si>
  <si>
    <t>Ketia Saree</t>
  </si>
  <si>
    <t>Khadi - Handloom</t>
  </si>
  <si>
    <t>Khadi Saree</t>
  </si>
  <si>
    <t>KI Ladies Shorts - M</t>
  </si>
  <si>
    <t>KI Ladies Shorts - XXL</t>
  </si>
  <si>
    <t>KI Ledish Shorts - L</t>
  </si>
  <si>
    <t>Lilen Saree</t>
  </si>
  <si>
    <t>Kurti Pant</t>
  </si>
  <si>
    <t>Lycra Kurti Pant</t>
  </si>
  <si>
    <t>Macher Aansh Saree</t>
  </si>
  <si>
    <t>Malmal Handloom Saree</t>
  </si>
  <si>
    <t>Men's T-Shirts</t>
  </si>
  <si>
    <t>Men’s T-Shirts - L</t>
  </si>
  <si>
    <t>Men’s T-Shirts - M</t>
  </si>
  <si>
    <t>Men’s T-Shirts - S</t>
  </si>
  <si>
    <t>Men’s T-Shirts - XL</t>
  </si>
  <si>
    <t>MF Bed Sheet Blossom Single</t>
  </si>
  <si>
    <t>MF Julie Combo Kurti (L)</t>
  </si>
  <si>
    <t>MF Julie Combo Kurti (XL)</t>
  </si>
  <si>
    <t>MF Julie Combo Kurti (XXL)</t>
  </si>
  <si>
    <t>MF Kurti Pooja</t>
  </si>
  <si>
    <t>MF Kurti Radhika Combo (L)</t>
  </si>
  <si>
    <t>MF Kurti Radhika Combo (XL)</t>
  </si>
  <si>
    <t>MF Kurti Sonakshi (L)</t>
  </si>
  <si>
    <t>MF Sophia Combo Kurti (L)</t>
  </si>
  <si>
    <t>MF Sophia Combo Kurti (XL)</t>
  </si>
  <si>
    <t>MF Sophia Combo Kurti (XXL)</t>
  </si>
  <si>
    <t>MF Tulip Kurti (L)</t>
  </si>
  <si>
    <t>MF Tulip Kurti (M)</t>
  </si>
  <si>
    <t>MF Tulip Kurti (XL)</t>
  </si>
  <si>
    <t>Minu Anokhi Saree</t>
  </si>
  <si>
    <t>Minu Apple Saree</t>
  </si>
  <si>
    <t>Minu Ginni Saree</t>
  </si>
  <si>
    <t>Nighty</t>
  </si>
  <si>
    <t>Nighty - Allan Cut</t>
  </si>
  <si>
    <t>Nighty - Allan Cut Full Sleeves</t>
  </si>
  <si>
    <t>Nighty - Batik Full Sleevs</t>
  </si>
  <si>
    <t>Nighty - Cotswool Full Sleevs</t>
  </si>
  <si>
    <t>Nighty - Cotswool Full Sleevs (Big) @ 5%</t>
  </si>
  <si>
    <t>Nighty - Cotton High Neck Full Sleeves</t>
  </si>
  <si>
    <t>Nighty - Kaftan</t>
  </si>
  <si>
    <t>Nighty Rashmoni</t>
  </si>
  <si>
    <t>Nighty Square Neck</t>
  </si>
  <si>
    <t>Plain Plazzo</t>
  </si>
  <si>
    <t>Reshom Lilen</t>
  </si>
  <si>
    <t>Reshom Tant Saree</t>
  </si>
  <si>
    <t>Reyon Top</t>
  </si>
  <si>
    <t>Sequence Handloom</t>
  </si>
  <si>
    <t>Petticote</t>
  </si>
  <si>
    <t>Shapeweare Petticote (P Size)</t>
  </si>
  <si>
    <t>Shapewear Petticote (F Size)</t>
  </si>
  <si>
    <t>Shrugs</t>
  </si>
  <si>
    <t>Silk Saree</t>
  </si>
  <si>
    <t>Silk Saree - Jadi Work</t>
  </si>
  <si>
    <t>Soft Dhakai</t>
  </si>
  <si>
    <t>Soft Jamdani</t>
  </si>
  <si>
    <t>Strip &amp; Check Plazzo</t>
  </si>
  <si>
    <t>Tant - Handloom</t>
  </si>
  <si>
    <t>Tant Jamdani Saree</t>
  </si>
  <si>
    <t>Tant Jamdani Saree (Patuli Pallu)</t>
  </si>
  <si>
    <t>Textile Kurti Pant</t>
  </si>
  <si>
    <t>Tishu - Handloom</t>
  </si>
  <si>
    <t>Product Name</t>
  </si>
  <si>
    <t>Sales</t>
  </si>
  <si>
    <t>Section</t>
  </si>
  <si>
    <t>HKF  Queen Bed Sheet (90*100 )</t>
  </si>
  <si>
    <t>Home</t>
  </si>
  <si>
    <t>Women</t>
  </si>
  <si>
    <t>Night Dress</t>
  </si>
  <si>
    <t>HKF Glowy King Bed Sheet (90*108)</t>
  </si>
  <si>
    <t>Men</t>
  </si>
  <si>
    <t>Night Dress- Allan Cut</t>
  </si>
  <si>
    <t>Night Dress - Kaftan</t>
  </si>
  <si>
    <t>Night Dress Square Neck</t>
  </si>
  <si>
    <t>Nighty Dress- Allan Cut Full Sleeves</t>
  </si>
  <si>
    <t>Night Dress- Batik Full Sleevs</t>
  </si>
  <si>
    <t>Nighty Dresss Cotswool Full Sleevs</t>
  </si>
  <si>
    <t>Nighty  Dress Rashmoni</t>
  </si>
  <si>
    <t>EMB Night Dress</t>
  </si>
  <si>
    <t>Night dress - Cotswool Full Sleevs</t>
  </si>
  <si>
    <t>Row Labels</t>
  </si>
  <si>
    <t>Grand Total</t>
  </si>
  <si>
    <t>Sum of Revenue</t>
  </si>
  <si>
    <t>Consumption</t>
  </si>
  <si>
    <t>Profit Margin</t>
  </si>
  <si>
    <t>Profit Margin Analysis</t>
  </si>
  <si>
    <t>Closing Balance</t>
  </si>
  <si>
    <t>Turnover Rate</t>
  </si>
  <si>
    <t>Average of Turnover Rate</t>
  </si>
  <si>
    <t>Cumulative %</t>
  </si>
  <si>
    <t>Average of Profit Margin</t>
  </si>
  <si>
    <t xml:space="preserve"> </t>
  </si>
  <si>
    <t>Sum of Sales</t>
  </si>
  <si>
    <t>sales</t>
  </si>
  <si>
    <t>Cumulative</t>
  </si>
  <si>
    <t>Cumulative Sales</t>
  </si>
  <si>
    <t>Profit</t>
  </si>
  <si>
    <t>Sum of Inward quantity</t>
  </si>
  <si>
    <t>Sum of Outward quantity</t>
  </si>
  <si>
    <t>Sum of Closing Balance</t>
  </si>
  <si>
    <t>Average Inventory</t>
  </si>
  <si>
    <t>Sum of Expenditure</t>
  </si>
  <si>
    <t>Total Profit</t>
  </si>
  <si>
    <t>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</si>
</sst>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₹&quot;\ #,##0"/>
    <numFmt numFmtId="165" formatCode="&quot;₹&quot;\ #,##0.00"/>
    <numFmt numFmtId="166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64" fontId="3" fillId="0" borderId="2" xfId="0" applyNumberFormat="1" applyFont="1" applyBorder="1"/>
    <xf numFmtId="165" fontId="0" fillId="0" borderId="2" xfId="0" applyNumberFormat="1" applyBorder="1"/>
    <xf numFmtId="166" fontId="3" fillId="0" borderId="2" xfId="0" applyNumberFormat="1" applyFont="1" applyBorder="1" applyAlignment="1">
      <alignment horizontal="right"/>
    </xf>
    <xf numFmtId="165" fontId="3" fillId="0" borderId="2" xfId="0" applyNumberFormat="1" applyFont="1" applyBorder="1"/>
    <xf numFmtId="164" fontId="0" fillId="0" borderId="2" xfId="0" applyNumberFormat="1" applyBorder="1"/>
    <xf numFmtId="1" fontId="0" fillId="0" borderId="2" xfId="1" applyNumberFormat="1" applyFont="1" applyFill="1" applyBorder="1"/>
    <xf numFmtId="1" fontId="0" fillId="0" borderId="2" xfId="1" applyNumberFormat="1" applyFont="1" applyBorder="1"/>
    <xf numFmtId="0" fontId="3" fillId="0" borderId="3" xfId="0" applyFont="1" applyBorder="1"/>
    <xf numFmtId="165" fontId="0" fillId="0" borderId="3" xfId="0" applyNumberForma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3" fillId="0" borderId="6" xfId="0" applyFont="1" applyBorder="1" applyAlignment="1">
      <alignment horizontal="right"/>
    </xf>
    <xf numFmtId="0" fontId="0" fillId="0" borderId="7" xfId="0" applyBorder="1"/>
    <xf numFmtId="166" fontId="3" fillId="0" borderId="6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2" borderId="0" xfId="0" applyFill="1" applyAlignment="1">
      <alignment horizontal="left"/>
    </xf>
    <xf numFmtId="0" fontId="2" fillId="0" borderId="2" xfId="0" applyFont="1" applyBorder="1"/>
    <xf numFmtId="165" fontId="0" fillId="0" borderId="6" xfId="0" applyNumberFormat="1" applyBorder="1"/>
    <xf numFmtId="164" fontId="0" fillId="0" borderId="6" xfId="0" applyNumberFormat="1" applyBorder="1"/>
    <xf numFmtId="165" fontId="0" fillId="0" borderId="7" xfId="0" applyNumberFormat="1" applyBorder="1"/>
    <xf numFmtId="9" fontId="0" fillId="0" borderId="0" xfId="2" applyFont="1"/>
    <xf numFmtId="9" fontId="0" fillId="0" borderId="2" xfId="2" applyFont="1" applyBorder="1"/>
    <xf numFmtId="0" fontId="0" fillId="0" borderId="2" xfId="0" applyBorder="1"/>
    <xf numFmtId="0" fontId="2" fillId="0" borderId="4" xfId="0" applyFont="1" applyBorder="1"/>
    <xf numFmtId="1" fontId="0" fillId="0" borderId="0" xfId="0" applyNumberFormat="1"/>
    <xf numFmtId="1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9" fontId="0" fillId="0" borderId="0" xfId="0" applyNumberFormat="1"/>
    <xf numFmtId="9" fontId="0" fillId="0" borderId="7" xfId="2" applyFont="1" applyBorder="1"/>
    <xf numFmtId="0" fontId="0" fillId="0" borderId="12" xfId="0" applyBorder="1"/>
    <xf numFmtId="9" fontId="0" fillId="0" borderId="9" xfId="2" applyFont="1" applyBorder="1"/>
    <xf numFmtId="0" fontId="0" fillId="0" borderId="3" xfId="0" applyBorder="1"/>
    <xf numFmtId="0" fontId="2" fillId="0" borderId="13" xfId="0" applyFont="1" applyBorder="1"/>
    <xf numFmtId="9" fontId="0" fillId="0" borderId="3" xfId="2" applyFont="1" applyBorder="1"/>
    <xf numFmtId="9" fontId="0" fillId="0" borderId="10" xfId="2" applyFont="1" applyBorder="1"/>
    <xf numFmtId="165" fontId="0" fillId="0" borderId="14" xfId="0" applyNumberFormat="1" applyBorder="1"/>
    <xf numFmtId="0" fontId="2" fillId="0" borderId="11" xfId="0" applyFont="1" applyBorder="1"/>
    <xf numFmtId="1" fontId="0" fillId="0" borderId="7" xfId="0" applyNumberForma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15" xfId="0" applyFont="1" applyFill="1" applyBorder="1"/>
    <xf numFmtId="0" fontId="2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5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[Data.xlsx]Turnover!PivotTable7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Inventory</a:t>
            </a:r>
            <a:r>
              <a:rPr lang="en-IN" baseline="0"/>
              <a:t> Inflow, Outflow and Turnover Rate Overview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Turnover!$B$137</c:f>
              <c:strCache>
                <c:ptCount val="1"/>
                <c:pt idx="0">
                  <c:v>Sum of Inward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Turnover!$A$138:$A$156</c:f>
              <c:strCache>
                <c:ptCount val="18"/>
                <c:pt idx="0">
                  <c:v>Saree</c:v>
                </c:pt>
                <c:pt idx="1">
                  <c:v>Women Night Dress</c:v>
                </c:pt>
                <c:pt idx="2">
                  <c:v>Bed Sheet</c:v>
                </c:pt>
                <c:pt idx="3">
                  <c:v>Ankle Length Leggings</c:v>
                </c:pt>
                <c:pt idx="4">
                  <c:v>Men's Shorts</c:v>
                </c:pt>
                <c:pt idx="5">
                  <c:v>Kurti</c:v>
                </c:pt>
                <c:pt idx="6">
                  <c:v>Plazzo</c:v>
                </c:pt>
                <c:pt idx="7">
                  <c:v>Ladies Shorts</c:v>
                </c:pt>
                <c:pt idx="8">
                  <c:v>Dohar</c:v>
                </c:pt>
                <c:pt idx="9">
                  <c:v>Kurti Pant</c:v>
                </c:pt>
                <c:pt idx="10">
                  <c:v>Top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Shrugs</c:v>
                </c:pt>
                <c:pt idx="17">
                  <c:v>Cotswool</c:v>
                </c:pt>
              </c:strCache>
            </c:strRef>
          </c:cat>
          <c:val>
            <c:numRef>
              <c:f>Turnover!$B$138:$B$156</c:f>
              <c:numCache>
                <c:formatCode>0</c:formatCode>
                <c:ptCount val="18"/>
                <c:pt idx="0">
                  <c:v>189</c:v>
                </c:pt>
                <c:pt idx="1">
                  <c:v>146</c:v>
                </c:pt>
                <c:pt idx="2">
                  <c:v>140</c:v>
                </c:pt>
                <c:pt idx="3">
                  <c:v>119</c:v>
                </c:pt>
                <c:pt idx="4">
                  <c:v>108</c:v>
                </c:pt>
                <c:pt idx="5">
                  <c:v>96</c:v>
                </c:pt>
                <c:pt idx="6">
                  <c:v>33</c:v>
                </c:pt>
                <c:pt idx="7">
                  <c:v>25</c:v>
                </c:pt>
                <c:pt idx="8">
                  <c:v>25</c:v>
                </c:pt>
                <c:pt idx="9">
                  <c:v>22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2-410C-B722-45A5413E8D0B}"/>
            </c:ext>
          </c:extLst>
        </c:ser>
        <c:ser>
          <c:idx val="1"/>
          <c:order val="1"/>
          <c:tx>
            <c:strRef>
              <c:f>Turnover!$C$137</c:f>
              <c:strCache>
                <c:ptCount val="1"/>
                <c:pt idx="0">
                  <c:v>Sum of Outward quantity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Turnover!$A$138:$A$156</c:f>
              <c:strCache>
                <c:ptCount val="18"/>
                <c:pt idx="0">
                  <c:v>Saree</c:v>
                </c:pt>
                <c:pt idx="1">
                  <c:v>Women Night Dress</c:v>
                </c:pt>
                <c:pt idx="2">
                  <c:v>Bed Sheet</c:v>
                </c:pt>
                <c:pt idx="3">
                  <c:v>Ankle Length Leggings</c:v>
                </c:pt>
                <c:pt idx="4">
                  <c:v>Men's Shorts</c:v>
                </c:pt>
                <c:pt idx="5">
                  <c:v>Kurti</c:v>
                </c:pt>
                <c:pt idx="6">
                  <c:v>Plazzo</c:v>
                </c:pt>
                <c:pt idx="7">
                  <c:v>Ladies Shorts</c:v>
                </c:pt>
                <c:pt idx="8">
                  <c:v>Dohar</c:v>
                </c:pt>
                <c:pt idx="9">
                  <c:v>Kurti Pant</c:v>
                </c:pt>
                <c:pt idx="10">
                  <c:v>Top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Shrugs</c:v>
                </c:pt>
                <c:pt idx="17">
                  <c:v>Cotswool</c:v>
                </c:pt>
              </c:strCache>
            </c:strRef>
          </c:cat>
          <c:val>
            <c:numRef>
              <c:f>Turnover!$C$138:$C$156</c:f>
              <c:numCache>
                <c:formatCode>General</c:formatCode>
                <c:ptCount val="18"/>
                <c:pt idx="0">
                  <c:v>126</c:v>
                </c:pt>
                <c:pt idx="1">
                  <c:v>66</c:v>
                </c:pt>
                <c:pt idx="2">
                  <c:v>111</c:v>
                </c:pt>
                <c:pt idx="3">
                  <c:v>50</c:v>
                </c:pt>
                <c:pt idx="4">
                  <c:v>64</c:v>
                </c:pt>
                <c:pt idx="5">
                  <c:v>44</c:v>
                </c:pt>
                <c:pt idx="6">
                  <c:v>9</c:v>
                </c:pt>
                <c:pt idx="7">
                  <c:v>10</c:v>
                </c:pt>
                <c:pt idx="8">
                  <c:v>22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2-410C-B722-45A5413E8D0B}"/>
            </c:ext>
          </c:extLst>
        </c:ser>
        <c:ser>
          <c:idx val="2"/>
          <c:order val="2"/>
          <c:tx>
            <c:strRef>
              <c:f>Turnover!$D$137</c:f>
              <c:strCache>
                <c:ptCount val="1"/>
                <c:pt idx="0">
                  <c:v>Sum of Closing Balance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Turnover!$A$138:$A$156</c:f>
              <c:strCache>
                <c:ptCount val="18"/>
                <c:pt idx="0">
                  <c:v>Saree</c:v>
                </c:pt>
                <c:pt idx="1">
                  <c:v>Women Night Dress</c:v>
                </c:pt>
                <c:pt idx="2">
                  <c:v>Bed Sheet</c:v>
                </c:pt>
                <c:pt idx="3">
                  <c:v>Ankle Length Leggings</c:v>
                </c:pt>
                <c:pt idx="4">
                  <c:v>Men's Shorts</c:v>
                </c:pt>
                <c:pt idx="5">
                  <c:v>Kurti</c:v>
                </c:pt>
                <c:pt idx="6">
                  <c:v>Plazzo</c:v>
                </c:pt>
                <c:pt idx="7">
                  <c:v>Ladies Shorts</c:v>
                </c:pt>
                <c:pt idx="8">
                  <c:v>Dohar</c:v>
                </c:pt>
                <c:pt idx="9">
                  <c:v>Kurti Pant</c:v>
                </c:pt>
                <c:pt idx="10">
                  <c:v>Top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Shrugs</c:v>
                </c:pt>
                <c:pt idx="17">
                  <c:v>Cotswool</c:v>
                </c:pt>
              </c:strCache>
            </c:strRef>
          </c:cat>
          <c:val>
            <c:numRef>
              <c:f>Turnover!$D$138:$D$156</c:f>
              <c:numCache>
                <c:formatCode>0</c:formatCode>
                <c:ptCount val="18"/>
                <c:pt idx="0">
                  <c:v>63</c:v>
                </c:pt>
                <c:pt idx="1">
                  <c:v>80</c:v>
                </c:pt>
                <c:pt idx="2">
                  <c:v>29</c:v>
                </c:pt>
                <c:pt idx="3">
                  <c:v>69</c:v>
                </c:pt>
                <c:pt idx="4">
                  <c:v>44</c:v>
                </c:pt>
                <c:pt idx="5">
                  <c:v>52</c:v>
                </c:pt>
                <c:pt idx="6">
                  <c:v>24</c:v>
                </c:pt>
                <c:pt idx="7">
                  <c:v>15</c:v>
                </c:pt>
                <c:pt idx="8">
                  <c:v>3</c:v>
                </c:pt>
                <c:pt idx="9">
                  <c:v>17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2-410C-B722-45A5413E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220064"/>
        <c:axId val="519214784"/>
      </c:barChart>
      <c:lineChart>
        <c:grouping val="standard"/>
        <c:varyColors val="0"/>
        <c:ser>
          <c:idx val="3"/>
          <c:order val="3"/>
          <c:tx>
            <c:strRef>
              <c:f>Turnover!$E$137</c:f>
              <c:strCache>
                <c:ptCount val="1"/>
                <c:pt idx="0">
                  <c:v>Average of Turnover Rate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Turnover!$A$138:$A$156</c:f>
              <c:strCache>
                <c:ptCount val="18"/>
                <c:pt idx="0">
                  <c:v>Saree</c:v>
                </c:pt>
                <c:pt idx="1">
                  <c:v>Women Night Dress</c:v>
                </c:pt>
                <c:pt idx="2">
                  <c:v>Bed Sheet</c:v>
                </c:pt>
                <c:pt idx="3">
                  <c:v>Ankle Length Leggings</c:v>
                </c:pt>
                <c:pt idx="4">
                  <c:v>Men's Shorts</c:v>
                </c:pt>
                <c:pt idx="5">
                  <c:v>Kurti</c:v>
                </c:pt>
                <c:pt idx="6">
                  <c:v>Plazzo</c:v>
                </c:pt>
                <c:pt idx="7">
                  <c:v>Ladies Shorts</c:v>
                </c:pt>
                <c:pt idx="8">
                  <c:v>Dohar</c:v>
                </c:pt>
                <c:pt idx="9">
                  <c:v>Kurti Pant</c:v>
                </c:pt>
                <c:pt idx="10">
                  <c:v>Top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Shrugs</c:v>
                </c:pt>
                <c:pt idx="17">
                  <c:v>Cotswool</c:v>
                </c:pt>
              </c:strCache>
            </c:strRef>
          </c:cat>
          <c:val>
            <c:numRef>
              <c:f>Turnover!$E$138:$E$156</c:f>
              <c:numCache>
                <c:formatCode>0.00</c:formatCode>
                <c:ptCount val="18"/>
                <c:pt idx="0">
                  <c:v>1.4419559398038593</c:v>
                </c:pt>
                <c:pt idx="1">
                  <c:v>0.86685262733856105</c:v>
                </c:pt>
                <c:pt idx="2">
                  <c:v>1.4323963844797178</c:v>
                </c:pt>
                <c:pt idx="3">
                  <c:v>0.41049057487413654</c:v>
                </c:pt>
                <c:pt idx="4">
                  <c:v>0.90713091256569522</c:v>
                </c:pt>
                <c:pt idx="5">
                  <c:v>0.66275999133141983</c:v>
                </c:pt>
                <c:pt idx="6">
                  <c:v>0.65476190476190477</c:v>
                </c:pt>
                <c:pt idx="7">
                  <c:v>0.45238095238095238</c:v>
                </c:pt>
                <c:pt idx="8">
                  <c:v>1.6666666666666665</c:v>
                </c:pt>
                <c:pt idx="9">
                  <c:v>0.26285714285714284</c:v>
                </c:pt>
                <c:pt idx="10">
                  <c:v>1.2222222222222221</c:v>
                </c:pt>
                <c:pt idx="11">
                  <c:v>1.1111111111111112</c:v>
                </c:pt>
                <c:pt idx="12">
                  <c:v>1.6666666666666665</c:v>
                </c:pt>
                <c:pt idx="13">
                  <c:v>2</c:v>
                </c:pt>
                <c:pt idx="14">
                  <c:v>0.2</c:v>
                </c:pt>
                <c:pt idx="15">
                  <c:v>1</c:v>
                </c:pt>
                <c:pt idx="16">
                  <c:v>0.4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2-410C-B722-45A5413E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63472"/>
        <c:axId val="510056752"/>
      </c:lineChart>
      <c:catAx>
        <c:axId val="5192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4784"/>
        <c:crosses val="autoZero"/>
        <c:auto val="1"/>
        <c:lblAlgn val="ctr"/>
        <c:lblOffset val="100"/>
        <c:noMultiLvlLbl val="0"/>
      </c:catAx>
      <c:valAx>
        <c:axId val="519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0064"/>
        <c:crosses val="autoZero"/>
        <c:crossBetween val="between"/>
      </c:valAx>
      <c:valAx>
        <c:axId val="510056752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3472"/>
        <c:crosses val="max"/>
        <c:crossBetween val="between"/>
      </c:valAx>
      <c:catAx>
        <c:axId val="51006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0056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Sheet1!$A$26:$A$43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Dohar</c:v>
                </c:pt>
                <c:pt idx="4">
                  <c:v>Women Night Dress</c:v>
                </c:pt>
                <c:pt idx="5">
                  <c:v>Ankle Length Leggings</c:v>
                </c:pt>
                <c:pt idx="6">
                  <c:v>Men's Shorts</c:v>
                </c:pt>
                <c:pt idx="7">
                  <c:v>Plazzo</c:v>
                </c:pt>
                <c:pt idx="8">
                  <c:v>Men's T-Shirts</c:v>
                </c:pt>
                <c:pt idx="9">
                  <c:v>Ladies Shorts</c:v>
                </c:pt>
                <c:pt idx="10">
                  <c:v>Pencil Pant</c:v>
                </c:pt>
                <c:pt idx="11">
                  <c:v>Top</c:v>
                </c:pt>
                <c:pt idx="12">
                  <c:v>Kurti Pant</c:v>
                </c:pt>
                <c:pt idx="13">
                  <c:v>Cotswool</c:v>
                </c:pt>
                <c:pt idx="14">
                  <c:v>Straight Pant</c:v>
                </c:pt>
                <c:pt idx="15">
                  <c:v>Blouse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Sheet1!$B$26:$B$43</c:f>
              <c:numCache>
                <c:formatCode>"₹"\ #,##0.00</c:formatCode>
                <c:ptCount val="18"/>
                <c:pt idx="0">
                  <c:v>103165.78</c:v>
                </c:pt>
                <c:pt idx="1">
                  <c:v>56341.52</c:v>
                </c:pt>
                <c:pt idx="2">
                  <c:v>26228.159999999996</c:v>
                </c:pt>
                <c:pt idx="3">
                  <c:v>17420.04</c:v>
                </c:pt>
                <c:pt idx="4">
                  <c:v>16555.18</c:v>
                </c:pt>
                <c:pt idx="5">
                  <c:v>11384.939999999999</c:v>
                </c:pt>
                <c:pt idx="6">
                  <c:v>9050.4600000000009</c:v>
                </c:pt>
                <c:pt idx="7">
                  <c:v>2914.67</c:v>
                </c:pt>
                <c:pt idx="8">
                  <c:v>2439.9899999999998</c:v>
                </c:pt>
                <c:pt idx="9">
                  <c:v>2430</c:v>
                </c:pt>
                <c:pt idx="10">
                  <c:v>1870</c:v>
                </c:pt>
                <c:pt idx="11">
                  <c:v>1859.05</c:v>
                </c:pt>
                <c:pt idx="12">
                  <c:v>1589.42</c:v>
                </c:pt>
                <c:pt idx="13">
                  <c:v>966.66000000000008</c:v>
                </c:pt>
                <c:pt idx="14">
                  <c:v>864</c:v>
                </c:pt>
                <c:pt idx="15">
                  <c:v>760.02</c:v>
                </c:pt>
                <c:pt idx="16">
                  <c:v>450</c:v>
                </c:pt>
                <c:pt idx="1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1-468A-BD23-C32F1C3EDB40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Sum of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Sheet1!$A$26:$A$43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Dohar</c:v>
                </c:pt>
                <c:pt idx="4">
                  <c:v>Women Night Dress</c:v>
                </c:pt>
                <c:pt idx="5">
                  <c:v>Ankle Length Leggings</c:v>
                </c:pt>
                <c:pt idx="6">
                  <c:v>Men's Shorts</c:v>
                </c:pt>
                <c:pt idx="7">
                  <c:v>Plazzo</c:v>
                </c:pt>
                <c:pt idx="8">
                  <c:v>Men's T-Shirts</c:v>
                </c:pt>
                <c:pt idx="9">
                  <c:v>Ladies Shorts</c:v>
                </c:pt>
                <c:pt idx="10">
                  <c:v>Pencil Pant</c:v>
                </c:pt>
                <c:pt idx="11">
                  <c:v>Top</c:v>
                </c:pt>
                <c:pt idx="12">
                  <c:v>Kurti Pant</c:v>
                </c:pt>
                <c:pt idx="13">
                  <c:v>Cotswool</c:v>
                </c:pt>
                <c:pt idx="14">
                  <c:v>Straight Pant</c:v>
                </c:pt>
                <c:pt idx="15">
                  <c:v>Blouse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Sheet1!$C$26:$C$43</c:f>
              <c:numCache>
                <c:formatCode>"₹"\ #,##0.00</c:formatCode>
                <c:ptCount val="18"/>
                <c:pt idx="0">
                  <c:v>104240.12</c:v>
                </c:pt>
                <c:pt idx="1">
                  <c:v>51583.819999999992</c:v>
                </c:pt>
                <c:pt idx="2">
                  <c:v>43316.319999999985</c:v>
                </c:pt>
                <c:pt idx="3">
                  <c:v>13975</c:v>
                </c:pt>
                <c:pt idx="4">
                  <c:v>24434.479999999996</c:v>
                </c:pt>
                <c:pt idx="5">
                  <c:v>20121.349999999999</c:v>
                </c:pt>
                <c:pt idx="6">
                  <c:v>9500.2000000000007</c:v>
                </c:pt>
                <c:pt idx="7">
                  <c:v>5248.57</c:v>
                </c:pt>
                <c:pt idx="8">
                  <c:v>2583</c:v>
                </c:pt>
                <c:pt idx="9">
                  <c:v>3946.3999999999996</c:v>
                </c:pt>
                <c:pt idx="10">
                  <c:v>1685.52</c:v>
                </c:pt>
                <c:pt idx="11">
                  <c:v>2479.62</c:v>
                </c:pt>
                <c:pt idx="12">
                  <c:v>4571.3600000000006</c:v>
                </c:pt>
                <c:pt idx="13">
                  <c:v>0</c:v>
                </c:pt>
                <c:pt idx="14">
                  <c:v>1006.53</c:v>
                </c:pt>
                <c:pt idx="15">
                  <c:v>540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1-468A-BD23-C32F1C3E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677152"/>
        <c:axId val="937680992"/>
      </c:barChart>
      <c:catAx>
        <c:axId val="9376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80992"/>
        <c:crosses val="autoZero"/>
        <c:auto val="1"/>
        <c:lblAlgn val="ctr"/>
        <c:lblOffset val="100"/>
        <c:noMultiLvlLbl val="0"/>
      </c:catAx>
      <c:valAx>
        <c:axId val="9376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Profit Margin Per Categories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Sheet2!$A$4:$A$21</c:f>
              <c:strCache>
                <c:ptCount val="18"/>
                <c:pt idx="0">
                  <c:v>Shrugs</c:v>
                </c:pt>
                <c:pt idx="1">
                  <c:v>Cotswool</c:v>
                </c:pt>
                <c:pt idx="2">
                  <c:v>Men's T-Shirts</c:v>
                </c:pt>
                <c:pt idx="3">
                  <c:v>Ladies Shorts</c:v>
                </c:pt>
                <c:pt idx="4">
                  <c:v>Kurti</c:v>
                </c:pt>
                <c:pt idx="5">
                  <c:v>Petticote</c:v>
                </c:pt>
                <c:pt idx="6">
                  <c:v>Straight Pant</c:v>
                </c:pt>
                <c:pt idx="7">
                  <c:v>Bed Sheet</c:v>
                </c:pt>
                <c:pt idx="8">
                  <c:v>Plazzo</c:v>
                </c:pt>
                <c:pt idx="9">
                  <c:v>Ankle Length Leggings</c:v>
                </c:pt>
                <c:pt idx="10">
                  <c:v>Top</c:v>
                </c:pt>
                <c:pt idx="11">
                  <c:v>Pencil Pant</c:v>
                </c:pt>
                <c:pt idx="12">
                  <c:v>Saree</c:v>
                </c:pt>
                <c:pt idx="13">
                  <c:v>Women Night Dress</c:v>
                </c:pt>
                <c:pt idx="14">
                  <c:v>Blouse</c:v>
                </c:pt>
                <c:pt idx="15">
                  <c:v>Dohar</c:v>
                </c:pt>
                <c:pt idx="16">
                  <c:v>Kurti Pant</c:v>
                </c:pt>
                <c:pt idx="17">
                  <c:v>Men's Shorts</c:v>
                </c:pt>
              </c:strCache>
            </c:strRef>
          </c:cat>
          <c:val>
            <c:numRef>
              <c:f>Sheet2!$B$4:$B$21</c:f>
              <c:numCache>
                <c:formatCode>0%</c:formatCode>
                <c:ptCount val="18"/>
                <c:pt idx="0">
                  <c:v>5.5200000000000048E-2</c:v>
                </c:pt>
                <c:pt idx="1">
                  <c:v>6.8959096269629525E-2</c:v>
                </c:pt>
                <c:pt idx="2">
                  <c:v>8.4937716231582513E-2</c:v>
                </c:pt>
                <c:pt idx="3">
                  <c:v>0.12249786205203732</c:v>
                </c:pt>
                <c:pt idx="4">
                  <c:v>0.19924626500767897</c:v>
                </c:pt>
                <c:pt idx="5">
                  <c:v>0.22</c:v>
                </c:pt>
                <c:pt idx="6">
                  <c:v>0.22335648148148149</c:v>
                </c:pt>
                <c:pt idx="7">
                  <c:v>0.22444744382696613</c:v>
                </c:pt>
                <c:pt idx="8">
                  <c:v>0.24405854751825123</c:v>
                </c:pt>
                <c:pt idx="9">
                  <c:v>0.24684901979074358</c:v>
                </c:pt>
                <c:pt idx="10">
                  <c:v>0.24829799136870329</c:v>
                </c:pt>
                <c:pt idx="11">
                  <c:v>0.24887700534759352</c:v>
                </c:pt>
                <c:pt idx="12">
                  <c:v>0.25423733150894889</c:v>
                </c:pt>
                <c:pt idx="13">
                  <c:v>0.28555258282389112</c:v>
                </c:pt>
                <c:pt idx="14">
                  <c:v>0.28949238177942682</c:v>
                </c:pt>
                <c:pt idx="15">
                  <c:v>0.28988104570346751</c:v>
                </c:pt>
                <c:pt idx="16">
                  <c:v>0.35419753414404254</c:v>
                </c:pt>
                <c:pt idx="17">
                  <c:v>0.35502475119165616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1-494C-AA6C-7C64F913CD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64517743"/>
        <c:axId val="764513423"/>
      </c:barChart>
      <c:catAx>
        <c:axId val="7645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3423"/>
        <c:crosses val="autoZero"/>
        <c:auto val="1"/>
        <c:lblAlgn val="ctr"/>
        <c:lblOffset val="100"/>
        <c:noMultiLvlLbl val="0"/>
      </c:catAx>
      <c:valAx>
        <c:axId val="76451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Margin Per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3D-45A5-BED2-FAB99AE5F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73D-45A5-BED2-FAB99AE5F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73D-45A5-BED2-FAB99AE5F86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Sheet2!$A$26:$A$28</c:f>
              <c:strCache>
                <c:ptCount val="3"/>
                <c:pt idx="0">
                  <c:v>Home</c:v>
                </c:pt>
                <c:pt idx="1">
                  <c:v>Men</c:v>
                </c:pt>
                <c:pt idx="2">
                  <c:v>Women</c:v>
                </c:pt>
              </c:strCache>
            </c:strRef>
          </c:cat>
          <c:val>
            <c:numRef>
              <c:f>Sheet2!$B$26:$B$28</c:f>
              <c:numCache>
                <c:formatCode>0%</c:formatCode>
                <c:ptCount val="3"/>
                <c:pt idx="0">
                  <c:v>0.2337951012378949</c:v>
                </c:pt>
                <c:pt idx="1">
                  <c:v>0.2649957395382983</c:v>
                </c:pt>
                <c:pt idx="2">
                  <c:v>0.23506132425212331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D-45A5-BED2-FAB99AE5F8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Sheet2!$A$47:$A$64</c:f>
              <c:strCache>
                <c:ptCount val="18"/>
                <c:pt idx="0">
                  <c:v>Shrugs</c:v>
                </c:pt>
                <c:pt idx="1">
                  <c:v>Petticote</c:v>
                </c:pt>
                <c:pt idx="2">
                  <c:v>Straight Pant</c:v>
                </c:pt>
                <c:pt idx="3">
                  <c:v>Cotswool</c:v>
                </c:pt>
                <c:pt idx="4">
                  <c:v>Top</c:v>
                </c:pt>
                <c:pt idx="5">
                  <c:v>Kurti Pant</c:v>
                </c:pt>
                <c:pt idx="6">
                  <c:v>Pencil Pant</c:v>
                </c:pt>
                <c:pt idx="7">
                  <c:v>Men's T-Shirts</c:v>
                </c:pt>
                <c:pt idx="8">
                  <c:v>Blouse</c:v>
                </c:pt>
                <c:pt idx="9">
                  <c:v>Plazzo</c:v>
                </c:pt>
                <c:pt idx="10">
                  <c:v>Ladies Shorts</c:v>
                </c:pt>
                <c:pt idx="11">
                  <c:v>Dohar</c:v>
                </c:pt>
                <c:pt idx="12">
                  <c:v>Kurti</c:v>
                </c:pt>
                <c:pt idx="13">
                  <c:v>Ankle Length Leggings</c:v>
                </c:pt>
                <c:pt idx="14">
                  <c:v>Men's Shorts</c:v>
                </c:pt>
                <c:pt idx="15">
                  <c:v>Women Night Dress</c:v>
                </c:pt>
                <c:pt idx="16">
                  <c:v>Bed Sheet</c:v>
                </c:pt>
                <c:pt idx="17">
                  <c:v>Saree</c:v>
                </c:pt>
              </c:strCache>
            </c:strRef>
          </c:cat>
          <c:val>
            <c:numRef>
              <c:f>Sheet2!$B$47:$B$64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10</c:v>
                </c:pt>
                <c:pt idx="11">
                  <c:v>22</c:v>
                </c:pt>
                <c:pt idx="12">
                  <c:v>44</c:v>
                </c:pt>
                <c:pt idx="13">
                  <c:v>50</c:v>
                </c:pt>
                <c:pt idx="14">
                  <c:v>64</c:v>
                </c:pt>
                <c:pt idx="15">
                  <c:v>66</c:v>
                </c:pt>
                <c:pt idx="16">
                  <c:v>111</c:v>
                </c:pt>
                <c:pt idx="17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1-4959-A714-ACF3208A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810048"/>
        <c:axId val="1368822528"/>
      </c:barChart>
      <c:catAx>
        <c:axId val="136881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22528"/>
        <c:crosses val="autoZero"/>
        <c:auto val="1"/>
        <c:lblAlgn val="ctr"/>
        <c:lblOffset val="100"/>
        <c:noMultiLvlLbl val="0"/>
      </c:catAx>
      <c:valAx>
        <c:axId val="13688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8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Pareto Chart by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Sheet4!$A$2:$A$19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Women Night Dress</c:v>
                </c:pt>
                <c:pt idx="3">
                  <c:v>Men's Shorts</c:v>
                </c:pt>
                <c:pt idx="4">
                  <c:v>Ankle Length Leggings</c:v>
                </c:pt>
                <c:pt idx="5">
                  <c:v>Kurti</c:v>
                </c:pt>
                <c:pt idx="6">
                  <c:v>Dohar</c:v>
                </c:pt>
                <c:pt idx="7">
                  <c:v>Ladies Shorts</c:v>
                </c:pt>
                <c:pt idx="8">
                  <c:v>Plazzo</c:v>
                </c:pt>
                <c:pt idx="9">
                  <c:v>Blouse</c:v>
                </c:pt>
                <c:pt idx="10">
                  <c:v>Men's T-Shirts</c:v>
                </c:pt>
                <c:pt idx="11">
                  <c:v>Pencil Pant</c:v>
                </c:pt>
                <c:pt idx="12">
                  <c:v>Kurti Pant</c:v>
                </c:pt>
                <c:pt idx="13">
                  <c:v>Top</c:v>
                </c:pt>
                <c:pt idx="14">
                  <c:v>Cotswool</c:v>
                </c:pt>
                <c:pt idx="15">
                  <c:v>Straight Pant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126</c:v>
                </c:pt>
                <c:pt idx="1">
                  <c:v>111</c:v>
                </c:pt>
                <c:pt idx="2">
                  <c:v>66</c:v>
                </c:pt>
                <c:pt idx="3">
                  <c:v>64</c:v>
                </c:pt>
                <c:pt idx="4">
                  <c:v>50</c:v>
                </c:pt>
                <c:pt idx="5">
                  <c:v>44</c:v>
                </c:pt>
                <c:pt idx="6">
                  <c:v>22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C-4FE3-B924-3048BCBC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424034080"/>
        <c:axId val="1424046560"/>
      </c:barChart>
      <c:lineChart>
        <c:grouping val="standard"/>
        <c:varyColors val="0"/>
        <c:ser>
          <c:idx val="1"/>
          <c:order val="1"/>
          <c:tx>
            <c:strRef>
              <c:f>Sheet4!$D$1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Sheet4!$A$2:$A$19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Women Night Dress</c:v>
                </c:pt>
                <c:pt idx="3">
                  <c:v>Men's Shorts</c:v>
                </c:pt>
                <c:pt idx="4">
                  <c:v>Ankle Length Leggings</c:v>
                </c:pt>
                <c:pt idx="5">
                  <c:v>Kurti</c:v>
                </c:pt>
                <c:pt idx="6">
                  <c:v>Dohar</c:v>
                </c:pt>
                <c:pt idx="7">
                  <c:v>Ladies Shorts</c:v>
                </c:pt>
                <c:pt idx="8">
                  <c:v>Plazzo</c:v>
                </c:pt>
                <c:pt idx="9">
                  <c:v>Blouse</c:v>
                </c:pt>
                <c:pt idx="10">
                  <c:v>Men's T-Shirts</c:v>
                </c:pt>
                <c:pt idx="11">
                  <c:v>Pencil Pant</c:v>
                </c:pt>
                <c:pt idx="12">
                  <c:v>Kurti Pant</c:v>
                </c:pt>
                <c:pt idx="13">
                  <c:v>Top</c:v>
                </c:pt>
                <c:pt idx="14">
                  <c:v>Cotswool</c:v>
                </c:pt>
                <c:pt idx="15">
                  <c:v>Straight Pant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Sheet4!$D$2:$D$19</c:f>
              <c:numCache>
                <c:formatCode>0%</c:formatCode>
                <c:ptCount val="18"/>
                <c:pt idx="0">
                  <c:v>0.23507462686567165</c:v>
                </c:pt>
                <c:pt idx="1">
                  <c:v>0.44216417910447764</c:v>
                </c:pt>
                <c:pt idx="2">
                  <c:v>0.56529850746268662</c:v>
                </c:pt>
                <c:pt idx="3">
                  <c:v>0.68470149253731338</c:v>
                </c:pt>
                <c:pt idx="4">
                  <c:v>0.77798507462686572</c:v>
                </c:pt>
                <c:pt idx="5">
                  <c:v>0.8600746268656716</c:v>
                </c:pt>
                <c:pt idx="6">
                  <c:v>0.90111940298507465</c:v>
                </c:pt>
                <c:pt idx="7">
                  <c:v>0.91977611940298509</c:v>
                </c:pt>
                <c:pt idx="8">
                  <c:v>0.93656716417910446</c:v>
                </c:pt>
                <c:pt idx="9">
                  <c:v>0.94776119402985071</c:v>
                </c:pt>
                <c:pt idx="10">
                  <c:v>0.95895522388059706</c:v>
                </c:pt>
                <c:pt idx="11">
                  <c:v>0.96828358208955223</c:v>
                </c:pt>
                <c:pt idx="12">
                  <c:v>0.97761194029850751</c:v>
                </c:pt>
                <c:pt idx="13">
                  <c:v>0.98694029850746268</c:v>
                </c:pt>
                <c:pt idx="14">
                  <c:v>0.9925373134328358</c:v>
                </c:pt>
                <c:pt idx="15">
                  <c:v>0.99626865671641796</c:v>
                </c:pt>
                <c:pt idx="16">
                  <c:v>0.99813432835820892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FE3-B924-3048BCBC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36000"/>
        <c:axId val="1424036480"/>
      </c:lineChart>
      <c:catAx>
        <c:axId val="142403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46560"/>
        <c:crosses val="autoZero"/>
        <c:auto val="1"/>
        <c:lblAlgn val="ctr"/>
        <c:lblOffset val="100"/>
        <c:noMultiLvlLbl val="0"/>
      </c:catAx>
      <c:valAx>
        <c:axId val="1424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(Pcs)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34080"/>
        <c:crosses val="autoZero"/>
        <c:crossBetween val="between"/>
      </c:valAx>
      <c:valAx>
        <c:axId val="142403648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36000"/>
        <c:crosses val="max"/>
        <c:crossBetween val="between"/>
      </c:valAx>
      <c:catAx>
        <c:axId val="1424036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403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Pareto Chart by Category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Sheet4!$A$24:$A$41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Dohar</c:v>
                </c:pt>
                <c:pt idx="4">
                  <c:v>Women Night Dress</c:v>
                </c:pt>
                <c:pt idx="5">
                  <c:v>Ankle Length Leggings</c:v>
                </c:pt>
                <c:pt idx="6">
                  <c:v>Men's Shorts</c:v>
                </c:pt>
                <c:pt idx="7">
                  <c:v>Plazzo</c:v>
                </c:pt>
                <c:pt idx="8">
                  <c:v>Men's T-Shirts</c:v>
                </c:pt>
                <c:pt idx="9">
                  <c:v>Ladies Shorts</c:v>
                </c:pt>
                <c:pt idx="10">
                  <c:v>Pencil Pant</c:v>
                </c:pt>
                <c:pt idx="11">
                  <c:v>Top</c:v>
                </c:pt>
                <c:pt idx="12">
                  <c:v>Kurti Pant</c:v>
                </c:pt>
                <c:pt idx="13">
                  <c:v>Cotswool</c:v>
                </c:pt>
                <c:pt idx="14">
                  <c:v>Straight Pant</c:v>
                </c:pt>
                <c:pt idx="15">
                  <c:v>Blouse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Sheet4!$B$24:$B$41</c:f>
              <c:numCache>
                <c:formatCode>"₹"\ #,##0.00</c:formatCode>
                <c:ptCount val="18"/>
                <c:pt idx="0">
                  <c:v>103165.09</c:v>
                </c:pt>
                <c:pt idx="1">
                  <c:v>56341.47</c:v>
                </c:pt>
                <c:pt idx="2">
                  <c:v>26228.16</c:v>
                </c:pt>
                <c:pt idx="3">
                  <c:v>17420</c:v>
                </c:pt>
                <c:pt idx="4">
                  <c:v>16555.18</c:v>
                </c:pt>
                <c:pt idx="5">
                  <c:v>11384.94</c:v>
                </c:pt>
                <c:pt idx="6">
                  <c:v>9050.4599999999991</c:v>
                </c:pt>
                <c:pt idx="7">
                  <c:v>2914.47</c:v>
                </c:pt>
                <c:pt idx="8">
                  <c:v>2439.9899999999998</c:v>
                </c:pt>
                <c:pt idx="9">
                  <c:v>2430</c:v>
                </c:pt>
                <c:pt idx="10">
                  <c:v>1870</c:v>
                </c:pt>
                <c:pt idx="11">
                  <c:v>1859.05</c:v>
                </c:pt>
                <c:pt idx="12">
                  <c:v>1589.42</c:v>
                </c:pt>
                <c:pt idx="13">
                  <c:v>966.66</c:v>
                </c:pt>
                <c:pt idx="14">
                  <c:v>864</c:v>
                </c:pt>
                <c:pt idx="15">
                  <c:v>760</c:v>
                </c:pt>
                <c:pt idx="16">
                  <c:v>450</c:v>
                </c:pt>
                <c:pt idx="1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1-4C1B-B094-E46FF1FD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898959"/>
        <c:axId val="1381909999"/>
      </c:barChart>
      <c:lineChart>
        <c:grouping val="standard"/>
        <c:varyColors val="0"/>
        <c:ser>
          <c:idx val="1"/>
          <c:order val="1"/>
          <c:tx>
            <c:strRef>
              <c:f>Sheet4!$D$23</c:f>
              <c:strCache>
                <c:ptCount val="1"/>
                <c:pt idx="0">
                  <c:v>Cumulative 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Sheet4!$A$24:$A$41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Dohar</c:v>
                </c:pt>
                <c:pt idx="4">
                  <c:v>Women Night Dress</c:v>
                </c:pt>
                <c:pt idx="5">
                  <c:v>Ankle Length Leggings</c:v>
                </c:pt>
                <c:pt idx="6">
                  <c:v>Men's Shorts</c:v>
                </c:pt>
                <c:pt idx="7">
                  <c:v>Plazzo</c:v>
                </c:pt>
                <c:pt idx="8">
                  <c:v>Men's T-Shirts</c:v>
                </c:pt>
                <c:pt idx="9">
                  <c:v>Ladies Shorts</c:v>
                </c:pt>
                <c:pt idx="10">
                  <c:v>Pencil Pant</c:v>
                </c:pt>
                <c:pt idx="11">
                  <c:v>Top</c:v>
                </c:pt>
                <c:pt idx="12">
                  <c:v>Kurti Pant</c:v>
                </c:pt>
                <c:pt idx="13">
                  <c:v>Cotswool</c:v>
                </c:pt>
                <c:pt idx="14">
                  <c:v>Straight Pant</c:v>
                </c:pt>
                <c:pt idx="15">
                  <c:v>Blouse</c:v>
                </c:pt>
                <c:pt idx="16">
                  <c:v>Petticote</c:v>
                </c:pt>
                <c:pt idx="17">
                  <c:v>Shrugs</c:v>
                </c:pt>
              </c:strCache>
            </c:strRef>
          </c:cat>
          <c:val>
            <c:numRef>
              <c:f>Sheet4!$D$24:$D$41</c:f>
              <c:numCache>
                <c:formatCode>0%</c:formatCode>
                <c:ptCount val="18"/>
                <c:pt idx="0">
                  <c:v>0.40214210796655431</c:v>
                </c:pt>
                <c:pt idx="1">
                  <c:v>0.62176366320131815</c:v>
                </c:pt>
                <c:pt idx="2">
                  <c:v>0.72400219709378177</c:v>
                </c:pt>
                <c:pt idx="3">
                  <c:v>0.79190613165902457</c:v>
                </c:pt>
                <c:pt idx="4">
                  <c:v>0.85643895941079351</c:v>
                </c:pt>
                <c:pt idx="5">
                  <c:v>0.90081796175230977</c:v>
                </c:pt>
                <c:pt idx="6">
                  <c:v>0.9360970572531907</c:v>
                </c:pt>
                <c:pt idx="7">
                  <c:v>0.94745779090258009</c:v>
                </c:pt>
                <c:pt idx="8">
                  <c:v>0.95696898041462641</c:v>
                </c:pt>
                <c:pt idx="9">
                  <c:v>0.96644122846247593</c:v>
                </c:pt>
                <c:pt idx="10">
                  <c:v>0.97373057161040966</c:v>
                </c:pt>
                <c:pt idx="11">
                  <c:v>0.98097723117146096</c:v>
                </c:pt>
                <c:pt idx="12">
                  <c:v>0.98717286100364743</c:v>
                </c:pt>
                <c:pt idx="13">
                  <c:v>0.99094094466534877</c:v>
                </c:pt>
                <c:pt idx="14">
                  <c:v>0.994308855082362</c:v>
                </c:pt>
                <c:pt idx="15">
                  <c:v>0.99727136887510504</c:v>
                </c:pt>
                <c:pt idx="16">
                  <c:v>0.99902548888396614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1-4C1B-B094-E46FF1FD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900399"/>
        <c:axId val="1381921039"/>
      </c:lineChart>
      <c:catAx>
        <c:axId val="13818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09999"/>
        <c:crosses val="autoZero"/>
        <c:auto val="1"/>
        <c:lblAlgn val="ctr"/>
        <c:lblOffset val="100"/>
        <c:noMultiLvlLbl val="0"/>
      </c:catAx>
      <c:valAx>
        <c:axId val="13819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(₹)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8959"/>
        <c:crosses val="autoZero"/>
        <c:crossBetween val="between"/>
      </c:valAx>
      <c:valAx>
        <c:axId val="1381921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00399"/>
        <c:crosses val="max"/>
        <c:crossBetween val="between"/>
      </c:valAx>
      <c:catAx>
        <c:axId val="13819003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1921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Pareto Chart by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Sheet4!$B$45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Sheet4!$A$46:$A$63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Women Night Dress</c:v>
                </c:pt>
                <c:pt idx="4">
                  <c:v>Dohar</c:v>
                </c:pt>
                <c:pt idx="5">
                  <c:v>Men's Shorts</c:v>
                </c:pt>
                <c:pt idx="6">
                  <c:v>Ankle Length Leggings</c:v>
                </c:pt>
                <c:pt idx="7">
                  <c:v>Plazzo</c:v>
                </c:pt>
                <c:pt idx="8">
                  <c:v>Ladies Shorts</c:v>
                </c:pt>
                <c:pt idx="9">
                  <c:v>Top</c:v>
                </c:pt>
                <c:pt idx="10">
                  <c:v>Kurti Pant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Cotswool</c:v>
                </c:pt>
                <c:pt idx="17">
                  <c:v>Shrugs</c:v>
                </c:pt>
              </c:strCache>
            </c:strRef>
          </c:cat>
          <c:val>
            <c:numRef>
              <c:f>Sheet4!$B$46:$B$63</c:f>
              <c:numCache>
                <c:formatCode>"₹"\ #,##0.00</c:formatCode>
                <c:ptCount val="18"/>
                <c:pt idx="0">
                  <c:v>29634.58</c:v>
                </c:pt>
                <c:pt idx="1">
                  <c:v>15022.96</c:v>
                </c:pt>
                <c:pt idx="2">
                  <c:v>6346.64</c:v>
                </c:pt>
                <c:pt idx="3">
                  <c:v>5216.49</c:v>
                </c:pt>
                <c:pt idx="4">
                  <c:v>5110</c:v>
                </c:pt>
                <c:pt idx="5">
                  <c:v>3353.07</c:v>
                </c:pt>
                <c:pt idx="6">
                  <c:v>2863.46</c:v>
                </c:pt>
                <c:pt idx="7">
                  <c:v>989.94</c:v>
                </c:pt>
                <c:pt idx="8">
                  <c:v>699.3</c:v>
                </c:pt>
                <c:pt idx="9">
                  <c:v>646.87</c:v>
                </c:pt>
                <c:pt idx="10">
                  <c:v>551.34</c:v>
                </c:pt>
                <c:pt idx="11">
                  <c:v>471.06</c:v>
                </c:pt>
                <c:pt idx="12">
                  <c:v>226</c:v>
                </c:pt>
                <c:pt idx="13">
                  <c:v>220</c:v>
                </c:pt>
                <c:pt idx="14">
                  <c:v>198</c:v>
                </c:pt>
                <c:pt idx="15">
                  <c:v>193.79</c:v>
                </c:pt>
                <c:pt idx="16">
                  <c:v>66.66</c:v>
                </c:pt>
                <c:pt idx="17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0-4819-A38F-C167BEDF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582080"/>
        <c:axId val="1378574880"/>
      </c:barChart>
      <c:lineChart>
        <c:grouping val="standard"/>
        <c:varyColors val="0"/>
        <c:ser>
          <c:idx val="1"/>
          <c:order val="1"/>
          <c:tx>
            <c:strRef>
              <c:f>Sheet4!$D$45</c:f>
              <c:strCache>
                <c:ptCount val="1"/>
                <c:pt idx="0">
                  <c:v>Cumulative 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Sheet4!$A$46:$A$63</c:f>
              <c:strCache>
                <c:ptCount val="18"/>
                <c:pt idx="0">
                  <c:v>Saree</c:v>
                </c:pt>
                <c:pt idx="1">
                  <c:v>Bed Sheet</c:v>
                </c:pt>
                <c:pt idx="2">
                  <c:v>Kurti</c:v>
                </c:pt>
                <c:pt idx="3">
                  <c:v>Women Night Dress</c:v>
                </c:pt>
                <c:pt idx="4">
                  <c:v>Dohar</c:v>
                </c:pt>
                <c:pt idx="5">
                  <c:v>Men's Shorts</c:v>
                </c:pt>
                <c:pt idx="6">
                  <c:v>Ankle Length Leggings</c:v>
                </c:pt>
                <c:pt idx="7">
                  <c:v>Plazzo</c:v>
                </c:pt>
                <c:pt idx="8">
                  <c:v>Ladies Shorts</c:v>
                </c:pt>
                <c:pt idx="9">
                  <c:v>Top</c:v>
                </c:pt>
                <c:pt idx="10">
                  <c:v>Kurti Pant</c:v>
                </c:pt>
                <c:pt idx="11">
                  <c:v>Pencil Pant</c:v>
                </c:pt>
                <c:pt idx="12">
                  <c:v>Men's T-Shirts</c:v>
                </c:pt>
                <c:pt idx="13">
                  <c:v>Blouse</c:v>
                </c:pt>
                <c:pt idx="14">
                  <c:v>Petticote</c:v>
                </c:pt>
                <c:pt idx="15">
                  <c:v>Straight Pant</c:v>
                </c:pt>
                <c:pt idx="16">
                  <c:v>Cotswool</c:v>
                </c:pt>
                <c:pt idx="17">
                  <c:v>Shrugs</c:v>
                </c:pt>
              </c:strCache>
            </c:strRef>
          </c:cat>
          <c:val>
            <c:numRef>
              <c:f>Sheet4!$D$46:$D$63</c:f>
              <c:numCache>
                <c:formatCode>0%</c:formatCode>
                <c:ptCount val="18"/>
                <c:pt idx="0">
                  <c:v>0.41260019636901119</c:v>
                </c:pt>
                <c:pt idx="1">
                  <c:v>0.62176382365995975</c:v>
                </c:pt>
                <c:pt idx="2">
                  <c:v>0.71012765099557318</c:v>
                </c:pt>
                <c:pt idx="3">
                  <c:v>0.7827564784787695</c:v>
                </c:pt>
                <c:pt idx="4">
                  <c:v>0.85390265309793567</c:v>
                </c:pt>
                <c:pt idx="5">
                  <c:v>0.90058721351482163</c:v>
                </c:pt>
                <c:pt idx="6">
                  <c:v>0.94045496795219874</c:v>
                </c:pt>
                <c:pt idx="7">
                  <c:v>0.95423783372568161</c:v>
                </c:pt>
                <c:pt idx="8">
                  <c:v>0.96397413899205797</c:v>
                </c:pt>
                <c:pt idx="9">
                  <c:v>0.97298046501473889</c:v>
                </c:pt>
                <c:pt idx="10">
                  <c:v>0.98065673349116367</c:v>
                </c:pt>
                <c:pt idx="11">
                  <c:v>0.98721526911075352</c:v>
                </c:pt>
                <c:pt idx="12">
                  <c:v>0.99036185139332333</c:v>
                </c:pt>
                <c:pt idx="13">
                  <c:v>0.99342489609316997</c:v>
                </c:pt>
                <c:pt idx="14">
                  <c:v>0.99618163632303203</c:v>
                </c:pt>
                <c:pt idx="15">
                  <c:v>0.99887976101568321</c:v>
                </c:pt>
                <c:pt idx="16">
                  <c:v>0.99980786355973683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0-4819-A38F-C167BEDF1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579680"/>
        <c:axId val="1378578720"/>
      </c:lineChart>
      <c:catAx>
        <c:axId val="137858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74880"/>
        <c:crosses val="autoZero"/>
        <c:auto val="1"/>
        <c:lblAlgn val="ctr"/>
        <c:lblOffset val="100"/>
        <c:noMultiLvlLbl val="0"/>
      </c:catAx>
      <c:valAx>
        <c:axId val="1378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(₹)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82080"/>
        <c:crosses val="autoZero"/>
        <c:crossBetween val="between"/>
      </c:valAx>
      <c:valAx>
        <c:axId val="13785787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79680"/>
        <c:crosses val="max"/>
        <c:crossBetween val="between"/>
      </c:valAx>
      <c:catAx>
        <c:axId val="137857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857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166</xdr:row>
      <xdr:rowOff>38101</xdr:rowOff>
    </xdr:from>
    <xdr:to>
      <xdr:col>6</xdr:col>
      <xdr:colOff>1047750</xdr:colOff>
      <xdr:row>184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4061EA-7BB2-A010-CEB5-05D62E86E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25</xdr:row>
      <xdr:rowOff>119062</xdr:rowOff>
    </xdr:from>
    <xdr:to>
      <xdr:col>13</xdr:col>
      <xdr:colOff>495300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E1800-3D18-3896-4467-D1061B87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1104899</xdr:colOff>
      <xdr:row>1</xdr:row>
      <xdr:rowOff>166687</xdr:rowOff>
    </xdr:from>
    <xdr:to>
      <xdr:col>13</xdr:col>
      <xdr:colOff>161925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727CD-AF06-9C21-2A61-2D58A9489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22</xdr:row>
      <xdr:rowOff>109537</xdr:rowOff>
    </xdr:from>
    <xdr:to>
      <xdr:col>9</xdr:col>
      <xdr:colOff>104775</xdr:colOff>
      <xdr:row>36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832ED-6263-24C0-33BC-006001FF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44</xdr:row>
      <xdr:rowOff>166686</xdr:rowOff>
    </xdr:from>
    <xdr:to>
      <xdr:col>10</xdr:col>
      <xdr:colOff>257175</xdr:colOff>
      <xdr:row>63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704AB7-66A8-2851-C6D6-ACEB6D75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</xdr:row>
      <xdr:rowOff>66676</xdr:rowOff>
    </xdr:from>
    <xdr:to>
      <xdr:col>12</xdr:col>
      <xdr:colOff>533400</xdr:colOff>
      <xdr:row>16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1B92E-24F4-8CB9-B5E1-D4D28D7BE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552449</xdr:colOff>
      <xdr:row>22</xdr:row>
      <xdr:rowOff>9525</xdr:rowOff>
    </xdr:from>
    <xdr:to>
      <xdr:col>13</xdr:col>
      <xdr:colOff>142874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FF15B-34ED-B2EF-49A2-64D58817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41</xdr:row>
      <xdr:rowOff>128586</xdr:rowOff>
    </xdr:from>
    <xdr:to>
      <xdr:col>13</xdr:col>
      <xdr:colOff>0</xdr:colOff>
      <xdr:row>55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8BFE1A-7856-0F1C-7A84-72B376E9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607.780994444445" createdVersion="8" refreshedVersion="8" minRefreshableVersion="3" recordCount="114" xr:uid="{8DE7502A-72CD-450C-9087-504F95F9F0F9}">
  <cacheSource type="worksheet">
    <worksheetSource ref="A1:F115" sheet="Sales"/>
  </cacheSource>
  <cacheFields count="6">
    <cacheField name="Product Name" numFmtId="0">
      <sharedItems count="114">
        <s v="HKF  Queen Bed Sheet (90*100 )"/>
        <s v="Ess3 Regular Ankle Length (F Size)"/>
        <s v="Night Dress"/>
        <s v="HKF Glowy King Bed Sheet (90*108)"/>
        <s v="ESS3 Premium Ankle Length (F Size)"/>
        <s v="Bermuda - XL"/>
        <s v="Cotton - Malmal Print Saree"/>
        <s v="Tant Jamdani Saree"/>
        <s v="Dohar Double"/>
        <s v="Minu Apple Saree"/>
        <s v="Boxer - M"/>
        <s v="Dohar Single"/>
        <s v="Bermuda - M"/>
        <s v="HKF Florida King 90*108"/>
        <s v="Khadi - Handloom"/>
        <s v="Handloom - Soft Cotton Saree"/>
        <s v="Bermuda - XXL"/>
        <s v="Boxer - XL"/>
        <s v="Boxer - XXL"/>
        <s v="HKF Milky Cotton 90*100"/>
        <s v="Boxer - L"/>
        <s v="Cotton Kurti"/>
        <s v="HKF Black Beauty 90*108"/>
        <s v="HKF Single Bed Sheet 60 X 90"/>
        <s v="Khadi Saree"/>
        <s v="Night Dress- Allan Cut"/>
        <s v="BD Palace - Tant"/>
        <s v="ESS3 Pencil Pant ( L Size)"/>
        <s v="HKF Handwork 108*108"/>
        <s v="HKF Rajasthani Royal 90*108"/>
        <s v="MF Bed Sheet Blossom Single"/>
        <s v="MF Kurti Pooja"/>
        <s v="MF Kurti Sonakshi (L)"/>
        <s v="Minu Anokhi Saree"/>
        <s v="Nighty - Cotton High Neck Full Sleeves"/>
        <s v="Reshom Tant Saree"/>
        <s v="Bermuda - L"/>
        <s v="Ess3 Ladies Shorts (M)"/>
        <s v="Ess3 Ladies Shorts (S)"/>
        <s v="Ess3 Printed Palazzo"/>
        <s v="Kalamkari Silk Printed"/>
        <s v="Night Dress - Kaftan"/>
        <s v="Soft Jamdani"/>
        <s v="Blouse - Cotswool 32"/>
        <s v="Blouse - Cotswool 34"/>
        <s v="Cotswool with Embroidery Work"/>
        <s v="Dhakai Jamdani"/>
        <s v="HKF Cotton Printen Kurti"/>
        <s v="House Coat Nighty - Cotton Full Sleeves"/>
        <s v="Lilen Saree"/>
        <s v="Men’s T-Shirts - L"/>
        <s v="MF Julie Combo Kurti (XXL)"/>
        <s v="MF Sophia Combo Kurti (L)"/>
        <s v="MF Tulip Kurti (M)"/>
        <s v="Night Dress Square Neck"/>
        <s v="Sequence Handloom"/>
        <s v="Strip &amp; Check Plazzo"/>
        <s v="Textile Kurti Pant"/>
        <s v="Tishu - Handloom"/>
        <s v="BD - 4ply Silk"/>
        <s v="Brocket Saree - Soft Silk"/>
        <s v="Ess3 Ladies Shorts (XL)"/>
        <s v="Ess3 Straight Pant (L)"/>
        <s v="Gold Print Plazzo"/>
        <s v="Handloom - Latapata"/>
        <s v="HKF Goldy 100 X 108"/>
        <s v="Jamdani Saree"/>
        <s v="JC Western TOP (AKS08)"/>
        <s v="Katki Print Kurti"/>
        <s v="Ketia Saree"/>
        <s v="Lycra Kurti Pant"/>
        <s v="MF Julie Combo Kurti (L)"/>
        <s v="MF Julie Combo Kurti (XL)"/>
        <s v="MF Kurti Radhika Combo (L)"/>
        <s v="MF Sophia Combo Kurti (XL)"/>
        <s v="MF Tulip Kurti (L)"/>
        <s v="Minu Ginni Saree"/>
        <s v="Nighty Dress- Allan Cut Full Sleeves"/>
        <s v="Night Dress- Batik Full Sleevs"/>
        <s v="Nighty Dresss Cotswool Full Sleevs"/>
        <s v="Nighty  Dress Rashmoni"/>
        <s v="Tant - Handloom"/>
        <s v="Tant Jamdani Saree (Patuli Pallu)"/>
        <s v="BD - Dhakai Jamdani"/>
        <s v="BD - Dhakai Maslin"/>
        <s v="BD - Tanuchuri Silk"/>
        <s v="Bhagalpuri Silk"/>
        <s v="Chanderi Silk"/>
        <s v="Chiffon - Chickon Wrok"/>
        <s v="EMB Night Dress"/>
        <s v="ESS3 Girl’s Top - L"/>
        <s v="ESS3 Girl’s Top - L DP"/>
        <s v="ESS3 Premium Ankle Length (P Size)"/>
        <s v="Handloom - Begampuri"/>
        <s v="Handloom - Cotton Benarasi"/>
        <s v="HKF Inaya 100 X 108"/>
        <s v="House Coat Nighty - Cotswool"/>
        <s v="JC Reyon Kurti (AKS01) - XL"/>
        <s v="JC Silk Benarashi (VVR15)"/>
        <s v="JC Silk Benarashi (VVR20)"/>
        <s v="Macher Aansh Saree"/>
        <s v="Men’s T-Shirts - M"/>
        <s v="Men’s T-Shirts - S"/>
        <s v="Men’s T-Shirts - XL"/>
        <s v="MF Kurti Radhika Combo (XL)"/>
        <s v="MF Sophia Combo Kurti (XXL)"/>
        <s v="MF Tulip Kurti (XL)"/>
        <s v="Night dress - Cotswool Full Sleevs"/>
        <s v="Reshom Lilen"/>
        <s v="Reyon Top"/>
        <s v="Shapewear Petticote (F Size)"/>
        <s v="Shrugs"/>
        <s v="Silk Saree"/>
        <s v="Soft Dhakai"/>
      </sharedItems>
    </cacheField>
    <cacheField name="Category" numFmtId="0">
      <sharedItems count="18">
        <s v="Bed Sheet"/>
        <s v="Ankle Length Leggings"/>
        <s v="Women Night Dress"/>
        <s v="Men's Shorts"/>
        <s v="Saree"/>
        <s v="Dohar"/>
        <s v="Kurti"/>
        <s v="Pencil Pant"/>
        <s v="Ladies Shorts"/>
        <s v="Plazzo"/>
        <s v="Blouse"/>
        <s v="Cotswool"/>
        <s v="Men's T-Shirts"/>
        <s v="Kurti Pant"/>
        <s v="Straight Pant"/>
        <s v="Top"/>
        <s v="Petticote"/>
        <s v="Shrugs"/>
      </sharedItems>
    </cacheField>
    <cacheField name="Sales" numFmtId="0">
      <sharedItems containsSemiMixedTypes="0" containsString="0" containsNumber="1" containsInteger="1" minValue="1" maxValue="43"/>
    </cacheField>
    <cacheField name="Selling Price" numFmtId="165">
      <sharedItems containsSemiMixedTypes="0" containsString="0" containsNumber="1" minValue="106.25" maxValue="8501"/>
    </cacheField>
    <cacheField name="Revenue" numFmtId="165">
      <sharedItems containsSemiMixedTypes="0" containsString="0" containsNumber="1" minValue="200" maxValue="18569.55"/>
    </cacheField>
    <cacheField name="Section" numFmtId="0">
      <sharedItems count="3">
        <s v="Home"/>
        <s v="Women"/>
        <s v="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607.803819097222" createdVersion="8" refreshedVersion="8" minRefreshableVersion="3" recordCount="129" xr:uid="{A931B697-8967-469B-982D-386FB6B745D7}">
  <cacheSource type="worksheet">
    <worksheetSource ref="A1:L130" sheet="Inventory"/>
  </cacheSource>
  <cacheFields count="12">
    <cacheField name="Category" numFmtId="0">
      <sharedItems count="18">
        <s v="Saree"/>
        <s v="Bed Sheet"/>
        <s v="Men's Shorts"/>
        <s v="Blouse"/>
        <s v="Cotswool"/>
        <s v="Kurti"/>
        <s v="Dohar"/>
        <s v="Women Night Dress"/>
        <s v="Top"/>
        <s v="Ladies Shorts"/>
        <s v="Pencil Pant"/>
        <s v="Ankle Length Leggings"/>
        <s v="Plazzo"/>
        <s v="Straight Pant"/>
        <s v="Kurti Pant"/>
        <s v="Men's T-Shirts"/>
        <s v="Petticote"/>
        <s v="Shrugs"/>
      </sharedItems>
    </cacheField>
    <cacheField name="Product" numFmtId="0">
      <sharedItems/>
    </cacheField>
    <cacheField name="Opening balance" numFmtId="1">
      <sharedItems containsSemiMixedTypes="0" containsString="0" containsNumber="1" containsInteger="1" minValue="0" maxValue="3"/>
    </cacheField>
    <cacheField name="Inward quantity" numFmtId="1">
      <sharedItems containsSemiMixedTypes="0" containsString="0" containsNumber="1" containsInteger="1" minValue="0" maxValue="86"/>
    </cacheField>
    <cacheField name="Outward quantity" numFmtId="0">
      <sharedItems containsSemiMixedTypes="0" containsString="0" containsNumber="1" containsInteger="1" minValue="0" maxValue="43"/>
    </cacheField>
    <cacheField name="Purchase Price" numFmtId="0">
      <sharedItems containsSemiMixedTypes="0" containsString="0" containsNumber="1" minValue="81.430000000000007" maxValue="6510"/>
    </cacheField>
    <cacheField name="Expenditure" numFmtId="165">
      <sharedItems containsSemiMixedTypes="0" containsString="0" containsNumber="1" minValue="0" maxValue="14312.409999999998"/>
    </cacheField>
    <cacheField name="Selling Price" numFmtId="165">
      <sharedItems containsSemiMixedTypes="0" containsString="0" containsNumber="1" minValue="0" maxValue="8501"/>
    </cacheField>
    <cacheField name="Revenue" numFmtId="165">
      <sharedItems containsSemiMixedTypes="0" containsString="0" containsNumber="1" minValue="0" maxValue="18569.55"/>
    </cacheField>
    <cacheField name="Consumption" numFmtId="164">
      <sharedItems containsSemiMixedTypes="0" containsString="0" containsNumber="1" minValue="0" maxValue="12559.869999999999"/>
    </cacheField>
    <cacheField name="Gross Profit" numFmtId="165">
      <sharedItems containsSemiMixedTypes="0" containsString="0" containsNumber="1" minValue="0" maxValue="6009.68"/>
    </cacheField>
    <cacheField name="Profit Margin" numFmtId="9">
      <sharedItems containsSemiMixedTypes="0" containsString="0" containsNumber="1" minValue="0" maxValue="0.444950387386162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607.976652546298" createdVersion="8" refreshedVersion="8" minRefreshableVersion="3" recordCount="114" xr:uid="{64D92D0B-C4A8-4541-986E-0F49C8E69DD7}">
  <cacheSource type="worksheet">
    <worksheetSource ref="A1:H115" sheet="Sales"/>
  </cacheSource>
  <cacheFields count="8">
    <cacheField name="Product Name" numFmtId="0">
      <sharedItems/>
    </cacheField>
    <cacheField name="Category" numFmtId="0">
      <sharedItems count="18">
        <s v="Bed Sheet"/>
        <s v="Ankle Length Leggings"/>
        <s v="Women Night Dress"/>
        <s v="Men's Shorts"/>
        <s v="Saree"/>
        <s v="Dohar"/>
        <s v="Kurti"/>
        <s v="Pencil Pant"/>
        <s v="Ladies Shorts"/>
        <s v="Plazzo"/>
        <s v="Blouse"/>
        <s v="Cotswool"/>
        <s v="Men's T-Shirts"/>
        <s v="Kurti Pant"/>
        <s v="Straight Pant"/>
        <s v="Top"/>
        <s v="Petticote"/>
        <s v="Shrugs"/>
      </sharedItems>
    </cacheField>
    <cacheField name="Sales" numFmtId="0">
      <sharedItems containsSemiMixedTypes="0" containsString="0" containsNumber="1" containsInteger="1" minValue="1" maxValue="43"/>
    </cacheField>
    <cacheField name="Selling Price" numFmtId="165">
      <sharedItems containsSemiMixedTypes="0" containsString="0" containsNumber="1" minValue="106.25" maxValue="8501"/>
    </cacheField>
    <cacheField name="Revenue" numFmtId="165">
      <sharedItems containsSemiMixedTypes="0" containsString="0" containsNumber="1" minValue="200" maxValue="18569.55"/>
    </cacheField>
    <cacheField name="Section" numFmtId="0">
      <sharedItems/>
    </cacheField>
    <cacheField name="Cumulative sales" numFmtId="0">
      <sharedItems containsSemiMixedTypes="0" containsString="0" containsNumber="1" containsInteger="1" minValue="43" maxValue="536"/>
    </cacheField>
    <cacheField name="Cumulative %" numFmtId="9">
      <sharedItems containsSemiMixedTypes="0" containsString="0" containsNumber="1" minValue="8.0223880597014921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610.000227777775" createdVersion="8" refreshedVersion="8" minRefreshableVersion="3" recordCount="129" xr:uid="{98EA2093-753A-44A6-82F7-AF53EFA3F8F1}">
  <cacheSource type="worksheet">
    <worksheetSource ref="A1:H130" sheet="Turnover"/>
  </cacheSource>
  <cacheFields count="8">
    <cacheField name="Category" numFmtId="0">
      <sharedItems count="18">
        <s v="Bed Sheet"/>
        <s v="Ankle Length Leggings"/>
        <s v="Women Night Dress"/>
        <s v="Men's Shorts"/>
        <s v="Saree"/>
        <s v="Dohar"/>
        <s v="Kurti"/>
        <s v="Pencil Pant"/>
        <s v="Ladies Shorts"/>
        <s v="Plazzo"/>
        <s v="Blouse"/>
        <s v="Cotswool"/>
        <s v="Men's T-Shirts"/>
        <s v="Kurti Pant"/>
        <s v="Straight Pant"/>
        <s v="Top"/>
        <s v="Petticote"/>
        <s v="Shrugs"/>
      </sharedItems>
    </cacheField>
    <cacheField name="Product" numFmtId="0">
      <sharedItems/>
    </cacheField>
    <cacheField name="Opening balance" numFmtId="1">
      <sharedItems containsSemiMixedTypes="0" containsString="0" containsNumber="1" containsInteger="1" minValue="0" maxValue="0"/>
    </cacheField>
    <cacheField name="Inward quantity" numFmtId="1">
      <sharedItems containsSemiMixedTypes="0" containsString="0" containsNumber="1" containsInteger="1" minValue="1" maxValue="86"/>
    </cacheField>
    <cacheField name="Outward quantity" numFmtId="0">
      <sharedItems containsSemiMixedTypes="0" containsString="0" containsNumber="1" containsInteger="1" minValue="0" maxValue="43"/>
    </cacheField>
    <cacheField name="Closing Balance" numFmtId="1">
      <sharedItems containsSemiMixedTypes="0" containsString="0" containsNumber="1" containsInteger="1" minValue="0" maxValue="52"/>
    </cacheField>
    <cacheField name="Average Inventory" numFmtId="0">
      <sharedItems containsSemiMixedTypes="0" containsString="0" containsNumber="1" minValue="0.5" maxValue="69"/>
    </cacheField>
    <cacheField name="Turnover Rate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bhajit Sarkar" refreshedDate="45610.492197685184" createdVersion="8" refreshedVersion="8" minRefreshableVersion="3" recordCount="129" xr:uid="{EFF1F3DE-38E9-4268-8185-2EDBA56D8449}">
  <cacheSource type="worksheet">
    <worksheetSource ref="A1:M130" sheet="Inventory"/>
  </cacheSource>
  <cacheFields count="13">
    <cacheField name="Category" numFmtId="0">
      <sharedItems count="18">
        <s v="Saree"/>
        <s v="Bed Sheet"/>
        <s v="Men's Shorts"/>
        <s v="Blouse"/>
        <s v="Cotswool"/>
        <s v="Kurti"/>
        <s v="Dohar"/>
        <s v="Women Night Dress"/>
        <s v="Top"/>
        <s v="Ladies Shorts"/>
        <s v="Pencil Pant"/>
        <s v="Ankle Length Leggings"/>
        <s v="Plazzo"/>
        <s v="Straight Pant"/>
        <s v="Kurti Pant"/>
        <s v="Men's T-Shirts"/>
        <s v="Petticote"/>
        <s v="Shrugs"/>
      </sharedItems>
    </cacheField>
    <cacheField name="Product" numFmtId="0">
      <sharedItems/>
    </cacheField>
    <cacheField name="Opening balance" numFmtId="1">
      <sharedItems containsSemiMixedTypes="0" containsString="0" containsNumber="1" containsInteger="1" minValue="0" maxValue="3"/>
    </cacheField>
    <cacheField name="Inward quantity" numFmtId="1">
      <sharedItems containsSemiMixedTypes="0" containsString="0" containsNumber="1" containsInteger="1" minValue="0" maxValue="86"/>
    </cacheField>
    <cacheField name="Outward quantity" numFmtId="0">
      <sharedItems containsSemiMixedTypes="0" containsString="0" containsNumber="1" containsInteger="1" minValue="0" maxValue="43"/>
    </cacheField>
    <cacheField name="Purchase Price" numFmtId="0">
      <sharedItems containsSemiMixedTypes="0" containsString="0" containsNumber="1" minValue="81.430000000000007" maxValue="6510"/>
    </cacheField>
    <cacheField name="Expenditure" numFmtId="165">
      <sharedItems containsSemiMixedTypes="0" containsString="0" containsNumber="1" minValue="0" maxValue="14312.409999999998"/>
    </cacheField>
    <cacheField name="Selling Price" numFmtId="165">
      <sharedItems containsSemiMixedTypes="0" containsString="0" containsNumber="1" minValue="0" maxValue="8501"/>
    </cacheField>
    <cacheField name="Revenue" numFmtId="165">
      <sharedItems containsSemiMixedTypes="0" containsString="0" containsNumber="1" minValue="0" maxValue="18569.55"/>
    </cacheField>
    <cacheField name="Consumption" numFmtId="164">
      <sharedItems containsSemiMixedTypes="0" containsString="0" containsNumber="1" minValue="0" maxValue="12559.869999999999"/>
    </cacheField>
    <cacheField name="Total Profit" numFmtId="165">
      <sharedItems containsSemiMixedTypes="0" containsString="0" containsNumber="1" minValue="0" maxValue="6009.68"/>
    </cacheField>
    <cacheField name="Profit Margin" numFmtId="9">
      <sharedItems containsSemiMixedTypes="0" containsString="0" containsNumber="1" minValue="0" maxValue="0.44495038738616277"/>
    </cacheField>
    <cacheField name="Section" numFmtId="0">
      <sharedItems count="3">
        <s v="Women"/>
        <s v="Home"/>
        <s v="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n v="43"/>
    <n v="431.85"/>
    <n v="18569.55"/>
    <x v="0"/>
  </r>
  <r>
    <x v="1"/>
    <x v="1"/>
    <n v="34"/>
    <n v="214.41"/>
    <n v="7289.94"/>
    <x v="1"/>
  </r>
  <r>
    <x v="2"/>
    <x v="2"/>
    <n v="34"/>
    <n v="213.07"/>
    <n v="7244.38"/>
    <x v="1"/>
  </r>
  <r>
    <x v="3"/>
    <x v="0"/>
    <n v="22"/>
    <n v="519.54999999999995"/>
    <n v="11430.099999999999"/>
    <x v="0"/>
  </r>
  <r>
    <x v="4"/>
    <x v="1"/>
    <n v="15"/>
    <n v="252"/>
    <n v="3780"/>
    <x v="1"/>
  </r>
  <r>
    <x v="5"/>
    <x v="3"/>
    <n v="13"/>
    <n v="138.44"/>
    <n v="1799.72"/>
    <x v="2"/>
  </r>
  <r>
    <x v="6"/>
    <x v="4"/>
    <n v="13"/>
    <n v="303.33"/>
    <n v="3943.29"/>
    <x v="1"/>
  </r>
  <r>
    <x v="7"/>
    <x v="4"/>
    <n v="13"/>
    <n v="749.81"/>
    <n v="9747.5299999999988"/>
    <x v="1"/>
  </r>
  <r>
    <x v="8"/>
    <x v="5"/>
    <n v="12"/>
    <n v="814.17"/>
    <n v="9770.0399999999991"/>
    <x v="0"/>
  </r>
  <r>
    <x v="9"/>
    <x v="4"/>
    <n v="12"/>
    <n v="439.88"/>
    <n v="5278.5599999999995"/>
    <x v="1"/>
  </r>
  <r>
    <x v="10"/>
    <x v="3"/>
    <n v="11"/>
    <n v="143.25"/>
    <n v="1575.75"/>
    <x v="2"/>
  </r>
  <r>
    <x v="11"/>
    <x v="5"/>
    <n v="10"/>
    <n v="765"/>
    <n v="7650"/>
    <x v="0"/>
  </r>
  <r>
    <x v="12"/>
    <x v="3"/>
    <n v="9"/>
    <n v="151.11000000000001"/>
    <n v="1359.9900000000002"/>
    <x v="2"/>
  </r>
  <r>
    <x v="13"/>
    <x v="0"/>
    <n v="9"/>
    <n v="545.76"/>
    <n v="4911.84"/>
    <x v="0"/>
  </r>
  <r>
    <x v="14"/>
    <x v="4"/>
    <n v="9"/>
    <n v="623.33000000000004"/>
    <n v="5609.97"/>
    <x v="1"/>
  </r>
  <r>
    <x v="15"/>
    <x v="4"/>
    <n v="8"/>
    <n v="611.38"/>
    <n v="4891.04"/>
    <x v="1"/>
  </r>
  <r>
    <x v="16"/>
    <x v="3"/>
    <n v="7"/>
    <n v="142.86000000000001"/>
    <n v="1000.0200000000001"/>
    <x v="2"/>
  </r>
  <r>
    <x v="17"/>
    <x v="3"/>
    <n v="7"/>
    <n v="147.13999999999999"/>
    <n v="1029.98"/>
    <x v="2"/>
  </r>
  <r>
    <x v="18"/>
    <x v="3"/>
    <n v="7"/>
    <n v="142.86000000000001"/>
    <n v="1000.0200000000001"/>
    <x v="2"/>
  </r>
  <r>
    <x v="19"/>
    <x v="0"/>
    <n v="7"/>
    <n v="484.29"/>
    <n v="3390.03"/>
    <x v="0"/>
  </r>
  <r>
    <x v="20"/>
    <x v="3"/>
    <n v="6"/>
    <n v="143.33000000000001"/>
    <n v="859.98"/>
    <x v="2"/>
  </r>
  <r>
    <x v="21"/>
    <x v="6"/>
    <n v="6"/>
    <n v="406.67"/>
    <n v="2440.02"/>
    <x v="1"/>
  </r>
  <r>
    <x v="22"/>
    <x v="0"/>
    <n v="6"/>
    <n v="587.5"/>
    <n v="3525"/>
    <x v="0"/>
  </r>
  <r>
    <x v="23"/>
    <x v="0"/>
    <n v="6"/>
    <n v="390"/>
    <n v="2340"/>
    <x v="0"/>
  </r>
  <r>
    <x v="24"/>
    <x v="4"/>
    <n v="6"/>
    <n v="534.14"/>
    <n v="3204.84"/>
    <x v="1"/>
  </r>
  <r>
    <x v="25"/>
    <x v="2"/>
    <n v="6"/>
    <n v="262.94"/>
    <n v="1577.6399999999999"/>
    <x v="1"/>
  </r>
  <r>
    <x v="26"/>
    <x v="4"/>
    <n v="5"/>
    <n v="624"/>
    <n v="3120"/>
    <x v="1"/>
  </r>
  <r>
    <x v="27"/>
    <x v="7"/>
    <n v="5"/>
    <n v="374"/>
    <n v="1870"/>
    <x v="1"/>
  </r>
  <r>
    <x v="28"/>
    <x v="0"/>
    <n v="5"/>
    <n v="845"/>
    <n v="4225"/>
    <x v="0"/>
  </r>
  <r>
    <x v="29"/>
    <x v="0"/>
    <n v="5"/>
    <n v="700"/>
    <n v="3500"/>
    <x v="0"/>
  </r>
  <r>
    <x v="30"/>
    <x v="0"/>
    <n v="5"/>
    <n v="414"/>
    <n v="2070"/>
    <x v="0"/>
  </r>
  <r>
    <x v="31"/>
    <x v="6"/>
    <n v="5"/>
    <n v="580.79999999999995"/>
    <n v="2904"/>
    <x v="1"/>
  </r>
  <r>
    <x v="32"/>
    <x v="6"/>
    <n v="5"/>
    <n v="784"/>
    <n v="3920"/>
    <x v="1"/>
  </r>
  <r>
    <x v="33"/>
    <x v="4"/>
    <n v="5"/>
    <n v="492"/>
    <n v="2460"/>
    <x v="1"/>
  </r>
  <r>
    <x v="34"/>
    <x v="2"/>
    <n v="5"/>
    <n v="276.39999999999998"/>
    <n v="1382"/>
    <x v="1"/>
  </r>
  <r>
    <x v="35"/>
    <x v="4"/>
    <n v="5"/>
    <n v="871.4"/>
    <n v="4357"/>
    <x v="1"/>
  </r>
  <r>
    <x v="36"/>
    <x v="3"/>
    <n v="4"/>
    <n v="106.25"/>
    <n v="425"/>
    <x v="2"/>
  </r>
  <r>
    <x v="37"/>
    <x v="8"/>
    <n v="4"/>
    <n v="242.5"/>
    <n v="970"/>
    <x v="1"/>
  </r>
  <r>
    <x v="38"/>
    <x v="8"/>
    <n v="4"/>
    <n v="240"/>
    <n v="960"/>
    <x v="1"/>
  </r>
  <r>
    <x v="39"/>
    <x v="9"/>
    <n v="4"/>
    <n v="450"/>
    <n v="1800"/>
    <x v="1"/>
  </r>
  <r>
    <x v="40"/>
    <x v="4"/>
    <n v="4"/>
    <n v="573.45000000000005"/>
    <n v="2293.8000000000002"/>
    <x v="1"/>
  </r>
  <r>
    <x v="41"/>
    <x v="2"/>
    <n v="4"/>
    <n v="292.5"/>
    <n v="1170"/>
    <x v="1"/>
  </r>
  <r>
    <x v="42"/>
    <x v="4"/>
    <n v="4"/>
    <n v="725"/>
    <n v="2900"/>
    <x v="1"/>
  </r>
  <r>
    <x v="43"/>
    <x v="10"/>
    <n v="3"/>
    <n v="126.67"/>
    <n v="380.01"/>
    <x v="1"/>
  </r>
  <r>
    <x v="44"/>
    <x v="10"/>
    <n v="3"/>
    <n v="126.67"/>
    <n v="380.01"/>
    <x v="1"/>
  </r>
  <r>
    <x v="45"/>
    <x v="11"/>
    <n v="3"/>
    <n v="322.22000000000003"/>
    <n v="966.66000000000008"/>
    <x v="1"/>
  </r>
  <r>
    <x v="46"/>
    <x v="4"/>
    <n v="3"/>
    <n v="1533.33"/>
    <n v="4599.99"/>
    <x v="1"/>
  </r>
  <r>
    <x v="47"/>
    <x v="6"/>
    <n v="3"/>
    <n v="285.70999999999998"/>
    <n v="857.12999999999988"/>
    <x v="1"/>
  </r>
  <r>
    <x v="48"/>
    <x v="2"/>
    <n v="3"/>
    <n v="316.67"/>
    <n v="950.01"/>
    <x v="1"/>
  </r>
  <r>
    <x v="49"/>
    <x v="4"/>
    <n v="3"/>
    <n v="1400"/>
    <n v="4200"/>
    <x v="1"/>
  </r>
  <r>
    <x v="50"/>
    <x v="12"/>
    <n v="3"/>
    <n v="413.33"/>
    <n v="1239.99"/>
    <x v="2"/>
  </r>
  <r>
    <x v="51"/>
    <x v="6"/>
    <n v="3"/>
    <n v="733.33"/>
    <n v="2199.9900000000002"/>
    <x v="1"/>
  </r>
  <r>
    <x v="52"/>
    <x v="6"/>
    <n v="3"/>
    <n v="578.66999999999996"/>
    <n v="1736.0099999999998"/>
    <x v="1"/>
  </r>
  <r>
    <x v="53"/>
    <x v="6"/>
    <n v="3"/>
    <n v="476.67"/>
    <n v="1430.01"/>
    <x v="1"/>
  </r>
  <r>
    <x v="54"/>
    <x v="2"/>
    <n v="3"/>
    <n v="269.05"/>
    <n v="807.15000000000009"/>
    <x v="1"/>
  </r>
  <r>
    <x v="55"/>
    <x v="4"/>
    <n v="3"/>
    <n v="356.67"/>
    <n v="1070.01"/>
    <x v="1"/>
  </r>
  <r>
    <x v="56"/>
    <x v="9"/>
    <n v="3"/>
    <n v="206.51"/>
    <n v="619.53"/>
    <x v="1"/>
  </r>
  <r>
    <x v="57"/>
    <x v="13"/>
    <n v="3"/>
    <n v="295.14"/>
    <n v="885.42"/>
    <x v="1"/>
  </r>
  <r>
    <x v="58"/>
    <x v="4"/>
    <n v="3"/>
    <n v="672.22"/>
    <n v="2016.66"/>
    <x v="1"/>
  </r>
  <r>
    <x v="59"/>
    <x v="4"/>
    <n v="2"/>
    <n v="1800"/>
    <n v="3600"/>
    <x v="1"/>
  </r>
  <r>
    <x v="60"/>
    <x v="4"/>
    <n v="2"/>
    <n v="1600"/>
    <n v="3200"/>
    <x v="1"/>
  </r>
  <r>
    <x v="61"/>
    <x v="8"/>
    <n v="2"/>
    <n v="250"/>
    <n v="500"/>
    <x v="1"/>
  </r>
  <r>
    <x v="62"/>
    <x v="14"/>
    <n v="2"/>
    <n v="432"/>
    <n v="864"/>
    <x v="1"/>
  </r>
  <r>
    <x v="63"/>
    <x v="9"/>
    <n v="2"/>
    <n v="247.57"/>
    <n v="495.14"/>
    <x v="1"/>
  </r>
  <r>
    <x v="64"/>
    <x v="4"/>
    <n v="2"/>
    <n v="619.38"/>
    <n v="1238.76"/>
    <x v="1"/>
  </r>
  <r>
    <x v="65"/>
    <x v="0"/>
    <n v="2"/>
    <n v="775"/>
    <n v="1550"/>
    <x v="0"/>
  </r>
  <r>
    <x v="66"/>
    <x v="4"/>
    <n v="2"/>
    <n v="1000"/>
    <n v="2000"/>
    <x v="1"/>
  </r>
  <r>
    <x v="67"/>
    <x v="15"/>
    <n v="2"/>
    <n v="610"/>
    <n v="1220"/>
    <x v="1"/>
  </r>
  <r>
    <x v="68"/>
    <x v="6"/>
    <n v="2"/>
    <n v="330"/>
    <n v="660"/>
    <x v="1"/>
  </r>
  <r>
    <x v="69"/>
    <x v="4"/>
    <n v="2"/>
    <n v="765"/>
    <n v="1530"/>
    <x v="1"/>
  </r>
  <r>
    <x v="70"/>
    <x v="13"/>
    <n v="2"/>
    <n v="352"/>
    <n v="704"/>
    <x v="1"/>
  </r>
  <r>
    <x v="71"/>
    <x v="6"/>
    <n v="2"/>
    <n v="650"/>
    <n v="1300"/>
    <x v="1"/>
  </r>
  <r>
    <x v="72"/>
    <x v="6"/>
    <n v="2"/>
    <n v="745"/>
    <n v="1490"/>
    <x v="1"/>
  </r>
  <r>
    <x v="73"/>
    <x v="6"/>
    <n v="2"/>
    <n v="1236"/>
    <n v="2472"/>
    <x v="1"/>
  </r>
  <r>
    <x v="74"/>
    <x v="6"/>
    <n v="2"/>
    <n v="570"/>
    <n v="1140"/>
    <x v="1"/>
  </r>
  <r>
    <x v="75"/>
    <x v="6"/>
    <n v="2"/>
    <n v="449.5"/>
    <n v="899"/>
    <x v="1"/>
  </r>
  <r>
    <x v="76"/>
    <x v="4"/>
    <n v="2"/>
    <n v="600"/>
    <n v="1200"/>
    <x v="1"/>
  </r>
  <r>
    <x v="77"/>
    <x v="2"/>
    <n v="2"/>
    <n v="293"/>
    <n v="586"/>
    <x v="1"/>
  </r>
  <r>
    <x v="78"/>
    <x v="2"/>
    <n v="2"/>
    <n v="340"/>
    <n v="680"/>
    <x v="1"/>
  </r>
  <r>
    <x v="79"/>
    <x v="2"/>
    <n v="2"/>
    <n v="290"/>
    <n v="580"/>
    <x v="1"/>
  </r>
  <r>
    <x v="80"/>
    <x v="2"/>
    <n v="2"/>
    <n v="300"/>
    <n v="600"/>
    <x v="1"/>
  </r>
  <r>
    <x v="81"/>
    <x v="4"/>
    <n v="2"/>
    <n v="735"/>
    <n v="1470"/>
    <x v="1"/>
  </r>
  <r>
    <x v="82"/>
    <x v="4"/>
    <n v="2"/>
    <n v="750"/>
    <n v="1500"/>
    <x v="1"/>
  </r>
  <r>
    <x v="83"/>
    <x v="4"/>
    <n v="1"/>
    <n v="6000"/>
    <n v="6000"/>
    <x v="1"/>
  </r>
  <r>
    <x v="84"/>
    <x v="4"/>
    <n v="1"/>
    <n v="8501"/>
    <n v="8501"/>
    <x v="1"/>
  </r>
  <r>
    <x v="85"/>
    <x v="4"/>
    <n v="1"/>
    <n v="1000"/>
    <n v="1000"/>
    <x v="1"/>
  </r>
  <r>
    <x v="86"/>
    <x v="4"/>
    <n v="1"/>
    <n v="952.28"/>
    <n v="952.28"/>
    <x v="1"/>
  </r>
  <r>
    <x v="87"/>
    <x v="4"/>
    <n v="1"/>
    <n v="700"/>
    <n v="700"/>
    <x v="1"/>
  </r>
  <r>
    <x v="88"/>
    <x v="4"/>
    <n v="1"/>
    <n v="1300"/>
    <n v="1300"/>
    <x v="1"/>
  </r>
  <r>
    <x v="89"/>
    <x v="2"/>
    <n v="1"/>
    <n v="305"/>
    <n v="305"/>
    <x v="1"/>
  </r>
  <r>
    <x v="90"/>
    <x v="15"/>
    <n v="1"/>
    <n v="220"/>
    <n v="220"/>
    <x v="1"/>
  </r>
  <r>
    <x v="91"/>
    <x v="15"/>
    <n v="1"/>
    <n v="200"/>
    <n v="200"/>
    <x v="1"/>
  </r>
  <r>
    <x v="92"/>
    <x v="1"/>
    <n v="1"/>
    <n v="315"/>
    <n v="315"/>
    <x v="1"/>
  </r>
  <r>
    <x v="93"/>
    <x v="4"/>
    <n v="1"/>
    <n v="500"/>
    <n v="500"/>
    <x v="1"/>
  </r>
  <r>
    <x v="94"/>
    <x v="4"/>
    <n v="1"/>
    <n v="1762"/>
    <n v="1762"/>
    <x v="1"/>
  </r>
  <r>
    <x v="95"/>
    <x v="0"/>
    <n v="1"/>
    <n v="830"/>
    <n v="830"/>
    <x v="0"/>
  </r>
  <r>
    <x v="96"/>
    <x v="2"/>
    <n v="1"/>
    <n v="340"/>
    <n v="340"/>
    <x v="1"/>
  </r>
  <r>
    <x v="97"/>
    <x v="6"/>
    <n v="1"/>
    <n v="580"/>
    <n v="580"/>
    <x v="1"/>
  </r>
  <r>
    <x v="98"/>
    <x v="4"/>
    <n v="1"/>
    <n v="1700"/>
    <n v="1700"/>
    <x v="1"/>
  </r>
  <r>
    <x v="99"/>
    <x v="4"/>
    <n v="1"/>
    <n v="1850"/>
    <n v="1850"/>
    <x v="1"/>
  </r>
  <r>
    <x v="100"/>
    <x v="4"/>
    <n v="1"/>
    <n v="1000"/>
    <n v="1000"/>
    <x v="1"/>
  </r>
  <r>
    <x v="101"/>
    <x v="12"/>
    <n v="1"/>
    <n v="400"/>
    <n v="400"/>
    <x v="2"/>
  </r>
  <r>
    <x v="102"/>
    <x v="12"/>
    <n v="1"/>
    <n v="400"/>
    <n v="400"/>
    <x v="2"/>
  </r>
  <r>
    <x v="103"/>
    <x v="12"/>
    <n v="1"/>
    <n v="400"/>
    <n v="400"/>
    <x v="2"/>
  </r>
  <r>
    <x v="104"/>
    <x v="6"/>
    <n v="1"/>
    <n v="1000"/>
    <n v="1000"/>
    <x v="1"/>
  </r>
  <r>
    <x v="105"/>
    <x v="6"/>
    <n v="1"/>
    <n v="700"/>
    <n v="700"/>
    <x v="1"/>
  </r>
  <r>
    <x v="106"/>
    <x v="6"/>
    <n v="1"/>
    <n v="500"/>
    <n v="500"/>
    <x v="1"/>
  </r>
  <r>
    <x v="107"/>
    <x v="2"/>
    <n v="1"/>
    <n v="333"/>
    <n v="333"/>
    <x v="1"/>
  </r>
  <r>
    <x v="108"/>
    <x v="4"/>
    <n v="1"/>
    <n v="1100"/>
    <n v="1100"/>
    <x v="1"/>
  </r>
  <r>
    <x v="109"/>
    <x v="15"/>
    <n v="1"/>
    <n v="219.05"/>
    <n v="219.05"/>
    <x v="1"/>
  </r>
  <r>
    <x v="110"/>
    <x v="16"/>
    <n v="1"/>
    <n v="450"/>
    <n v="450"/>
    <x v="1"/>
  </r>
  <r>
    <x v="111"/>
    <x v="17"/>
    <n v="1"/>
    <n v="250"/>
    <n v="250"/>
    <x v="1"/>
  </r>
  <r>
    <x v="112"/>
    <x v="4"/>
    <n v="1"/>
    <n v="619.04999999999995"/>
    <n v="619.04999999999995"/>
    <x v="1"/>
  </r>
  <r>
    <x v="113"/>
    <x v="4"/>
    <n v="1"/>
    <n v="750"/>
    <n v="75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Batik Print Saree"/>
    <n v="0"/>
    <n v="5"/>
    <n v="0"/>
    <n v="361"/>
    <n v="1805"/>
    <n v="0"/>
    <n v="0"/>
    <n v="0"/>
    <n v="0"/>
    <n v="0"/>
  </r>
  <r>
    <x v="0"/>
    <s v="BD - 4ply Silk"/>
    <n v="0"/>
    <n v="2"/>
    <n v="2"/>
    <n v="1200"/>
    <n v="2400"/>
    <n v="1800"/>
    <n v="3600"/>
    <n v="2400"/>
    <n v="1200"/>
    <n v="0.33333333333333331"/>
  </r>
  <r>
    <x v="0"/>
    <s v="BD - Dhakai Jamdani"/>
    <n v="0"/>
    <n v="2"/>
    <n v="1"/>
    <n v="4150"/>
    <n v="8300"/>
    <n v="6000"/>
    <n v="6000"/>
    <n v="4150"/>
    <n v="1850"/>
    <n v="0.30833333333333335"/>
  </r>
  <r>
    <x v="0"/>
    <s v="BD - Dhakai Maslin"/>
    <n v="0"/>
    <n v="1"/>
    <n v="1"/>
    <n v="6510"/>
    <n v="6510"/>
    <n v="8501"/>
    <n v="8501"/>
    <n v="6510"/>
    <n v="1991"/>
    <n v="0.23420774026585109"/>
  </r>
  <r>
    <x v="0"/>
    <s v="BD Palace - Tant"/>
    <n v="0"/>
    <n v="5"/>
    <n v="5"/>
    <n v="400"/>
    <n v="2000"/>
    <n v="624"/>
    <n v="3120"/>
    <n v="2000"/>
    <n v="1120"/>
    <n v="0.35897435897435898"/>
  </r>
  <r>
    <x v="0"/>
    <s v="BD - Tanuchuri Silk"/>
    <n v="0"/>
    <n v="1"/>
    <n v="1"/>
    <n v="700"/>
    <n v="700"/>
    <n v="1000"/>
    <n v="1000"/>
    <n v="700"/>
    <n v="300"/>
    <n v="0.3"/>
  </r>
  <r>
    <x v="1"/>
    <s v="Bed Sheet 90 X 100 (2+1)"/>
    <n v="0"/>
    <n v="5"/>
    <n v="0"/>
    <n v="430"/>
    <n v="2150"/>
    <n v="0"/>
    <n v="0"/>
    <n v="0"/>
    <n v="0"/>
    <n v="0"/>
  </r>
  <r>
    <x v="2"/>
    <s v="Bermuda - L"/>
    <n v="0"/>
    <n v="10"/>
    <n v="4"/>
    <n v="95"/>
    <n v="950"/>
    <n v="106.25"/>
    <n v="425"/>
    <n v="380"/>
    <n v="45"/>
    <n v="0.10588235294117647"/>
  </r>
  <r>
    <x v="2"/>
    <s v="Bermuda - M"/>
    <n v="0"/>
    <n v="15"/>
    <n v="9"/>
    <n v="96.67"/>
    <n v="1450.05"/>
    <n v="151.11000000000001"/>
    <n v="1359.9900000000002"/>
    <n v="870.03"/>
    <n v="489.96000000000026"/>
    <n v="0.3602673549070215"/>
  </r>
  <r>
    <x v="2"/>
    <s v="Bermuda - XL"/>
    <n v="0"/>
    <n v="13"/>
    <n v="13"/>
    <n v="96.15"/>
    <n v="1249.95"/>
    <n v="138.44"/>
    <n v="1799.72"/>
    <n v="1249.95"/>
    <n v="549.77"/>
    <n v="0.30547529615718"/>
  </r>
  <r>
    <x v="2"/>
    <s v="Bermuda - XXL"/>
    <n v="0"/>
    <n v="10"/>
    <n v="7"/>
    <n v="95"/>
    <n v="950"/>
    <n v="142.86000000000001"/>
    <n v="1000.0200000000001"/>
    <n v="665"/>
    <n v="335.0200000000001"/>
    <n v="0.3350132997340054"/>
  </r>
  <r>
    <x v="0"/>
    <s v="Bhagalpuri Silk"/>
    <n v="0"/>
    <n v="4"/>
    <n v="1"/>
    <n v="667"/>
    <n v="2668"/>
    <n v="952.28"/>
    <n v="952.28"/>
    <n v="667"/>
    <n v="285.27999999999997"/>
    <n v="0.29957575503003314"/>
  </r>
  <r>
    <x v="3"/>
    <s v="Blouse - Cotswool 32"/>
    <n v="0"/>
    <n v="3"/>
    <n v="3"/>
    <n v="90"/>
    <n v="270"/>
    <n v="126.67"/>
    <n v="380.01"/>
    <n v="270"/>
    <n v="110.00999999999999"/>
    <n v="0.28949238177942682"/>
  </r>
  <r>
    <x v="3"/>
    <s v="Blouse - Cotswool 34"/>
    <n v="0"/>
    <n v="3"/>
    <n v="3"/>
    <n v="90"/>
    <n v="270"/>
    <n v="126.67"/>
    <n v="380.01"/>
    <n v="270"/>
    <n v="110.00999999999999"/>
    <n v="0.28949238177942682"/>
  </r>
  <r>
    <x v="2"/>
    <s v="Boxer - L"/>
    <n v="0"/>
    <n v="15"/>
    <n v="6"/>
    <n v="81.67"/>
    <n v="1225.05"/>
    <n v="143.33000000000001"/>
    <n v="859.98"/>
    <n v="490.02"/>
    <n v="369.96000000000004"/>
    <n v="0.43019605107095515"/>
  </r>
  <r>
    <x v="2"/>
    <s v="Boxer - M"/>
    <n v="0"/>
    <n v="16"/>
    <n v="11"/>
    <n v="81.88"/>
    <n v="1310.08"/>
    <n v="143.25"/>
    <n v="1575.75"/>
    <n v="900.68"/>
    <n v="675.07"/>
    <n v="0.42841186736474696"/>
  </r>
  <r>
    <x v="2"/>
    <s v="Boxer - XL"/>
    <n v="0"/>
    <n v="15"/>
    <n v="7"/>
    <n v="81.67"/>
    <n v="1225.05"/>
    <n v="147.13999999999999"/>
    <n v="1029.98"/>
    <n v="571.69000000000005"/>
    <n v="458.28999999999996"/>
    <n v="0.44495038738616277"/>
  </r>
  <r>
    <x v="2"/>
    <s v="Boxer - XXL"/>
    <n v="0"/>
    <n v="14"/>
    <n v="7"/>
    <n v="81.430000000000007"/>
    <n v="1140.02"/>
    <n v="142.86000000000001"/>
    <n v="1000.0200000000001"/>
    <n v="570.01"/>
    <n v="430.0100000000001"/>
    <n v="0.4300013999720006"/>
  </r>
  <r>
    <x v="0"/>
    <s v="Brocket Saree - Soft Silk"/>
    <n v="0"/>
    <n v="3"/>
    <n v="2"/>
    <n v="1100"/>
    <n v="3300"/>
    <n v="1600"/>
    <n v="3200"/>
    <n v="2200"/>
    <n v="1000"/>
    <n v="0.3125"/>
  </r>
  <r>
    <x v="0"/>
    <s v="Chanderi Silk"/>
    <n v="0"/>
    <n v="2"/>
    <n v="1"/>
    <n v="650"/>
    <n v="1300"/>
    <n v="700"/>
    <n v="700"/>
    <n v="650"/>
    <n v="50"/>
    <n v="7.1428571428571425E-2"/>
  </r>
  <r>
    <x v="0"/>
    <s v="Chiffon - Chickon Wrok"/>
    <n v="0"/>
    <n v="2"/>
    <n v="1"/>
    <n v="1180"/>
    <n v="2360"/>
    <n v="1300"/>
    <n v="1300"/>
    <n v="1180"/>
    <n v="120"/>
    <n v="9.2307692307692313E-2"/>
  </r>
  <r>
    <x v="4"/>
    <s v="Cotswool with Embroidery Work"/>
    <n v="3"/>
    <n v="0"/>
    <n v="3"/>
    <n v="300"/>
    <n v="0"/>
    <n v="322.22000000000003"/>
    <n v="966.66000000000008"/>
    <n v="900"/>
    <n v="66.660000000000082"/>
    <n v="6.8959096269629525E-2"/>
  </r>
  <r>
    <x v="0"/>
    <s v="Cotton Applique Saree"/>
    <n v="0"/>
    <n v="2"/>
    <n v="0"/>
    <n v="690"/>
    <n v="1380"/>
    <n v="0"/>
    <n v="0"/>
    <n v="0"/>
    <n v="0"/>
    <n v="0"/>
  </r>
  <r>
    <x v="5"/>
    <s v="Cotton Kurti"/>
    <n v="0"/>
    <n v="8"/>
    <n v="6"/>
    <n v="293.75"/>
    <n v="2350"/>
    <n v="406.67"/>
    <n v="2440.02"/>
    <n v="1762.5"/>
    <n v="677.52"/>
    <n v="0.2776698551651216"/>
  </r>
  <r>
    <x v="0"/>
    <s v="Cotton - Malmal Print Saree"/>
    <n v="0"/>
    <n v="32"/>
    <n v="13"/>
    <n v="248"/>
    <n v="7936"/>
    <n v="303.33"/>
    <n v="3943.29"/>
    <n v="3224"/>
    <n v="719.29"/>
    <n v="0.18240859789668018"/>
  </r>
  <r>
    <x v="0"/>
    <s v="Dhakai Jamdani"/>
    <n v="0"/>
    <n v="3"/>
    <n v="3"/>
    <n v="1000"/>
    <n v="3000"/>
    <n v="1533.33"/>
    <n v="4599.99"/>
    <n v="3000"/>
    <n v="1599.9899999999998"/>
    <n v="0.34782466918406341"/>
  </r>
  <r>
    <x v="6"/>
    <s v="Dohar Double"/>
    <n v="0"/>
    <n v="15"/>
    <n v="12"/>
    <n v="555"/>
    <n v="8325"/>
    <n v="814.17"/>
    <n v="9770.0399999999991"/>
    <n v="6660"/>
    <n v="3110.0399999999991"/>
    <n v="0.31832418291020298"/>
  </r>
  <r>
    <x v="6"/>
    <s v="Dohar Single"/>
    <n v="0"/>
    <n v="10"/>
    <n v="10"/>
    <n v="565"/>
    <n v="5650"/>
    <n v="765"/>
    <n v="7650"/>
    <n v="5650"/>
    <n v="2000"/>
    <n v="0.26143790849673204"/>
  </r>
  <r>
    <x v="7"/>
    <s v="EMB Nighty"/>
    <n v="0"/>
    <n v="4"/>
    <n v="1"/>
    <n v="219.05"/>
    <n v="876.2"/>
    <n v="305"/>
    <n v="305"/>
    <n v="219.05"/>
    <n v="85.949999999999989"/>
    <n v="0.28180327868852456"/>
  </r>
  <r>
    <x v="8"/>
    <s v="ESS3 Girl’s Top - L"/>
    <n v="0"/>
    <n v="1"/>
    <n v="1"/>
    <n v="181.42"/>
    <n v="181.42"/>
    <n v="220"/>
    <n v="220"/>
    <n v="181.42"/>
    <n v="38.580000000000013"/>
    <n v="0.17536363636363642"/>
  </r>
  <r>
    <x v="8"/>
    <s v="ESS3 Girl’s Top - L DP"/>
    <n v="0"/>
    <n v="1"/>
    <n v="1"/>
    <n v="191.9"/>
    <n v="191.9"/>
    <n v="200"/>
    <n v="200"/>
    <n v="191.9"/>
    <n v="8.0999999999999943"/>
    <n v="4.0499999999999974E-2"/>
  </r>
  <r>
    <x v="9"/>
    <s v="Ess3 Ladies Shorts (L)"/>
    <n v="0"/>
    <n v="5"/>
    <n v="0"/>
    <n v="171.07"/>
    <n v="855.34999999999991"/>
    <n v="0"/>
    <n v="0"/>
    <n v="0"/>
    <n v="0"/>
    <n v="0"/>
  </r>
  <r>
    <x v="9"/>
    <s v="Ess3 Ladies Shorts (M)"/>
    <n v="0"/>
    <n v="5"/>
    <n v="4"/>
    <n v="171.07"/>
    <n v="855.34999999999991"/>
    <n v="242.5"/>
    <n v="970"/>
    <n v="684.28"/>
    <n v="285.72000000000003"/>
    <n v="0.29455670103092785"/>
  </r>
  <r>
    <x v="9"/>
    <s v="Ess3 Ladies Shorts (S)"/>
    <n v="0"/>
    <n v="5"/>
    <n v="4"/>
    <n v="171.07"/>
    <n v="855.34999999999991"/>
    <n v="240"/>
    <n v="960"/>
    <n v="684.28"/>
    <n v="275.72000000000003"/>
    <n v="0.28720833333333334"/>
  </r>
  <r>
    <x v="9"/>
    <s v="Ess3 Ladies Shorts (XL)"/>
    <n v="0"/>
    <n v="5"/>
    <n v="2"/>
    <n v="181.07"/>
    <n v="905.34999999999991"/>
    <n v="250"/>
    <n v="500"/>
    <n v="362.14"/>
    <n v="137.86000000000001"/>
    <n v="0.27572000000000002"/>
  </r>
  <r>
    <x v="10"/>
    <s v="ESS3 Pencil Pant ( L Size)"/>
    <n v="1"/>
    <n v="6"/>
    <n v="5"/>
    <n v="280.92"/>
    <n v="1685.52"/>
    <n v="374"/>
    <n v="1870"/>
    <n v="1404.6000000000001"/>
    <n v="465.39999999999986"/>
    <n v="0.24887700534759352"/>
  </r>
  <r>
    <x v="11"/>
    <s v="ESS3 Premium Ankle Length (F Size)"/>
    <n v="3"/>
    <n v="41"/>
    <n v="15"/>
    <n v="194.87"/>
    <n v="7989.67"/>
    <n v="252"/>
    <n v="3780"/>
    <n v="2923.05"/>
    <n v="856.94999999999982"/>
    <n v="0.22670634920634916"/>
  </r>
  <r>
    <x v="11"/>
    <s v="ESS3 Premium Ankle Length (P Size)"/>
    <n v="1"/>
    <n v="6"/>
    <n v="1"/>
    <n v="236.72"/>
    <n v="1420.32"/>
    <n v="315"/>
    <n v="315"/>
    <n v="236.72"/>
    <n v="78.28"/>
    <n v="0.24850793650793651"/>
  </r>
  <r>
    <x v="12"/>
    <s v="Ess3 Printed Palazzo"/>
    <n v="0"/>
    <n v="4"/>
    <n v="4"/>
    <n v="289.51"/>
    <n v="1158.04"/>
    <n v="450"/>
    <n v="1800"/>
    <n v="1158.04"/>
    <n v="641.96"/>
    <n v="0.35664444444444449"/>
  </r>
  <r>
    <x v="11"/>
    <s v="Ess3 Regular Ankle Length (F Size)"/>
    <n v="0"/>
    <n v="68"/>
    <n v="34"/>
    <n v="157.52000000000001"/>
    <n v="10711.36"/>
    <n v="214.41"/>
    <n v="7289.94"/>
    <n v="5355.68"/>
    <n v="1934.2599999999993"/>
    <n v="0.265332773657945"/>
  </r>
  <r>
    <x v="13"/>
    <s v="Ess3 Straight Pant (L)"/>
    <n v="0"/>
    <n v="3"/>
    <n v="2"/>
    <n v="335.51"/>
    <n v="1006.53"/>
    <n v="432"/>
    <n v="864"/>
    <n v="671.02"/>
    <n v="192.98000000000002"/>
    <n v="0.22335648148148149"/>
  </r>
  <r>
    <x v="12"/>
    <s v="Gold Print Plazzo"/>
    <n v="0"/>
    <n v="7"/>
    <n v="2"/>
    <n v="176.19"/>
    <n v="1233.33"/>
    <n v="247.57"/>
    <n v="495.14"/>
    <n v="352.38"/>
    <n v="142.76"/>
    <n v="0.28832249464797832"/>
  </r>
  <r>
    <x v="0"/>
    <s v="Handloom - Begampuri"/>
    <n v="0"/>
    <n v="1"/>
    <n v="1"/>
    <n v="350"/>
    <n v="350"/>
    <n v="500"/>
    <n v="500"/>
    <n v="350"/>
    <n v="150"/>
    <n v="0.3"/>
  </r>
  <r>
    <x v="0"/>
    <s v="Handloom - Cotton Benarasi"/>
    <n v="0"/>
    <n v="1"/>
    <n v="1"/>
    <n v="1250"/>
    <n v="1250"/>
    <n v="1762"/>
    <n v="1762"/>
    <n v="1250"/>
    <n v="512"/>
    <n v="0.29057888762769579"/>
  </r>
  <r>
    <x v="0"/>
    <s v="Handloom - Latapata"/>
    <n v="0"/>
    <n v="6"/>
    <n v="2"/>
    <n v="371"/>
    <n v="2226"/>
    <n v="619.38"/>
    <n v="1238.76"/>
    <n v="742"/>
    <n v="496.76"/>
    <n v="0.40101391714294937"/>
  </r>
  <r>
    <x v="0"/>
    <s v="Handloom - Soft Cotton Saree"/>
    <n v="0"/>
    <n v="8"/>
    <n v="8"/>
    <n v="410"/>
    <n v="3280"/>
    <n v="611.38"/>
    <n v="4891.04"/>
    <n v="3280"/>
    <n v="1611.04"/>
    <n v="0.32938597926003466"/>
  </r>
  <r>
    <x v="1"/>
    <s v="HKF Black Beauty 90*108"/>
    <n v="0"/>
    <n v="6"/>
    <n v="6"/>
    <n v="513.33000000000004"/>
    <n v="3079.9800000000005"/>
    <n v="587.5"/>
    <n v="3525"/>
    <n v="3079.9800000000005"/>
    <n v="445.01999999999953"/>
    <n v="0.12624680851063816"/>
  </r>
  <r>
    <x v="5"/>
    <s v="HKF Cotton Printen Kurti"/>
    <n v="0"/>
    <n v="8"/>
    <n v="3"/>
    <n v="240"/>
    <n v="1920"/>
    <n v="285.70999999999998"/>
    <n v="857.12999999999988"/>
    <n v="720"/>
    <n v="137.12999999999988"/>
    <n v="0.15998739981099705"/>
  </r>
  <r>
    <x v="1"/>
    <s v="HKF Florida King 90*108"/>
    <n v="0"/>
    <n v="10"/>
    <n v="9"/>
    <n v="380"/>
    <n v="3800"/>
    <n v="545.76"/>
    <n v="4911.84"/>
    <n v="3420"/>
    <n v="1491.8400000000001"/>
    <n v="0.30372324831427738"/>
  </r>
  <r>
    <x v="1"/>
    <s v="HKF Glowy King 90*108"/>
    <n v="0"/>
    <n v="27"/>
    <n v="22"/>
    <n v="392.63"/>
    <n v="10601.01"/>
    <n v="519.54999999999995"/>
    <n v="11430.099999999999"/>
    <n v="8637.86"/>
    <n v="2792.239999999998"/>
    <n v="0.24428832643633899"/>
  </r>
  <r>
    <x v="1"/>
    <s v="HKF Goldy 100 X 108"/>
    <n v="0"/>
    <n v="2"/>
    <n v="2"/>
    <n v="652"/>
    <n v="1304"/>
    <n v="775"/>
    <n v="1550"/>
    <n v="1304"/>
    <n v="246"/>
    <n v="0.15870967741935485"/>
  </r>
  <r>
    <x v="1"/>
    <s v="HKF Handwork 108*108"/>
    <n v="0"/>
    <n v="5"/>
    <n v="5"/>
    <n v="706"/>
    <n v="3530"/>
    <n v="845"/>
    <n v="4225"/>
    <n v="3530"/>
    <n v="695"/>
    <n v="0.16449704142011834"/>
  </r>
  <r>
    <x v="1"/>
    <s v="HKF Inaya 100 X 108"/>
    <n v="0"/>
    <n v="2"/>
    <n v="1"/>
    <n v="590"/>
    <n v="1180"/>
    <n v="830"/>
    <n v="830"/>
    <n v="590"/>
    <n v="240"/>
    <n v="0.28915662650602408"/>
  </r>
  <r>
    <x v="1"/>
    <s v="HKF Milky Cotton 90*100"/>
    <n v="0"/>
    <n v="17"/>
    <n v="7"/>
    <n v="307.26"/>
    <n v="5223.42"/>
    <n v="484.29"/>
    <n v="3390.03"/>
    <n v="2150.8199999999997"/>
    <n v="1239.2100000000005"/>
    <n v="0.36554543765099434"/>
  </r>
  <r>
    <x v="1"/>
    <s v="HKF Queen 90*100"/>
    <n v="0"/>
    <n v="49"/>
    <n v="43"/>
    <n v="292.08999999999997"/>
    <n v="14312.409999999998"/>
    <n v="431.85"/>
    <n v="18569.55"/>
    <n v="12559.869999999999"/>
    <n v="6009.68"/>
    <n v="0.32363089035544751"/>
  </r>
  <r>
    <x v="1"/>
    <s v="HKF Rajasthani Royal 90*108"/>
    <n v="0"/>
    <n v="5"/>
    <n v="5"/>
    <n v="566"/>
    <n v="2830"/>
    <n v="700"/>
    <n v="3500"/>
    <n v="2830"/>
    <n v="670"/>
    <n v="0.19142857142857142"/>
  </r>
  <r>
    <x v="1"/>
    <s v="HKF Single Bed Sheet 60 X 90"/>
    <n v="0"/>
    <n v="6"/>
    <n v="6"/>
    <n v="238.5"/>
    <n v="1431"/>
    <n v="390"/>
    <n v="2340"/>
    <n v="1431"/>
    <n v="909"/>
    <n v="0.38846153846153847"/>
  </r>
  <r>
    <x v="7"/>
    <s v="House Coat Nighty - Cotswool"/>
    <n v="0"/>
    <n v="4"/>
    <n v="1"/>
    <n v="245"/>
    <n v="980"/>
    <n v="340"/>
    <n v="340"/>
    <n v="245"/>
    <n v="95"/>
    <n v="0.27941176470588236"/>
  </r>
  <r>
    <x v="7"/>
    <s v="House Coat Nighty - Cotton Full Sleeves"/>
    <n v="0"/>
    <n v="3"/>
    <n v="3"/>
    <n v="260"/>
    <n v="780"/>
    <n v="316.67"/>
    <n v="950.01"/>
    <n v="780"/>
    <n v="170.01"/>
    <n v="0.17895601098935801"/>
  </r>
  <r>
    <x v="0"/>
    <s v="Jamdani Saree"/>
    <n v="0"/>
    <n v="2"/>
    <n v="2"/>
    <n v="650"/>
    <n v="1300"/>
    <n v="1000"/>
    <n v="2000"/>
    <n v="1300"/>
    <n v="700"/>
    <n v="0.35"/>
  </r>
  <r>
    <x v="5"/>
    <s v="JC Kota Kurti (INL16) - XL"/>
    <n v="0"/>
    <n v="2"/>
    <n v="0"/>
    <n v="572.42999999999995"/>
    <n v="1144.8599999999999"/>
    <n v="0"/>
    <n v="0"/>
    <n v="0"/>
    <n v="0"/>
    <n v="0"/>
  </r>
  <r>
    <x v="5"/>
    <s v="JC Kota Kurti (INL17) - L"/>
    <n v="0"/>
    <n v="3"/>
    <n v="0"/>
    <n v="492.63"/>
    <n v="1477.8899999999999"/>
    <n v="0"/>
    <n v="0"/>
    <n v="0"/>
    <n v="0"/>
    <n v="0"/>
  </r>
  <r>
    <x v="5"/>
    <s v="JC Kota Kurti (INL17) - XXL"/>
    <n v="0"/>
    <n v="4"/>
    <n v="0"/>
    <n v="492.63"/>
    <n v="1970.52"/>
    <n v="0"/>
    <n v="0"/>
    <n v="0"/>
    <n v="0"/>
    <n v="0"/>
  </r>
  <r>
    <x v="5"/>
    <s v="JC Reyon Kurti (AKS01) - L"/>
    <n v="0"/>
    <n v="3"/>
    <n v="0"/>
    <n v="348"/>
    <n v="1044"/>
    <n v="0"/>
    <n v="0"/>
    <n v="0"/>
    <n v="0"/>
    <n v="0"/>
  </r>
  <r>
    <x v="5"/>
    <s v="JC Reyon Kurti (AKS01) - XL"/>
    <n v="0"/>
    <n v="3"/>
    <n v="1"/>
    <n v="348"/>
    <n v="1044"/>
    <n v="580"/>
    <n v="580"/>
    <n v="348"/>
    <n v="232"/>
    <n v="0.4"/>
  </r>
  <r>
    <x v="0"/>
    <s v="JC Silk Benarashi (VVR15)"/>
    <n v="0"/>
    <n v="1"/>
    <n v="1"/>
    <n v="1320"/>
    <n v="1320"/>
    <n v="1700"/>
    <n v="1700"/>
    <n v="1320"/>
    <n v="380"/>
    <n v="0.22352941176470589"/>
  </r>
  <r>
    <x v="0"/>
    <s v="JC Silk Benarashi (VVR20)"/>
    <n v="0"/>
    <n v="1"/>
    <n v="1"/>
    <n v="1419"/>
    <n v="1419"/>
    <n v="1850"/>
    <n v="1850"/>
    <n v="1419"/>
    <n v="431"/>
    <n v="0.23297297297297298"/>
  </r>
  <r>
    <x v="8"/>
    <s v="JC Western TOP (AKS08)"/>
    <n v="0"/>
    <n v="4"/>
    <n v="2"/>
    <n v="348"/>
    <n v="1392"/>
    <n v="610"/>
    <n v="1220"/>
    <n v="696"/>
    <n v="524"/>
    <n v="0.42950819672131146"/>
  </r>
  <r>
    <x v="0"/>
    <s v="Kalamkari Silk Printed"/>
    <n v="0"/>
    <n v="4"/>
    <n v="4"/>
    <n v="440"/>
    <n v="1760"/>
    <n v="573.45000000000005"/>
    <n v="2293.8000000000002"/>
    <n v="1760"/>
    <n v="533.80000000000018"/>
    <n v="0.23271427325834865"/>
  </r>
  <r>
    <x v="5"/>
    <s v="Katki Print Kurti"/>
    <n v="0"/>
    <n v="2"/>
    <n v="2"/>
    <n v="250"/>
    <n v="500"/>
    <n v="330"/>
    <n v="660"/>
    <n v="500"/>
    <n v="160"/>
    <n v="0.24242424242424243"/>
  </r>
  <r>
    <x v="0"/>
    <s v="Ketia Saree"/>
    <n v="0"/>
    <n v="2"/>
    <n v="2"/>
    <n v="500"/>
    <n v="1000"/>
    <n v="765"/>
    <n v="1530"/>
    <n v="1000"/>
    <n v="530"/>
    <n v="0.34640522875816993"/>
  </r>
  <r>
    <x v="0"/>
    <s v="Khadi - Handloom"/>
    <n v="0"/>
    <n v="10"/>
    <n v="9"/>
    <n v="420"/>
    <n v="4200"/>
    <n v="623.33000000000004"/>
    <n v="5609.97"/>
    <n v="3780"/>
    <n v="1829.9700000000003"/>
    <n v="0.32619960534548315"/>
  </r>
  <r>
    <x v="0"/>
    <s v="Khadi Saree"/>
    <n v="0"/>
    <n v="6"/>
    <n v="6"/>
    <n v="331.17"/>
    <n v="1987.02"/>
    <n v="534.14"/>
    <n v="3204.84"/>
    <n v="1987.02"/>
    <n v="1217.8200000000002"/>
    <n v="0.37999400906129482"/>
  </r>
  <r>
    <x v="9"/>
    <s v="KI Ladies Shorts - M"/>
    <n v="0"/>
    <n v="2"/>
    <n v="0"/>
    <n v="95"/>
    <n v="190"/>
    <n v="0"/>
    <n v="0"/>
    <n v="0"/>
    <n v="0"/>
    <n v="0"/>
  </r>
  <r>
    <x v="9"/>
    <s v="KI Ladies Shorts - XXL"/>
    <n v="0"/>
    <n v="1"/>
    <n v="0"/>
    <n v="95"/>
    <n v="95"/>
    <n v="0"/>
    <n v="0"/>
    <n v="0"/>
    <n v="0"/>
    <n v="0"/>
  </r>
  <r>
    <x v="9"/>
    <s v="KI Ledish Shorts - L"/>
    <n v="0"/>
    <n v="2"/>
    <n v="0"/>
    <n v="95"/>
    <n v="190"/>
    <n v="0"/>
    <n v="0"/>
    <n v="0"/>
    <n v="0"/>
    <n v="0"/>
  </r>
  <r>
    <x v="0"/>
    <s v="Lilen Saree"/>
    <n v="0"/>
    <n v="3"/>
    <n v="3"/>
    <n v="1133.33"/>
    <n v="3399.99"/>
    <n v="1400"/>
    <n v="4200"/>
    <n v="3399.99"/>
    <n v="800.01000000000022"/>
    <n v="0.19047857142857147"/>
  </r>
  <r>
    <x v="14"/>
    <s v="Lycra Kurti Pant"/>
    <n v="0"/>
    <n v="8"/>
    <n v="2"/>
    <n v="204.76"/>
    <n v="1638.08"/>
    <n v="352"/>
    <n v="704"/>
    <n v="409.52"/>
    <n v="294.48"/>
    <n v="0.41829545454545458"/>
  </r>
  <r>
    <x v="0"/>
    <s v="Macher Aansh Saree"/>
    <n v="0"/>
    <n v="1"/>
    <n v="1"/>
    <n v="600"/>
    <n v="600"/>
    <n v="1000"/>
    <n v="1000"/>
    <n v="600"/>
    <n v="400"/>
    <n v="0.4"/>
  </r>
  <r>
    <x v="0"/>
    <s v="Malmal Handloom Saree"/>
    <n v="0"/>
    <n v="1"/>
    <n v="0"/>
    <n v="350"/>
    <n v="350"/>
    <n v="0"/>
    <n v="0"/>
    <n v="0"/>
    <n v="0"/>
    <n v="0"/>
  </r>
  <r>
    <x v="15"/>
    <s v="Men’s T-Shirts - L"/>
    <n v="0"/>
    <n v="3"/>
    <n v="3"/>
    <n v="369"/>
    <n v="1107"/>
    <n v="413.33"/>
    <n v="1239.99"/>
    <n v="1107"/>
    <n v="132.99"/>
    <n v="0.10725086492633006"/>
  </r>
  <r>
    <x v="15"/>
    <s v="Men’s T-Shirts - M"/>
    <n v="0"/>
    <n v="2"/>
    <n v="1"/>
    <n v="369"/>
    <n v="738"/>
    <n v="400"/>
    <n v="400"/>
    <n v="369"/>
    <n v="31"/>
    <n v="7.7499999999999999E-2"/>
  </r>
  <r>
    <x v="15"/>
    <s v="Men’s T-Shirts - S"/>
    <n v="0"/>
    <n v="1"/>
    <n v="1"/>
    <n v="369"/>
    <n v="369"/>
    <n v="400"/>
    <n v="400"/>
    <n v="369"/>
    <n v="31"/>
    <n v="7.7499999999999999E-2"/>
  </r>
  <r>
    <x v="15"/>
    <s v="Men’s T-Shirts - XL"/>
    <n v="0"/>
    <n v="1"/>
    <n v="1"/>
    <n v="369"/>
    <n v="369"/>
    <n v="400"/>
    <n v="400"/>
    <n v="369"/>
    <n v="31"/>
    <n v="7.7499999999999999E-2"/>
  </r>
  <r>
    <x v="1"/>
    <s v="MF Bed Sheet Blossom Single"/>
    <n v="0"/>
    <n v="6"/>
    <n v="5"/>
    <n v="357"/>
    <n v="2142"/>
    <n v="414"/>
    <n v="2070"/>
    <n v="1785"/>
    <n v="285"/>
    <n v="0.13768115942028986"/>
  </r>
  <r>
    <x v="5"/>
    <s v="MF Julie Combo Kurti (L)"/>
    <n v="0"/>
    <n v="4"/>
    <n v="2"/>
    <n v="561.27"/>
    <n v="2245.08"/>
    <n v="650"/>
    <n v="1300"/>
    <n v="1122.54"/>
    <n v="177.46000000000004"/>
    <n v="0.13650769230769233"/>
  </r>
  <r>
    <x v="5"/>
    <s v="MF Julie Combo Kurti (XL)"/>
    <n v="0"/>
    <n v="4"/>
    <n v="2"/>
    <n v="561.27"/>
    <n v="2245.08"/>
    <n v="745"/>
    <n v="1490"/>
    <n v="1122.54"/>
    <n v="367.46000000000004"/>
    <n v="0.24661744966442956"/>
  </r>
  <r>
    <x v="5"/>
    <s v="MF Julie Combo Kurti (XXL)"/>
    <n v="0"/>
    <n v="4"/>
    <n v="3"/>
    <n v="604.74"/>
    <n v="2418.96"/>
    <n v="733.33"/>
    <n v="2199.9900000000002"/>
    <n v="1814.22"/>
    <n v="385.77000000000021"/>
    <n v="0.17535079704907758"/>
  </r>
  <r>
    <x v="5"/>
    <s v="MF Kurti Pooja"/>
    <n v="0"/>
    <n v="6"/>
    <n v="5"/>
    <n v="488"/>
    <n v="2928"/>
    <n v="580.79999999999995"/>
    <n v="2904"/>
    <n v="2440"/>
    <n v="464"/>
    <n v="0.15977961432506887"/>
  </r>
  <r>
    <x v="5"/>
    <s v="MF Kurti Radhika Combo (L)"/>
    <n v="0"/>
    <n v="4"/>
    <n v="2"/>
    <n v="897"/>
    <n v="3588"/>
    <n v="1236"/>
    <n v="2472"/>
    <n v="1794"/>
    <n v="678"/>
    <n v="0.27427184466019416"/>
  </r>
  <r>
    <x v="5"/>
    <s v="MF Kurti Radhika Combo (XL)"/>
    <n v="0"/>
    <n v="3"/>
    <n v="1"/>
    <n v="897"/>
    <n v="2691"/>
    <n v="1000"/>
    <n v="1000"/>
    <n v="897"/>
    <n v="103"/>
    <n v="0.10299999999999999"/>
  </r>
  <r>
    <x v="5"/>
    <s v="MF Kurti Sonakshi (L)"/>
    <n v="0"/>
    <n v="5"/>
    <n v="5"/>
    <n v="542.6"/>
    <n v="2713"/>
    <n v="784"/>
    <n v="3920"/>
    <n v="2713"/>
    <n v="1207"/>
    <n v="0.30790816326530612"/>
  </r>
  <r>
    <x v="5"/>
    <s v="MF Sophia Combo Kurti (L)"/>
    <n v="0"/>
    <n v="6"/>
    <n v="3"/>
    <n v="432.79"/>
    <n v="2596.7400000000002"/>
    <n v="578.66999999999996"/>
    <n v="1736.0099999999998"/>
    <n v="1298.3700000000001"/>
    <n v="437.63999999999965"/>
    <n v="0.25209532203155494"/>
  </r>
  <r>
    <x v="5"/>
    <s v="MF Sophia Combo Kurti (XL)"/>
    <n v="0"/>
    <n v="6"/>
    <n v="2"/>
    <n v="432.79"/>
    <n v="2596.7400000000002"/>
    <n v="570"/>
    <n v="1140"/>
    <n v="865.58"/>
    <n v="274.41999999999996"/>
    <n v="0.240719298245614"/>
  </r>
  <r>
    <x v="5"/>
    <s v="MF Sophia Combo Kurti (XXL)"/>
    <n v="0"/>
    <n v="6"/>
    <n v="1"/>
    <n v="466.6"/>
    <n v="2799.6000000000004"/>
    <n v="700"/>
    <n v="700"/>
    <n v="466.6"/>
    <n v="233.39999999999998"/>
    <n v="0.33342857142857141"/>
  </r>
  <r>
    <x v="5"/>
    <s v="MF Tulip Kurti (L)"/>
    <n v="0"/>
    <n v="5"/>
    <n v="2"/>
    <n v="336.19"/>
    <n v="1680.95"/>
    <n v="449.5"/>
    <n v="899"/>
    <n v="672.38"/>
    <n v="226.62"/>
    <n v="0.25208008898776418"/>
  </r>
  <r>
    <x v="5"/>
    <s v="MF Tulip Kurti (M)"/>
    <n v="0"/>
    <n v="5"/>
    <n v="3"/>
    <n v="336.19"/>
    <n v="1680.95"/>
    <n v="476.67"/>
    <n v="1430.01"/>
    <n v="1008.5699999999999"/>
    <n v="421.44000000000005"/>
    <n v="0.29471122579562387"/>
  </r>
  <r>
    <x v="5"/>
    <s v="MF Tulip Kurti (XL)"/>
    <n v="0"/>
    <n v="5"/>
    <n v="1"/>
    <n v="336.19"/>
    <n v="1680.95"/>
    <n v="500"/>
    <n v="500"/>
    <n v="336.19"/>
    <n v="163.81"/>
    <n v="0.32762000000000002"/>
  </r>
  <r>
    <x v="0"/>
    <s v="Minu Anokhi Saree"/>
    <n v="0"/>
    <n v="10"/>
    <n v="5"/>
    <n v="390"/>
    <n v="3900"/>
    <n v="492"/>
    <n v="2460"/>
    <n v="1950"/>
    <n v="510"/>
    <n v="0.2073170731707317"/>
  </r>
  <r>
    <x v="0"/>
    <s v="Minu Apple Saree"/>
    <n v="0"/>
    <n v="15"/>
    <n v="12"/>
    <n v="307"/>
    <n v="4605"/>
    <n v="439.88"/>
    <n v="5278.5599999999995"/>
    <n v="3684"/>
    <n v="1594.5599999999995"/>
    <n v="0.30208238610530136"/>
  </r>
  <r>
    <x v="0"/>
    <s v="Minu Ginni Saree"/>
    <n v="0"/>
    <n v="2"/>
    <n v="2"/>
    <n v="494"/>
    <n v="988"/>
    <n v="600"/>
    <n v="1200"/>
    <n v="988"/>
    <n v="212"/>
    <n v="0.17666666666666667"/>
  </r>
  <r>
    <x v="7"/>
    <s v="Nighty"/>
    <n v="0"/>
    <n v="86"/>
    <n v="34"/>
    <n v="137.19999999999999"/>
    <n v="11799.199999999999"/>
    <n v="213.07"/>
    <n v="7244.38"/>
    <n v="4664.7999999999993"/>
    <n v="2579.5800000000008"/>
    <n v="0.35608016144928906"/>
  </r>
  <r>
    <x v="7"/>
    <s v="Nighty - Allan Cut"/>
    <n v="0"/>
    <n v="11"/>
    <n v="6"/>
    <n v="170.52"/>
    <n v="1875.72"/>
    <n v="262.94"/>
    <n v="1577.6399999999999"/>
    <n v="1023.1200000000001"/>
    <n v="554.51999999999975"/>
    <n v="0.35148703126188469"/>
  </r>
  <r>
    <x v="7"/>
    <s v="Nighty - Allan Cut Full Sleeves"/>
    <n v="0"/>
    <n v="4"/>
    <n v="2"/>
    <n v="235"/>
    <n v="940"/>
    <n v="293"/>
    <n v="586"/>
    <n v="470"/>
    <n v="116"/>
    <n v="0.19795221843003413"/>
  </r>
  <r>
    <x v="7"/>
    <s v="Nighty - Batik Full Sleevs"/>
    <n v="0"/>
    <n v="4"/>
    <n v="2"/>
    <n v="265"/>
    <n v="1060"/>
    <n v="340"/>
    <n v="680"/>
    <n v="530"/>
    <n v="150"/>
    <n v="0.22058823529411764"/>
  </r>
  <r>
    <x v="7"/>
    <s v="Nighty - Cotswool Full Sleevs"/>
    <n v="0"/>
    <n v="3"/>
    <n v="2"/>
    <n v="190"/>
    <n v="570"/>
    <n v="290"/>
    <n v="580"/>
    <n v="380"/>
    <n v="200"/>
    <n v="0.34482758620689657"/>
  </r>
  <r>
    <x v="7"/>
    <s v="Nighty - Cotswool Full Sleevs (Big) @ 5%"/>
    <n v="0"/>
    <n v="2"/>
    <n v="1"/>
    <n v="255"/>
    <n v="510"/>
    <n v="333"/>
    <n v="333"/>
    <n v="255"/>
    <n v="78"/>
    <n v="0.23423423423423423"/>
  </r>
  <r>
    <x v="7"/>
    <s v="Nighty - Cotton High Neck Full Sleeves"/>
    <n v="0"/>
    <n v="11"/>
    <n v="5"/>
    <n v="230"/>
    <n v="2530"/>
    <n v="276.39999999999998"/>
    <n v="1382"/>
    <n v="1150"/>
    <n v="232"/>
    <n v="0.16787264833574531"/>
  </r>
  <r>
    <x v="7"/>
    <s v="Nighty - Kaftan"/>
    <n v="0"/>
    <n v="8"/>
    <n v="4"/>
    <n v="181.67"/>
    <n v="1453.36"/>
    <n v="292.5"/>
    <n v="1170"/>
    <n v="726.68"/>
    <n v="443.32000000000005"/>
    <n v="0.37890598290598293"/>
  </r>
  <r>
    <x v="7"/>
    <s v="Nighty Rashmoni"/>
    <n v="0"/>
    <n v="2"/>
    <n v="2"/>
    <n v="200"/>
    <n v="400"/>
    <n v="300"/>
    <n v="600"/>
    <n v="400"/>
    <n v="200"/>
    <n v="0.33333333333333331"/>
  </r>
  <r>
    <x v="7"/>
    <s v="Nighty Square Neck"/>
    <n v="0"/>
    <n v="4"/>
    <n v="3"/>
    <n v="165"/>
    <n v="660"/>
    <n v="269.05"/>
    <n v="807.15000000000009"/>
    <n v="495"/>
    <n v="312.15000000000009"/>
    <n v="0.38673109087530205"/>
  </r>
  <r>
    <x v="12"/>
    <s v="Plain Plazzo"/>
    <n v="0"/>
    <n v="10"/>
    <n v="0"/>
    <n v="120"/>
    <n v="1200"/>
    <n v="0"/>
    <n v="0"/>
    <n v="0"/>
    <n v="0"/>
    <n v="0"/>
  </r>
  <r>
    <x v="0"/>
    <s v="Reshom Lilen"/>
    <n v="0"/>
    <n v="1"/>
    <n v="1"/>
    <n v="800"/>
    <n v="800"/>
    <n v="1100"/>
    <n v="1100"/>
    <n v="800"/>
    <n v="300"/>
    <n v="0.27272727272727271"/>
  </r>
  <r>
    <x v="0"/>
    <s v="Reshom Tant Saree"/>
    <n v="0"/>
    <n v="5"/>
    <n v="5"/>
    <n v="588"/>
    <n v="2940"/>
    <n v="871.4"/>
    <n v="4357"/>
    <n v="2940"/>
    <n v="1417"/>
    <n v="0.32522377782878126"/>
  </r>
  <r>
    <x v="8"/>
    <s v="Reyon Top"/>
    <n v="0"/>
    <n v="5"/>
    <n v="1"/>
    <n v="142.86000000000001"/>
    <n v="714.30000000000007"/>
    <n v="219.05"/>
    <n v="219.05"/>
    <n v="142.86000000000001"/>
    <n v="76.19"/>
    <n v="0.34782013238986531"/>
  </r>
  <r>
    <x v="0"/>
    <s v="Sequence Handloom"/>
    <n v="0"/>
    <n v="3"/>
    <n v="3"/>
    <n v="210"/>
    <n v="630"/>
    <n v="356.67"/>
    <n v="1070.01"/>
    <n v="630"/>
    <n v="440.01"/>
    <n v="0.41122045588358985"/>
  </r>
  <r>
    <x v="16"/>
    <s v="Shapeweare Petticote (P Size)"/>
    <n v="1"/>
    <n v="0"/>
    <n v="0"/>
    <n v="273"/>
    <n v="0"/>
    <n v="0"/>
    <n v="0"/>
    <n v="0"/>
    <n v="0"/>
    <n v="0"/>
  </r>
  <r>
    <x v="16"/>
    <s v="Shapewear Petticote (F Size)"/>
    <n v="3"/>
    <n v="0"/>
    <n v="1"/>
    <n v="252"/>
    <n v="0"/>
    <n v="450"/>
    <n v="450"/>
    <n v="252"/>
    <n v="198"/>
    <n v="0.44"/>
  </r>
  <r>
    <x v="17"/>
    <s v="Shrugs"/>
    <n v="3"/>
    <n v="0"/>
    <n v="1"/>
    <n v="236.2"/>
    <n v="0"/>
    <n v="250"/>
    <n v="250"/>
    <n v="236.2"/>
    <n v="13.800000000000011"/>
    <n v="5.5200000000000048E-2"/>
  </r>
  <r>
    <x v="0"/>
    <s v="Silk Saree"/>
    <n v="0"/>
    <n v="1"/>
    <n v="1"/>
    <n v="570"/>
    <n v="570"/>
    <n v="619.04999999999995"/>
    <n v="619.04999999999995"/>
    <n v="570"/>
    <n v="49.049999999999955"/>
    <n v="7.9234310637266714E-2"/>
  </r>
  <r>
    <x v="0"/>
    <s v="Silk Saree - Jadi Work"/>
    <n v="0"/>
    <n v="1"/>
    <n v="0"/>
    <n v="904"/>
    <n v="904"/>
    <n v="0"/>
    <n v="0"/>
    <n v="0"/>
    <n v="0"/>
    <n v="0"/>
  </r>
  <r>
    <x v="0"/>
    <s v="Soft Dhakai"/>
    <n v="0"/>
    <n v="1"/>
    <n v="1"/>
    <n v="450"/>
    <n v="450"/>
    <n v="750"/>
    <n v="750"/>
    <n v="450"/>
    <n v="300"/>
    <n v="0.4"/>
  </r>
  <r>
    <x v="0"/>
    <s v="Soft Jamdani"/>
    <n v="0"/>
    <n v="4"/>
    <n v="4"/>
    <n v="550"/>
    <n v="2200"/>
    <n v="725"/>
    <n v="2900"/>
    <n v="2200"/>
    <n v="700"/>
    <n v="0.2413793103448276"/>
  </r>
  <r>
    <x v="12"/>
    <s v="Strip &amp; Check Plazzo"/>
    <n v="0"/>
    <n v="12"/>
    <n v="3"/>
    <n v="138.1"/>
    <n v="1657.1999999999998"/>
    <n v="206.51"/>
    <n v="619.53"/>
    <n v="414.29999999999995"/>
    <n v="205.23000000000002"/>
    <n v="0.33126725098058207"/>
  </r>
  <r>
    <x v="0"/>
    <s v="Tant - Handloom"/>
    <n v="0"/>
    <n v="2"/>
    <n v="2"/>
    <n v="520"/>
    <n v="1040"/>
    <n v="735"/>
    <n v="1470"/>
    <n v="1040"/>
    <n v="430"/>
    <n v="0.29251700680272108"/>
  </r>
  <r>
    <x v="0"/>
    <s v="Tant Jamdani Saree"/>
    <n v="0"/>
    <n v="24"/>
    <n v="13"/>
    <n v="532.91999999999996"/>
    <n v="12790.079999999998"/>
    <n v="749.81"/>
    <n v="9747.5299999999988"/>
    <n v="6927.9599999999991"/>
    <n v="2819.5699999999997"/>
    <n v="0.2892599458529494"/>
  </r>
  <r>
    <x v="0"/>
    <s v="Tant Jamdani Saree (Patuli Pallu)"/>
    <n v="0"/>
    <n v="2"/>
    <n v="2"/>
    <n v="550"/>
    <n v="1100"/>
    <n v="750"/>
    <n v="1500"/>
    <n v="1100"/>
    <n v="400"/>
    <n v="0.26666666666666666"/>
  </r>
  <r>
    <x v="14"/>
    <s v="Textile Kurti Pant"/>
    <n v="0"/>
    <n v="14"/>
    <n v="3"/>
    <n v="209.52"/>
    <n v="2933.28"/>
    <n v="295.14"/>
    <n v="885.42"/>
    <n v="628.56000000000006"/>
    <n v="256.8599999999999"/>
    <n v="0.29009961374263049"/>
  </r>
  <r>
    <x v="0"/>
    <s v="Tishu - Handloom"/>
    <n v="0"/>
    <n v="7"/>
    <n v="3"/>
    <n v="460.29"/>
    <n v="3222.03"/>
    <n v="672.22"/>
    <n v="2016.66"/>
    <n v="1380.8700000000001"/>
    <n v="635.79"/>
    <n v="0.315268810805986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HKF  Queen Bed Sheet (90*100 )"/>
    <x v="0"/>
    <n v="43"/>
    <n v="431.85"/>
    <n v="18569.55"/>
    <s v="Home"/>
    <n v="43"/>
    <n v="8.0223880597014921E-2"/>
  </r>
  <r>
    <s v="Ess3 Regular Ankle Length (F Size)"/>
    <x v="1"/>
    <n v="34"/>
    <n v="214.41"/>
    <n v="7289.94"/>
    <s v="Women"/>
    <n v="77"/>
    <n v="0.14365671641791045"/>
  </r>
  <r>
    <s v="Night Dress"/>
    <x v="2"/>
    <n v="34"/>
    <n v="213.07"/>
    <n v="7244.38"/>
    <s v="Women"/>
    <n v="111"/>
    <n v="0.20708955223880596"/>
  </r>
  <r>
    <s v="HKF Glowy King Bed Sheet (90*108)"/>
    <x v="0"/>
    <n v="22"/>
    <n v="519.54999999999995"/>
    <n v="11430.099999999999"/>
    <s v="Home"/>
    <n v="133"/>
    <n v="0.24813432835820895"/>
  </r>
  <r>
    <s v="ESS3 Premium Ankle Length (F Size)"/>
    <x v="1"/>
    <n v="15"/>
    <n v="252"/>
    <n v="3780"/>
    <s v="Women"/>
    <n v="148"/>
    <n v="0.27611940298507465"/>
  </r>
  <r>
    <s v="Bermuda - XL"/>
    <x v="3"/>
    <n v="13"/>
    <n v="138.44"/>
    <n v="1799.72"/>
    <s v="Men"/>
    <n v="161"/>
    <n v="0.30037313432835822"/>
  </r>
  <r>
    <s v="Cotton - Malmal Print Saree"/>
    <x v="4"/>
    <n v="13"/>
    <n v="303.33"/>
    <n v="3943.29"/>
    <s v="Women"/>
    <n v="174"/>
    <n v="0.32462686567164178"/>
  </r>
  <r>
    <s v="Tant Jamdani Saree"/>
    <x v="4"/>
    <n v="13"/>
    <n v="749.81"/>
    <n v="9747.5299999999988"/>
    <s v="Women"/>
    <n v="187"/>
    <n v="0.34888059701492535"/>
  </r>
  <r>
    <s v="Dohar Double"/>
    <x v="5"/>
    <n v="12"/>
    <n v="814.17"/>
    <n v="9770.0399999999991"/>
    <s v="Home"/>
    <n v="199"/>
    <n v="0.3712686567164179"/>
  </r>
  <r>
    <s v="Minu Apple Saree"/>
    <x v="4"/>
    <n v="12"/>
    <n v="439.88"/>
    <n v="5278.5599999999995"/>
    <s v="Women"/>
    <n v="211"/>
    <n v="0.39365671641791045"/>
  </r>
  <r>
    <s v="Boxer - M"/>
    <x v="3"/>
    <n v="11"/>
    <n v="143.25"/>
    <n v="1575.75"/>
    <s v="Men"/>
    <n v="222"/>
    <n v="0.41417910447761191"/>
  </r>
  <r>
    <s v="Dohar Single"/>
    <x v="5"/>
    <n v="10"/>
    <n v="765"/>
    <n v="7650"/>
    <s v="Home"/>
    <n v="232"/>
    <n v="0.43283582089552236"/>
  </r>
  <r>
    <s v="Bermuda - M"/>
    <x v="3"/>
    <n v="9"/>
    <n v="151.11000000000001"/>
    <n v="1359.9900000000002"/>
    <s v="Men"/>
    <n v="241"/>
    <n v="0.44962686567164178"/>
  </r>
  <r>
    <s v="HKF Florida King 90*108"/>
    <x v="0"/>
    <n v="9"/>
    <n v="545.76"/>
    <n v="4911.84"/>
    <s v="Home"/>
    <n v="250"/>
    <n v="0.46641791044776121"/>
  </r>
  <r>
    <s v="Khadi - Handloom"/>
    <x v="4"/>
    <n v="9"/>
    <n v="623.33000000000004"/>
    <n v="5609.97"/>
    <s v="Women"/>
    <n v="259"/>
    <n v="0.48320895522388058"/>
  </r>
  <r>
    <s v="Handloom - Soft Cotton Saree"/>
    <x v="4"/>
    <n v="8"/>
    <n v="611.38"/>
    <n v="4891.04"/>
    <s v="Women"/>
    <n v="267"/>
    <n v="0.49813432835820898"/>
  </r>
  <r>
    <s v="Bermuda - XXL"/>
    <x v="3"/>
    <n v="7"/>
    <n v="142.86000000000001"/>
    <n v="1000.0200000000001"/>
    <s v="Men"/>
    <n v="274"/>
    <n v="0.51119402985074625"/>
  </r>
  <r>
    <s v="Boxer - XL"/>
    <x v="3"/>
    <n v="7"/>
    <n v="147.13999999999999"/>
    <n v="1029.98"/>
    <s v="Men"/>
    <n v="281"/>
    <n v="0.52425373134328357"/>
  </r>
  <r>
    <s v="Boxer - XXL"/>
    <x v="3"/>
    <n v="7"/>
    <n v="142.86000000000001"/>
    <n v="1000.0200000000001"/>
    <s v="Men"/>
    <n v="288"/>
    <n v="0.53731343283582089"/>
  </r>
  <r>
    <s v="HKF Milky Cotton 90*100"/>
    <x v="0"/>
    <n v="7"/>
    <n v="484.29"/>
    <n v="3390.03"/>
    <s v="Home"/>
    <n v="295"/>
    <n v="0.55037313432835822"/>
  </r>
  <r>
    <s v="Boxer - L"/>
    <x v="3"/>
    <n v="6"/>
    <n v="143.33000000000001"/>
    <n v="859.98"/>
    <s v="Men"/>
    <n v="301"/>
    <n v="0.56156716417910446"/>
  </r>
  <r>
    <s v="Cotton Kurti"/>
    <x v="6"/>
    <n v="6"/>
    <n v="406.67"/>
    <n v="2440.02"/>
    <s v="Women"/>
    <n v="307"/>
    <n v="0.57276119402985071"/>
  </r>
  <r>
    <s v="HKF Black Beauty 90*108"/>
    <x v="0"/>
    <n v="6"/>
    <n v="587.5"/>
    <n v="3525"/>
    <s v="Home"/>
    <n v="313"/>
    <n v="0.58395522388059706"/>
  </r>
  <r>
    <s v="HKF Single Bed Sheet 60 X 90"/>
    <x v="0"/>
    <n v="6"/>
    <n v="390"/>
    <n v="2340"/>
    <s v="Home"/>
    <n v="319"/>
    <n v="0.59514925373134331"/>
  </r>
  <r>
    <s v="Khadi Saree"/>
    <x v="4"/>
    <n v="6"/>
    <n v="534.14"/>
    <n v="3204.84"/>
    <s v="Women"/>
    <n v="325"/>
    <n v="0.60634328358208955"/>
  </r>
  <r>
    <s v="Night Dress- Allan Cut"/>
    <x v="2"/>
    <n v="6"/>
    <n v="262.94"/>
    <n v="1577.6399999999999"/>
    <s v="Women"/>
    <n v="331"/>
    <n v="0.6175373134328358"/>
  </r>
  <r>
    <s v="BD Palace - Tant"/>
    <x v="4"/>
    <n v="5"/>
    <n v="624"/>
    <n v="3120"/>
    <s v="Women"/>
    <n v="336"/>
    <n v="0.62686567164179108"/>
  </r>
  <r>
    <s v="ESS3 Pencil Pant ( L Size)"/>
    <x v="7"/>
    <n v="5"/>
    <n v="374"/>
    <n v="1870"/>
    <s v="Women"/>
    <n v="341"/>
    <n v="0.63619402985074625"/>
  </r>
  <r>
    <s v="HKF Handwork 108*108"/>
    <x v="0"/>
    <n v="5"/>
    <n v="845"/>
    <n v="4225"/>
    <s v="Home"/>
    <n v="346"/>
    <n v="0.64552238805970152"/>
  </r>
  <r>
    <s v="HKF Rajasthani Royal 90*108"/>
    <x v="0"/>
    <n v="5"/>
    <n v="700"/>
    <n v="3500"/>
    <s v="Home"/>
    <n v="351"/>
    <n v="0.65485074626865669"/>
  </r>
  <r>
    <s v="MF Bed Sheet Blossom Single"/>
    <x v="0"/>
    <n v="5"/>
    <n v="414"/>
    <n v="2070"/>
    <s v="Home"/>
    <n v="356"/>
    <n v="0.66417910447761197"/>
  </r>
  <r>
    <s v="MF Kurti Pooja"/>
    <x v="6"/>
    <n v="5"/>
    <n v="580.79999999999995"/>
    <n v="2904"/>
    <s v="Women"/>
    <n v="361"/>
    <n v="0.67350746268656714"/>
  </r>
  <r>
    <s v="MF Kurti Sonakshi (L)"/>
    <x v="6"/>
    <n v="5"/>
    <n v="784"/>
    <n v="3920"/>
    <s v="Women"/>
    <n v="366"/>
    <n v="0.68283582089552242"/>
  </r>
  <r>
    <s v="Minu Anokhi Saree"/>
    <x v="4"/>
    <n v="5"/>
    <n v="492"/>
    <n v="2460"/>
    <s v="Women"/>
    <n v="371"/>
    <n v="0.69216417910447758"/>
  </r>
  <r>
    <s v="Nighty - Cotton High Neck Full Sleeves"/>
    <x v="2"/>
    <n v="5"/>
    <n v="276.39999999999998"/>
    <n v="1382"/>
    <s v="Women"/>
    <n v="376"/>
    <n v="0.70149253731343286"/>
  </r>
  <r>
    <s v="Reshom Tant Saree"/>
    <x v="4"/>
    <n v="5"/>
    <n v="871.4"/>
    <n v="4357"/>
    <s v="Women"/>
    <n v="381"/>
    <n v="0.71082089552238803"/>
  </r>
  <r>
    <s v="Bermuda - L"/>
    <x v="3"/>
    <n v="4"/>
    <n v="106.25"/>
    <n v="425"/>
    <s v="Men"/>
    <n v="385"/>
    <n v="0.71828358208955223"/>
  </r>
  <r>
    <s v="Ess3 Ladies Shorts (M)"/>
    <x v="8"/>
    <n v="4"/>
    <n v="242.5"/>
    <n v="970"/>
    <s v="Women"/>
    <n v="389"/>
    <n v="0.72574626865671643"/>
  </r>
  <r>
    <s v="Ess3 Ladies Shorts (S)"/>
    <x v="8"/>
    <n v="4"/>
    <n v="240"/>
    <n v="960"/>
    <s v="Women"/>
    <n v="393"/>
    <n v="0.73320895522388063"/>
  </r>
  <r>
    <s v="Ess3 Printed Palazzo"/>
    <x v="9"/>
    <n v="4"/>
    <n v="450"/>
    <n v="1800"/>
    <s v="Women"/>
    <n v="397"/>
    <n v="0.74067164179104472"/>
  </r>
  <r>
    <s v="Kalamkari Silk Printed"/>
    <x v="4"/>
    <n v="4"/>
    <n v="573.45000000000005"/>
    <n v="2293.8000000000002"/>
    <s v="Women"/>
    <n v="401"/>
    <n v="0.74813432835820892"/>
  </r>
  <r>
    <s v="Night Dress - Kaftan"/>
    <x v="2"/>
    <n v="4"/>
    <n v="292.5"/>
    <n v="1170"/>
    <s v="Women"/>
    <n v="405"/>
    <n v="0.75559701492537312"/>
  </r>
  <r>
    <s v="Soft Jamdani"/>
    <x v="4"/>
    <n v="4"/>
    <n v="725"/>
    <n v="2900"/>
    <s v="Women"/>
    <n v="409"/>
    <n v="0.76305970149253732"/>
  </r>
  <r>
    <s v="Blouse - Cotswool 32"/>
    <x v="10"/>
    <n v="3"/>
    <n v="126.67"/>
    <n v="380.01"/>
    <s v="Women"/>
    <n v="412"/>
    <n v="0.76865671641791045"/>
  </r>
  <r>
    <s v="Blouse - Cotswool 34"/>
    <x v="10"/>
    <n v="3"/>
    <n v="126.67"/>
    <n v="380.01"/>
    <s v="Women"/>
    <n v="415"/>
    <n v="0.77425373134328357"/>
  </r>
  <r>
    <s v="Cotswool with Embroidery Work"/>
    <x v="11"/>
    <n v="3"/>
    <n v="322.22000000000003"/>
    <n v="966.66000000000008"/>
    <s v="Women"/>
    <n v="418"/>
    <n v="0.77985074626865669"/>
  </r>
  <r>
    <s v="Dhakai Jamdani"/>
    <x v="4"/>
    <n v="3"/>
    <n v="1533.33"/>
    <n v="4599.99"/>
    <s v="Women"/>
    <n v="421"/>
    <n v="0.78544776119402981"/>
  </r>
  <r>
    <s v="HKF Cotton Printen Kurti"/>
    <x v="6"/>
    <n v="3"/>
    <n v="285.70999999999998"/>
    <n v="857.12999999999988"/>
    <s v="Women"/>
    <n v="424"/>
    <n v="0.79104477611940294"/>
  </r>
  <r>
    <s v="House Coat Nighty - Cotton Full Sleeves"/>
    <x v="2"/>
    <n v="3"/>
    <n v="316.67"/>
    <n v="950.01"/>
    <s v="Women"/>
    <n v="427"/>
    <n v="0.79664179104477617"/>
  </r>
  <r>
    <s v="Lilen Saree"/>
    <x v="4"/>
    <n v="3"/>
    <n v="1400"/>
    <n v="4200"/>
    <s v="Women"/>
    <n v="430"/>
    <n v="0.80223880597014929"/>
  </r>
  <r>
    <s v="Men’s T-Shirts - L"/>
    <x v="12"/>
    <n v="3"/>
    <n v="413.33"/>
    <n v="1239.99"/>
    <s v="Men"/>
    <n v="433"/>
    <n v="0.80783582089552242"/>
  </r>
  <r>
    <s v="MF Julie Combo Kurti (XXL)"/>
    <x v="6"/>
    <n v="3"/>
    <n v="733.33"/>
    <n v="2199.9900000000002"/>
    <s v="Women"/>
    <n v="436"/>
    <n v="0.81343283582089554"/>
  </r>
  <r>
    <s v="MF Sophia Combo Kurti (L)"/>
    <x v="6"/>
    <n v="3"/>
    <n v="578.66999999999996"/>
    <n v="1736.0099999999998"/>
    <s v="Women"/>
    <n v="439"/>
    <n v="0.81902985074626866"/>
  </r>
  <r>
    <s v="MF Tulip Kurti (M)"/>
    <x v="6"/>
    <n v="3"/>
    <n v="476.67"/>
    <n v="1430.01"/>
    <s v="Women"/>
    <n v="442"/>
    <n v="0.82462686567164178"/>
  </r>
  <r>
    <s v="Night Dress Square Neck"/>
    <x v="2"/>
    <n v="3"/>
    <n v="269.05"/>
    <n v="807.15000000000009"/>
    <s v="Women"/>
    <n v="445"/>
    <n v="0.83022388059701491"/>
  </r>
  <r>
    <s v="Sequence Handloom"/>
    <x v="4"/>
    <n v="3"/>
    <n v="356.67"/>
    <n v="1070.01"/>
    <s v="Women"/>
    <n v="448"/>
    <n v="0.83582089552238803"/>
  </r>
  <r>
    <s v="Strip &amp; Check Plazzo"/>
    <x v="9"/>
    <n v="3"/>
    <n v="206.51"/>
    <n v="619.53"/>
    <s v="Women"/>
    <n v="451"/>
    <n v="0.84141791044776115"/>
  </r>
  <r>
    <s v="Textile Kurti Pant"/>
    <x v="13"/>
    <n v="3"/>
    <n v="295.14"/>
    <n v="885.42"/>
    <s v="Women"/>
    <n v="454"/>
    <n v="0.84701492537313428"/>
  </r>
  <r>
    <s v="Tishu - Handloom"/>
    <x v="4"/>
    <n v="3"/>
    <n v="672.22"/>
    <n v="2016.66"/>
    <s v="Women"/>
    <n v="457"/>
    <n v="0.85261194029850751"/>
  </r>
  <r>
    <s v="BD - 4ply Silk"/>
    <x v="4"/>
    <n v="2"/>
    <n v="1800"/>
    <n v="3600"/>
    <s v="Women"/>
    <n v="459"/>
    <n v="0.85634328358208955"/>
  </r>
  <r>
    <s v="Brocket Saree - Soft Silk"/>
    <x v="4"/>
    <n v="2"/>
    <n v="1600"/>
    <n v="3200"/>
    <s v="Women"/>
    <n v="461"/>
    <n v="0.8600746268656716"/>
  </r>
  <r>
    <s v="Ess3 Ladies Shorts (XL)"/>
    <x v="8"/>
    <n v="2"/>
    <n v="250"/>
    <n v="500"/>
    <s v="Women"/>
    <n v="463"/>
    <n v="0.86380597014925375"/>
  </r>
  <r>
    <s v="Ess3 Straight Pant (L)"/>
    <x v="14"/>
    <n v="2"/>
    <n v="432"/>
    <n v="864"/>
    <s v="Women"/>
    <n v="465"/>
    <n v="0.8675373134328358"/>
  </r>
  <r>
    <s v="Gold Print Plazzo"/>
    <x v="9"/>
    <n v="2"/>
    <n v="247.57"/>
    <n v="495.14"/>
    <s v="Women"/>
    <n v="467"/>
    <n v="0.87126865671641796"/>
  </r>
  <r>
    <s v="Handloom - Latapata"/>
    <x v="4"/>
    <n v="2"/>
    <n v="619.38"/>
    <n v="1238.76"/>
    <s v="Women"/>
    <n v="469"/>
    <n v="0.875"/>
  </r>
  <r>
    <s v="HKF Goldy 100 X 108"/>
    <x v="0"/>
    <n v="2"/>
    <n v="775"/>
    <n v="1550"/>
    <s v="Home"/>
    <n v="471"/>
    <n v="0.87873134328358204"/>
  </r>
  <r>
    <s v="Jamdani Saree"/>
    <x v="4"/>
    <n v="2"/>
    <n v="1000"/>
    <n v="2000"/>
    <s v="Women"/>
    <n v="473"/>
    <n v="0.8824626865671642"/>
  </r>
  <r>
    <s v="JC Western TOP (AKS08)"/>
    <x v="15"/>
    <n v="2"/>
    <n v="610"/>
    <n v="1220"/>
    <s v="Women"/>
    <n v="475"/>
    <n v="0.88619402985074625"/>
  </r>
  <r>
    <s v="Katki Print Kurti"/>
    <x v="6"/>
    <n v="2"/>
    <n v="330"/>
    <n v="660"/>
    <s v="Women"/>
    <n v="477"/>
    <n v="0.8899253731343284"/>
  </r>
  <r>
    <s v="Ketia Saree"/>
    <x v="4"/>
    <n v="2"/>
    <n v="765"/>
    <n v="1530"/>
    <s v="Women"/>
    <n v="479"/>
    <n v="0.89365671641791045"/>
  </r>
  <r>
    <s v="Lycra Kurti Pant"/>
    <x v="13"/>
    <n v="2"/>
    <n v="352"/>
    <n v="704"/>
    <s v="Women"/>
    <n v="481"/>
    <n v="0.89738805970149249"/>
  </r>
  <r>
    <s v="MF Julie Combo Kurti (L)"/>
    <x v="6"/>
    <n v="2"/>
    <n v="650"/>
    <n v="1300"/>
    <s v="Women"/>
    <n v="483"/>
    <n v="0.90111940298507465"/>
  </r>
  <r>
    <s v="MF Julie Combo Kurti (XL)"/>
    <x v="6"/>
    <n v="2"/>
    <n v="745"/>
    <n v="1490"/>
    <s v="Women"/>
    <n v="485"/>
    <n v="0.90485074626865669"/>
  </r>
  <r>
    <s v="MF Kurti Radhika Combo (L)"/>
    <x v="6"/>
    <n v="2"/>
    <n v="1236"/>
    <n v="2472"/>
    <s v="Women"/>
    <n v="487"/>
    <n v="0.90858208955223885"/>
  </r>
  <r>
    <s v="MF Sophia Combo Kurti (XL)"/>
    <x v="6"/>
    <n v="2"/>
    <n v="570"/>
    <n v="1140"/>
    <s v="Women"/>
    <n v="489"/>
    <n v="0.91231343283582089"/>
  </r>
  <r>
    <s v="MF Tulip Kurti (L)"/>
    <x v="6"/>
    <n v="2"/>
    <n v="449.5"/>
    <n v="899"/>
    <s v="Women"/>
    <n v="491"/>
    <n v="0.91604477611940294"/>
  </r>
  <r>
    <s v="Minu Ginni Saree"/>
    <x v="4"/>
    <n v="2"/>
    <n v="600"/>
    <n v="1200"/>
    <s v="Women"/>
    <n v="493"/>
    <n v="0.91977611940298509"/>
  </r>
  <r>
    <s v="Nighty Dress- Allan Cut Full Sleeves"/>
    <x v="2"/>
    <n v="2"/>
    <n v="293"/>
    <n v="586"/>
    <s v="Women"/>
    <n v="495"/>
    <n v="0.92350746268656714"/>
  </r>
  <r>
    <s v="Night Dress- Batik Full Sleevs"/>
    <x v="2"/>
    <n v="2"/>
    <n v="340"/>
    <n v="680"/>
    <s v="Women"/>
    <n v="497"/>
    <n v="0.92723880597014929"/>
  </r>
  <r>
    <s v="Nighty Dresss Cotswool Full Sleevs"/>
    <x v="2"/>
    <n v="2"/>
    <n v="290"/>
    <n v="580"/>
    <s v="Women"/>
    <n v="499"/>
    <n v="0.93097014925373134"/>
  </r>
  <r>
    <s v="Nighty  Dress Rashmoni"/>
    <x v="2"/>
    <n v="2"/>
    <n v="300"/>
    <n v="600"/>
    <s v="Women"/>
    <n v="501"/>
    <n v="0.93470149253731338"/>
  </r>
  <r>
    <s v="Tant - Handloom"/>
    <x v="4"/>
    <n v="2"/>
    <n v="735"/>
    <n v="1470"/>
    <s v="Women"/>
    <n v="503"/>
    <n v="0.93843283582089554"/>
  </r>
  <r>
    <s v="Tant Jamdani Saree (Patuli Pallu)"/>
    <x v="4"/>
    <n v="2"/>
    <n v="750"/>
    <n v="1500"/>
    <s v="Women"/>
    <n v="505"/>
    <n v="0.94216417910447758"/>
  </r>
  <r>
    <s v="BD - Dhakai Jamdani"/>
    <x v="4"/>
    <n v="1"/>
    <n v="6000"/>
    <n v="6000"/>
    <s v="Women"/>
    <n v="506"/>
    <n v="0.94402985074626866"/>
  </r>
  <r>
    <s v="BD - Dhakai Maslin"/>
    <x v="4"/>
    <n v="1"/>
    <n v="8501"/>
    <n v="8501"/>
    <s v="Women"/>
    <n v="507"/>
    <n v="0.94589552238805974"/>
  </r>
  <r>
    <s v="BD - Tanuchuri Silk"/>
    <x v="4"/>
    <n v="1"/>
    <n v="1000"/>
    <n v="1000"/>
    <s v="Women"/>
    <n v="508"/>
    <n v="0.94776119402985071"/>
  </r>
  <r>
    <s v="Bhagalpuri Silk"/>
    <x v="4"/>
    <n v="1"/>
    <n v="952.28"/>
    <n v="952.28"/>
    <s v="Women"/>
    <n v="509"/>
    <n v="0.94962686567164178"/>
  </r>
  <r>
    <s v="Chanderi Silk"/>
    <x v="4"/>
    <n v="1"/>
    <n v="700"/>
    <n v="700"/>
    <s v="Women"/>
    <n v="510"/>
    <n v="0.95149253731343286"/>
  </r>
  <r>
    <s v="Chiffon - Chickon Wrok"/>
    <x v="4"/>
    <n v="1"/>
    <n v="1300"/>
    <n v="1300"/>
    <s v="Women"/>
    <n v="511"/>
    <n v="0.95335820895522383"/>
  </r>
  <r>
    <s v="EMB Night Dress"/>
    <x v="2"/>
    <n v="1"/>
    <n v="305"/>
    <n v="305"/>
    <s v="Women"/>
    <n v="512"/>
    <n v="0.95522388059701491"/>
  </r>
  <r>
    <s v="ESS3 Girl’s Top - L"/>
    <x v="15"/>
    <n v="1"/>
    <n v="220"/>
    <n v="220"/>
    <s v="Women"/>
    <n v="513"/>
    <n v="0.95708955223880599"/>
  </r>
  <r>
    <s v="ESS3 Girl’s Top - L DP"/>
    <x v="15"/>
    <n v="1"/>
    <n v="200"/>
    <n v="200"/>
    <s v="Women"/>
    <n v="514"/>
    <n v="0.95895522388059706"/>
  </r>
  <r>
    <s v="ESS3 Premium Ankle Length (P Size)"/>
    <x v="1"/>
    <n v="1"/>
    <n v="315"/>
    <n v="315"/>
    <s v="Women"/>
    <n v="515"/>
    <n v="0.96082089552238803"/>
  </r>
  <r>
    <s v="Handloom - Begampuri"/>
    <x v="4"/>
    <n v="1"/>
    <n v="500"/>
    <n v="500"/>
    <s v="Women"/>
    <n v="516"/>
    <n v="0.96268656716417911"/>
  </r>
  <r>
    <s v="Handloom - Cotton Benarasi"/>
    <x v="4"/>
    <n v="1"/>
    <n v="1762"/>
    <n v="1762"/>
    <s v="Women"/>
    <n v="517"/>
    <n v="0.96455223880597019"/>
  </r>
  <r>
    <s v="HKF Inaya 100 X 108"/>
    <x v="0"/>
    <n v="1"/>
    <n v="830"/>
    <n v="830"/>
    <s v="Home"/>
    <n v="518"/>
    <n v="0.96641791044776115"/>
  </r>
  <r>
    <s v="House Coat Nighty - Cotswool"/>
    <x v="2"/>
    <n v="1"/>
    <n v="340"/>
    <n v="340"/>
    <s v="Women"/>
    <n v="519"/>
    <n v="0.96828358208955223"/>
  </r>
  <r>
    <s v="JC Reyon Kurti (AKS01) - XL"/>
    <x v="6"/>
    <n v="1"/>
    <n v="580"/>
    <n v="580"/>
    <s v="Women"/>
    <n v="520"/>
    <n v="0.97014925373134331"/>
  </r>
  <r>
    <s v="JC Silk Benarashi (VVR15)"/>
    <x v="4"/>
    <n v="1"/>
    <n v="1700"/>
    <n v="1700"/>
    <s v="Women"/>
    <n v="521"/>
    <n v="0.97201492537313428"/>
  </r>
  <r>
    <s v="JC Silk Benarashi (VVR20)"/>
    <x v="4"/>
    <n v="1"/>
    <n v="1850"/>
    <n v="1850"/>
    <s v="Women"/>
    <n v="522"/>
    <n v="0.97388059701492535"/>
  </r>
  <r>
    <s v="Macher Aansh Saree"/>
    <x v="4"/>
    <n v="1"/>
    <n v="1000"/>
    <n v="1000"/>
    <s v="Women"/>
    <n v="523"/>
    <n v="0.97574626865671643"/>
  </r>
  <r>
    <s v="Men’s T-Shirts - M"/>
    <x v="12"/>
    <n v="1"/>
    <n v="400"/>
    <n v="400"/>
    <s v="Men"/>
    <n v="524"/>
    <n v="0.97761194029850751"/>
  </r>
  <r>
    <s v="Men’s T-Shirts - S"/>
    <x v="12"/>
    <n v="1"/>
    <n v="400"/>
    <n v="400"/>
    <s v="Men"/>
    <n v="525"/>
    <n v="0.97947761194029848"/>
  </r>
  <r>
    <s v="Men’s T-Shirts - XL"/>
    <x v="12"/>
    <n v="1"/>
    <n v="400"/>
    <n v="400"/>
    <s v="Men"/>
    <n v="526"/>
    <n v="0.98134328358208955"/>
  </r>
  <r>
    <s v="MF Kurti Radhika Combo (XL)"/>
    <x v="6"/>
    <n v="1"/>
    <n v="1000"/>
    <n v="1000"/>
    <s v="Women"/>
    <n v="527"/>
    <n v="0.98320895522388063"/>
  </r>
  <r>
    <s v="MF Sophia Combo Kurti (XXL)"/>
    <x v="6"/>
    <n v="1"/>
    <n v="700"/>
    <n v="700"/>
    <s v="Women"/>
    <n v="528"/>
    <n v="0.9850746268656716"/>
  </r>
  <r>
    <s v="MF Tulip Kurti (XL)"/>
    <x v="6"/>
    <n v="1"/>
    <n v="500"/>
    <n v="500"/>
    <s v="Women"/>
    <n v="529"/>
    <n v="0.98694029850746268"/>
  </r>
  <r>
    <s v="Night dress - Cotswool Full Sleevs"/>
    <x v="2"/>
    <n v="1"/>
    <n v="333"/>
    <n v="333"/>
    <s v="Women"/>
    <n v="530"/>
    <n v="0.98880597014925375"/>
  </r>
  <r>
    <s v="Reshom Lilen"/>
    <x v="4"/>
    <n v="1"/>
    <n v="1100"/>
    <n v="1100"/>
    <s v="Women"/>
    <n v="531"/>
    <n v="0.99067164179104472"/>
  </r>
  <r>
    <s v="Reyon Top"/>
    <x v="15"/>
    <n v="1"/>
    <n v="219.05"/>
    <n v="219.05"/>
    <s v="Women"/>
    <n v="532"/>
    <n v="0.9925373134328358"/>
  </r>
  <r>
    <s v="Shapewear Petticote (F Size)"/>
    <x v="16"/>
    <n v="1"/>
    <n v="450"/>
    <n v="450"/>
    <s v="Women"/>
    <n v="533"/>
    <n v="0.99440298507462688"/>
  </r>
  <r>
    <s v="Shrugs"/>
    <x v="17"/>
    <n v="1"/>
    <n v="250"/>
    <n v="250"/>
    <s v="Women"/>
    <n v="534"/>
    <n v="0.99626865671641796"/>
  </r>
  <r>
    <s v="Silk Saree"/>
    <x v="4"/>
    <n v="1"/>
    <n v="619.04999999999995"/>
    <n v="619.04999999999995"/>
    <s v="Women"/>
    <n v="535"/>
    <n v="0.99813432835820892"/>
  </r>
  <r>
    <s v="Soft Dhakai"/>
    <x v="4"/>
    <n v="1"/>
    <n v="750"/>
    <n v="750"/>
    <s v="Women"/>
    <n v="536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HKF Queen 90*100"/>
    <n v="0"/>
    <n v="49"/>
    <n v="43"/>
    <n v="6"/>
    <n v="27.5"/>
    <n v="1.5636363636363637"/>
  </r>
  <r>
    <x v="1"/>
    <s v="Ess3 Regular Ankle Length (F Size)"/>
    <n v="0"/>
    <n v="68"/>
    <n v="34"/>
    <n v="34"/>
    <n v="51"/>
    <n v="0.66666666666666663"/>
  </r>
  <r>
    <x v="2"/>
    <s v="Night Dress"/>
    <n v="0"/>
    <n v="86"/>
    <n v="34"/>
    <n v="52"/>
    <n v="69"/>
    <n v="0.49275362318840582"/>
  </r>
  <r>
    <x v="0"/>
    <s v="HKF Glowy King 90*108"/>
    <n v="0"/>
    <n v="27"/>
    <n v="22"/>
    <n v="5"/>
    <n v="16"/>
    <n v="1.375"/>
  </r>
  <r>
    <x v="1"/>
    <s v="ESS3 Premium Ankle Length (F Size)"/>
    <n v="0"/>
    <n v="44"/>
    <n v="15"/>
    <n v="29"/>
    <n v="36.5"/>
    <n v="0.41095890410958902"/>
  </r>
  <r>
    <x v="3"/>
    <s v="Bermuda - XL"/>
    <n v="0"/>
    <n v="13"/>
    <n v="13"/>
    <n v="0"/>
    <n v="6.5"/>
    <n v="2"/>
  </r>
  <r>
    <x v="4"/>
    <s v="Cotton - Malmal Print Saree"/>
    <n v="0"/>
    <n v="32"/>
    <n v="13"/>
    <n v="19"/>
    <n v="25.5"/>
    <n v="0.50980392156862742"/>
  </r>
  <r>
    <x v="4"/>
    <s v="Tant Jamdani Saree"/>
    <n v="0"/>
    <n v="24"/>
    <n v="13"/>
    <n v="11"/>
    <n v="17.5"/>
    <n v="0.74285714285714288"/>
  </r>
  <r>
    <x v="5"/>
    <s v="Dohar Double"/>
    <n v="0"/>
    <n v="15"/>
    <n v="12"/>
    <n v="3"/>
    <n v="9"/>
    <n v="1.3333333333333333"/>
  </r>
  <r>
    <x v="4"/>
    <s v="Minu Apple Saree"/>
    <n v="0"/>
    <n v="15"/>
    <n v="12"/>
    <n v="3"/>
    <n v="9"/>
    <n v="1.3333333333333333"/>
  </r>
  <r>
    <x v="3"/>
    <s v="Boxer - M"/>
    <n v="0"/>
    <n v="16"/>
    <n v="11"/>
    <n v="5"/>
    <n v="10.5"/>
    <n v="1.0476190476190477"/>
  </r>
  <r>
    <x v="5"/>
    <s v="Dohar Single"/>
    <n v="0"/>
    <n v="10"/>
    <n v="10"/>
    <n v="0"/>
    <n v="5"/>
    <n v="2"/>
  </r>
  <r>
    <x v="3"/>
    <s v="Bermuda - M"/>
    <n v="0"/>
    <n v="15"/>
    <n v="9"/>
    <n v="6"/>
    <n v="10.5"/>
    <n v="0.8571428571428571"/>
  </r>
  <r>
    <x v="0"/>
    <s v="HKF Florida King 90*108"/>
    <n v="0"/>
    <n v="10"/>
    <n v="9"/>
    <n v="1"/>
    <n v="5.5"/>
    <n v="1.6363636363636365"/>
  </r>
  <r>
    <x v="4"/>
    <s v="Khadi - Handloom"/>
    <n v="0"/>
    <n v="10"/>
    <n v="9"/>
    <n v="1"/>
    <n v="5.5"/>
    <n v="1.6363636363636365"/>
  </r>
  <r>
    <x v="4"/>
    <s v="Handloom - Soft Cotton Saree"/>
    <n v="0"/>
    <n v="8"/>
    <n v="8"/>
    <n v="0"/>
    <n v="4"/>
    <n v="2"/>
  </r>
  <r>
    <x v="3"/>
    <s v="Bermuda - XXL"/>
    <n v="0"/>
    <n v="10"/>
    <n v="7"/>
    <n v="3"/>
    <n v="6.5"/>
    <n v="1.0769230769230769"/>
  </r>
  <r>
    <x v="3"/>
    <s v="Boxer - XL"/>
    <n v="0"/>
    <n v="15"/>
    <n v="7"/>
    <n v="8"/>
    <n v="11.5"/>
    <n v="0.60869565217391308"/>
  </r>
  <r>
    <x v="3"/>
    <s v="Boxer - XXL"/>
    <n v="0"/>
    <n v="14"/>
    <n v="7"/>
    <n v="7"/>
    <n v="10.5"/>
    <n v="0.66666666666666663"/>
  </r>
  <r>
    <x v="0"/>
    <s v="HKF Milky Cotton 90*100"/>
    <n v="0"/>
    <n v="17"/>
    <n v="7"/>
    <n v="10"/>
    <n v="13.5"/>
    <n v="0.51851851851851849"/>
  </r>
  <r>
    <x v="3"/>
    <s v="Boxer - L"/>
    <n v="0"/>
    <n v="15"/>
    <n v="6"/>
    <n v="9"/>
    <n v="12"/>
    <n v="0.5"/>
  </r>
  <r>
    <x v="6"/>
    <s v="Cotton Kurti"/>
    <n v="0"/>
    <n v="8"/>
    <n v="6"/>
    <n v="2"/>
    <n v="5"/>
    <n v="1.2"/>
  </r>
  <r>
    <x v="0"/>
    <s v="HKF Black Beauty 90*108"/>
    <n v="0"/>
    <n v="6"/>
    <n v="6"/>
    <n v="0"/>
    <n v="3"/>
    <n v="2"/>
  </r>
  <r>
    <x v="0"/>
    <s v="HKF Single Bed Sheet 60 X 90"/>
    <n v="0"/>
    <n v="6"/>
    <n v="6"/>
    <n v="0"/>
    <n v="3"/>
    <n v="2"/>
  </r>
  <r>
    <x v="4"/>
    <s v="Khadi Saree"/>
    <n v="0"/>
    <n v="6"/>
    <n v="6"/>
    <n v="0"/>
    <n v="3"/>
    <n v="2"/>
  </r>
  <r>
    <x v="2"/>
    <s v="Nighty - Allan Cut"/>
    <n v="0"/>
    <n v="11"/>
    <n v="6"/>
    <n v="5"/>
    <n v="8"/>
    <n v="0.75"/>
  </r>
  <r>
    <x v="4"/>
    <s v="BD Palace - Tant"/>
    <n v="0"/>
    <n v="5"/>
    <n v="5"/>
    <n v="0"/>
    <n v="2.5"/>
    <n v="2"/>
  </r>
  <r>
    <x v="7"/>
    <s v="ESS3 Pencil Pant ( L Size)"/>
    <n v="0"/>
    <n v="7"/>
    <n v="5"/>
    <n v="2"/>
    <n v="4.5"/>
    <n v="1.1111111111111112"/>
  </r>
  <r>
    <x v="0"/>
    <s v="HKF Handwork 108*108"/>
    <n v="0"/>
    <n v="5"/>
    <n v="5"/>
    <n v="0"/>
    <n v="2.5"/>
    <n v="2"/>
  </r>
  <r>
    <x v="0"/>
    <s v="HKF Rajasthani Royal 90*108"/>
    <n v="0"/>
    <n v="5"/>
    <n v="5"/>
    <n v="0"/>
    <n v="2.5"/>
    <n v="2"/>
  </r>
  <r>
    <x v="0"/>
    <s v="MF Bed Sheet Blossom Single"/>
    <n v="0"/>
    <n v="6"/>
    <n v="5"/>
    <n v="1"/>
    <n v="3.5"/>
    <n v="1.4285714285714286"/>
  </r>
  <r>
    <x v="6"/>
    <s v="MF Kurti Pooja"/>
    <n v="0"/>
    <n v="6"/>
    <n v="5"/>
    <n v="1"/>
    <n v="3.5"/>
    <n v="1.4285714285714286"/>
  </r>
  <r>
    <x v="6"/>
    <s v="MF Kurti Sonakshi (L)"/>
    <n v="0"/>
    <n v="5"/>
    <n v="5"/>
    <n v="0"/>
    <n v="2.5"/>
    <n v="2"/>
  </r>
  <r>
    <x v="4"/>
    <s v="Minu Anokhi Saree"/>
    <n v="0"/>
    <n v="10"/>
    <n v="5"/>
    <n v="5"/>
    <n v="7.5"/>
    <n v="0.66666666666666663"/>
  </r>
  <r>
    <x v="2"/>
    <s v="Nighty - Cotton High Neck Full Sleeves"/>
    <n v="0"/>
    <n v="11"/>
    <n v="5"/>
    <n v="6"/>
    <n v="8.5"/>
    <n v="0.58823529411764708"/>
  </r>
  <r>
    <x v="4"/>
    <s v="Reshom Tant Saree"/>
    <n v="0"/>
    <n v="5"/>
    <n v="5"/>
    <n v="0"/>
    <n v="2.5"/>
    <n v="2"/>
  </r>
  <r>
    <x v="3"/>
    <s v="Bermuda - L"/>
    <n v="0"/>
    <n v="10"/>
    <n v="4"/>
    <n v="6"/>
    <n v="8"/>
    <n v="0.5"/>
  </r>
  <r>
    <x v="8"/>
    <s v="Ess3 Ladies Shorts (M)"/>
    <n v="0"/>
    <n v="5"/>
    <n v="4"/>
    <n v="1"/>
    <n v="3"/>
    <n v="1.3333333333333333"/>
  </r>
  <r>
    <x v="8"/>
    <s v="Ess3 Ladies Shorts (S)"/>
    <n v="0"/>
    <n v="5"/>
    <n v="4"/>
    <n v="1"/>
    <n v="3"/>
    <n v="1.3333333333333333"/>
  </r>
  <r>
    <x v="9"/>
    <s v="Ess3 Printed Palazzo"/>
    <n v="0"/>
    <n v="4"/>
    <n v="4"/>
    <n v="0"/>
    <n v="2"/>
    <n v="2"/>
  </r>
  <r>
    <x v="4"/>
    <s v="Kalamkari Silk Printed"/>
    <n v="0"/>
    <n v="4"/>
    <n v="4"/>
    <n v="0"/>
    <n v="2"/>
    <n v="2"/>
  </r>
  <r>
    <x v="2"/>
    <s v="Nighty - Kaftan"/>
    <n v="0"/>
    <n v="8"/>
    <n v="4"/>
    <n v="4"/>
    <n v="6"/>
    <n v="0.66666666666666663"/>
  </r>
  <r>
    <x v="4"/>
    <s v="Soft Jamdani"/>
    <n v="0"/>
    <n v="4"/>
    <n v="4"/>
    <n v="0"/>
    <n v="2"/>
    <n v="2"/>
  </r>
  <r>
    <x v="10"/>
    <s v="Blouse - Cotswool 32"/>
    <n v="0"/>
    <n v="3"/>
    <n v="3"/>
    <n v="0"/>
    <n v="1.5"/>
    <n v="2"/>
  </r>
  <r>
    <x v="10"/>
    <s v="Blouse - Cotswool 34"/>
    <n v="0"/>
    <n v="3"/>
    <n v="3"/>
    <n v="0"/>
    <n v="1.5"/>
    <n v="2"/>
  </r>
  <r>
    <x v="11"/>
    <s v="Cotswool with Embroidery Work"/>
    <n v="0"/>
    <n v="3"/>
    <n v="3"/>
    <n v="0"/>
    <n v="1.5"/>
    <n v="2"/>
  </r>
  <r>
    <x v="4"/>
    <s v="Dhakai Jamdani"/>
    <n v="0"/>
    <n v="3"/>
    <n v="3"/>
    <n v="0"/>
    <n v="1.5"/>
    <n v="2"/>
  </r>
  <r>
    <x v="6"/>
    <s v="HKF Cotton Printen Kurti"/>
    <n v="0"/>
    <n v="8"/>
    <n v="3"/>
    <n v="5"/>
    <n v="6.5"/>
    <n v="0.46153846153846156"/>
  </r>
  <r>
    <x v="2"/>
    <s v="House Coat Nighty - Cotton Full Sleeves"/>
    <n v="0"/>
    <n v="3"/>
    <n v="3"/>
    <n v="0"/>
    <n v="1.5"/>
    <n v="2"/>
  </r>
  <r>
    <x v="4"/>
    <s v="Lilen Saree"/>
    <n v="0"/>
    <n v="3"/>
    <n v="3"/>
    <n v="0"/>
    <n v="1.5"/>
    <n v="2"/>
  </r>
  <r>
    <x v="12"/>
    <s v="Men’s T-Shirts - L"/>
    <n v="0"/>
    <n v="3"/>
    <n v="3"/>
    <n v="0"/>
    <n v="1.5"/>
    <n v="2"/>
  </r>
  <r>
    <x v="6"/>
    <s v="MF Julie Combo Kurti (XXL)"/>
    <n v="0"/>
    <n v="4"/>
    <n v="3"/>
    <n v="1"/>
    <n v="2.5"/>
    <n v="1.2"/>
  </r>
  <r>
    <x v="6"/>
    <s v="MF Sophia Combo Kurti (L)"/>
    <n v="0"/>
    <n v="6"/>
    <n v="3"/>
    <n v="3"/>
    <n v="4.5"/>
    <n v="0.66666666666666663"/>
  </r>
  <r>
    <x v="6"/>
    <s v="MF Tulip Kurti (M)"/>
    <n v="0"/>
    <n v="5"/>
    <n v="3"/>
    <n v="2"/>
    <n v="3.5"/>
    <n v="0.8571428571428571"/>
  </r>
  <r>
    <x v="2"/>
    <s v="Nighty Square Neck"/>
    <n v="0"/>
    <n v="4"/>
    <n v="3"/>
    <n v="1"/>
    <n v="2.5"/>
    <n v="1.2"/>
  </r>
  <r>
    <x v="4"/>
    <s v="Sequence Handloom"/>
    <n v="0"/>
    <n v="3"/>
    <n v="3"/>
    <n v="0"/>
    <n v="1.5"/>
    <n v="2"/>
  </r>
  <r>
    <x v="9"/>
    <s v="Strip &amp; Check Plazzo"/>
    <n v="0"/>
    <n v="12"/>
    <n v="3"/>
    <n v="9"/>
    <n v="10.5"/>
    <n v="0.2857142857142857"/>
  </r>
  <r>
    <x v="13"/>
    <s v="Textile Kurti Pant"/>
    <n v="0"/>
    <n v="14"/>
    <n v="3"/>
    <n v="11"/>
    <n v="12.5"/>
    <n v="0.24"/>
  </r>
  <r>
    <x v="4"/>
    <s v="Tishu - Handloom"/>
    <n v="0"/>
    <n v="7"/>
    <n v="3"/>
    <n v="4"/>
    <n v="5.5"/>
    <n v="0.54545454545454541"/>
  </r>
  <r>
    <x v="4"/>
    <s v="BD - 4ply Silk"/>
    <n v="0"/>
    <n v="2"/>
    <n v="2"/>
    <n v="0"/>
    <n v="1"/>
    <n v="2"/>
  </r>
  <r>
    <x v="4"/>
    <s v="Brocket Saree - Soft Silk"/>
    <n v="0"/>
    <n v="3"/>
    <n v="2"/>
    <n v="1"/>
    <n v="2"/>
    <n v="1"/>
  </r>
  <r>
    <x v="8"/>
    <s v="Ess3 Ladies Shorts (XL)"/>
    <n v="0"/>
    <n v="5"/>
    <n v="2"/>
    <n v="3"/>
    <n v="4"/>
    <n v="0.5"/>
  </r>
  <r>
    <x v="14"/>
    <s v="Ess3 Straight Pant (L)"/>
    <n v="0"/>
    <n v="3"/>
    <n v="2"/>
    <n v="1"/>
    <n v="2"/>
    <n v="1"/>
  </r>
  <r>
    <x v="9"/>
    <s v="Gold Print Plazzo"/>
    <n v="0"/>
    <n v="7"/>
    <n v="2"/>
    <n v="5"/>
    <n v="6"/>
    <n v="0.33333333333333331"/>
  </r>
  <r>
    <x v="4"/>
    <s v="Handloom - Latapata"/>
    <n v="0"/>
    <n v="6"/>
    <n v="2"/>
    <n v="4"/>
    <n v="5"/>
    <n v="0.4"/>
  </r>
  <r>
    <x v="0"/>
    <s v="HKF Goldy 100 X 108"/>
    <n v="0"/>
    <n v="2"/>
    <n v="2"/>
    <n v="0"/>
    <n v="1"/>
    <n v="2"/>
  </r>
  <r>
    <x v="4"/>
    <s v="Jamdani Saree"/>
    <n v="0"/>
    <n v="2"/>
    <n v="2"/>
    <n v="0"/>
    <n v="1"/>
    <n v="2"/>
  </r>
  <r>
    <x v="15"/>
    <s v="JC Western TOP (AKS08)"/>
    <n v="0"/>
    <n v="4"/>
    <n v="2"/>
    <n v="2"/>
    <n v="3"/>
    <n v="0.66666666666666663"/>
  </r>
  <r>
    <x v="6"/>
    <s v="Katki Print Kurti"/>
    <n v="0"/>
    <n v="2"/>
    <n v="2"/>
    <n v="0"/>
    <n v="1"/>
    <n v="2"/>
  </r>
  <r>
    <x v="4"/>
    <s v="Ketia Saree"/>
    <n v="0"/>
    <n v="2"/>
    <n v="2"/>
    <n v="0"/>
    <n v="1"/>
    <n v="2"/>
  </r>
  <r>
    <x v="13"/>
    <s v="Lycra Kurti Pant"/>
    <n v="0"/>
    <n v="8"/>
    <n v="2"/>
    <n v="6"/>
    <n v="7"/>
    <n v="0.2857142857142857"/>
  </r>
  <r>
    <x v="6"/>
    <s v="MF Julie Combo Kurti (L)"/>
    <n v="0"/>
    <n v="4"/>
    <n v="2"/>
    <n v="2"/>
    <n v="3"/>
    <n v="0.66666666666666663"/>
  </r>
  <r>
    <x v="6"/>
    <s v="MF Julie Combo Kurti (XL)"/>
    <n v="0"/>
    <n v="4"/>
    <n v="2"/>
    <n v="2"/>
    <n v="3"/>
    <n v="0.66666666666666663"/>
  </r>
  <r>
    <x v="6"/>
    <s v="MF Kurti Radhika Combo (L)"/>
    <n v="0"/>
    <n v="4"/>
    <n v="2"/>
    <n v="2"/>
    <n v="3"/>
    <n v="0.66666666666666663"/>
  </r>
  <r>
    <x v="6"/>
    <s v="MF Sophia Combo Kurti (XL)"/>
    <n v="0"/>
    <n v="6"/>
    <n v="2"/>
    <n v="4"/>
    <n v="5"/>
    <n v="0.4"/>
  </r>
  <r>
    <x v="6"/>
    <s v="MF Tulip Kurti (L)"/>
    <n v="0"/>
    <n v="5"/>
    <n v="2"/>
    <n v="3"/>
    <n v="4"/>
    <n v="0.5"/>
  </r>
  <r>
    <x v="4"/>
    <s v="Minu Ginni Saree"/>
    <n v="0"/>
    <n v="2"/>
    <n v="2"/>
    <n v="0"/>
    <n v="1"/>
    <n v="2"/>
  </r>
  <r>
    <x v="2"/>
    <s v="Nighty - Allan Cut Full Sleeves"/>
    <n v="0"/>
    <n v="4"/>
    <n v="2"/>
    <n v="2"/>
    <n v="3"/>
    <n v="0.66666666666666663"/>
  </r>
  <r>
    <x v="2"/>
    <s v="Nighty - Batik Full Sleevs"/>
    <n v="0"/>
    <n v="4"/>
    <n v="2"/>
    <n v="2"/>
    <n v="3"/>
    <n v="0.66666666666666663"/>
  </r>
  <r>
    <x v="2"/>
    <s v="Nighty - Cotswool Full Sleevs"/>
    <n v="0"/>
    <n v="3"/>
    <n v="2"/>
    <n v="1"/>
    <n v="2"/>
    <n v="1"/>
  </r>
  <r>
    <x v="2"/>
    <s v="Nighty Rashmoni"/>
    <n v="0"/>
    <n v="2"/>
    <n v="2"/>
    <n v="0"/>
    <n v="1"/>
    <n v="2"/>
  </r>
  <r>
    <x v="4"/>
    <s v="Tant - Handloom"/>
    <n v="0"/>
    <n v="2"/>
    <n v="2"/>
    <n v="0"/>
    <n v="1"/>
    <n v="2"/>
  </r>
  <r>
    <x v="4"/>
    <s v="Tant Jamdani Saree (Patuli Pallu)"/>
    <n v="0"/>
    <n v="2"/>
    <n v="2"/>
    <n v="0"/>
    <n v="1"/>
    <n v="2"/>
  </r>
  <r>
    <x v="4"/>
    <s v="BD - Dhakai Jamdani"/>
    <n v="0"/>
    <n v="2"/>
    <n v="1"/>
    <n v="1"/>
    <n v="1.5"/>
    <n v="0.66666666666666663"/>
  </r>
  <r>
    <x v="4"/>
    <s v="BD - Dhakai Maslin"/>
    <n v="0"/>
    <n v="1"/>
    <n v="1"/>
    <n v="0"/>
    <n v="0.5"/>
    <n v="2"/>
  </r>
  <r>
    <x v="4"/>
    <s v="BD - Tanuchuri Silk"/>
    <n v="0"/>
    <n v="1"/>
    <n v="1"/>
    <n v="0"/>
    <n v="0.5"/>
    <n v="2"/>
  </r>
  <r>
    <x v="4"/>
    <s v="Bhagalpuri Silk"/>
    <n v="0"/>
    <n v="4"/>
    <n v="1"/>
    <n v="3"/>
    <n v="3.5"/>
    <n v="0.2857142857142857"/>
  </r>
  <r>
    <x v="4"/>
    <s v="Chanderi Silk"/>
    <n v="0"/>
    <n v="2"/>
    <n v="1"/>
    <n v="1"/>
    <n v="1.5"/>
    <n v="0.66666666666666663"/>
  </r>
  <r>
    <x v="4"/>
    <s v="Chiffon - Chickon Wrok"/>
    <n v="0"/>
    <n v="2"/>
    <n v="1"/>
    <n v="1"/>
    <n v="1.5"/>
    <n v="0.66666666666666663"/>
  </r>
  <r>
    <x v="2"/>
    <s v="EMB Nighty"/>
    <n v="0"/>
    <n v="4"/>
    <n v="1"/>
    <n v="3"/>
    <n v="3.5"/>
    <n v="0.2857142857142857"/>
  </r>
  <r>
    <x v="15"/>
    <s v="ESS3 Girl’s Top - L"/>
    <n v="0"/>
    <n v="1"/>
    <n v="1"/>
    <n v="0"/>
    <n v="0.5"/>
    <n v="2"/>
  </r>
  <r>
    <x v="15"/>
    <s v="ESS3 Girl’s Top - L DP"/>
    <n v="0"/>
    <n v="1"/>
    <n v="1"/>
    <n v="0"/>
    <n v="0.5"/>
    <n v="2"/>
  </r>
  <r>
    <x v="1"/>
    <s v="ESS3 Premium Ankle Length (P Size)"/>
    <n v="0"/>
    <n v="7"/>
    <n v="1"/>
    <n v="6"/>
    <n v="6.5"/>
    <n v="0.15384615384615385"/>
  </r>
  <r>
    <x v="4"/>
    <s v="Handloom - Begampuri"/>
    <n v="0"/>
    <n v="1"/>
    <n v="1"/>
    <n v="0"/>
    <n v="0.5"/>
    <n v="2"/>
  </r>
  <r>
    <x v="4"/>
    <s v="Handloom - Cotton Benarasi"/>
    <n v="0"/>
    <n v="1"/>
    <n v="1"/>
    <n v="0"/>
    <n v="0.5"/>
    <n v="2"/>
  </r>
  <r>
    <x v="0"/>
    <s v="HKF Inaya 100 X 108"/>
    <n v="0"/>
    <n v="2"/>
    <n v="1"/>
    <n v="1"/>
    <n v="1.5"/>
    <n v="0.66666666666666663"/>
  </r>
  <r>
    <x v="2"/>
    <s v="House Coat Nighty - Cotswool"/>
    <n v="0"/>
    <n v="4"/>
    <n v="1"/>
    <n v="3"/>
    <n v="3.5"/>
    <n v="0.2857142857142857"/>
  </r>
  <r>
    <x v="6"/>
    <s v="JC Reyon Kurti (AKS01) - XL"/>
    <n v="0"/>
    <n v="3"/>
    <n v="1"/>
    <n v="2"/>
    <n v="2.5"/>
    <n v="0.4"/>
  </r>
  <r>
    <x v="4"/>
    <s v="JC Silk Benarashi (VVR15)"/>
    <n v="0"/>
    <n v="1"/>
    <n v="1"/>
    <n v="0"/>
    <n v="0.5"/>
    <n v="2"/>
  </r>
  <r>
    <x v="4"/>
    <s v="JC Silk Benarashi (VVR20)"/>
    <n v="0"/>
    <n v="1"/>
    <n v="1"/>
    <n v="0"/>
    <n v="0.5"/>
    <n v="2"/>
  </r>
  <r>
    <x v="4"/>
    <s v="Macher Aansh Saree"/>
    <n v="0"/>
    <n v="1"/>
    <n v="1"/>
    <n v="0"/>
    <n v="0.5"/>
    <n v="2"/>
  </r>
  <r>
    <x v="12"/>
    <s v="Men’s T-Shirts - M"/>
    <n v="0"/>
    <n v="2"/>
    <n v="1"/>
    <n v="1"/>
    <n v="1.5"/>
    <n v="0.66666666666666663"/>
  </r>
  <r>
    <x v="12"/>
    <s v="Men’s T-Shirts - S"/>
    <n v="0"/>
    <n v="1"/>
    <n v="1"/>
    <n v="0"/>
    <n v="0.5"/>
    <n v="2"/>
  </r>
  <r>
    <x v="12"/>
    <s v="Men’s T-Shirts - XL"/>
    <n v="0"/>
    <n v="1"/>
    <n v="1"/>
    <n v="0"/>
    <n v="0.5"/>
    <n v="2"/>
  </r>
  <r>
    <x v="6"/>
    <s v="MF Kurti Radhika Combo (XL)"/>
    <n v="0"/>
    <n v="3"/>
    <n v="1"/>
    <n v="2"/>
    <n v="2.5"/>
    <n v="0.4"/>
  </r>
  <r>
    <x v="6"/>
    <s v="MF Sophia Combo Kurti (XXL)"/>
    <n v="0"/>
    <n v="6"/>
    <n v="1"/>
    <n v="5"/>
    <n v="5.5"/>
    <n v="0.18181818181818182"/>
  </r>
  <r>
    <x v="6"/>
    <s v="MF Tulip Kurti (XL)"/>
    <n v="0"/>
    <n v="5"/>
    <n v="1"/>
    <n v="4"/>
    <n v="4.5"/>
    <n v="0.22222222222222221"/>
  </r>
  <r>
    <x v="2"/>
    <s v="Nighty - Cotswool Full Sleevs (Big) @ 5%"/>
    <n v="0"/>
    <n v="2"/>
    <n v="1"/>
    <n v="1"/>
    <n v="1.5"/>
    <n v="0.66666666666666663"/>
  </r>
  <r>
    <x v="4"/>
    <s v="Reshom Lilen"/>
    <n v="0"/>
    <n v="1"/>
    <n v="1"/>
    <n v="0"/>
    <n v="0.5"/>
    <n v="2"/>
  </r>
  <r>
    <x v="15"/>
    <s v="Reyon Top"/>
    <n v="0"/>
    <n v="5"/>
    <n v="1"/>
    <n v="4"/>
    <n v="4.5"/>
    <n v="0.22222222222222221"/>
  </r>
  <r>
    <x v="16"/>
    <s v="Shapewear Petticote (F Size)"/>
    <n v="0"/>
    <n v="3"/>
    <n v="1"/>
    <n v="2"/>
    <n v="2.5"/>
    <n v="0.4"/>
  </r>
  <r>
    <x v="17"/>
    <s v="Shrugs"/>
    <n v="0"/>
    <n v="3"/>
    <n v="1"/>
    <n v="2"/>
    <n v="2.5"/>
    <n v="0.4"/>
  </r>
  <r>
    <x v="4"/>
    <s v="Silk Saree"/>
    <n v="0"/>
    <n v="1"/>
    <n v="1"/>
    <n v="0"/>
    <n v="0.5"/>
    <n v="2"/>
  </r>
  <r>
    <x v="4"/>
    <s v="Soft Dhakai"/>
    <n v="0"/>
    <n v="1"/>
    <n v="1"/>
    <n v="0"/>
    <n v="0.5"/>
    <n v="2"/>
  </r>
  <r>
    <x v="4"/>
    <s v="Batik Print Saree"/>
    <n v="0"/>
    <n v="5"/>
    <n v="0"/>
    <n v="5"/>
    <n v="5"/>
    <n v="0"/>
  </r>
  <r>
    <x v="0"/>
    <s v="Bed Sheet 90 X 100 (2+1)"/>
    <n v="0"/>
    <n v="5"/>
    <n v="0"/>
    <n v="5"/>
    <n v="5"/>
    <n v="0"/>
  </r>
  <r>
    <x v="4"/>
    <s v="Cotton Applique Saree"/>
    <n v="0"/>
    <n v="2"/>
    <n v="0"/>
    <n v="2"/>
    <n v="2"/>
    <n v="0"/>
  </r>
  <r>
    <x v="8"/>
    <s v="Ess3 Ladies Shorts (L)"/>
    <n v="0"/>
    <n v="5"/>
    <n v="0"/>
    <n v="5"/>
    <n v="5"/>
    <n v="0"/>
  </r>
  <r>
    <x v="6"/>
    <s v="JC Kota Kurti (INL16) - XL"/>
    <n v="0"/>
    <n v="2"/>
    <n v="0"/>
    <n v="2"/>
    <n v="2"/>
    <n v="0"/>
  </r>
  <r>
    <x v="6"/>
    <s v="JC Kota Kurti (INL17) - L"/>
    <n v="0"/>
    <n v="3"/>
    <n v="0"/>
    <n v="3"/>
    <n v="3"/>
    <n v="0"/>
  </r>
  <r>
    <x v="6"/>
    <s v="JC Kota Kurti (INL17) - XXL"/>
    <n v="0"/>
    <n v="4"/>
    <n v="0"/>
    <n v="4"/>
    <n v="4"/>
    <n v="0"/>
  </r>
  <r>
    <x v="6"/>
    <s v="JC Reyon Kurti (AKS01) - L"/>
    <n v="0"/>
    <n v="3"/>
    <n v="0"/>
    <n v="3"/>
    <n v="3"/>
    <n v="0"/>
  </r>
  <r>
    <x v="8"/>
    <s v="KI Ladies Shorts - M"/>
    <n v="0"/>
    <n v="2"/>
    <n v="0"/>
    <n v="2"/>
    <n v="2"/>
    <n v="0"/>
  </r>
  <r>
    <x v="8"/>
    <s v="KI Ladies Shorts - XXL"/>
    <n v="0"/>
    <n v="1"/>
    <n v="0"/>
    <n v="1"/>
    <n v="1"/>
    <n v="0"/>
  </r>
  <r>
    <x v="8"/>
    <s v="KI Ledish Shorts - L"/>
    <n v="0"/>
    <n v="2"/>
    <n v="0"/>
    <n v="2"/>
    <n v="2"/>
    <n v="0"/>
  </r>
  <r>
    <x v="4"/>
    <s v="Malmal Handloom Saree"/>
    <n v="0"/>
    <n v="1"/>
    <n v="0"/>
    <n v="1"/>
    <n v="1"/>
    <n v="0"/>
  </r>
  <r>
    <x v="9"/>
    <s v="Plain Plazzo"/>
    <n v="0"/>
    <n v="10"/>
    <n v="0"/>
    <n v="10"/>
    <n v="10"/>
    <n v="0"/>
  </r>
  <r>
    <x v="16"/>
    <s v="Shapeweare Petticote (P Size)"/>
    <n v="0"/>
    <n v="1"/>
    <n v="0"/>
    <n v="1"/>
    <n v="1"/>
    <n v="0"/>
  </r>
  <r>
    <x v="4"/>
    <s v="Silk Saree - Jadi Work"/>
    <n v="0"/>
    <n v="1"/>
    <n v="0"/>
    <n v="1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Batik Print Saree"/>
    <n v="0"/>
    <n v="5"/>
    <n v="0"/>
    <n v="361"/>
    <n v="1805"/>
    <n v="0"/>
    <n v="0"/>
    <n v="0"/>
    <n v="0"/>
    <n v="0"/>
    <x v="0"/>
  </r>
  <r>
    <x v="0"/>
    <s v="BD - 4ply Silk"/>
    <n v="0"/>
    <n v="2"/>
    <n v="2"/>
    <n v="1200"/>
    <n v="2400"/>
    <n v="1800"/>
    <n v="3600"/>
    <n v="2400"/>
    <n v="1200"/>
    <n v="0.33333333333333331"/>
    <x v="0"/>
  </r>
  <r>
    <x v="0"/>
    <s v="BD - Dhakai Jamdani"/>
    <n v="0"/>
    <n v="2"/>
    <n v="1"/>
    <n v="4150"/>
    <n v="8300"/>
    <n v="6000"/>
    <n v="6000"/>
    <n v="4150"/>
    <n v="1850"/>
    <n v="0.30833333333333335"/>
    <x v="0"/>
  </r>
  <r>
    <x v="0"/>
    <s v="BD - Dhakai Maslin"/>
    <n v="0"/>
    <n v="1"/>
    <n v="1"/>
    <n v="6510"/>
    <n v="6510"/>
    <n v="8501"/>
    <n v="8501"/>
    <n v="6510"/>
    <n v="1991"/>
    <n v="0.23420774026585109"/>
    <x v="0"/>
  </r>
  <r>
    <x v="0"/>
    <s v="BD Palace - Tant"/>
    <n v="0"/>
    <n v="5"/>
    <n v="5"/>
    <n v="400"/>
    <n v="2000"/>
    <n v="624"/>
    <n v="3120"/>
    <n v="2000"/>
    <n v="1120"/>
    <n v="0.35897435897435898"/>
    <x v="0"/>
  </r>
  <r>
    <x v="0"/>
    <s v="BD - Tanuchuri Silk"/>
    <n v="0"/>
    <n v="1"/>
    <n v="1"/>
    <n v="700"/>
    <n v="700"/>
    <n v="1000"/>
    <n v="1000"/>
    <n v="700"/>
    <n v="300"/>
    <n v="0.3"/>
    <x v="0"/>
  </r>
  <r>
    <x v="1"/>
    <s v="Bed Sheet 90 X 100 (2+1)"/>
    <n v="0"/>
    <n v="5"/>
    <n v="0"/>
    <n v="430"/>
    <n v="2150"/>
    <n v="0"/>
    <n v="0"/>
    <n v="0"/>
    <n v="0"/>
    <n v="0"/>
    <x v="1"/>
  </r>
  <r>
    <x v="2"/>
    <s v="Bermuda - L"/>
    <n v="0"/>
    <n v="10"/>
    <n v="4"/>
    <n v="95"/>
    <n v="950"/>
    <n v="106.25"/>
    <n v="425"/>
    <n v="380"/>
    <n v="45"/>
    <n v="0.10588235294117647"/>
    <x v="2"/>
  </r>
  <r>
    <x v="2"/>
    <s v="Bermuda - M"/>
    <n v="0"/>
    <n v="15"/>
    <n v="9"/>
    <n v="96.67"/>
    <n v="1450.05"/>
    <n v="151.11000000000001"/>
    <n v="1359.9900000000002"/>
    <n v="870.03"/>
    <n v="489.96000000000026"/>
    <n v="0.3602673549070215"/>
    <x v="2"/>
  </r>
  <r>
    <x v="2"/>
    <s v="Bermuda - XL"/>
    <n v="0"/>
    <n v="13"/>
    <n v="13"/>
    <n v="96.15"/>
    <n v="1249.95"/>
    <n v="138.44"/>
    <n v="1799.72"/>
    <n v="1249.95"/>
    <n v="549.77"/>
    <n v="0.30547529615718"/>
    <x v="2"/>
  </r>
  <r>
    <x v="2"/>
    <s v="Bermuda - XXL"/>
    <n v="0"/>
    <n v="10"/>
    <n v="7"/>
    <n v="95"/>
    <n v="950"/>
    <n v="142.86000000000001"/>
    <n v="1000.0200000000001"/>
    <n v="665"/>
    <n v="335.0200000000001"/>
    <n v="0.3350132997340054"/>
    <x v="2"/>
  </r>
  <r>
    <x v="0"/>
    <s v="Bhagalpuri Silk"/>
    <n v="0"/>
    <n v="4"/>
    <n v="1"/>
    <n v="667"/>
    <n v="2668"/>
    <n v="952.28"/>
    <n v="952.28"/>
    <n v="667"/>
    <n v="285.27999999999997"/>
    <n v="0.29957575503003314"/>
    <x v="0"/>
  </r>
  <r>
    <x v="3"/>
    <s v="Blouse - Cotswool 32"/>
    <n v="0"/>
    <n v="3"/>
    <n v="3"/>
    <n v="90"/>
    <n v="270"/>
    <n v="126.67"/>
    <n v="380.01"/>
    <n v="270"/>
    <n v="110.00999999999999"/>
    <n v="0.28949238177942682"/>
    <x v="0"/>
  </r>
  <r>
    <x v="3"/>
    <s v="Blouse - Cotswool 34"/>
    <n v="0"/>
    <n v="3"/>
    <n v="3"/>
    <n v="90"/>
    <n v="270"/>
    <n v="126.67"/>
    <n v="380.01"/>
    <n v="270"/>
    <n v="110.00999999999999"/>
    <n v="0.28949238177942682"/>
    <x v="0"/>
  </r>
  <r>
    <x v="2"/>
    <s v="Boxer - L"/>
    <n v="0"/>
    <n v="15"/>
    <n v="6"/>
    <n v="81.67"/>
    <n v="1225.05"/>
    <n v="143.33000000000001"/>
    <n v="859.98"/>
    <n v="490.02"/>
    <n v="369.96000000000004"/>
    <n v="0.43019605107095515"/>
    <x v="2"/>
  </r>
  <r>
    <x v="2"/>
    <s v="Boxer - M"/>
    <n v="0"/>
    <n v="16"/>
    <n v="11"/>
    <n v="81.88"/>
    <n v="1310.08"/>
    <n v="143.25"/>
    <n v="1575.75"/>
    <n v="900.68"/>
    <n v="675.07"/>
    <n v="0.42841186736474696"/>
    <x v="2"/>
  </r>
  <r>
    <x v="2"/>
    <s v="Boxer - XL"/>
    <n v="0"/>
    <n v="15"/>
    <n v="7"/>
    <n v="81.67"/>
    <n v="1225.05"/>
    <n v="147.13999999999999"/>
    <n v="1029.98"/>
    <n v="571.69000000000005"/>
    <n v="458.28999999999996"/>
    <n v="0.44495038738616277"/>
    <x v="2"/>
  </r>
  <r>
    <x v="2"/>
    <s v="Boxer - XXL"/>
    <n v="0"/>
    <n v="14"/>
    <n v="7"/>
    <n v="81.430000000000007"/>
    <n v="1140.02"/>
    <n v="142.86000000000001"/>
    <n v="1000.0200000000001"/>
    <n v="570.01"/>
    <n v="430.0100000000001"/>
    <n v="0.4300013999720006"/>
    <x v="2"/>
  </r>
  <r>
    <x v="0"/>
    <s v="Brocket Saree - Soft Silk"/>
    <n v="0"/>
    <n v="3"/>
    <n v="2"/>
    <n v="1100"/>
    <n v="3300"/>
    <n v="1600"/>
    <n v="3200"/>
    <n v="2200"/>
    <n v="1000"/>
    <n v="0.3125"/>
    <x v="0"/>
  </r>
  <r>
    <x v="0"/>
    <s v="Chanderi Silk"/>
    <n v="0"/>
    <n v="2"/>
    <n v="1"/>
    <n v="650"/>
    <n v="1300"/>
    <n v="700"/>
    <n v="700"/>
    <n v="650"/>
    <n v="50"/>
    <n v="7.1428571428571425E-2"/>
    <x v="0"/>
  </r>
  <r>
    <x v="0"/>
    <s v="Chiffon - Chickon Wrok"/>
    <n v="0"/>
    <n v="2"/>
    <n v="1"/>
    <n v="1180"/>
    <n v="2360"/>
    <n v="1300"/>
    <n v="1300"/>
    <n v="1180"/>
    <n v="120"/>
    <n v="9.2307692307692313E-2"/>
    <x v="0"/>
  </r>
  <r>
    <x v="4"/>
    <s v="Cotswool with Embroidery Work"/>
    <n v="3"/>
    <n v="0"/>
    <n v="3"/>
    <n v="300"/>
    <n v="0"/>
    <n v="322.22000000000003"/>
    <n v="966.66000000000008"/>
    <n v="900"/>
    <n v="66.660000000000082"/>
    <n v="6.8959096269629525E-2"/>
    <x v="0"/>
  </r>
  <r>
    <x v="0"/>
    <s v="Cotton Applique Saree"/>
    <n v="0"/>
    <n v="2"/>
    <n v="0"/>
    <n v="690"/>
    <n v="1380"/>
    <n v="0"/>
    <n v="0"/>
    <n v="0"/>
    <n v="0"/>
    <n v="0"/>
    <x v="0"/>
  </r>
  <r>
    <x v="5"/>
    <s v="Cotton Kurti"/>
    <n v="0"/>
    <n v="8"/>
    <n v="6"/>
    <n v="293.75"/>
    <n v="2350"/>
    <n v="406.67"/>
    <n v="2440.02"/>
    <n v="1762.5"/>
    <n v="677.52"/>
    <n v="0.2776698551651216"/>
    <x v="0"/>
  </r>
  <r>
    <x v="0"/>
    <s v="Cotton - Malmal Print Saree"/>
    <n v="0"/>
    <n v="32"/>
    <n v="13"/>
    <n v="248"/>
    <n v="7936"/>
    <n v="303.33"/>
    <n v="3943.29"/>
    <n v="3224"/>
    <n v="719.29"/>
    <n v="0.18240859789668018"/>
    <x v="0"/>
  </r>
  <r>
    <x v="0"/>
    <s v="Dhakai Jamdani"/>
    <n v="0"/>
    <n v="3"/>
    <n v="3"/>
    <n v="1000"/>
    <n v="3000"/>
    <n v="1533.33"/>
    <n v="4599.99"/>
    <n v="3000"/>
    <n v="1599.9899999999998"/>
    <n v="0.34782466918406341"/>
    <x v="0"/>
  </r>
  <r>
    <x v="6"/>
    <s v="Dohar Double"/>
    <n v="0"/>
    <n v="15"/>
    <n v="12"/>
    <n v="555"/>
    <n v="8325"/>
    <n v="814.17"/>
    <n v="9770.0399999999991"/>
    <n v="6660"/>
    <n v="3110.0399999999991"/>
    <n v="0.31832418291020298"/>
    <x v="1"/>
  </r>
  <r>
    <x v="6"/>
    <s v="Dohar Single"/>
    <n v="0"/>
    <n v="10"/>
    <n v="10"/>
    <n v="565"/>
    <n v="5650"/>
    <n v="765"/>
    <n v="7650"/>
    <n v="5650"/>
    <n v="2000"/>
    <n v="0.26143790849673204"/>
    <x v="1"/>
  </r>
  <r>
    <x v="7"/>
    <s v="EMB Nighty"/>
    <n v="0"/>
    <n v="4"/>
    <n v="1"/>
    <n v="219.05"/>
    <n v="876.2"/>
    <n v="305"/>
    <n v="305"/>
    <n v="219.05"/>
    <n v="85.949999999999989"/>
    <n v="0.28180327868852456"/>
    <x v="0"/>
  </r>
  <r>
    <x v="8"/>
    <s v="ESS3 Girl’s Top - L"/>
    <n v="0"/>
    <n v="1"/>
    <n v="1"/>
    <n v="181.42"/>
    <n v="181.42"/>
    <n v="220"/>
    <n v="220"/>
    <n v="181.42"/>
    <n v="38.580000000000013"/>
    <n v="0.17536363636363642"/>
    <x v="0"/>
  </r>
  <r>
    <x v="8"/>
    <s v="ESS3 Girl’s Top - L DP"/>
    <n v="0"/>
    <n v="1"/>
    <n v="1"/>
    <n v="191.9"/>
    <n v="191.9"/>
    <n v="200"/>
    <n v="200"/>
    <n v="191.9"/>
    <n v="8.0999999999999943"/>
    <n v="4.0499999999999974E-2"/>
    <x v="0"/>
  </r>
  <r>
    <x v="9"/>
    <s v="Ess3 Ladies Shorts (L)"/>
    <n v="0"/>
    <n v="5"/>
    <n v="0"/>
    <n v="171.07"/>
    <n v="855.34999999999991"/>
    <n v="0"/>
    <n v="0"/>
    <n v="0"/>
    <n v="0"/>
    <n v="0"/>
    <x v="0"/>
  </r>
  <r>
    <x v="9"/>
    <s v="Ess3 Ladies Shorts (M)"/>
    <n v="0"/>
    <n v="5"/>
    <n v="4"/>
    <n v="171.07"/>
    <n v="855.34999999999991"/>
    <n v="242.5"/>
    <n v="970"/>
    <n v="684.28"/>
    <n v="285.72000000000003"/>
    <n v="0.29455670103092785"/>
    <x v="0"/>
  </r>
  <r>
    <x v="9"/>
    <s v="Ess3 Ladies Shorts (S)"/>
    <n v="0"/>
    <n v="5"/>
    <n v="4"/>
    <n v="171.07"/>
    <n v="855.34999999999991"/>
    <n v="240"/>
    <n v="960"/>
    <n v="684.28"/>
    <n v="275.72000000000003"/>
    <n v="0.28720833333333334"/>
    <x v="0"/>
  </r>
  <r>
    <x v="9"/>
    <s v="Ess3 Ladies Shorts (XL)"/>
    <n v="0"/>
    <n v="5"/>
    <n v="2"/>
    <n v="181.07"/>
    <n v="905.34999999999991"/>
    <n v="250"/>
    <n v="500"/>
    <n v="362.14"/>
    <n v="137.86000000000001"/>
    <n v="0.27572000000000002"/>
    <x v="0"/>
  </r>
  <r>
    <x v="10"/>
    <s v="ESS3 Pencil Pant ( L Size)"/>
    <n v="1"/>
    <n v="6"/>
    <n v="5"/>
    <n v="280.92"/>
    <n v="1685.52"/>
    <n v="374"/>
    <n v="1870"/>
    <n v="1404.6000000000001"/>
    <n v="465.39999999999986"/>
    <n v="0.24887700534759352"/>
    <x v="0"/>
  </r>
  <r>
    <x v="11"/>
    <s v="ESS3 Premium Ankle Length (F Size)"/>
    <n v="3"/>
    <n v="41"/>
    <n v="15"/>
    <n v="194.87"/>
    <n v="7989.67"/>
    <n v="252"/>
    <n v="3780"/>
    <n v="2923.05"/>
    <n v="856.94999999999982"/>
    <n v="0.22670634920634916"/>
    <x v="0"/>
  </r>
  <r>
    <x v="11"/>
    <s v="ESS3 Premium Ankle Length (P Size)"/>
    <n v="1"/>
    <n v="6"/>
    <n v="1"/>
    <n v="236.72"/>
    <n v="1420.32"/>
    <n v="315"/>
    <n v="315"/>
    <n v="236.72"/>
    <n v="78.28"/>
    <n v="0.24850793650793651"/>
    <x v="0"/>
  </r>
  <r>
    <x v="12"/>
    <s v="Ess3 Printed Palazzo"/>
    <n v="0"/>
    <n v="4"/>
    <n v="4"/>
    <n v="289.51"/>
    <n v="1158.04"/>
    <n v="450"/>
    <n v="1800"/>
    <n v="1158.04"/>
    <n v="641.96"/>
    <n v="0.35664444444444449"/>
    <x v="0"/>
  </r>
  <r>
    <x v="11"/>
    <s v="Ess3 Regular Ankle Length (F Size)"/>
    <n v="0"/>
    <n v="68"/>
    <n v="34"/>
    <n v="157.52000000000001"/>
    <n v="10711.36"/>
    <n v="214.41"/>
    <n v="7289.94"/>
    <n v="5355.68"/>
    <n v="1934.2599999999993"/>
    <n v="0.265332773657945"/>
    <x v="0"/>
  </r>
  <r>
    <x v="13"/>
    <s v="Ess3 Straight Pant (L)"/>
    <n v="0"/>
    <n v="3"/>
    <n v="2"/>
    <n v="335.51"/>
    <n v="1006.53"/>
    <n v="432"/>
    <n v="864"/>
    <n v="671.02"/>
    <n v="192.98000000000002"/>
    <n v="0.22335648148148149"/>
    <x v="0"/>
  </r>
  <r>
    <x v="12"/>
    <s v="Gold Print Plazzo"/>
    <n v="0"/>
    <n v="7"/>
    <n v="2"/>
    <n v="176.19"/>
    <n v="1233.33"/>
    <n v="247.57"/>
    <n v="495.14"/>
    <n v="352.38"/>
    <n v="142.76"/>
    <n v="0.28832249464797832"/>
    <x v="0"/>
  </r>
  <r>
    <x v="0"/>
    <s v="Handloom - Begampuri"/>
    <n v="0"/>
    <n v="1"/>
    <n v="1"/>
    <n v="350"/>
    <n v="350"/>
    <n v="500"/>
    <n v="500"/>
    <n v="350"/>
    <n v="150"/>
    <n v="0.3"/>
    <x v="0"/>
  </r>
  <r>
    <x v="0"/>
    <s v="Handloom - Cotton Benarasi"/>
    <n v="0"/>
    <n v="1"/>
    <n v="1"/>
    <n v="1250"/>
    <n v="1250"/>
    <n v="1762"/>
    <n v="1762"/>
    <n v="1250"/>
    <n v="512"/>
    <n v="0.29057888762769579"/>
    <x v="0"/>
  </r>
  <r>
    <x v="0"/>
    <s v="Handloom - Latapata"/>
    <n v="0"/>
    <n v="6"/>
    <n v="2"/>
    <n v="371"/>
    <n v="2226"/>
    <n v="619.38"/>
    <n v="1238.76"/>
    <n v="742"/>
    <n v="496.76"/>
    <n v="0.40101391714294937"/>
    <x v="0"/>
  </r>
  <r>
    <x v="0"/>
    <s v="Handloom - Soft Cotton Saree"/>
    <n v="0"/>
    <n v="8"/>
    <n v="8"/>
    <n v="410"/>
    <n v="3280"/>
    <n v="611.38"/>
    <n v="4891.04"/>
    <n v="3280"/>
    <n v="1611.04"/>
    <n v="0.32938597926003466"/>
    <x v="0"/>
  </r>
  <r>
    <x v="1"/>
    <s v="HKF Black Beauty 90*108"/>
    <n v="0"/>
    <n v="6"/>
    <n v="6"/>
    <n v="513.33000000000004"/>
    <n v="3079.9800000000005"/>
    <n v="587.5"/>
    <n v="3525"/>
    <n v="3079.9800000000005"/>
    <n v="445.01999999999953"/>
    <n v="0.12624680851063816"/>
    <x v="1"/>
  </r>
  <r>
    <x v="5"/>
    <s v="HKF Cotton Printen Kurti"/>
    <n v="0"/>
    <n v="8"/>
    <n v="3"/>
    <n v="240"/>
    <n v="1920"/>
    <n v="285.70999999999998"/>
    <n v="857.12999999999988"/>
    <n v="720"/>
    <n v="137.12999999999988"/>
    <n v="0.15998739981099705"/>
    <x v="0"/>
  </r>
  <r>
    <x v="1"/>
    <s v="HKF Florida King 90*108"/>
    <n v="0"/>
    <n v="10"/>
    <n v="9"/>
    <n v="380"/>
    <n v="3800"/>
    <n v="545.76"/>
    <n v="4911.84"/>
    <n v="3420"/>
    <n v="1491.8400000000001"/>
    <n v="0.30372324831427738"/>
    <x v="1"/>
  </r>
  <r>
    <x v="1"/>
    <s v="HKF Glowy King 90*108"/>
    <n v="0"/>
    <n v="27"/>
    <n v="22"/>
    <n v="392.63"/>
    <n v="10601.01"/>
    <n v="519.54999999999995"/>
    <n v="11430.099999999999"/>
    <n v="8637.86"/>
    <n v="2792.239999999998"/>
    <n v="0.24428832643633899"/>
    <x v="1"/>
  </r>
  <r>
    <x v="1"/>
    <s v="HKF Goldy 100 X 108"/>
    <n v="0"/>
    <n v="2"/>
    <n v="2"/>
    <n v="652"/>
    <n v="1304"/>
    <n v="775"/>
    <n v="1550"/>
    <n v="1304"/>
    <n v="246"/>
    <n v="0.15870967741935485"/>
    <x v="1"/>
  </r>
  <r>
    <x v="1"/>
    <s v="HKF Handwork 108*108"/>
    <n v="0"/>
    <n v="5"/>
    <n v="5"/>
    <n v="706"/>
    <n v="3530"/>
    <n v="845"/>
    <n v="4225"/>
    <n v="3530"/>
    <n v="695"/>
    <n v="0.16449704142011834"/>
    <x v="1"/>
  </r>
  <r>
    <x v="1"/>
    <s v="HKF Inaya 100 X 108"/>
    <n v="0"/>
    <n v="2"/>
    <n v="1"/>
    <n v="590"/>
    <n v="1180"/>
    <n v="830"/>
    <n v="830"/>
    <n v="590"/>
    <n v="240"/>
    <n v="0.28915662650602408"/>
    <x v="1"/>
  </r>
  <r>
    <x v="1"/>
    <s v="HKF Milky Cotton 90*100"/>
    <n v="0"/>
    <n v="17"/>
    <n v="7"/>
    <n v="307.26"/>
    <n v="5223.42"/>
    <n v="484.29"/>
    <n v="3390.03"/>
    <n v="2150.8199999999997"/>
    <n v="1239.2100000000005"/>
    <n v="0.36554543765099434"/>
    <x v="1"/>
  </r>
  <r>
    <x v="1"/>
    <s v="HKF Queen 90*100"/>
    <n v="0"/>
    <n v="49"/>
    <n v="43"/>
    <n v="292.08999999999997"/>
    <n v="14312.409999999998"/>
    <n v="431.85"/>
    <n v="18569.55"/>
    <n v="12559.869999999999"/>
    <n v="6009.68"/>
    <n v="0.32363089035544751"/>
    <x v="1"/>
  </r>
  <r>
    <x v="1"/>
    <s v="HKF Rajasthani Royal 90*108"/>
    <n v="0"/>
    <n v="5"/>
    <n v="5"/>
    <n v="566"/>
    <n v="2830"/>
    <n v="700"/>
    <n v="3500"/>
    <n v="2830"/>
    <n v="670"/>
    <n v="0.19142857142857142"/>
    <x v="1"/>
  </r>
  <r>
    <x v="1"/>
    <s v="HKF Single Bed Sheet 60 X 90"/>
    <n v="0"/>
    <n v="6"/>
    <n v="6"/>
    <n v="238.5"/>
    <n v="1431"/>
    <n v="390"/>
    <n v="2340"/>
    <n v="1431"/>
    <n v="909"/>
    <n v="0.38846153846153847"/>
    <x v="1"/>
  </r>
  <r>
    <x v="7"/>
    <s v="House Coat Nighty - Cotswool"/>
    <n v="0"/>
    <n v="4"/>
    <n v="1"/>
    <n v="245"/>
    <n v="980"/>
    <n v="340"/>
    <n v="340"/>
    <n v="245"/>
    <n v="95"/>
    <n v="0.27941176470588236"/>
    <x v="0"/>
  </r>
  <r>
    <x v="7"/>
    <s v="House Coat Nighty - Cotton Full Sleeves"/>
    <n v="0"/>
    <n v="3"/>
    <n v="3"/>
    <n v="260"/>
    <n v="780"/>
    <n v="316.67"/>
    <n v="950.01"/>
    <n v="780"/>
    <n v="170.01"/>
    <n v="0.17895601098935801"/>
    <x v="0"/>
  </r>
  <r>
    <x v="0"/>
    <s v="Jamdani Saree"/>
    <n v="0"/>
    <n v="2"/>
    <n v="2"/>
    <n v="650"/>
    <n v="1300"/>
    <n v="1000"/>
    <n v="2000"/>
    <n v="1300"/>
    <n v="700"/>
    <n v="0.35"/>
    <x v="0"/>
  </r>
  <r>
    <x v="5"/>
    <s v="JC Kota Kurti (INL16) - XL"/>
    <n v="0"/>
    <n v="2"/>
    <n v="0"/>
    <n v="572.42999999999995"/>
    <n v="1144.8599999999999"/>
    <n v="0"/>
    <n v="0"/>
    <n v="0"/>
    <n v="0"/>
    <n v="0"/>
    <x v="0"/>
  </r>
  <r>
    <x v="5"/>
    <s v="JC Kota Kurti (INL17) - L"/>
    <n v="0"/>
    <n v="3"/>
    <n v="0"/>
    <n v="492.63"/>
    <n v="1477.8899999999999"/>
    <n v="0"/>
    <n v="0"/>
    <n v="0"/>
    <n v="0"/>
    <n v="0"/>
    <x v="0"/>
  </r>
  <r>
    <x v="5"/>
    <s v="JC Kota Kurti (INL17) - XXL"/>
    <n v="0"/>
    <n v="4"/>
    <n v="0"/>
    <n v="492.63"/>
    <n v="1970.52"/>
    <n v="0"/>
    <n v="0"/>
    <n v="0"/>
    <n v="0"/>
    <n v="0"/>
    <x v="0"/>
  </r>
  <r>
    <x v="5"/>
    <s v="JC Reyon Kurti (AKS01) - L"/>
    <n v="0"/>
    <n v="3"/>
    <n v="0"/>
    <n v="348"/>
    <n v="1044"/>
    <n v="0"/>
    <n v="0"/>
    <n v="0"/>
    <n v="0"/>
    <n v="0"/>
    <x v="0"/>
  </r>
  <r>
    <x v="5"/>
    <s v="JC Reyon Kurti (AKS01) - XL"/>
    <n v="0"/>
    <n v="3"/>
    <n v="1"/>
    <n v="348"/>
    <n v="1044"/>
    <n v="580"/>
    <n v="580"/>
    <n v="348"/>
    <n v="232"/>
    <n v="0.4"/>
    <x v="0"/>
  </r>
  <r>
    <x v="0"/>
    <s v="JC Silk Benarashi (VVR15)"/>
    <n v="0"/>
    <n v="1"/>
    <n v="1"/>
    <n v="1320"/>
    <n v="1320"/>
    <n v="1700"/>
    <n v="1700"/>
    <n v="1320"/>
    <n v="380"/>
    <n v="0.22352941176470589"/>
    <x v="0"/>
  </r>
  <r>
    <x v="0"/>
    <s v="JC Silk Benarashi (VVR20)"/>
    <n v="0"/>
    <n v="1"/>
    <n v="1"/>
    <n v="1419"/>
    <n v="1419"/>
    <n v="1850"/>
    <n v="1850"/>
    <n v="1419"/>
    <n v="431"/>
    <n v="0.23297297297297298"/>
    <x v="0"/>
  </r>
  <r>
    <x v="8"/>
    <s v="JC Western TOP (AKS08)"/>
    <n v="0"/>
    <n v="4"/>
    <n v="2"/>
    <n v="348"/>
    <n v="1392"/>
    <n v="610"/>
    <n v="1220"/>
    <n v="696"/>
    <n v="524"/>
    <n v="0.42950819672131146"/>
    <x v="0"/>
  </r>
  <r>
    <x v="0"/>
    <s v="Kalamkari Silk Printed"/>
    <n v="0"/>
    <n v="4"/>
    <n v="4"/>
    <n v="440"/>
    <n v="1760"/>
    <n v="573.45000000000005"/>
    <n v="2293.8000000000002"/>
    <n v="1760"/>
    <n v="533.80000000000018"/>
    <n v="0.23271427325834865"/>
    <x v="0"/>
  </r>
  <r>
    <x v="5"/>
    <s v="Katki Print Kurti"/>
    <n v="0"/>
    <n v="2"/>
    <n v="2"/>
    <n v="250"/>
    <n v="500"/>
    <n v="330"/>
    <n v="660"/>
    <n v="500"/>
    <n v="160"/>
    <n v="0.24242424242424243"/>
    <x v="0"/>
  </r>
  <r>
    <x v="0"/>
    <s v="Ketia Saree"/>
    <n v="0"/>
    <n v="2"/>
    <n v="2"/>
    <n v="500"/>
    <n v="1000"/>
    <n v="765"/>
    <n v="1530"/>
    <n v="1000"/>
    <n v="530"/>
    <n v="0.34640522875816993"/>
    <x v="0"/>
  </r>
  <r>
    <x v="0"/>
    <s v="Khadi - Handloom"/>
    <n v="0"/>
    <n v="10"/>
    <n v="9"/>
    <n v="420"/>
    <n v="4200"/>
    <n v="623.33000000000004"/>
    <n v="5609.97"/>
    <n v="3780"/>
    <n v="1829.9700000000003"/>
    <n v="0.32619960534548315"/>
    <x v="0"/>
  </r>
  <r>
    <x v="0"/>
    <s v="Khadi Saree"/>
    <n v="0"/>
    <n v="6"/>
    <n v="6"/>
    <n v="331.17"/>
    <n v="1987.02"/>
    <n v="534.14"/>
    <n v="3204.84"/>
    <n v="1987.02"/>
    <n v="1217.8200000000002"/>
    <n v="0.37999400906129482"/>
    <x v="0"/>
  </r>
  <r>
    <x v="9"/>
    <s v="KI Ladies Shorts - M"/>
    <n v="0"/>
    <n v="2"/>
    <n v="0"/>
    <n v="95"/>
    <n v="190"/>
    <n v="0"/>
    <n v="0"/>
    <n v="0"/>
    <n v="0"/>
    <n v="0"/>
    <x v="0"/>
  </r>
  <r>
    <x v="9"/>
    <s v="KI Ladies Shorts - XXL"/>
    <n v="0"/>
    <n v="1"/>
    <n v="0"/>
    <n v="95"/>
    <n v="95"/>
    <n v="0"/>
    <n v="0"/>
    <n v="0"/>
    <n v="0"/>
    <n v="0"/>
    <x v="0"/>
  </r>
  <r>
    <x v="9"/>
    <s v="KI Ledish Shorts - L"/>
    <n v="0"/>
    <n v="2"/>
    <n v="0"/>
    <n v="95"/>
    <n v="190"/>
    <n v="0"/>
    <n v="0"/>
    <n v="0"/>
    <n v="0"/>
    <n v="0"/>
    <x v="0"/>
  </r>
  <r>
    <x v="0"/>
    <s v="Lilen Saree"/>
    <n v="0"/>
    <n v="3"/>
    <n v="3"/>
    <n v="1133.33"/>
    <n v="3399.99"/>
    <n v="1400"/>
    <n v="4200"/>
    <n v="3399.99"/>
    <n v="800.01000000000022"/>
    <n v="0.19047857142857147"/>
    <x v="0"/>
  </r>
  <r>
    <x v="14"/>
    <s v="Lycra Kurti Pant"/>
    <n v="0"/>
    <n v="8"/>
    <n v="2"/>
    <n v="204.76"/>
    <n v="1638.08"/>
    <n v="352"/>
    <n v="704"/>
    <n v="409.52"/>
    <n v="294.48"/>
    <n v="0.41829545454545458"/>
    <x v="0"/>
  </r>
  <r>
    <x v="0"/>
    <s v="Macher Aansh Saree"/>
    <n v="0"/>
    <n v="1"/>
    <n v="1"/>
    <n v="600"/>
    <n v="600"/>
    <n v="1000"/>
    <n v="1000"/>
    <n v="600"/>
    <n v="400"/>
    <n v="0.4"/>
    <x v="0"/>
  </r>
  <r>
    <x v="0"/>
    <s v="Malmal Handloom Saree"/>
    <n v="0"/>
    <n v="1"/>
    <n v="0"/>
    <n v="350"/>
    <n v="350"/>
    <n v="0"/>
    <n v="0"/>
    <n v="0"/>
    <n v="0"/>
    <n v="0"/>
    <x v="0"/>
  </r>
  <r>
    <x v="15"/>
    <s v="Men’s T-Shirts - L"/>
    <n v="0"/>
    <n v="3"/>
    <n v="3"/>
    <n v="369"/>
    <n v="1107"/>
    <n v="413.33"/>
    <n v="1239.99"/>
    <n v="1107"/>
    <n v="132.99"/>
    <n v="0.10725086492633006"/>
    <x v="2"/>
  </r>
  <r>
    <x v="15"/>
    <s v="Men’s T-Shirts - M"/>
    <n v="0"/>
    <n v="2"/>
    <n v="1"/>
    <n v="369"/>
    <n v="738"/>
    <n v="400"/>
    <n v="400"/>
    <n v="369"/>
    <n v="31"/>
    <n v="7.7499999999999999E-2"/>
    <x v="2"/>
  </r>
  <r>
    <x v="15"/>
    <s v="Men’s T-Shirts - S"/>
    <n v="0"/>
    <n v="1"/>
    <n v="1"/>
    <n v="369"/>
    <n v="369"/>
    <n v="400"/>
    <n v="400"/>
    <n v="369"/>
    <n v="31"/>
    <n v="7.7499999999999999E-2"/>
    <x v="2"/>
  </r>
  <r>
    <x v="15"/>
    <s v="Men’s T-Shirts - XL"/>
    <n v="0"/>
    <n v="1"/>
    <n v="1"/>
    <n v="369"/>
    <n v="369"/>
    <n v="400"/>
    <n v="400"/>
    <n v="369"/>
    <n v="31"/>
    <n v="7.7499999999999999E-2"/>
    <x v="2"/>
  </r>
  <r>
    <x v="1"/>
    <s v="MF Bed Sheet Blossom Single"/>
    <n v="0"/>
    <n v="6"/>
    <n v="5"/>
    <n v="357"/>
    <n v="2142"/>
    <n v="414"/>
    <n v="2070"/>
    <n v="1785"/>
    <n v="285"/>
    <n v="0.13768115942028986"/>
    <x v="1"/>
  </r>
  <r>
    <x v="5"/>
    <s v="MF Julie Combo Kurti (L)"/>
    <n v="0"/>
    <n v="4"/>
    <n v="2"/>
    <n v="561.27"/>
    <n v="2245.08"/>
    <n v="650"/>
    <n v="1300"/>
    <n v="1122.54"/>
    <n v="177.46000000000004"/>
    <n v="0.13650769230769233"/>
    <x v="0"/>
  </r>
  <r>
    <x v="5"/>
    <s v="MF Julie Combo Kurti (XL)"/>
    <n v="0"/>
    <n v="4"/>
    <n v="2"/>
    <n v="561.27"/>
    <n v="2245.08"/>
    <n v="745"/>
    <n v="1490"/>
    <n v="1122.54"/>
    <n v="367.46000000000004"/>
    <n v="0.24661744966442956"/>
    <x v="0"/>
  </r>
  <r>
    <x v="5"/>
    <s v="MF Julie Combo Kurti (XXL)"/>
    <n v="0"/>
    <n v="4"/>
    <n v="3"/>
    <n v="604.74"/>
    <n v="2418.96"/>
    <n v="733.33"/>
    <n v="2199.9900000000002"/>
    <n v="1814.22"/>
    <n v="385.77000000000021"/>
    <n v="0.17535079704907758"/>
    <x v="0"/>
  </r>
  <r>
    <x v="5"/>
    <s v="MF Kurti Pooja"/>
    <n v="0"/>
    <n v="6"/>
    <n v="5"/>
    <n v="488"/>
    <n v="2928"/>
    <n v="580.79999999999995"/>
    <n v="2904"/>
    <n v="2440"/>
    <n v="464"/>
    <n v="0.15977961432506887"/>
    <x v="0"/>
  </r>
  <r>
    <x v="5"/>
    <s v="MF Kurti Radhika Combo (L)"/>
    <n v="0"/>
    <n v="4"/>
    <n v="2"/>
    <n v="897"/>
    <n v="3588"/>
    <n v="1236"/>
    <n v="2472"/>
    <n v="1794"/>
    <n v="678"/>
    <n v="0.27427184466019416"/>
    <x v="0"/>
  </r>
  <r>
    <x v="5"/>
    <s v="MF Kurti Radhika Combo (XL)"/>
    <n v="0"/>
    <n v="3"/>
    <n v="1"/>
    <n v="897"/>
    <n v="2691"/>
    <n v="1000"/>
    <n v="1000"/>
    <n v="897"/>
    <n v="103"/>
    <n v="0.10299999999999999"/>
    <x v="0"/>
  </r>
  <r>
    <x v="5"/>
    <s v="MF Kurti Sonakshi (L)"/>
    <n v="0"/>
    <n v="5"/>
    <n v="5"/>
    <n v="542.6"/>
    <n v="2713"/>
    <n v="784"/>
    <n v="3920"/>
    <n v="2713"/>
    <n v="1207"/>
    <n v="0.30790816326530612"/>
    <x v="0"/>
  </r>
  <r>
    <x v="5"/>
    <s v="MF Sophia Combo Kurti (L)"/>
    <n v="0"/>
    <n v="6"/>
    <n v="3"/>
    <n v="432.79"/>
    <n v="2596.7400000000002"/>
    <n v="578.66999999999996"/>
    <n v="1736.0099999999998"/>
    <n v="1298.3700000000001"/>
    <n v="437.63999999999965"/>
    <n v="0.25209532203155494"/>
    <x v="0"/>
  </r>
  <r>
    <x v="5"/>
    <s v="MF Sophia Combo Kurti (XL)"/>
    <n v="0"/>
    <n v="6"/>
    <n v="2"/>
    <n v="432.79"/>
    <n v="2596.7400000000002"/>
    <n v="570"/>
    <n v="1140"/>
    <n v="865.58"/>
    <n v="274.41999999999996"/>
    <n v="0.240719298245614"/>
    <x v="0"/>
  </r>
  <r>
    <x v="5"/>
    <s v="MF Sophia Combo Kurti (XXL)"/>
    <n v="0"/>
    <n v="6"/>
    <n v="1"/>
    <n v="466.6"/>
    <n v="2799.6000000000004"/>
    <n v="700"/>
    <n v="700"/>
    <n v="466.6"/>
    <n v="233.39999999999998"/>
    <n v="0.33342857142857141"/>
    <x v="0"/>
  </r>
  <r>
    <x v="5"/>
    <s v="MF Tulip Kurti (L)"/>
    <n v="0"/>
    <n v="5"/>
    <n v="2"/>
    <n v="336.19"/>
    <n v="1680.95"/>
    <n v="449.5"/>
    <n v="899"/>
    <n v="672.38"/>
    <n v="226.62"/>
    <n v="0.25208008898776418"/>
    <x v="0"/>
  </r>
  <r>
    <x v="5"/>
    <s v="MF Tulip Kurti (M)"/>
    <n v="0"/>
    <n v="5"/>
    <n v="3"/>
    <n v="336.19"/>
    <n v="1680.95"/>
    <n v="476.67"/>
    <n v="1430.01"/>
    <n v="1008.5699999999999"/>
    <n v="421.44000000000005"/>
    <n v="0.29471122579562387"/>
    <x v="0"/>
  </r>
  <r>
    <x v="5"/>
    <s v="MF Tulip Kurti (XL)"/>
    <n v="0"/>
    <n v="5"/>
    <n v="1"/>
    <n v="336.19"/>
    <n v="1680.95"/>
    <n v="500"/>
    <n v="500"/>
    <n v="336.19"/>
    <n v="163.81"/>
    <n v="0.32762000000000002"/>
    <x v="0"/>
  </r>
  <r>
    <x v="0"/>
    <s v="Minu Anokhi Saree"/>
    <n v="0"/>
    <n v="10"/>
    <n v="5"/>
    <n v="390"/>
    <n v="3900"/>
    <n v="492"/>
    <n v="2460"/>
    <n v="1950"/>
    <n v="510"/>
    <n v="0.2073170731707317"/>
    <x v="0"/>
  </r>
  <r>
    <x v="0"/>
    <s v="Minu Apple Saree"/>
    <n v="0"/>
    <n v="15"/>
    <n v="12"/>
    <n v="307"/>
    <n v="4605"/>
    <n v="439.88"/>
    <n v="5278.5599999999995"/>
    <n v="3684"/>
    <n v="1594.5599999999995"/>
    <n v="0.30208238610530136"/>
    <x v="0"/>
  </r>
  <r>
    <x v="0"/>
    <s v="Minu Ginni Saree"/>
    <n v="0"/>
    <n v="2"/>
    <n v="2"/>
    <n v="494"/>
    <n v="988"/>
    <n v="600"/>
    <n v="1200"/>
    <n v="988"/>
    <n v="212"/>
    <n v="0.17666666666666667"/>
    <x v="0"/>
  </r>
  <r>
    <x v="7"/>
    <s v="Nighty"/>
    <n v="0"/>
    <n v="86"/>
    <n v="34"/>
    <n v="137.19999999999999"/>
    <n v="11799.199999999999"/>
    <n v="213.07"/>
    <n v="7244.38"/>
    <n v="4664.7999999999993"/>
    <n v="2579.5800000000008"/>
    <n v="0.35608016144928906"/>
    <x v="0"/>
  </r>
  <r>
    <x v="7"/>
    <s v="Nighty - Allan Cut"/>
    <n v="0"/>
    <n v="11"/>
    <n v="6"/>
    <n v="170.52"/>
    <n v="1875.72"/>
    <n v="262.94"/>
    <n v="1577.6399999999999"/>
    <n v="1023.1200000000001"/>
    <n v="554.51999999999975"/>
    <n v="0.35148703126188469"/>
    <x v="0"/>
  </r>
  <r>
    <x v="7"/>
    <s v="Nighty - Allan Cut Full Sleeves"/>
    <n v="0"/>
    <n v="4"/>
    <n v="2"/>
    <n v="235"/>
    <n v="940"/>
    <n v="293"/>
    <n v="586"/>
    <n v="470"/>
    <n v="116"/>
    <n v="0.19795221843003413"/>
    <x v="0"/>
  </r>
  <r>
    <x v="7"/>
    <s v="Nighty - Batik Full Sleevs"/>
    <n v="0"/>
    <n v="4"/>
    <n v="2"/>
    <n v="265"/>
    <n v="1060"/>
    <n v="340"/>
    <n v="680"/>
    <n v="530"/>
    <n v="150"/>
    <n v="0.22058823529411764"/>
    <x v="0"/>
  </r>
  <r>
    <x v="7"/>
    <s v="Nighty - Cotswool Full Sleevs"/>
    <n v="0"/>
    <n v="3"/>
    <n v="2"/>
    <n v="190"/>
    <n v="570"/>
    <n v="290"/>
    <n v="580"/>
    <n v="380"/>
    <n v="200"/>
    <n v="0.34482758620689657"/>
    <x v="0"/>
  </r>
  <r>
    <x v="7"/>
    <s v="Nighty - Cotswool Full Sleevs (Big) @ 5%"/>
    <n v="0"/>
    <n v="2"/>
    <n v="1"/>
    <n v="255"/>
    <n v="510"/>
    <n v="333"/>
    <n v="333"/>
    <n v="255"/>
    <n v="78"/>
    <n v="0.23423423423423423"/>
    <x v="0"/>
  </r>
  <r>
    <x v="7"/>
    <s v="Nighty - Cotton High Neck Full Sleeves"/>
    <n v="0"/>
    <n v="11"/>
    <n v="5"/>
    <n v="230"/>
    <n v="2530"/>
    <n v="276.39999999999998"/>
    <n v="1382"/>
    <n v="1150"/>
    <n v="232"/>
    <n v="0.16787264833574531"/>
    <x v="0"/>
  </r>
  <r>
    <x v="7"/>
    <s v="Nighty - Kaftan"/>
    <n v="0"/>
    <n v="8"/>
    <n v="4"/>
    <n v="181.67"/>
    <n v="1453.36"/>
    <n v="292.5"/>
    <n v="1170"/>
    <n v="726.68"/>
    <n v="443.32000000000005"/>
    <n v="0.37890598290598293"/>
    <x v="0"/>
  </r>
  <r>
    <x v="7"/>
    <s v="Nighty Rashmoni"/>
    <n v="0"/>
    <n v="2"/>
    <n v="2"/>
    <n v="200"/>
    <n v="400"/>
    <n v="300"/>
    <n v="600"/>
    <n v="400"/>
    <n v="200"/>
    <n v="0.33333333333333331"/>
    <x v="0"/>
  </r>
  <r>
    <x v="7"/>
    <s v="Nighty Square Neck"/>
    <n v="0"/>
    <n v="4"/>
    <n v="3"/>
    <n v="165"/>
    <n v="660"/>
    <n v="269.05"/>
    <n v="807.15000000000009"/>
    <n v="495"/>
    <n v="312.15000000000009"/>
    <n v="0.38673109087530205"/>
    <x v="0"/>
  </r>
  <r>
    <x v="12"/>
    <s v="Plain Plazzo"/>
    <n v="0"/>
    <n v="10"/>
    <n v="0"/>
    <n v="120"/>
    <n v="1200"/>
    <n v="0"/>
    <n v="0"/>
    <n v="0"/>
    <n v="0"/>
    <n v="0"/>
    <x v="0"/>
  </r>
  <r>
    <x v="0"/>
    <s v="Reshom Lilen"/>
    <n v="0"/>
    <n v="1"/>
    <n v="1"/>
    <n v="800"/>
    <n v="800"/>
    <n v="1100"/>
    <n v="1100"/>
    <n v="800"/>
    <n v="300"/>
    <n v="0.27272727272727271"/>
    <x v="0"/>
  </r>
  <r>
    <x v="0"/>
    <s v="Reshom Tant Saree"/>
    <n v="0"/>
    <n v="5"/>
    <n v="5"/>
    <n v="588"/>
    <n v="2940"/>
    <n v="871.4"/>
    <n v="4357"/>
    <n v="2940"/>
    <n v="1417"/>
    <n v="0.32522377782878126"/>
    <x v="0"/>
  </r>
  <r>
    <x v="8"/>
    <s v="Reyon Top"/>
    <n v="0"/>
    <n v="5"/>
    <n v="1"/>
    <n v="142.86000000000001"/>
    <n v="714.30000000000007"/>
    <n v="219.05"/>
    <n v="219.05"/>
    <n v="142.86000000000001"/>
    <n v="76.19"/>
    <n v="0.34782013238986531"/>
    <x v="0"/>
  </r>
  <r>
    <x v="0"/>
    <s v="Sequence Handloom"/>
    <n v="0"/>
    <n v="3"/>
    <n v="3"/>
    <n v="210"/>
    <n v="630"/>
    <n v="356.67"/>
    <n v="1070.01"/>
    <n v="630"/>
    <n v="440.01"/>
    <n v="0.41122045588358985"/>
    <x v="0"/>
  </r>
  <r>
    <x v="16"/>
    <s v="Shapeweare Petticote (P Size)"/>
    <n v="1"/>
    <n v="0"/>
    <n v="0"/>
    <n v="273"/>
    <n v="0"/>
    <n v="0"/>
    <n v="0"/>
    <n v="0"/>
    <n v="0"/>
    <n v="0"/>
    <x v="0"/>
  </r>
  <r>
    <x v="16"/>
    <s v="Shapewear Petticote (F Size)"/>
    <n v="3"/>
    <n v="0"/>
    <n v="1"/>
    <n v="252"/>
    <n v="0"/>
    <n v="450"/>
    <n v="450"/>
    <n v="252"/>
    <n v="198"/>
    <n v="0.44"/>
    <x v="0"/>
  </r>
  <r>
    <x v="17"/>
    <s v="Shrugs"/>
    <n v="3"/>
    <n v="0"/>
    <n v="1"/>
    <n v="236.2"/>
    <n v="0"/>
    <n v="250"/>
    <n v="250"/>
    <n v="236.2"/>
    <n v="13.800000000000011"/>
    <n v="5.5200000000000048E-2"/>
    <x v="0"/>
  </r>
  <r>
    <x v="0"/>
    <s v="Silk Saree"/>
    <n v="0"/>
    <n v="1"/>
    <n v="1"/>
    <n v="570"/>
    <n v="570"/>
    <n v="619.04999999999995"/>
    <n v="619.04999999999995"/>
    <n v="570"/>
    <n v="49.049999999999955"/>
    <n v="7.9234310637266714E-2"/>
    <x v="0"/>
  </r>
  <r>
    <x v="0"/>
    <s v="Silk Saree - Jadi Work"/>
    <n v="0"/>
    <n v="1"/>
    <n v="0"/>
    <n v="904"/>
    <n v="904"/>
    <n v="0"/>
    <n v="0"/>
    <n v="0"/>
    <n v="0"/>
    <n v="0"/>
    <x v="0"/>
  </r>
  <r>
    <x v="0"/>
    <s v="Soft Dhakai"/>
    <n v="0"/>
    <n v="1"/>
    <n v="1"/>
    <n v="450"/>
    <n v="450"/>
    <n v="750"/>
    <n v="750"/>
    <n v="450"/>
    <n v="300"/>
    <n v="0.4"/>
    <x v="0"/>
  </r>
  <r>
    <x v="0"/>
    <s v="Soft Jamdani"/>
    <n v="0"/>
    <n v="4"/>
    <n v="4"/>
    <n v="550"/>
    <n v="2200"/>
    <n v="725"/>
    <n v="2900"/>
    <n v="2200"/>
    <n v="700"/>
    <n v="0.2413793103448276"/>
    <x v="0"/>
  </r>
  <r>
    <x v="12"/>
    <s v="Strip &amp; Check Plazzo"/>
    <n v="0"/>
    <n v="12"/>
    <n v="3"/>
    <n v="138.1"/>
    <n v="1657.1999999999998"/>
    <n v="206.51"/>
    <n v="619.53"/>
    <n v="414.29999999999995"/>
    <n v="205.23000000000002"/>
    <n v="0.33126725098058207"/>
    <x v="0"/>
  </r>
  <r>
    <x v="0"/>
    <s v="Tant - Handloom"/>
    <n v="0"/>
    <n v="2"/>
    <n v="2"/>
    <n v="520"/>
    <n v="1040"/>
    <n v="735"/>
    <n v="1470"/>
    <n v="1040"/>
    <n v="430"/>
    <n v="0.29251700680272108"/>
    <x v="0"/>
  </r>
  <r>
    <x v="0"/>
    <s v="Tant Jamdani Saree"/>
    <n v="0"/>
    <n v="24"/>
    <n v="13"/>
    <n v="532.91999999999996"/>
    <n v="12790.079999999998"/>
    <n v="749.81"/>
    <n v="9747.5299999999988"/>
    <n v="6927.9599999999991"/>
    <n v="2819.5699999999997"/>
    <n v="0.2892599458529494"/>
    <x v="0"/>
  </r>
  <r>
    <x v="0"/>
    <s v="Tant Jamdani Saree (Patuli Pallu)"/>
    <n v="0"/>
    <n v="2"/>
    <n v="2"/>
    <n v="550"/>
    <n v="1100"/>
    <n v="750"/>
    <n v="1500"/>
    <n v="1100"/>
    <n v="400"/>
    <n v="0.26666666666666666"/>
    <x v="0"/>
  </r>
  <r>
    <x v="14"/>
    <s v="Textile Kurti Pant"/>
    <n v="0"/>
    <n v="14"/>
    <n v="3"/>
    <n v="209.52"/>
    <n v="2933.28"/>
    <n v="295.14"/>
    <n v="885.42"/>
    <n v="628.56000000000006"/>
    <n v="256.8599999999999"/>
    <n v="0.29009961374263049"/>
    <x v="0"/>
  </r>
  <r>
    <x v="0"/>
    <s v="Tishu - Handloom"/>
    <n v="0"/>
    <n v="7"/>
    <n v="3"/>
    <n v="460.29"/>
    <n v="3222.03"/>
    <n v="672.22"/>
    <n v="2016.66"/>
    <n v="1380.8700000000001"/>
    <n v="635.79"/>
    <n v="0.315268810805986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E3FE7-EB8C-44C3-9BAC-9BD365DD4DE2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9:B138" firstHeaderRow="1" firstDataRow="1" firstDataCol="1"/>
  <pivotFields count="6">
    <pivotField showAll="0" sortType="descending">
      <items count="115">
        <item x="59"/>
        <item x="83"/>
        <item x="84"/>
        <item x="85"/>
        <item x="26"/>
        <item x="36"/>
        <item x="12"/>
        <item x="5"/>
        <item x="16"/>
        <item x="86"/>
        <item x="43"/>
        <item x="44"/>
        <item x="20"/>
        <item x="10"/>
        <item x="17"/>
        <item x="18"/>
        <item x="60"/>
        <item x="87"/>
        <item x="88"/>
        <item x="45"/>
        <item x="6"/>
        <item x="21"/>
        <item x="46"/>
        <item x="8"/>
        <item x="11"/>
        <item x="89"/>
        <item x="90"/>
        <item x="91"/>
        <item x="37"/>
        <item x="38"/>
        <item x="61"/>
        <item x="27"/>
        <item x="4"/>
        <item x="92"/>
        <item x="39"/>
        <item x="1"/>
        <item x="62"/>
        <item x="63"/>
        <item x="93"/>
        <item x="94"/>
        <item x="64"/>
        <item x="15"/>
        <item x="0"/>
        <item x="22"/>
        <item x="47"/>
        <item x="13"/>
        <item x="3"/>
        <item x="65"/>
        <item x="28"/>
        <item x="95"/>
        <item x="19"/>
        <item x="29"/>
        <item x="23"/>
        <item x="96"/>
        <item x="48"/>
        <item x="66"/>
        <item x="97"/>
        <item x="98"/>
        <item x="99"/>
        <item x="67"/>
        <item x="40"/>
        <item x="68"/>
        <item x="69"/>
        <item x="14"/>
        <item x="24"/>
        <item x="49"/>
        <item x="70"/>
        <item x="100"/>
        <item x="50"/>
        <item x="101"/>
        <item x="102"/>
        <item x="103"/>
        <item x="30"/>
        <item x="71"/>
        <item x="72"/>
        <item x="51"/>
        <item x="31"/>
        <item x="73"/>
        <item x="104"/>
        <item x="32"/>
        <item x="52"/>
        <item x="74"/>
        <item x="105"/>
        <item x="75"/>
        <item x="53"/>
        <item x="106"/>
        <item x="33"/>
        <item x="9"/>
        <item x="76"/>
        <item x="2"/>
        <item x="107"/>
        <item x="41"/>
        <item x="25"/>
        <item x="78"/>
        <item x="54"/>
        <item x="34"/>
        <item x="80"/>
        <item x="77"/>
        <item x="79"/>
        <item x="108"/>
        <item x="35"/>
        <item x="109"/>
        <item x="55"/>
        <item x="110"/>
        <item x="111"/>
        <item x="112"/>
        <item x="113"/>
        <item x="42"/>
        <item x="56"/>
        <item x="81"/>
        <item x="7"/>
        <item x="82"/>
        <item x="5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9">
        <item x="1"/>
        <item x="0"/>
        <item x="10"/>
        <item x="11"/>
        <item x="5"/>
        <item x="6"/>
        <item x="13"/>
        <item x="8"/>
        <item x="3"/>
        <item x="12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5" showAll="0"/>
    <pivotField numFmtId="165" showAll="0"/>
    <pivotField showAll="0"/>
  </pivotFields>
  <rowFields count="1">
    <field x="1"/>
  </rowFields>
  <rowItems count="19">
    <i>
      <x v="13"/>
    </i>
    <i>
      <x v="1"/>
    </i>
    <i>
      <x v="17"/>
    </i>
    <i>
      <x v="8"/>
    </i>
    <i>
      <x/>
    </i>
    <i>
      <x v="5"/>
    </i>
    <i>
      <x v="4"/>
    </i>
    <i>
      <x v="7"/>
    </i>
    <i>
      <x v="12"/>
    </i>
    <i>
      <x v="9"/>
    </i>
    <i>
      <x v="2"/>
    </i>
    <i>
      <x v="6"/>
    </i>
    <i>
      <x v="16"/>
    </i>
    <i>
      <x v="10"/>
    </i>
    <i>
      <x v="3"/>
    </i>
    <i>
      <x v="15"/>
    </i>
    <i>
      <x v="14"/>
    </i>
    <i>
      <x v="11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AD1B5-54F9-49A0-A5BD-4E51C01DDF4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37:E156" firstHeaderRow="0" firstDataRow="1" firstDataCol="1"/>
  <pivotFields count="8">
    <pivotField axis="axisRow" showAll="0" sortType="descending">
      <items count="19">
        <item x="1"/>
        <item x="0"/>
        <item x="10"/>
        <item x="11"/>
        <item x="5"/>
        <item x="6"/>
        <item x="13"/>
        <item x="8"/>
        <item x="3"/>
        <item x="12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dataField="1" numFmtId="1" showAll="0"/>
    <pivotField dataField="1" showAll="0"/>
    <pivotField dataField="1" numFmtId="1" showAll="0"/>
    <pivotField showAll="0"/>
    <pivotField dataField="1" showAll="0"/>
  </pivotFields>
  <rowFields count="1">
    <field x="0"/>
  </rowFields>
  <rowItems count="19">
    <i>
      <x v="13"/>
    </i>
    <i>
      <x v="17"/>
    </i>
    <i>
      <x v="1"/>
    </i>
    <i>
      <x/>
    </i>
    <i>
      <x v="8"/>
    </i>
    <i>
      <x v="5"/>
    </i>
    <i>
      <x v="12"/>
    </i>
    <i>
      <x v="7"/>
    </i>
    <i>
      <x v="4"/>
    </i>
    <i>
      <x v="6"/>
    </i>
    <i>
      <x v="16"/>
    </i>
    <i>
      <x v="10"/>
    </i>
    <i>
      <x v="9"/>
    </i>
    <i>
      <x v="2"/>
    </i>
    <i>
      <x v="11"/>
    </i>
    <i>
      <x v="15"/>
    </i>
    <i>
      <x v="14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ward quantity" fld="3" baseField="0" baseItem="0" numFmtId="1"/>
    <dataField name="Sum of Outward quantity" fld="4" baseField="0" baseItem="0"/>
    <dataField name="Sum of Closing Balance" fld="5" baseField="0" baseItem="0" numFmtId="1"/>
    <dataField name="Average of Turnover Rate" fld="7" subtotal="average" baseField="0" baseItem="0"/>
  </dataFields>
  <formats count="1">
    <format dxfId="1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1BACF-5152-442E-9F37-1352A4B3C0B1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25:C43" firstHeaderRow="0" firstDataRow="1" firstDataCol="1"/>
  <pivotFields count="13">
    <pivotField axis="axisRow" showAll="0" sortType="descending">
      <items count="19">
        <item x="11"/>
        <item x="1"/>
        <item x="3"/>
        <item x="4"/>
        <item x="6"/>
        <item x="5"/>
        <item x="14"/>
        <item x="9"/>
        <item x="2"/>
        <item x="15"/>
        <item x="10"/>
        <item x="16"/>
        <item x="12"/>
        <item x="0"/>
        <item x="17"/>
        <item x="13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" showAll="0"/>
    <pivotField showAll="0"/>
    <pivotField showAll="0"/>
    <pivotField dataField="1" numFmtId="165" showAll="0"/>
    <pivotField numFmtId="165" showAll="0"/>
    <pivotField dataField="1" numFmtId="165" showAll="0"/>
    <pivotField numFmtId="164" showAll="0"/>
    <pivotField numFmtId="165" showAll="0"/>
    <pivotField numFmtId="9" showAll="0"/>
    <pivotField showAll="0"/>
  </pivotFields>
  <rowFields count="1">
    <field x="0"/>
  </rowFields>
  <rowItems count="18">
    <i>
      <x v="13"/>
    </i>
    <i>
      <x v="1"/>
    </i>
    <i>
      <x v="5"/>
    </i>
    <i>
      <x v="4"/>
    </i>
    <i>
      <x v="17"/>
    </i>
    <i>
      <x/>
    </i>
    <i>
      <x v="8"/>
    </i>
    <i>
      <x v="12"/>
    </i>
    <i>
      <x v="9"/>
    </i>
    <i>
      <x v="7"/>
    </i>
    <i>
      <x v="10"/>
    </i>
    <i>
      <x v="16"/>
    </i>
    <i>
      <x v="6"/>
    </i>
    <i>
      <x v="3"/>
    </i>
    <i>
      <x v="15"/>
    </i>
    <i>
      <x v="2"/>
    </i>
    <i>
      <x v="11"/>
    </i>
    <i>
      <x v="14"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 numFmtId="165"/>
    <dataField name="Sum of Expenditure" fld="6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47042-80FF-4533-9874-25633BAA5454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9" firstHeaderRow="1" firstDataRow="1" firstDataCol="0"/>
  <pivotFields count="6">
    <pivotField showAll="0"/>
    <pivotField showAll="0"/>
    <pivotField showAll="0"/>
    <pivotField numFmtId="165" showAll="0"/>
    <pivotField numFmtId="165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FA405-BD63-4466-8DEF-7D384FEE550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A3:B21" firstHeaderRow="1" firstDataRow="1" firstDataCol="1"/>
  <pivotFields count="12">
    <pivotField axis="axisRow" showAll="0" sortType="ascending">
      <items count="19">
        <item x="11"/>
        <item x="1"/>
        <item x="3"/>
        <item x="4"/>
        <item x="6"/>
        <item x="5"/>
        <item x="14"/>
        <item x="9"/>
        <item x="2"/>
        <item x="15"/>
        <item x="10"/>
        <item x="16"/>
        <item x="12"/>
        <item x="0"/>
        <item x="17"/>
        <item x="13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numFmtId="1" showAll="0"/>
    <pivotField showAll="0"/>
    <pivotField showAll="0"/>
    <pivotField numFmtId="165" showAll="0"/>
    <pivotField numFmtId="165" showAll="0"/>
    <pivotField numFmtId="165" showAll="0"/>
    <pivotField numFmtId="164" showAll="0"/>
    <pivotField numFmtId="165" showAll="0"/>
    <pivotField dataField="1" numFmtId="9" showAll="0"/>
  </pivotFields>
  <rowFields count="1">
    <field x="0"/>
  </rowFields>
  <rowItems count="18">
    <i>
      <x v="14"/>
    </i>
    <i>
      <x v="3"/>
    </i>
    <i>
      <x v="9"/>
    </i>
    <i>
      <x v="7"/>
    </i>
    <i>
      <x v="5"/>
    </i>
    <i>
      <x v="11"/>
    </i>
    <i>
      <x v="15"/>
    </i>
    <i>
      <x v="1"/>
    </i>
    <i>
      <x v="12"/>
    </i>
    <i>
      <x/>
    </i>
    <i>
      <x v="16"/>
    </i>
    <i>
      <x v="10"/>
    </i>
    <i>
      <x v="13"/>
    </i>
    <i>
      <x v="17"/>
    </i>
    <i>
      <x v="2"/>
    </i>
    <i>
      <x v="4"/>
    </i>
    <i>
      <x v="6"/>
    </i>
    <i>
      <x v="8"/>
    </i>
  </rowItems>
  <colItems count="1">
    <i/>
  </colItems>
  <dataFields count="1">
    <dataField name="Average of Profit Margin" fld="11" subtotal="average" baseField="0" baseItem="14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474E6-DD5A-48E5-AB52-3C3D49A3BE63}" name="PivotTable6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46:B64" firstHeaderRow="1" firstDataRow="1" firstDataCol="1"/>
  <pivotFields count="8">
    <pivotField showAll="0"/>
    <pivotField axis="axisRow" showAll="0" sortType="ascending">
      <items count="19">
        <item x="1"/>
        <item x="0"/>
        <item x="10"/>
        <item x="11"/>
        <item x="5"/>
        <item x="6"/>
        <item x="13"/>
        <item x="8"/>
        <item x="3"/>
        <item x="12"/>
        <item x="7"/>
        <item x="16"/>
        <item x="9"/>
        <item x="4"/>
        <item x="17"/>
        <item x="14"/>
        <item x="1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5" showAll="0"/>
    <pivotField numFmtId="165" showAll="0"/>
    <pivotField showAll="0"/>
    <pivotField showAll="0"/>
    <pivotField numFmtId="9" showAll="0"/>
  </pivotFields>
  <rowFields count="1">
    <field x="1"/>
  </rowFields>
  <rowItems count="18">
    <i>
      <x v="14"/>
    </i>
    <i>
      <x v="11"/>
    </i>
    <i>
      <x v="15"/>
    </i>
    <i>
      <x v="3"/>
    </i>
    <i>
      <x v="16"/>
    </i>
    <i>
      <x v="6"/>
    </i>
    <i>
      <x v="10"/>
    </i>
    <i>
      <x v="9"/>
    </i>
    <i>
      <x v="2"/>
    </i>
    <i>
      <x v="12"/>
    </i>
    <i>
      <x v="7"/>
    </i>
    <i>
      <x v="4"/>
    </i>
    <i>
      <x v="5"/>
    </i>
    <i>
      <x/>
    </i>
    <i>
      <x v="8"/>
    </i>
    <i>
      <x v="17"/>
    </i>
    <i>
      <x v="1"/>
    </i>
    <i>
      <x v="13"/>
    </i>
  </rowItems>
  <colItems count="1">
    <i/>
  </colItems>
  <dataFields count="1">
    <dataField name="Sum of Sal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F57A1-7677-4E22-9D84-0CAC27D2D9BA}" name="PivotTable5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4">
  <location ref="A25:B28" firstHeaderRow="1" firstDataRow="1" firstDataCol="1"/>
  <pivotFields count="13">
    <pivotField showAll="0"/>
    <pivotField showAll="0"/>
    <pivotField numFmtId="1" showAll="0"/>
    <pivotField numFmtId="1" showAll="0"/>
    <pivotField showAll="0"/>
    <pivotField showAll="0"/>
    <pivotField numFmtId="165" showAll="0"/>
    <pivotField numFmtId="165" showAll="0"/>
    <pivotField numFmtId="165" showAll="0"/>
    <pivotField numFmtId="164" showAll="0"/>
    <pivotField numFmtId="165" showAll="0"/>
    <pivotField dataField="1" numFmtId="9" showAll="0"/>
    <pivotField axis="axisRow" showAll="0">
      <items count="4">
        <item x="1"/>
        <item x="2"/>
        <item x="0"/>
        <item t="default"/>
      </items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Average of Profit Margin" fld="11" subtotal="average" baseField="12" baseItem="0" numFmtId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zoomScale="95" zoomScaleNormal="95" workbookViewId="0">
      <pane ySplit="1" topLeftCell="A9" activePane="bottomLeft" state="frozen"/>
      <selection pane="bottomLeft" activeCell="L9" sqref="L9:L19"/>
    </sheetView>
  </sheetViews>
  <sheetFormatPr defaultRowHeight="15" x14ac:dyDescent="0.25"/>
  <cols>
    <col min="1" max="1" width="18.140625" customWidth="1"/>
    <col min="2" max="2" width="19.7109375" customWidth="1"/>
    <col min="3" max="3" width="19.42578125" customWidth="1"/>
    <col min="4" max="4" width="14.85546875" customWidth="1"/>
    <col min="5" max="5" width="16.28515625" customWidth="1"/>
    <col min="6" max="6" width="18.5703125" customWidth="1"/>
    <col min="7" max="7" width="13.7109375" customWidth="1"/>
    <col min="8" max="8" width="12.140625" customWidth="1"/>
    <col min="9" max="9" width="15.140625" customWidth="1"/>
    <col min="10" max="10" width="13.28515625" customWidth="1"/>
    <col min="11" max="11" width="13.5703125" customWidth="1"/>
    <col min="12" max="12" width="12.85546875" customWidth="1"/>
    <col min="13" max="13" width="1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9" t="s">
        <v>176</v>
      </c>
      <c r="K1" s="29" t="s">
        <v>195</v>
      </c>
      <c r="L1" s="29" t="s">
        <v>177</v>
      </c>
      <c r="M1" s="29" t="s">
        <v>157</v>
      </c>
    </row>
    <row r="2" spans="1:13" ht="15.75" x14ac:dyDescent="0.25">
      <c r="A2" s="2" t="s">
        <v>9</v>
      </c>
      <c r="B2" s="2" t="s">
        <v>10</v>
      </c>
      <c r="C2" s="3">
        <v>0</v>
      </c>
      <c r="D2" s="4">
        <v>5</v>
      </c>
      <c r="E2" s="5">
        <v>0</v>
      </c>
      <c r="F2" s="6">
        <v>361</v>
      </c>
      <c r="G2" s="7">
        <f t="shared" ref="G2:G65" si="0">D2*F2</f>
        <v>1805</v>
      </c>
      <c r="H2" s="7">
        <v>0</v>
      </c>
      <c r="I2" s="30">
        <f t="shared" ref="I2:I65" si="1">E2*H2</f>
        <v>0</v>
      </c>
      <c r="J2" s="31">
        <f>E2*F2</f>
        <v>0</v>
      </c>
      <c r="K2" s="32">
        <f>I2-J2</f>
        <v>0</v>
      </c>
      <c r="L2" s="34">
        <v>0</v>
      </c>
      <c r="M2" t="str">
        <f>_xlfn.XLOOKUP(A2,Sales!B2:B115,Sales!F2:F115,"Not found",0)</f>
        <v>Women</v>
      </c>
    </row>
    <row r="3" spans="1:13" ht="15.75" x14ac:dyDescent="0.25">
      <c r="A3" s="2" t="s">
        <v>9</v>
      </c>
      <c r="B3" s="2" t="s">
        <v>11</v>
      </c>
      <c r="C3" s="3">
        <v>0</v>
      </c>
      <c r="D3" s="4">
        <v>2</v>
      </c>
      <c r="E3" s="8">
        <v>2</v>
      </c>
      <c r="F3" s="6">
        <v>1200</v>
      </c>
      <c r="G3" s="7">
        <f t="shared" si="0"/>
        <v>2400</v>
      </c>
      <c r="H3" s="7">
        <v>1800</v>
      </c>
      <c r="I3" s="30">
        <f t="shared" si="1"/>
        <v>3600</v>
      </c>
      <c r="J3" s="31">
        <f t="shared" ref="J3:J66" si="2">E3*F3</f>
        <v>2400</v>
      </c>
      <c r="K3" s="32">
        <f t="shared" ref="K3:K66" si="3">I3-J3</f>
        <v>1200</v>
      </c>
      <c r="L3" s="34">
        <f>K3/I3</f>
        <v>0.33333333333333331</v>
      </c>
      <c r="M3" t="str">
        <f>_xlfn.XLOOKUP(A3,Sales!B3:B116,Sales!F3:F116,"Not found",0)</f>
        <v>Women</v>
      </c>
    </row>
    <row r="4" spans="1:13" ht="15.75" x14ac:dyDescent="0.25">
      <c r="A4" s="2" t="s">
        <v>9</v>
      </c>
      <c r="B4" s="2" t="s">
        <v>12</v>
      </c>
      <c r="C4" s="3">
        <v>0</v>
      </c>
      <c r="D4" s="4">
        <v>2</v>
      </c>
      <c r="E4" s="8">
        <v>1</v>
      </c>
      <c r="F4" s="6">
        <v>4150</v>
      </c>
      <c r="G4" s="7">
        <f t="shared" si="0"/>
        <v>8300</v>
      </c>
      <c r="H4" s="7">
        <v>6000</v>
      </c>
      <c r="I4" s="30">
        <f t="shared" si="1"/>
        <v>6000</v>
      </c>
      <c r="J4" s="31">
        <f t="shared" si="2"/>
        <v>4150</v>
      </c>
      <c r="K4" s="32">
        <f t="shared" si="3"/>
        <v>1850</v>
      </c>
      <c r="L4" s="34">
        <f t="shared" ref="L4:L67" si="4">K4/I4</f>
        <v>0.30833333333333335</v>
      </c>
      <c r="M4" t="str">
        <f>_xlfn.XLOOKUP(A4,Sales!B4:B117,Sales!F4:F117,"Not found",0)</f>
        <v>Women</v>
      </c>
    </row>
    <row r="5" spans="1:13" ht="15.75" x14ac:dyDescent="0.25">
      <c r="A5" s="2" t="s">
        <v>9</v>
      </c>
      <c r="B5" s="2" t="s">
        <v>13</v>
      </c>
      <c r="C5" s="3">
        <v>0</v>
      </c>
      <c r="D5" s="4">
        <v>1</v>
      </c>
      <c r="E5" s="8">
        <v>1</v>
      </c>
      <c r="F5" s="6">
        <v>6510</v>
      </c>
      <c r="G5" s="7">
        <f t="shared" si="0"/>
        <v>6510</v>
      </c>
      <c r="H5" s="7">
        <v>8501</v>
      </c>
      <c r="I5" s="30">
        <f t="shared" si="1"/>
        <v>8501</v>
      </c>
      <c r="J5" s="31">
        <f t="shared" si="2"/>
        <v>6510</v>
      </c>
      <c r="K5" s="32">
        <f t="shared" si="3"/>
        <v>1991</v>
      </c>
      <c r="L5" s="34">
        <f t="shared" si="4"/>
        <v>0.23420774026585109</v>
      </c>
      <c r="M5" t="str">
        <f>_xlfn.XLOOKUP(A5,Sales!B5:B118,Sales!F5:F118,"Not found",0)</f>
        <v>Women</v>
      </c>
    </row>
    <row r="6" spans="1:13" ht="15.75" x14ac:dyDescent="0.25">
      <c r="A6" s="2" t="s">
        <v>9</v>
      </c>
      <c r="B6" s="2" t="s">
        <v>14</v>
      </c>
      <c r="C6" s="3">
        <v>0</v>
      </c>
      <c r="D6" s="4">
        <v>5</v>
      </c>
      <c r="E6" s="8">
        <v>5</v>
      </c>
      <c r="F6" s="6">
        <v>400</v>
      </c>
      <c r="G6" s="7">
        <f t="shared" si="0"/>
        <v>2000</v>
      </c>
      <c r="H6" s="7">
        <v>624</v>
      </c>
      <c r="I6" s="30">
        <f t="shared" si="1"/>
        <v>3120</v>
      </c>
      <c r="J6" s="31">
        <f t="shared" si="2"/>
        <v>2000</v>
      </c>
      <c r="K6" s="32">
        <f t="shared" si="3"/>
        <v>1120</v>
      </c>
      <c r="L6" s="34">
        <f t="shared" si="4"/>
        <v>0.35897435897435898</v>
      </c>
      <c r="M6" t="str">
        <f>_xlfn.XLOOKUP(A6,Sales!B6:B119,Sales!F6:F119,"Not found",0)</f>
        <v>Women</v>
      </c>
    </row>
    <row r="7" spans="1:13" ht="15.75" x14ac:dyDescent="0.25">
      <c r="A7" s="2" t="s">
        <v>9</v>
      </c>
      <c r="B7" s="2" t="s">
        <v>15</v>
      </c>
      <c r="C7" s="3">
        <v>0</v>
      </c>
      <c r="D7" s="4">
        <v>1</v>
      </c>
      <c r="E7" s="8">
        <v>1</v>
      </c>
      <c r="F7" s="6">
        <v>700</v>
      </c>
      <c r="G7" s="7">
        <f t="shared" si="0"/>
        <v>700</v>
      </c>
      <c r="H7" s="7">
        <v>1000</v>
      </c>
      <c r="I7" s="30">
        <f t="shared" si="1"/>
        <v>1000</v>
      </c>
      <c r="J7" s="31">
        <f t="shared" si="2"/>
        <v>700</v>
      </c>
      <c r="K7" s="32">
        <f t="shared" si="3"/>
        <v>300</v>
      </c>
      <c r="L7" s="34">
        <f t="shared" si="4"/>
        <v>0.3</v>
      </c>
      <c r="M7" t="str">
        <f>_xlfn.XLOOKUP(A7,Sales!B7:B120,Sales!F7:F120,"Not found",0)</f>
        <v>Women</v>
      </c>
    </row>
    <row r="8" spans="1:13" ht="15.75" x14ac:dyDescent="0.25">
      <c r="A8" s="2" t="s">
        <v>16</v>
      </c>
      <c r="B8" s="2" t="s">
        <v>17</v>
      </c>
      <c r="C8" s="3">
        <v>0</v>
      </c>
      <c r="D8" s="4">
        <v>5</v>
      </c>
      <c r="E8" s="8">
        <v>0</v>
      </c>
      <c r="F8" s="6">
        <v>430</v>
      </c>
      <c r="G8" s="7">
        <f t="shared" si="0"/>
        <v>2150</v>
      </c>
      <c r="H8" s="7">
        <v>0</v>
      </c>
      <c r="I8" s="30">
        <f t="shared" si="1"/>
        <v>0</v>
      </c>
      <c r="J8" s="31">
        <f t="shared" si="2"/>
        <v>0</v>
      </c>
      <c r="K8" s="32">
        <f t="shared" si="3"/>
        <v>0</v>
      </c>
      <c r="L8" s="34">
        <v>0</v>
      </c>
      <c r="M8" t="str">
        <f>_xlfn.XLOOKUP(A8,Sales!B8:B121,Sales!F8:F121,"Not found",0)</f>
        <v>Home</v>
      </c>
    </row>
    <row r="9" spans="1:13" ht="15.75" x14ac:dyDescent="0.25">
      <c r="A9" s="2" t="s">
        <v>18</v>
      </c>
      <c r="B9" s="2" t="s">
        <v>19</v>
      </c>
      <c r="C9" s="3">
        <v>0</v>
      </c>
      <c r="D9" s="4">
        <v>10</v>
      </c>
      <c r="E9" s="8">
        <v>4</v>
      </c>
      <c r="F9" s="6">
        <v>95</v>
      </c>
      <c r="G9" s="7">
        <f t="shared" si="0"/>
        <v>950</v>
      </c>
      <c r="H9" s="7">
        <v>106.25</v>
      </c>
      <c r="I9" s="30">
        <f t="shared" si="1"/>
        <v>425</v>
      </c>
      <c r="J9" s="31">
        <f t="shared" si="2"/>
        <v>380</v>
      </c>
      <c r="K9" s="32">
        <f t="shared" si="3"/>
        <v>45</v>
      </c>
      <c r="L9" s="34">
        <f t="shared" si="4"/>
        <v>0.10588235294117647</v>
      </c>
      <c r="M9" t="str">
        <f>_xlfn.XLOOKUP(A9,Sales!B9:B122,Sales!F9:F122,"Not found",0)</f>
        <v>Men</v>
      </c>
    </row>
    <row r="10" spans="1:13" ht="15.75" x14ac:dyDescent="0.25">
      <c r="A10" s="2" t="s">
        <v>18</v>
      </c>
      <c r="B10" s="2" t="s">
        <v>20</v>
      </c>
      <c r="C10" s="3">
        <v>0</v>
      </c>
      <c r="D10" s="4">
        <v>15</v>
      </c>
      <c r="E10" s="8">
        <v>9</v>
      </c>
      <c r="F10" s="9">
        <v>96.67</v>
      </c>
      <c r="G10" s="7">
        <f t="shared" si="0"/>
        <v>1450.05</v>
      </c>
      <c r="H10" s="7">
        <v>151.11000000000001</v>
      </c>
      <c r="I10" s="30">
        <f t="shared" si="1"/>
        <v>1359.9900000000002</v>
      </c>
      <c r="J10" s="31">
        <f t="shared" si="2"/>
        <v>870.03</v>
      </c>
      <c r="K10" s="32">
        <f t="shared" si="3"/>
        <v>489.96000000000026</v>
      </c>
      <c r="L10" s="34">
        <f t="shared" si="4"/>
        <v>0.3602673549070215</v>
      </c>
      <c r="M10" t="str">
        <f>_xlfn.XLOOKUP(A10,Sales!B10:B123,Sales!F10:F123,"Not found",0)</f>
        <v>Men</v>
      </c>
    </row>
    <row r="11" spans="1:13" ht="15.75" x14ac:dyDescent="0.25">
      <c r="A11" s="2" t="s">
        <v>18</v>
      </c>
      <c r="B11" s="2" t="s">
        <v>21</v>
      </c>
      <c r="C11" s="3">
        <v>0</v>
      </c>
      <c r="D11" s="4">
        <v>13</v>
      </c>
      <c r="E11" s="8">
        <v>13</v>
      </c>
      <c r="F11" s="9">
        <v>96.15</v>
      </c>
      <c r="G11" s="7">
        <f t="shared" si="0"/>
        <v>1249.95</v>
      </c>
      <c r="H11" s="7">
        <v>138.44</v>
      </c>
      <c r="I11" s="30">
        <f t="shared" si="1"/>
        <v>1799.72</v>
      </c>
      <c r="J11" s="31">
        <f t="shared" si="2"/>
        <v>1249.95</v>
      </c>
      <c r="K11" s="32">
        <f t="shared" si="3"/>
        <v>549.77</v>
      </c>
      <c r="L11" s="34">
        <f t="shared" si="4"/>
        <v>0.30547529615718</v>
      </c>
      <c r="M11" t="str">
        <f>_xlfn.XLOOKUP(A11,Sales!B11:B124,Sales!F11:F124,"Not found",0)</f>
        <v>Men</v>
      </c>
    </row>
    <row r="12" spans="1:13" ht="15.75" x14ac:dyDescent="0.25">
      <c r="A12" s="2" t="s">
        <v>18</v>
      </c>
      <c r="B12" s="2" t="s">
        <v>22</v>
      </c>
      <c r="C12" s="3">
        <v>0</v>
      </c>
      <c r="D12" s="4">
        <v>10</v>
      </c>
      <c r="E12" s="8">
        <v>7</v>
      </c>
      <c r="F12" s="6">
        <v>95</v>
      </c>
      <c r="G12" s="7">
        <f t="shared" si="0"/>
        <v>950</v>
      </c>
      <c r="H12" s="7">
        <v>142.86000000000001</v>
      </c>
      <c r="I12" s="30">
        <f t="shared" si="1"/>
        <v>1000.0200000000001</v>
      </c>
      <c r="J12" s="31">
        <f t="shared" si="2"/>
        <v>665</v>
      </c>
      <c r="K12" s="32">
        <f t="shared" si="3"/>
        <v>335.0200000000001</v>
      </c>
      <c r="L12" s="34">
        <f t="shared" si="4"/>
        <v>0.3350132997340054</v>
      </c>
      <c r="M12" t="str">
        <f>_xlfn.XLOOKUP(A12,Sales!B12:B125,Sales!F12:F125,"Not found",0)</f>
        <v>Men</v>
      </c>
    </row>
    <row r="13" spans="1:13" ht="15.75" x14ac:dyDescent="0.25">
      <c r="A13" s="2" t="s">
        <v>9</v>
      </c>
      <c r="B13" s="2" t="s">
        <v>23</v>
      </c>
      <c r="C13" s="3">
        <v>0</v>
      </c>
      <c r="D13" s="4">
        <v>4</v>
      </c>
      <c r="E13" s="8">
        <v>1</v>
      </c>
      <c r="F13" s="6">
        <v>667</v>
      </c>
      <c r="G13" s="7">
        <f t="shared" si="0"/>
        <v>2668</v>
      </c>
      <c r="H13" s="7">
        <v>952.28</v>
      </c>
      <c r="I13" s="30">
        <f t="shared" si="1"/>
        <v>952.28</v>
      </c>
      <c r="J13" s="31">
        <f t="shared" si="2"/>
        <v>667</v>
      </c>
      <c r="K13" s="32">
        <f t="shared" si="3"/>
        <v>285.27999999999997</v>
      </c>
      <c r="L13" s="34">
        <f t="shared" si="4"/>
        <v>0.29957575503003314</v>
      </c>
      <c r="M13" t="str">
        <f>_xlfn.XLOOKUP(A13,Sales!B13:B126,Sales!F13:F126,"Not found",0)</f>
        <v>Women</v>
      </c>
    </row>
    <row r="14" spans="1:13" ht="15.75" x14ac:dyDescent="0.25">
      <c r="A14" s="2" t="s">
        <v>24</v>
      </c>
      <c r="B14" s="2" t="s">
        <v>25</v>
      </c>
      <c r="C14" s="3">
        <v>0</v>
      </c>
      <c r="D14" s="4">
        <v>3</v>
      </c>
      <c r="E14" s="5">
        <v>3</v>
      </c>
      <c r="F14" s="6">
        <v>90</v>
      </c>
      <c r="G14" s="7">
        <f t="shared" si="0"/>
        <v>270</v>
      </c>
      <c r="H14" s="7">
        <v>126.67</v>
      </c>
      <c r="I14" s="30">
        <f t="shared" si="1"/>
        <v>380.01</v>
      </c>
      <c r="J14" s="31">
        <f t="shared" si="2"/>
        <v>270</v>
      </c>
      <c r="K14" s="32">
        <f t="shared" si="3"/>
        <v>110.00999999999999</v>
      </c>
      <c r="L14" s="34">
        <f t="shared" si="4"/>
        <v>0.28949238177942682</v>
      </c>
      <c r="M14" t="str">
        <f>_xlfn.XLOOKUP(A14,Sales!B14:B127,Sales!F14:F127,"Not found",0)</f>
        <v>Women</v>
      </c>
    </row>
    <row r="15" spans="1:13" ht="15.75" x14ac:dyDescent="0.25">
      <c r="A15" s="2" t="s">
        <v>24</v>
      </c>
      <c r="B15" s="2" t="s">
        <v>26</v>
      </c>
      <c r="C15" s="3">
        <v>0</v>
      </c>
      <c r="D15" s="4">
        <v>3</v>
      </c>
      <c r="E15" s="5">
        <v>3</v>
      </c>
      <c r="F15" s="10">
        <v>90</v>
      </c>
      <c r="G15" s="7">
        <f t="shared" si="0"/>
        <v>270</v>
      </c>
      <c r="H15" s="7">
        <v>126.67</v>
      </c>
      <c r="I15" s="30">
        <f t="shared" si="1"/>
        <v>380.01</v>
      </c>
      <c r="J15" s="31">
        <f t="shared" si="2"/>
        <v>270</v>
      </c>
      <c r="K15" s="32">
        <f t="shared" si="3"/>
        <v>110.00999999999999</v>
      </c>
      <c r="L15" s="34">
        <f t="shared" si="4"/>
        <v>0.28949238177942682</v>
      </c>
      <c r="M15" t="str">
        <f>_xlfn.XLOOKUP(A15,Sales!B15:B128,Sales!F15:F128,"Not found",0)</f>
        <v>Women</v>
      </c>
    </row>
    <row r="16" spans="1:13" ht="15.75" x14ac:dyDescent="0.25">
      <c r="A16" s="2" t="s">
        <v>18</v>
      </c>
      <c r="B16" s="2" t="s">
        <v>27</v>
      </c>
      <c r="C16" s="3">
        <v>0</v>
      </c>
      <c r="D16" s="4">
        <v>15</v>
      </c>
      <c r="E16" s="5">
        <v>6</v>
      </c>
      <c r="F16" s="9">
        <v>81.67</v>
      </c>
      <c r="G16" s="7">
        <f t="shared" si="0"/>
        <v>1225.05</v>
      </c>
      <c r="H16" s="7">
        <v>143.33000000000001</v>
      </c>
      <c r="I16" s="30">
        <f t="shared" si="1"/>
        <v>859.98</v>
      </c>
      <c r="J16" s="31">
        <f t="shared" si="2"/>
        <v>490.02</v>
      </c>
      <c r="K16" s="32">
        <f t="shared" si="3"/>
        <v>369.96000000000004</v>
      </c>
      <c r="L16" s="34">
        <f t="shared" si="4"/>
        <v>0.43019605107095515</v>
      </c>
      <c r="M16" t="str">
        <f>_xlfn.XLOOKUP(A16,Sales!B16:B129,Sales!F16:F129,"Not found",0)</f>
        <v>Men</v>
      </c>
    </row>
    <row r="17" spans="1:13" ht="15.75" x14ac:dyDescent="0.25">
      <c r="A17" s="2" t="s">
        <v>18</v>
      </c>
      <c r="B17" s="2" t="s">
        <v>28</v>
      </c>
      <c r="C17" s="3">
        <v>0</v>
      </c>
      <c r="D17" s="4">
        <v>16</v>
      </c>
      <c r="E17" s="5">
        <v>11</v>
      </c>
      <c r="F17" s="9">
        <v>81.88</v>
      </c>
      <c r="G17" s="7">
        <f t="shared" si="0"/>
        <v>1310.08</v>
      </c>
      <c r="H17" s="7">
        <v>143.25</v>
      </c>
      <c r="I17" s="30">
        <f t="shared" si="1"/>
        <v>1575.75</v>
      </c>
      <c r="J17" s="31">
        <f t="shared" si="2"/>
        <v>900.68</v>
      </c>
      <c r="K17" s="32">
        <f t="shared" si="3"/>
        <v>675.07</v>
      </c>
      <c r="L17" s="34">
        <f t="shared" si="4"/>
        <v>0.42841186736474696</v>
      </c>
      <c r="M17" t="str">
        <f>_xlfn.XLOOKUP(A17,Sales!B17:B130,Sales!F17:F130,"Not found",0)</f>
        <v>Men</v>
      </c>
    </row>
    <row r="18" spans="1:13" ht="15.75" x14ac:dyDescent="0.25">
      <c r="A18" s="2" t="s">
        <v>18</v>
      </c>
      <c r="B18" s="2" t="s">
        <v>29</v>
      </c>
      <c r="C18" s="3">
        <v>0</v>
      </c>
      <c r="D18" s="4">
        <v>15</v>
      </c>
      <c r="E18" s="5">
        <v>7</v>
      </c>
      <c r="F18" s="9">
        <v>81.67</v>
      </c>
      <c r="G18" s="7">
        <f t="shared" si="0"/>
        <v>1225.05</v>
      </c>
      <c r="H18" s="7">
        <v>147.13999999999999</v>
      </c>
      <c r="I18" s="30">
        <f t="shared" si="1"/>
        <v>1029.98</v>
      </c>
      <c r="J18" s="31">
        <f t="shared" si="2"/>
        <v>571.69000000000005</v>
      </c>
      <c r="K18" s="32">
        <f t="shared" si="3"/>
        <v>458.28999999999996</v>
      </c>
      <c r="L18" s="34">
        <f t="shared" si="4"/>
        <v>0.44495038738616277</v>
      </c>
      <c r="M18" t="str">
        <f>_xlfn.XLOOKUP(A18,Sales!B18:B131,Sales!F18:F131,"Not found",0)</f>
        <v>Men</v>
      </c>
    </row>
    <row r="19" spans="1:13" ht="15.75" x14ac:dyDescent="0.25">
      <c r="A19" s="2" t="s">
        <v>18</v>
      </c>
      <c r="B19" s="2" t="s">
        <v>30</v>
      </c>
      <c r="C19" s="3">
        <v>0</v>
      </c>
      <c r="D19" s="4">
        <v>14</v>
      </c>
      <c r="E19" s="5">
        <v>7</v>
      </c>
      <c r="F19" s="9">
        <v>81.430000000000007</v>
      </c>
      <c r="G19" s="7">
        <f t="shared" si="0"/>
        <v>1140.02</v>
      </c>
      <c r="H19" s="7">
        <v>142.86000000000001</v>
      </c>
      <c r="I19" s="30">
        <f t="shared" si="1"/>
        <v>1000.0200000000001</v>
      </c>
      <c r="J19" s="31">
        <f t="shared" si="2"/>
        <v>570.01</v>
      </c>
      <c r="K19" s="32">
        <f t="shared" si="3"/>
        <v>430.0100000000001</v>
      </c>
      <c r="L19" s="34">
        <f t="shared" si="4"/>
        <v>0.4300013999720006</v>
      </c>
      <c r="M19" t="str">
        <f>_xlfn.XLOOKUP(A19,Sales!B19:B132,Sales!F19:F132,"Not found",0)</f>
        <v>Men</v>
      </c>
    </row>
    <row r="20" spans="1:13" ht="15.75" x14ac:dyDescent="0.25">
      <c r="A20" s="2" t="s">
        <v>9</v>
      </c>
      <c r="B20" s="2" t="s">
        <v>31</v>
      </c>
      <c r="C20" s="3">
        <v>0</v>
      </c>
      <c r="D20" s="4">
        <v>3</v>
      </c>
      <c r="E20" s="5">
        <v>2</v>
      </c>
      <c r="F20" s="9">
        <v>1100</v>
      </c>
      <c r="G20" s="7">
        <f t="shared" si="0"/>
        <v>3300</v>
      </c>
      <c r="H20" s="7">
        <v>1600</v>
      </c>
      <c r="I20" s="30">
        <f t="shared" si="1"/>
        <v>3200</v>
      </c>
      <c r="J20" s="31">
        <f t="shared" si="2"/>
        <v>2200</v>
      </c>
      <c r="K20" s="32">
        <f t="shared" si="3"/>
        <v>1000</v>
      </c>
      <c r="L20" s="34">
        <f t="shared" si="4"/>
        <v>0.3125</v>
      </c>
      <c r="M20" t="str">
        <f>_xlfn.XLOOKUP(A20,Sales!B20:B133,Sales!F20:F133,"Not found",0)</f>
        <v>Women</v>
      </c>
    </row>
    <row r="21" spans="1:13" ht="15.75" x14ac:dyDescent="0.25">
      <c r="A21" s="2" t="s">
        <v>9</v>
      </c>
      <c r="B21" s="2" t="s">
        <v>32</v>
      </c>
      <c r="C21" s="3">
        <v>0</v>
      </c>
      <c r="D21" s="4">
        <v>2</v>
      </c>
      <c r="E21" s="5">
        <v>1</v>
      </c>
      <c r="F21" s="7">
        <v>650</v>
      </c>
      <c r="G21" s="7">
        <f t="shared" si="0"/>
        <v>1300</v>
      </c>
      <c r="H21" s="7">
        <v>700</v>
      </c>
      <c r="I21" s="30">
        <f t="shared" si="1"/>
        <v>700</v>
      </c>
      <c r="J21" s="31">
        <f t="shared" si="2"/>
        <v>650</v>
      </c>
      <c r="K21" s="32">
        <f t="shared" si="3"/>
        <v>50</v>
      </c>
      <c r="L21" s="34">
        <f t="shared" si="4"/>
        <v>7.1428571428571425E-2</v>
      </c>
      <c r="M21" t="str">
        <f>_xlfn.XLOOKUP(A21,Sales!B21:B134,Sales!F21:F134,"Not found",0)</f>
        <v>Women</v>
      </c>
    </row>
    <row r="22" spans="1:13" ht="15.75" x14ac:dyDescent="0.25">
      <c r="A22" s="2" t="s">
        <v>9</v>
      </c>
      <c r="B22" s="2" t="s">
        <v>33</v>
      </c>
      <c r="C22" s="3">
        <v>0</v>
      </c>
      <c r="D22" s="4">
        <v>2</v>
      </c>
      <c r="E22" s="5">
        <v>1</v>
      </c>
      <c r="F22" s="7">
        <v>1180</v>
      </c>
      <c r="G22" s="7">
        <f t="shared" si="0"/>
        <v>2360</v>
      </c>
      <c r="H22" s="7">
        <v>1300</v>
      </c>
      <c r="I22" s="30">
        <f t="shared" si="1"/>
        <v>1300</v>
      </c>
      <c r="J22" s="31">
        <f t="shared" si="2"/>
        <v>1180</v>
      </c>
      <c r="K22" s="32">
        <f t="shared" si="3"/>
        <v>120</v>
      </c>
      <c r="L22" s="34">
        <f t="shared" si="4"/>
        <v>9.2307692307692313E-2</v>
      </c>
      <c r="M22" t="str">
        <f>_xlfn.XLOOKUP(A22,Sales!B22:B135,Sales!F22:F135,"Not found",0)</f>
        <v>Women</v>
      </c>
    </row>
    <row r="23" spans="1:13" ht="15.75" x14ac:dyDescent="0.25">
      <c r="A23" s="2" t="s">
        <v>34</v>
      </c>
      <c r="B23" s="2" t="s">
        <v>35</v>
      </c>
      <c r="C23" s="11">
        <v>3</v>
      </c>
      <c r="D23" s="4">
        <v>0</v>
      </c>
      <c r="E23" s="5">
        <v>3</v>
      </c>
      <c r="F23" s="7">
        <v>300</v>
      </c>
      <c r="G23" s="7">
        <f t="shared" si="0"/>
        <v>0</v>
      </c>
      <c r="H23" s="7">
        <v>322.22000000000003</v>
      </c>
      <c r="I23" s="30">
        <f t="shared" si="1"/>
        <v>966.66000000000008</v>
      </c>
      <c r="J23" s="31">
        <f t="shared" si="2"/>
        <v>900</v>
      </c>
      <c r="K23" s="32">
        <f t="shared" si="3"/>
        <v>66.660000000000082</v>
      </c>
      <c r="L23" s="34">
        <f t="shared" si="4"/>
        <v>6.8959096269629525E-2</v>
      </c>
      <c r="M23" t="str">
        <f>_xlfn.XLOOKUP(A23,Sales!B23:B136,Sales!F23:F136,"Not found",0)</f>
        <v>Women</v>
      </c>
    </row>
    <row r="24" spans="1:13" ht="15.75" x14ac:dyDescent="0.25">
      <c r="A24" s="2" t="s">
        <v>9</v>
      </c>
      <c r="B24" s="2" t="s">
        <v>36</v>
      </c>
      <c r="C24" s="12">
        <v>0</v>
      </c>
      <c r="D24" s="4">
        <v>2</v>
      </c>
      <c r="E24" s="5">
        <v>0</v>
      </c>
      <c r="F24" s="7">
        <v>690</v>
      </c>
      <c r="G24" s="7">
        <f t="shared" si="0"/>
        <v>1380</v>
      </c>
      <c r="H24" s="7">
        <v>0</v>
      </c>
      <c r="I24" s="30">
        <f t="shared" si="1"/>
        <v>0</v>
      </c>
      <c r="J24" s="31">
        <f t="shared" si="2"/>
        <v>0</v>
      </c>
      <c r="K24" s="32">
        <f t="shared" si="3"/>
        <v>0</v>
      </c>
      <c r="L24" s="34">
        <v>0</v>
      </c>
      <c r="M24" t="str">
        <f>_xlfn.XLOOKUP(A24,Sales!B24:B137,Sales!F24:F137,"Not found",0)</f>
        <v>Women</v>
      </c>
    </row>
    <row r="25" spans="1:13" ht="15.75" x14ac:dyDescent="0.25">
      <c r="A25" s="2" t="s">
        <v>37</v>
      </c>
      <c r="B25" s="2" t="s">
        <v>38</v>
      </c>
      <c r="C25" s="12">
        <v>0</v>
      </c>
      <c r="D25" s="4">
        <v>8</v>
      </c>
      <c r="E25" s="5">
        <v>6</v>
      </c>
      <c r="F25" s="7">
        <v>293.75</v>
      </c>
      <c r="G25" s="7">
        <f t="shared" si="0"/>
        <v>2350</v>
      </c>
      <c r="H25" s="7">
        <v>406.67</v>
      </c>
      <c r="I25" s="30">
        <f t="shared" si="1"/>
        <v>2440.02</v>
      </c>
      <c r="J25" s="31">
        <f t="shared" si="2"/>
        <v>1762.5</v>
      </c>
      <c r="K25" s="32">
        <f t="shared" si="3"/>
        <v>677.52</v>
      </c>
      <c r="L25" s="34">
        <f t="shared" si="4"/>
        <v>0.2776698551651216</v>
      </c>
      <c r="M25" t="str">
        <f>_xlfn.XLOOKUP(A25,Sales!B25:B138,Sales!F25:F138,"Not found",0)</f>
        <v>Women</v>
      </c>
    </row>
    <row r="26" spans="1:13" ht="15.75" x14ac:dyDescent="0.25">
      <c r="A26" s="2" t="s">
        <v>9</v>
      </c>
      <c r="B26" s="2" t="s">
        <v>39</v>
      </c>
      <c r="C26" s="12">
        <v>0</v>
      </c>
      <c r="D26" s="4">
        <v>32</v>
      </c>
      <c r="E26" s="5">
        <v>13</v>
      </c>
      <c r="F26" s="7">
        <v>248</v>
      </c>
      <c r="G26" s="7">
        <f t="shared" si="0"/>
        <v>7936</v>
      </c>
      <c r="H26" s="7">
        <v>303.33</v>
      </c>
      <c r="I26" s="30">
        <f t="shared" si="1"/>
        <v>3943.29</v>
      </c>
      <c r="J26" s="31">
        <f t="shared" si="2"/>
        <v>3224</v>
      </c>
      <c r="K26" s="32">
        <f t="shared" si="3"/>
        <v>719.29</v>
      </c>
      <c r="L26" s="34">
        <f t="shared" si="4"/>
        <v>0.18240859789668018</v>
      </c>
      <c r="M26" t="str">
        <f>_xlfn.XLOOKUP(A26,Sales!B26:B139,Sales!F26:F139,"Not found",0)</f>
        <v>Women</v>
      </c>
    </row>
    <row r="27" spans="1:13" ht="15.75" x14ac:dyDescent="0.25">
      <c r="A27" s="2" t="s">
        <v>9</v>
      </c>
      <c r="B27" s="2" t="s">
        <v>40</v>
      </c>
      <c r="C27" s="12">
        <v>0</v>
      </c>
      <c r="D27" s="4">
        <v>3</v>
      </c>
      <c r="E27" s="5">
        <v>3</v>
      </c>
      <c r="F27" s="7">
        <v>1000</v>
      </c>
      <c r="G27" s="7">
        <f t="shared" si="0"/>
        <v>3000</v>
      </c>
      <c r="H27" s="7">
        <v>1533.33</v>
      </c>
      <c r="I27" s="30">
        <f t="shared" si="1"/>
        <v>4599.99</v>
      </c>
      <c r="J27" s="31">
        <f t="shared" si="2"/>
        <v>3000</v>
      </c>
      <c r="K27" s="32">
        <f t="shared" si="3"/>
        <v>1599.9899999999998</v>
      </c>
      <c r="L27" s="34">
        <f t="shared" si="4"/>
        <v>0.34782466918406341</v>
      </c>
      <c r="M27" t="str">
        <f>_xlfn.XLOOKUP(A27,Sales!B27:B140,Sales!F27:F140,"Not found",0)</f>
        <v>Women</v>
      </c>
    </row>
    <row r="28" spans="1:13" ht="15.75" x14ac:dyDescent="0.25">
      <c r="A28" s="2" t="s">
        <v>41</v>
      </c>
      <c r="B28" s="2" t="s">
        <v>42</v>
      </c>
      <c r="C28" s="12">
        <v>0</v>
      </c>
      <c r="D28" s="4">
        <v>15</v>
      </c>
      <c r="E28" s="5">
        <v>12</v>
      </c>
      <c r="F28" s="7">
        <v>555</v>
      </c>
      <c r="G28" s="7">
        <f t="shared" si="0"/>
        <v>8325</v>
      </c>
      <c r="H28" s="7">
        <v>814.17</v>
      </c>
      <c r="I28" s="30">
        <f t="shared" si="1"/>
        <v>9770.0399999999991</v>
      </c>
      <c r="J28" s="31">
        <f t="shared" si="2"/>
        <v>6660</v>
      </c>
      <c r="K28" s="32">
        <f t="shared" si="3"/>
        <v>3110.0399999999991</v>
      </c>
      <c r="L28" s="34">
        <f t="shared" si="4"/>
        <v>0.31832418291020298</v>
      </c>
      <c r="M28" t="s">
        <v>159</v>
      </c>
    </row>
    <row r="29" spans="1:13" ht="15.75" x14ac:dyDescent="0.25">
      <c r="A29" s="2" t="s">
        <v>41</v>
      </c>
      <c r="B29" s="2" t="s">
        <v>43</v>
      </c>
      <c r="C29" s="12">
        <v>0</v>
      </c>
      <c r="D29" s="4">
        <v>10</v>
      </c>
      <c r="E29" s="5">
        <v>10</v>
      </c>
      <c r="F29" s="7">
        <v>565</v>
      </c>
      <c r="G29" s="7">
        <f t="shared" si="0"/>
        <v>5650</v>
      </c>
      <c r="H29" s="7">
        <v>765</v>
      </c>
      <c r="I29" s="30">
        <f t="shared" si="1"/>
        <v>7650</v>
      </c>
      <c r="J29" s="31">
        <f t="shared" si="2"/>
        <v>5650</v>
      </c>
      <c r="K29" s="32">
        <f t="shared" si="3"/>
        <v>2000</v>
      </c>
      <c r="L29" s="34">
        <f t="shared" si="4"/>
        <v>0.26143790849673204</v>
      </c>
      <c r="M29" t="s">
        <v>159</v>
      </c>
    </row>
    <row r="30" spans="1:13" ht="15.75" x14ac:dyDescent="0.25">
      <c r="A30" s="2" t="s">
        <v>44</v>
      </c>
      <c r="B30" s="2" t="s">
        <v>45</v>
      </c>
      <c r="C30" s="12">
        <v>0</v>
      </c>
      <c r="D30" s="4">
        <v>4</v>
      </c>
      <c r="E30" s="5">
        <v>1</v>
      </c>
      <c r="F30" s="7">
        <v>219.05</v>
      </c>
      <c r="G30" s="7">
        <f t="shared" si="0"/>
        <v>876.2</v>
      </c>
      <c r="H30" s="7">
        <v>305</v>
      </c>
      <c r="I30" s="30">
        <f t="shared" si="1"/>
        <v>305</v>
      </c>
      <c r="J30" s="31">
        <f t="shared" si="2"/>
        <v>219.05</v>
      </c>
      <c r="K30" s="32">
        <f t="shared" si="3"/>
        <v>85.949999999999989</v>
      </c>
      <c r="L30" s="34">
        <f t="shared" si="4"/>
        <v>0.28180327868852456</v>
      </c>
      <c r="M30" t="str">
        <f>_xlfn.XLOOKUP(A30,Sales!B30:B143,Sales!F30:F143,"Not found",0)</f>
        <v>Women</v>
      </c>
    </row>
    <row r="31" spans="1:13" ht="15.75" x14ac:dyDescent="0.25">
      <c r="A31" s="2" t="s">
        <v>46</v>
      </c>
      <c r="B31" s="2" t="s">
        <v>47</v>
      </c>
      <c r="C31" s="12">
        <v>0</v>
      </c>
      <c r="D31" s="4">
        <v>1</v>
      </c>
      <c r="E31" s="5">
        <v>1</v>
      </c>
      <c r="F31" s="7">
        <v>181.42</v>
      </c>
      <c r="G31" s="7">
        <f t="shared" si="0"/>
        <v>181.42</v>
      </c>
      <c r="H31" s="7">
        <v>220</v>
      </c>
      <c r="I31" s="30">
        <f t="shared" si="1"/>
        <v>220</v>
      </c>
      <c r="J31" s="31">
        <f t="shared" si="2"/>
        <v>181.42</v>
      </c>
      <c r="K31" s="32">
        <f t="shared" si="3"/>
        <v>38.580000000000013</v>
      </c>
      <c r="L31" s="34">
        <f t="shared" si="4"/>
        <v>0.17536363636363642</v>
      </c>
      <c r="M31" t="str">
        <f>_xlfn.XLOOKUP(A31,Sales!B31:B144,Sales!F31:F144,"Not found",0)</f>
        <v>Women</v>
      </c>
    </row>
    <row r="32" spans="1:13" ht="15.75" x14ac:dyDescent="0.25">
      <c r="A32" s="2" t="s">
        <v>46</v>
      </c>
      <c r="B32" s="2" t="s">
        <v>48</v>
      </c>
      <c r="C32" s="12">
        <v>0</v>
      </c>
      <c r="D32" s="4">
        <v>1</v>
      </c>
      <c r="E32" s="5">
        <v>1</v>
      </c>
      <c r="F32" s="7">
        <v>191.9</v>
      </c>
      <c r="G32" s="7">
        <f t="shared" si="0"/>
        <v>191.9</v>
      </c>
      <c r="H32" s="7">
        <v>200</v>
      </c>
      <c r="I32" s="30">
        <f t="shared" si="1"/>
        <v>200</v>
      </c>
      <c r="J32" s="31">
        <f t="shared" si="2"/>
        <v>191.9</v>
      </c>
      <c r="K32" s="32">
        <f t="shared" si="3"/>
        <v>8.0999999999999943</v>
      </c>
      <c r="L32" s="34">
        <f t="shared" si="4"/>
        <v>4.0499999999999974E-2</v>
      </c>
      <c r="M32" t="str">
        <f>_xlfn.XLOOKUP(A32,Sales!B32:B145,Sales!F32:F145,"Not found",0)</f>
        <v>Women</v>
      </c>
    </row>
    <row r="33" spans="1:13" ht="15.75" x14ac:dyDescent="0.25">
      <c r="A33" s="2" t="s">
        <v>49</v>
      </c>
      <c r="B33" s="2" t="s">
        <v>50</v>
      </c>
      <c r="C33" s="12">
        <v>0</v>
      </c>
      <c r="D33" s="4">
        <v>5</v>
      </c>
      <c r="E33" s="5">
        <v>0</v>
      </c>
      <c r="F33" s="7">
        <v>171.07</v>
      </c>
      <c r="G33" s="7">
        <f t="shared" si="0"/>
        <v>855.34999999999991</v>
      </c>
      <c r="H33" s="7">
        <v>0</v>
      </c>
      <c r="I33" s="30">
        <f t="shared" si="1"/>
        <v>0</v>
      </c>
      <c r="J33" s="31">
        <f t="shared" si="2"/>
        <v>0</v>
      </c>
      <c r="K33" s="32">
        <f t="shared" si="3"/>
        <v>0</v>
      </c>
      <c r="L33" s="34">
        <v>0</v>
      </c>
      <c r="M33" t="str">
        <f>_xlfn.XLOOKUP(A33,Sales!B33:B146,Sales!F33:F146,"Not found",0)</f>
        <v>Women</v>
      </c>
    </row>
    <row r="34" spans="1:13" ht="15.75" x14ac:dyDescent="0.25">
      <c r="A34" s="2" t="s">
        <v>49</v>
      </c>
      <c r="B34" s="2" t="s">
        <v>51</v>
      </c>
      <c r="C34" s="12">
        <v>0</v>
      </c>
      <c r="D34" s="4">
        <v>5</v>
      </c>
      <c r="E34" s="5">
        <v>4</v>
      </c>
      <c r="F34" s="7">
        <v>171.07</v>
      </c>
      <c r="G34" s="7">
        <f t="shared" si="0"/>
        <v>855.34999999999991</v>
      </c>
      <c r="H34" s="7">
        <v>242.5</v>
      </c>
      <c r="I34" s="30">
        <f t="shared" si="1"/>
        <v>970</v>
      </c>
      <c r="J34" s="31">
        <f t="shared" si="2"/>
        <v>684.28</v>
      </c>
      <c r="K34" s="32">
        <f t="shared" si="3"/>
        <v>285.72000000000003</v>
      </c>
      <c r="L34" s="34">
        <f t="shared" si="4"/>
        <v>0.29455670103092785</v>
      </c>
      <c r="M34" t="str">
        <f>_xlfn.XLOOKUP(A34,Sales!B34:B147,Sales!F34:F147,"Not found",0)</f>
        <v>Women</v>
      </c>
    </row>
    <row r="35" spans="1:13" ht="15.75" x14ac:dyDescent="0.25">
      <c r="A35" s="2" t="s">
        <v>49</v>
      </c>
      <c r="B35" s="2" t="s">
        <v>52</v>
      </c>
      <c r="C35" s="12">
        <v>0</v>
      </c>
      <c r="D35" s="4">
        <v>5</v>
      </c>
      <c r="E35" s="5">
        <v>4</v>
      </c>
      <c r="F35" s="7">
        <v>171.07</v>
      </c>
      <c r="G35" s="7">
        <f t="shared" si="0"/>
        <v>855.34999999999991</v>
      </c>
      <c r="H35" s="7">
        <v>240</v>
      </c>
      <c r="I35" s="30">
        <f t="shared" si="1"/>
        <v>960</v>
      </c>
      <c r="J35" s="31">
        <f t="shared" si="2"/>
        <v>684.28</v>
      </c>
      <c r="K35" s="32">
        <f t="shared" si="3"/>
        <v>275.72000000000003</v>
      </c>
      <c r="L35" s="34">
        <f t="shared" si="4"/>
        <v>0.28720833333333334</v>
      </c>
      <c r="M35" t="str">
        <f>_xlfn.XLOOKUP(A35,Sales!B35:B148,Sales!F35:F148,"Not found",0)</f>
        <v>Women</v>
      </c>
    </row>
    <row r="36" spans="1:13" ht="15.75" x14ac:dyDescent="0.25">
      <c r="A36" s="2" t="s">
        <v>49</v>
      </c>
      <c r="B36" s="2" t="s">
        <v>53</v>
      </c>
      <c r="C36" s="12">
        <v>0</v>
      </c>
      <c r="D36" s="4">
        <v>5</v>
      </c>
      <c r="E36" s="5">
        <v>2</v>
      </c>
      <c r="F36" s="7">
        <v>181.07</v>
      </c>
      <c r="G36" s="7">
        <f t="shared" si="0"/>
        <v>905.34999999999991</v>
      </c>
      <c r="H36" s="7">
        <v>250</v>
      </c>
      <c r="I36" s="30">
        <f t="shared" si="1"/>
        <v>500</v>
      </c>
      <c r="J36" s="31">
        <f t="shared" si="2"/>
        <v>362.14</v>
      </c>
      <c r="K36" s="32">
        <f t="shared" si="3"/>
        <v>137.86000000000001</v>
      </c>
      <c r="L36" s="34">
        <f t="shared" si="4"/>
        <v>0.27572000000000002</v>
      </c>
      <c r="M36" t="str">
        <f>_xlfn.XLOOKUP(A36,Sales!B36:B149,Sales!F36:F149,"Not found",0)</f>
        <v>Women</v>
      </c>
    </row>
    <row r="37" spans="1:13" ht="15.75" x14ac:dyDescent="0.25">
      <c r="A37" s="2" t="s">
        <v>54</v>
      </c>
      <c r="B37" s="2" t="s">
        <v>55</v>
      </c>
      <c r="C37" s="11">
        <v>1</v>
      </c>
      <c r="D37" s="4">
        <v>6</v>
      </c>
      <c r="E37" s="5">
        <v>5</v>
      </c>
      <c r="F37" s="7">
        <v>280.92</v>
      </c>
      <c r="G37" s="7">
        <f t="shared" si="0"/>
        <v>1685.52</v>
      </c>
      <c r="H37" s="7">
        <v>374</v>
      </c>
      <c r="I37" s="30">
        <f t="shared" si="1"/>
        <v>1870</v>
      </c>
      <c r="J37" s="31">
        <f t="shared" si="2"/>
        <v>1404.6000000000001</v>
      </c>
      <c r="K37" s="32">
        <f t="shared" si="3"/>
        <v>465.39999999999986</v>
      </c>
      <c r="L37" s="34">
        <f t="shared" si="4"/>
        <v>0.24887700534759352</v>
      </c>
      <c r="M37" t="s">
        <v>160</v>
      </c>
    </row>
    <row r="38" spans="1:13" ht="15.75" x14ac:dyDescent="0.25">
      <c r="A38" s="2" t="s">
        <v>56</v>
      </c>
      <c r="B38" s="2" t="s">
        <v>57</v>
      </c>
      <c r="C38" s="11">
        <v>3</v>
      </c>
      <c r="D38" s="4">
        <v>41</v>
      </c>
      <c r="E38" s="5">
        <v>15</v>
      </c>
      <c r="F38" s="7">
        <v>194.87</v>
      </c>
      <c r="G38" s="7">
        <f t="shared" si="0"/>
        <v>7989.67</v>
      </c>
      <c r="H38" s="7">
        <v>252</v>
      </c>
      <c r="I38" s="30">
        <f t="shared" si="1"/>
        <v>3780</v>
      </c>
      <c r="J38" s="31">
        <f t="shared" si="2"/>
        <v>2923.05</v>
      </c>
      <c r="K38" s="32">
        <f t="shared" si="3"/>
        <v>856.94999999999982</v>
      </c>
      <c r="L38" s="34">
        <f t="shared" si="4"/>
        <v>0.22670634920634916</v>
      </c>
      <c r="M38" t="str">
        <f>_xlfn.XLOOKUP(A38,Sales!B38:B151,Sales!F38:F151,"Not found",0)</f>
        <v>Women</v>
      </c>
    </row>
    <row r="39" spans="1:13" ht="15.75" x14ac:dyDescent="0.25">
      <c r="A39" s="2" t="s">
        <v>56</v>
      </c>
      <c r="B39" s="2" t="s">
        <v>58</v>
      </c>
      <c r="C39" s="11">
        <v>1</v>
      </c>
      <c r="D39" s="4">
        <v>6</v>
      </c>
      <c r="E39" s="5">
        <v>1</v>
      </c>
      <c r="F39" s="7">
        <v>236.72</v>
      </c>
      <c r="G39" s="7">
        <f t="shared" si="0"/>
        <v>1420.32</v>
      </c>
      <c r="H39" s="7">
        <v>315</v>
      </c>
      <c r="I39" s="30">
        <f t="shared" si="1"/>
        <v>315</v>
      </c>
      <c r="J39" s="31">
        <f t="shared" si="2"/>
        <v>236.72</v>
      </c>
      <c r="K39" s="32">
        <f t="shared" si="3"/>
        <v>78.28</v>
      </c>
      <c r="L39" s="34">
        <f t="shared" si="4"/>
        <v>0.24850793650793651</v>
      </c>
      <c r="M39" t="str">
        <f>_xlfn.XLOOKUP(A39,Sales!B39:B152,Sales!F39:F152,"Not found",0)</f>
        <v>Women</v>
      </c>
    </row>
    <row r="40" spans="1:13" ht="15.75" x14ac:dyDescent="0.25">
      <c r="A40" s="2" t="s">
        <v>59</v>
      </c>
      <c r="B40" s="2" t="s">
        <v>60</v>
      </c>
      <c r="C40" s="11">
        <v>0</v>
      </c>
      <c r="D40" s="4">
        <v>4</v>
      </c>
      <c r="E40" s="5">
        <v>4</v>
      </c>
      <c r="F40" s="7">
        <v>289.51</v>
      </c>
      <c r="G40" s="7">
        <f t="shared" si="0"/>
        <v>1158.04</v>
      </c>
      <c r="H40" s="7">
        <v>450</v>
      </c>
      <c r="I40" s="30">
        <f t="shared" si="1"/>
        <v>1800</v>
      </c>
      <c r="J40" s="31">
        <f t="shared" si="2"/>
        <v>1158.04</v>
      </c>
      <c r="K40" s="32">
        <f t="shared" si="3"/>
        <v>641.96</v>
      </c>
      <c r="L40" s="34">
        <f t="shared" si="4"/>
        <v>0.35664444444444449</v>
      </c>
      <c r="M40" t="str">
        <f>_xlfn.XLOOKUP(A40,Sales!B40:B153,Sales!F40:F153,"Not found",0)</f>
        <v>Women</v>
      </c>
    </row>
    <row r="41" spans="1:13" ht="15.75" x14ac:dyDescent="0.25">
      <c r="A41" s="2" t="s">
        <v>56</v>
      </c>
      <c r="B41" s="2" t="s">
        <v>61</v>
      </c>
      <c r="C41" s="12">
        <v>0</v>
      </c>
      <c r="D41" s="4">
        <v>68</v>
      </c>
      <c r="E41" s="5">
        <v>34</v>
      </c>
      <c r="F41" s="7">
        <v>157.52000000000001</v>
      </c>
      <c r="G41" s="7">
        <f t="shared" si="0"/>
        <v>10711.36</v>
      </c>
      <c r="H41" s="7">
        <v>214.41</v>
      </c>
      <c r="I41" s="30">
        <f t="shared" si="1"/>
        <v>7289.94</v>
      </c>
      <c r="J41" s="31">
        <f t="shared" si="2"/>
        <v>5355.68</v>
      </c>
      <c r="K41" s="32">
        <f t="shared" si="3"/>
        <v>1934.2599999999993</v>
      </c>
      <c r="L41" s="34">
        <f t="shared" si="4"/>
        <v>0.265332773657945</v>
      </c>
      <c r="M41" t="str">
        <f>_xlfn.XLOOKUP(A41,Sales!B41:B154,Sales!F41:F154,"Not found",0)</f>
        <v>Women</v>
      </c>
    </row>
    <row r="42" spans="1:13" ht="15.75" x14ac:dyDescent="0.25">
      <c r="A42" s="2" t="s">
        <v>62</v>
      </c>
      <c r="B42" s="2" t="s">
        <v>63</v>
      </c>
      <c r="C42" s="12">
        <v>0</v>
      </c>
      <c r="D42" s="4">
        <v>3</v>
      </c>
      <c r="E42" s="5">
        <v>2</v>
      </c>
      <c r="F42" s="7">
        <v>335.51</v>
      </c>
      <c r="G42" s="7">
        <f t="shared" si="0"/>
        <v>1006.53</v>
      </c>
      <c r="H42" s="7">
        <v>432</v>
      </c>
      <c r="I42" s="30">
        <f t="shared" si="1"/>
        <v>864</v>
      </c>
      <c r="J42" s="31">
        <f t="shared" si="2"/>
        <v>671.02</v>
      </c>
      <c r="K42" s="32">
        <f t="shared" si="3"/>
        <v>192.98000000000002</v>
      </c>
      <c r="L42" s="34">
        <f t="shared" si="4"/>
        <v>0.22335648148148149</v>
      </c>
      <c r="M42" t="str">
        <f>_xlfn.XLOOKUP(A42,Sales!B42:B155,Sales!F42:F155,"Not found",0)</f>
        <v>Women</v>
      </c>
    </row>
    <row r="43" spans="1:13" ht="15.75" x14ac:dyDescent="0.25">
      <c r="A43" s="2" t="s">
        <v>59</v>
      </c>
      <c r="B43" s="2" t="s">
        <v>64</v>
      </c>
      <c r="C43" s="12">
        <v>0</v>
      </c>
      <c r="D43" s="4">
        <v>7</v>
      </c>
      <c r="E43" s="5">
        <v>2</v>
      </c>
      <c r="F43" s="7">
        <v>176.19</v>
      </c>
      <c r="G43" s="7">
        <f t="shared" si="0"/>
        <v>1233.33</v>
      </c>
      <c r="H43" s="7">
        <v>247.57</v>
      </c>
      <c r="I43" s="30">
        <f t="shared" si="1"/>
        <v>495.14</v>
      </c>
      <c r="J43" s="31">
        <f t="shared" si="2"/>
        <v>352.38</v>
      </c>
      <c r="K43" s="32">
        <f t="shared" si="3"/>
        <v>142.76</v>
      </c>
      <c r="L43" s="34">
        <f t="shared" si="4"/>
        <v>0.28832249464797832</v>
      </c>
      <c r="M43" t="str">
        <f>_xlfn.XLOOKUP(A43,Sales!B43:B156,Sales!F43:F156,"Not found",0)</f>
        <v>Women</v>
      </c>
    </row>
    <row r="44" spans="1:13" ht="15.75" x14ac:dyDescent="0.25">
      <c r="A44" s="2" t="s">
        <v>9</v>
      </c>
      <c r="B44" s="2" t="s">
        <v>65</v>
      </c>
      <c r="C44" s="12">
        <v>0</v>
      </c>
      <c r="D44" s="4">
        <v>1</v>
      </c>
      <c r="E44" s="5">
        <v>1</v>
      </c>
      <c r="F44" s="7">
        <v>350</v>
      </c>
      <c r="G44" s="7">
        <f t="shared" si="0"/>
        <v>350</v>
      </c>
      <c r="H44" s="7">
        <v>500</v>
      </c>
      <c r="I44" s="30">
        <f t="shared" si="1"/>
        <v>500</v>
      </c>
      <c r="J44" s="31">
        <f t="shared" si="2"/>
        <v>350</v>
      </c>
      <c r="K44" s="32">
        <f t="shared" si="3"/>
        <v>150</v>
      </c>
      <c r="L44" s="34">
        <f t="shared" si="4"/>
        <v>0.3</v>
      </c>
      <c r="M44" t="str">
        <f>_xlfn.XLOOKUP(A44,Sales!B44:B157,Sales!F44:F157,"Not found",0)</f>
        <v>Women</v>
      </c>
    </row>
    <row r="45" spans="1:13" ht="15.75" x14ac:dyDescent="0.25">
      <c r="A45" s="2" t="s">
        <v>9</v>
      </c>
      <c r="B45" s="2" t="s">
        <v>66</v>
      </c>
      <c r="C45" s="12">
        <v>0</v>
      </c>
      <c r="D45" s="4">
        <v>1</v>
      </c>
      <c r="E45" s="5">
        <v>1</v>
      </c>
      <c r="F45" s="7">
        <v>1250</v>
      </c>
      <c r="G45" s="7">
        <f t="shared" si="0"/>
        <v>1250</v>
      </c>
      <c r="H45" s="7">
        <v>1762</v>
      </c>
      <c r="I45" s="30">
        <f t="shared" si="1"/>
        <v>1762</v>
      </c>
      <c r="J45" s="31">
        <f t="shared" si="2"/>
        <v>1250</v>
      </c>
      <c r="K45" s="32">
        <f t="shared" si="3"/>
        <v>512</v>
      </c>
      <c r="L45" s="34">
        <f t="shared" si="4"/>
        <v>0.29057888762769579</v>
      </c>
      <c r="M45" t="str">
        <f>_xlfn.XLOOKUP(A45,Sales!B45:B158,Sales!F45:F158,"Not found",0)</f>
        <v>Women</v>
      </c>
    </row>
    <row r="46" spans="1:13" ht="15.75" x14ac:dyDescent="0.25">
      <c r="A46" s="2" t="s">
        <v>9</v>
      </c>
      <c r="B46" s="2" t="s">
        <v>67</v>
      </c>
      <c r="C46" s="12">
        <v>0</v>
      </c>
      <c r="D46" s="4">
        <v>6</v>
      </c>
      <c r="E46" s="5">
        <v>2</v>
      </c>
      <c r="F46" s="7">
        <v>371</v>
      </c>
      <c r="G46" s="7">
        <f t="shared" si="0"/>
        <v>2226</v>
      </c>
      <c r="H46" s="7">
        <v>619.38</v>
      </c>
      <c r="I46" s="30">
        <f t="shared" si="1"/>
        <v>1238.76</v>
      </c>
      <c r="J46" s="31">
        <f t="shared" si="2"/>
        <v>742</v>
      </c>
      <c r="K46" s="32">
        <f t="shared" si="3"/>
        <v>496.76</v>
      </c>
      <c r="L46" s="34">
        <f t="shared" si="4"/>
        <v>0.40101391714294937</v>
      </c>
      <c r="M46" t="str">
        <f>_xlfn.XLOOKUP(A46,Sales!B46:B159,Sales!F46:F159,"Not found",0)</f>
        <v>Women</v>
      </c>
    </row>
    <row r="47" spans="1:13" ht="15.75" x14ac:dyDescent="0.25">
      <c r="A47" s="2" t="s">
        <v>9</v>
      </c>
      <c r="B47" s="2" t="s">
        <v>68</v>
      </c>
      <c r="C47" s="12">
        <v>0</v>
      </c>
      <c r="D47" s="4">
        <v>8</v>
      </c>
      <c r="E47" s="5">
        <v>8</v>
      </c>
      <c r="F47" s="7">
        <v>410</v>
      </c>
      <c r="G47" s="7">
        <f t="shared" si="0"/>
        <v>3280</v>
      </c>
      <c r="H47" s="7">
        <v>611.38</v>
      </c>
      <c r="I47" s="30">
        <f t="shared" si="1"/>
        <v>4891.04</v>
      </c>
      <c r="J47" s="31">
        <f t="shared" si="2"/>
        <v>3280</v>
      </c>
      <c r="K47" s="32">
        <f t="shared" si="3"/>
        <v>1611.04</v>
      </c>
      <c r="L47" s="34">
        <f t="shared" si="4"/>
        <v>0.32938597926003466</v>
      </c>
      <c r="M47" t="str">
        <f>_xlfn.XLOOKUP(A47,Sales!B47:B160,Sales!F47:F160,"Not found",0)</f>
        <v>Women</v>
      </c>
    </row>
    <row r="48" spans="1:13" ht="15.75" x14ac:dyDescent="0.25">
      <c r="A48" s="2" t="s">
        <v>16</v>
      </c>
      <c r="B48" s="2" t="s">
        <v>69</v>
      </c>
      <c r="C48" s="12">
        <v>0</v>
      </c>
      <c r="D48" s="4">
        <v>6</v>
      </c>
      <c r="E48" s="5">
        <v>6</v>
      </c>
      <c r="F48" s="7">
        <v>513.33000000000004</v>
      </c>
      <c r="G48" s="7">
        <f t="shared" si="0"/>
        <v>3079.9800000000005</v>
      </c>
      <c r="H48" s="7">
        <v>587.5</v>
      </c>
      <c r="I48" s="30">
        <f t="shared" si="1"/>
        <v>3525</v>
      </c>
      <c r="J48" s="31">
        <f t="shared" si="2"/>
        <v>3079.9800000000005</v>
      </c>
      <c r="K48" s="32">
        <f t="shared" si="3"/>
        <v>445.01999999999953</v>
      </c>
      <c r="L48" s="34">
        <f t="shared" si="4"/>
        <v>0.12624680851063816</v>
      </c>
      <c r="M48" t="str">
        <f>_xlfn.XLOOKUP(A48,Sales!B48:B161,Sales!F48:F161,"Not found",0)</f>
        <v>Home</v>
      </c>
    </row>
    <row r="49" spans="1:13" ht="15.75" x14ac:dyDescent="0.25">
      <c r="A49" s="2" t="s">
        <v>37</v>
      </c>
      <c r="B49" s="2" t="s">
        <v>70</v>
      </c>
      <c r="C49" s="12">
        <v>0</v>
      </c>
      <c r="D49" s="4">
        <v>8</v>
      </c>
      <c r="E49" s="5">
        <v>3</v>
      </c>
      <c r="F49" s="7">
        <v>240</v>
      </c>
      <c r="G49" s="7">
        <f t="shared" si="0"/>
        <v>1920</v>
      </c>
      <c r="H49" s="7">
        <v>285.70999999999998</v>
      </c>
      <c r="I49" s="30">
        <f t="shared" si="1"/>
        <v>857.12999999999988</v>
      </c>
      <c r="J49" s="31">
        <f t="shared" si="2"/>
        <v>720</v>
      </c>
      <c r="K49" s="32">
        <f t="shared" si="3"/>
        <v>137.12999999999988</v>
      </c>
      <c r="L49" s="34">
        <f t="shared" si="4"/>
        <v>0.15998739981099705</v>
      </c>
      <c r="M49" t="str">
        <f>_xlfn.XLOOKUP(A49,Sales!B49:B162,Sales!F49:F162,"Not found",0)</f>
        <v>Women</v>
      </c>
    </row>
    <row r="50" spans="1:13" ht="15.75" x14ac:dyDescent="0.25">
      <c r="A50" s="2" t="s">
        <v>16</v>
      </c>
      <c r="B50" s="2" t="s">
        <v>71</v>
      </c>
      <c r="C50" s="12">
        <v>0</v>
      </c>
      <c r="D50" s="4">
        <v>10</v>
      </c>
      <c r="E50" s="5">
        <v>9</v>
      </c>
      <c r="F50" s="7">
        <v>380</v>
      </c>
      <c r="G50" s="7">
        <f t="shared" si="0"/>
        <v>3800</v>
      </c>
      <c r="H50" s="7">
        <v>545.76</v>
      </c>
      <c r="I50" s="30">
        <f t="shared" si="1"/>
        <v>4911.84</v>
      </c>
      <c r="J50" s="31">
        <f t="shared" si="2"/>
        <v>3420</v>
      </c>
      <c r="K50" s="32">
        <f t="shared" si="3"/>
        <v>1491.8400000000001</v>
      </c>
      <c r="L50" s="34">
        <f t="shared" si="4"/>
        <v>0.30372324831427738</v>
      </c>
      <c r="M50" t="str">
        <f>_xlfn.XLOOKUP(A50,Sales!B50:B163,Sales!F50:F163,"Not found",0)</f>
        <v>Home</v>
      </c>
    </row>
    <row r="51" spans="1:13" ht="15.75" x14ac:dyDescent="0.25">
      <c r="A51" s="2" t="s">
        <v>16</v>
      </c>
      <c r="B51" s="2" t="s">
        <v>72</v>
      </c>
      <c r="C51" s="12">
        <v>0</v>
      </c>
      <c r="D51" s="4">
        <v>27</v>
      </c>
      <c r="E51" s="5">
        <v>22</v>
      </c>
      <c r="F51" s="7">
        <v>392.63</v>
      </c>
      <c r="G51" s="7">
        <f t="shared" si="0"/>
        <v>10601.01</v>
      </c>
      <c r="H51" s="7">
        <v>519.54999999999995</v>
      </c>
      <c r="I51" s="30">
        <f t="shared" si="1"/>
        <v>11430.099999999999</v>
      </c>
      <c r="J51" s="31">
        <f t="shared" si="2"/>
        <v>8637.86</v>
      </c>
      <c r="K51" s="32">
        <f t="shared" si="3"/>
        <v>2792.239999999998</v>
      </c>
      <c r="L51" s="34">
        <f t="shared" si="4"/>
        <v>0.24428832643633899</v>
      </c>
      <c r="M51" t="str">
        <f>_xlfn.XLOOKUP(A51,Sales!B51:B164,Sales!F51:F164,"Not found",0)</f>
        <v>Home</v>
      </c>
    </row>
    <row r="52" spans="1:13" ht="15.75" x14ac:dyDescent="0.25">
      <c r="A52" s="2" t="s">
        <v>16</v>
      </c>
      <c r="B52" s="2" t="s">
        <v>73</v>
      </c>
      <c r="C52" s="12">
        <v>0</v>
      </c>
      <c r="D52" s="4">
        <v>2</v>
      </c>
      <c r="E52" s="5">
        <v>2</v>
      </c>
      <c r="F52" s="7">
        <v>652</v>
      </c>
      <c r="G52" s="7">
        <f t="shared" si="0"/>
        <v>1304</v>
      </c>
      <c r="H52" s="7">
        <v>775</v>
      </c>
      <c r="I52" s="30">
        <f t="shared" si="1"/>
        <v>1550</v>
      </c>
      <c r="J52" s="31">
        <f t="shared" si="2"/>
        <v>1304</v>
      </c>
      <c r="K52" s="32">
        <f t="shared" si="3"/>
        <v>246</v>
      </c>
      <c r="L52" s="34">
        <f t="shared" si="4"/>
        <v>0.15870967741935485</v>
      </c>
      <c r="M52" t="str">
        <f>_xlfn.XLOOKUP(A52,Sales!B52:B165,Sales!F52:F165,"Not found",0)</f>
        <v>Home</v>
      </c>
    </row>
    <row r="53" spans="1:13" ht="15.75" x14ac:dyDescent="0.25">
      <c r="A53" s="2" t="s">
        <v>16</v>
      </c>
      <c r="B53" s="2" t="s">
        <v>74</v>
      </c>
      <c r="C53" s="12">
        <v>0</v>
      </c>
      <c r="D53" s="4">
        <v>5</v>
      </c>
      <c r="E53" s="5">
        <v>5</v>
      </c>
      <c r="F53" s="7">
        <v>706</v>
      </c>
      <c r="G53" s="7">
        <f t="shared" si="0"/>
        <v>3530</v>
      </c>
      <c r="H53" s="7">
        <v>845</v>
      </c>
      <c r="I53" s="30">
        <f t="shared" si="1"/>
        <v>4225</v>
      </c>
      <c r="J53" s="31">
        <f t="shared" si="2"/>
        <v>3530</v>
      </c>
      <c r="K53" s="32">
        <f t="shared" si="3"/>
        <v>695</v>
      </c>
      <c r="L53" s="34">
        <f t="shared" si="4"/>
        <v>0.16449704142011834</v>
      </c>
      <c r="M53" t="str">
        <f>_xlfn.XLOOKUP(A53,Sales!B53:B166,Sales!F53:F166,"Not found",0)</f>
        <v>Home</v>
      </c>
    </row>
    <row r="54" spans="1:13" ht="15.75" x14ac:dyDescent="0.25">
      <c r="A54" s="2" t="s">
        <v>16</v>
      </c>
      <c r="B54" s="2" t="s">
        <v>75</v>
      </c>
      <c r="C54" s="12">
        <v>0</v>
      </c>
      <c r="D54" s="4">
        <v>2</v>
      </c>
      <c r="E54" s="5">
        <v>1</v>
      </c>
      <c r="F54" s="7">
        <v>590</v>
      </c>
      <c r="G54" s="7">
        <f t="shared" si="0"/>
        <v>1180</v>
      </c>
      <c r="H54" s="7">
        <v>830</v>
      </c>
      <c r="I54" s="30">
        <f t="shared" si="1"/>
        <v>830</v>
      </c>
      <c r="J54" s="31">
        <f t="shared" si="2"/>
        <v>590</v>
      </c>
      <c r="K54" s="32">
        <f t="shared" si="3"/>
        <v>240</v>
      </c>
      <c r="L54" s="34">
        <f t="shared" si="4"/>
        <v>0.28915662650602408</v>
      </c>
      <c r="M54" t="str">
        <f>_xlfn.XLOOKUP(A54,Sales!B54:B167,Sales!F54:F167,"Not found",0)</f>
        <v>Home</v>
      </c>
    </row>
    <row r="55" spans="1:13" ht="15.75" x14ac:dyDescent="0.25">
      <c r="A55" s="2" t="s">
        <v>16</v>
      </c>
      <c r="B55" s="2" t="s">
        <v>76</v>
      </c>
      <c r="C55" s="12">
        <v>0</v>
      </c>
      <c r="D55" s="4">
        <v>17</v>
      </c>
      <c r="E55" s="5">
        <v>7</v>
      </c>
      <c r="F55" s="7">
        <v>307.26</v>
      </c>
      <c r="G55" s="7">
        <f t="shared" si="0"/>
        <v>5223.42</v>
      </c>
      <c r="H55" s="7">
        <v>484.29</v>
      </c>
      <c r="I55" s="30">
        <f t="shared" si="1"/>
        <v>3390.03</v>
      </c>
      <c r="J55" s="31">
        <f t="shared" si="2"/>
        <v>2150.8199999999997</v>
      </c>
      <c r="K55" s="32">
        <f t="shared" si="3"/>
        <v>1239.2100000000005</v>
      </c>
      <c r="L55" s="34">
        <f t="shared" si="4"/>
        <v>0.36554543765099434</v>
      </c>
      <c r="M55" t="str">
        <f>_xlfn.XLOOKUP(A55,Sales!B55:B168,Sales!F55:F168,"Not found",0)</f>
        <v>Home</v>
      </c>
    </row>
    <row r="56" spans="1:13" ht="15.75" x14ac:dyDescent="0.25">
      <c r="A56" s="2" t="s">
        <v>16</v>
      </c>
      <c r="B56" s="2" t="s">
        <v>77</v>
      </c>
      <c r="C56" s="12">
        <v>0</v>
      </c>
      <c r="D56" s="4">
        <v>49</v>
      </c>
      <c r="E56" s="5">
        <v>43</v>
      </c>
      <c r="F56" s="7">
        <v>292.08999999999997</v>
      </c>
      <c r="G56" s="7">
        <f t="shared" si="0"/>
        <v>14312.409999999998</v>
      </c>
      <c r="H56" s="7">
        <v>431.85</v>
      </c>
      <c r="I56" s="30">
        <f t="shared" si="1"/>
        <v>18569.55</v>
      </c>
      <c r="J56" s="31">
        <f t="shared" si="2"/>
        <v>12559.869999999999</v>
      </c>
      <c r="K56" s="32">
        <f t="shared" si="3"/>
        <v>6009.68</v>
      </c>
      <c r="L56" s="34">
        <f t="shared" si="4"/>
        <v>0.32363089035544751</v>
      </c>
      <c r="M56" t="str">
        <f>_xlfn.XLOOKUP(A56,Sales!B56:B169,Sales!F56:F169,"Not found",0)</f>
        <v>Home</v>
      </c>
    </row>
    <row r="57" spans="1:13" ht="15.75" x14ac:dyDescent="0.25">
      <c r="A57" s="2" t="s">
        <v>16</v>
      </c>
      <c r="B57" s="2" t="s">
        <v>78</v>
      </c>
      <c r="C57" s="12">
        <v>0</v>
      </c>
      <c r="D57" s="4">
        <v>5</v>
      </c>
      <c r="E57" s="5">
        <v>5</v>
      </c>
      <c r="F57" s="7">
        <v>566</v>
      </c>
      <c r="G57" s="7">
        <f t="shared" si="0"/>
        <v>2830</v>
      </c>
      <c r="H57" s="7">
        <v>700</v>
      </c>
      <c r="I57" s="30">
        <f t="shared" si="1"/>
        <v>3500</v>
      </c>
      <c r="J57" s="31">
        <f t="shared" si="2"/>
        <v>2830</v>
      </c>
      <c r="K57" s="32">
        <f t="shared" si="3"/>
        <v>670</v>
      </c>
      <c r="L57" s="34">
        <f t="shared" si="4"/>
        <v>0.19142857142857142</v>
      </c>
      <c r="M57" t="str">
        <f>_xlfn.XLOOKUP(A57,Sales!B57:B170,Sales!F57:F170,"Not found",0)</f>
        <v>Home</v>
      </c>
    </row>
    <row r="58" spans="1:13" ht="15.75" x14ac:dyDescent="0.25">
      <c r="A58" s="2" t="s">
        <v>16</v>
      </c>
      <c r="B58" s="2" t="s">
        <v>79</v>
      </c>
      <c r="C58" s="12">
        <v>0</v>
      </c>
      <c r="D58" s="4">
        <v>6</v>
      </c>
      <c r="E58" s="5">
        <v>6</v>
      </c>
      <c r="F58" s="7">
        <v>238.5</v>
      </c>
      <c r="G58" s="7">
        <f t="shared" si="0"/>
        <v>1431</v>
      </c>
      <c r="H58" s="7">
        <v>390</v>
      </c>
      <c r="I58" s="30">
        <f t="shared" si="1"/>
        <v>2340</v>
      </c>
      <c r="J58" s="31">
        <f t="shared" si="2"/>
        <v>1431</v>
      </c>
      <c r="K58" s="32">
        <f t="shared" si="3"/>
        <v>909</v>
      </c>
      <c r="L58" s="34">
        <f t="shared" si="4"/>
        <v>0.38846153846153847</v>
      </c>
      <c r="M58" t="str">
        <f>_xlfn.XLOOKUP(A58,Sales!B58:B171,Sales!F58:F171,"Not found",0)</f>
        <v>Home</v>
      </c>
    </row>
    <row r="59" spans="1:13" ht="15.75" x14ac:dyDescent="0.25">
      <c r="A59" s="2" t="s">
        <v>44</v>
      </c>
      <c r="B59" s="2" t="s">
        <v>80</v>
      </c>
      <c r="C59" s="12">
        <v>0</v>
      </c>
      <c r="D59" s="4">
        <v>4</v>
      </c>
      <c r="E59" s="5">
        <v>1</v>
      </c>
      <c r="F59" s="7">
        <v>245</v>
      </c>
      <c r="G59" s="7">
        <f t="shared" si="0"/>
        <v>980</v>
      </c>
      <c r="H59" s="7">
        <v>340</v>
      </c>
      <c r="I59" s="30">
        <f t="shared" si="1"/>
        <v>340</v>
      </c>
      <c r="J59" s="31">
        <f t="shared" si="2"/>
        <v>245</v>
      </c>
      <c r="K59" s="32">
        <f t="shared" si="3"/>
        <v>95</v>
      </c>
      <c r="L59" s="34">
        <f t="shared" si="4"/>
        <v>0.27941176470588236</v>
      </c>
      <c r="M59" t="str">
        <f>_xlfn.XLOOKUP(A59,Sales!B59:B172,Sales!F59:F172,"Not found",0)</f>
        <v>Women</v>
      </c>
    </row>
    <row r="60" spans="1:13" ht="15.75" x14ac:dyDescent="0.25">
      <c r="A60" s="2" t="s">
        <v>44</v>
      </c>
      <c r="B60" s="2" t="s">
        <v>81</v>
      </c>
      <c r="C60" s="12">
        <v>0</v>
      </c>
      <c r="D60" s="4">
        <v>3</v>
      </c>
      <c r="E60" s="5">
        <v>3</v>
      </c>
      <c r="F60" s="7">
        <v>260</v>
      </c>
      <c r="G60" s="7">
        <f t="shared" si="0"/>
        <v>780</v>
      </c>
      <c r="H60" s="7">
        <v>316.67</v>
      </c>
      <c r="I60" s="30">
        <f t="shared" si="1"/>
        <v>950.01</v>
      </c>
      <c r="J60" s="31">
        <f t="shared" si="2"/>
        <v>780</v>
      </c>
      <c r="K60" s="32">
        <f t="shared" si="3"/>
        <v>170.01</v>
      </c>
      <c r="L60" s="34">
        <f t="shared" si="4"/>
        <v>0.17895601098935801</v>
      </c>
      <c r="M60" t="str">
        <f>_xlfn.XLOOKUP(A60,Sales!B60:B173,Sales!F60:F173,"Not found",0)</f>
        <v>Women</v>
      </c>
    </row>
    <row r="61" spans="1:13" ht="15.75" x14ac:dyDescent="0.25">
      <c r="A61" s="2" t="s">
        <v>9</v>
      </c>
      <c r="B61" s="2" t="s">
        <v>82</v>
      </c>
      <c r="C61" s="12">
        <v>0</v>
      </c>
      <c r="D61" s="4">
        <v>2</v>
      </c>
      <c r="E61" s="5">
        <v>2</v>
      </c>
      <c r="F61" s="7">
        <v>650</v>
      </c>
      <c r="G61" s="7">
        <f t="shared" si="0"/>
        <v>1300</v>
      </c>
      <c r="H61" s="7">
        <v>1000</v>
      </c>
      <c r="I61" s="30">
        <f t="shared" si="1"/>
        <v>2000</v>
      </c>
      <c r="J61" s="31">
        <f t="shared" si="2"/>
        <v>1300</v>
      </c>
      <c r="K61" s="32">
        <f t="shared" si="3"/>
        <v>700</v>
      </c>
      <c r="L61" s="34">
        <f t="shared" si="4"/>
        <v>0.35</v>
      </c>
      <c r="M61" t="str">
        <f>_xlfn.XLOOKUP(A61,Sales!B61:B174,Sales!F61:F174,"Not found",0)</f>
        <v>Women</v>
      </c>
    </row>
    <row r="62" spans="1:13" ht="15.75" x14ac:dyDescent="0.25">
      <c r="A62" s="2" t="s">
        <v>37</v>
      </c>
      <c r="B62" s="2" t="s">
        <v>83</v>
      </c>
      <c r="C62" s="12">
        <v>0</v>
      </c>
      <c r="D62" s="4">
        <v>2</v>
      </c>
      <c r="E62" s="5">
        <v>0</v>
      </c>
      <c r="F62" s="7">
        <v>572.42999999999995</v>
      </c>
      <c r="G62" s="7">
        <f t="shared" si="0"/>
        <v>1144.8599999999999</v>
      </c>
      <c r="H62" s="7">
        <v>0</v>
      </c>
      <c r="I62" s="30">
        <f t="shared" si="1"/>
        <v>0</v>
      </c>
      <c r="J62" s="31">
        <f t="shared" si="2"/>
        <v>0</v>
      </c>
      <c r="K62" s="32">
        <f t="shared" si="3"/>
        <v>0</v>
      </c>
      <c r="L62" s="34">
        <v>0</v>
      </c>
      <c r="M62" t="str">
        <f>_xlfn.XLOOKUP(A62,Sales!B62:B175,Sales!F62:F175,"Not found",0)</f>
        <v>Women</v>
      </c>
    </row>
    <row r="63" spans="1:13" ht="15.75" x14ac:dyDescent="0.25">
      <c r="A63" s="2" t="s">
        <v>37</v>
      </c>
      <c r="B63" s="2" t="s">
        <v>84</v>
      </c>
      <c r="C63" s="12">
        <v>0</v>
      </c>
      <c r="D63" s="4">
        <v>3</v>
      </c>
      <c r="E63" s="5">
        <v>0</v>
      </c>
      <c r="F63" s="7">
        <v>492.63</v>
      </c>
      <c r="G63" s="7">
        <f t="shared" si="0"/>
        <v>1477.8899999999999</v>
      </c>
      <c r="H63" s="7">
        <v>0</v>
      </c>
      <c r="I63" s="30">
        <f t="shared" si="1"/>
        <v>0</v>
      </c>
      <c r="J63" s="31">
        <f t="shared" si="2"/>
        <v>0</v>
      </c>
      <c r="K63" s="32">
        <f t="shared" si="3"/>
        <v>0</v>
      </c>
      <c r="L63" s="34">
        <v>0</v>
      </c>
      <c r="M63" t="str">
        <f>_xlfn.XLOOKUP(A63,Sales!B63:B176,Sales!F63:F176,"Not found",0)</f>
        <v>Women</v>
      </c>
    </row>
    <row r="64" spans="1:13" ht="15.75" x14ac:dyDescent="0.25">
      <c r="A64" s="2" t="s">
        <v>37</v>
      </c>
      <c r="B64" s="2" t="s">
        <v>85</v>
      </c>
      <c r="C64" s="12">
        <v>0</v>
      </c>
      <c r="D64" s="4">
        <v>4</v>
      </c>
      <c r="E64" s="5">
        <v>0</v>
      </c>
      <c r="F64" s="7">
        <v>492.63</v>
      </c>
      <c r="G64" s="7">
        <f t="shared" si="0"/>
        <v>1970.52</v>
      </c>
      <c r="H64" s="7">
        <v>0</v>
      </c>
      <c r="I64" s="30">
        <f t="shared" si="1"/>
        <v>0</v>
      </c>
      <c r="J64" s="31">
        <f t="shared" si="2"/>
        <v>0</v>
      </c>
      <c r="K64" s="32">
        <f t="shared" si="3"/>
        <v>0</v>
      </c>
      <c r="L64" s="34">
        <v>0</v>
      </c>
      <c r="M64" t="str">
        <f>_xlfn.XLOOKUP(A64,Sales!B64:B177,Sales!F64:F177,"Not found",0)</f>
        <v>Women</v>
      </c>
    </row>
    <row r="65" spans="1:13" ht="15.75" x14ac:dyDescent="0.25">
      <c r="A65" s="2" t="s">
        <v>37</v>
      </c>
      <c r="B65" s="2" t="s">
        <v>86</v>
      </c>
      <c r="C65" s="12">
        <v>0</v>
      </c>
      <c r="D65" s="4">
        <v>3</v>
      </c>
      <c r="E65" s="5">
        <v>0</v>
      </c>
      <c r="F65" s="7">
        <v>348</v>
      </c>
      <c r="G65" s="7">
        <f t="shared" si="0"/>
        <v>1044</v>
      </c>
      <c r="H65" s="7">
        <v>0</v>
      </c>
      <c r="I65" s="30">
        <f t="shared" si="1"/>
        <v>0</v>
      </c>
      <c r="J65" s="31">
        <f t="shared" si="2"/>
        <v>0</v>
      </c>
      <c r="K65" s="32">
        <f t="shared" si="3"/>
        <v>0</v>
      </c>
      <c r="L65" s="34">
        <v>0</v>
      </c>
      <c r="M65" t="str">
        <f>_xlfn.XLOOKUP(A65,Sales!B65:B178,Sales!F65:F178,"Not found",0)</f>
        <v>Women</v>
      </c>
    </row>
    <row r="66" spans="1:13" ht="15.75" x14ac:dyDescent="0.25">
      <c r="A66" s="2" t="s">
        <v>37</v>
      </c>
      <c r="B66" s="2" t="s">
        <v>87</v>
      </c>
      <c r="C66" s="12">
        <v>0</v>
      </c>
      <c r="D66" s="4">
        <v>3</v>
      </c>
      <c r="E66" s="5">
        <v>1</v>
      </c>
      <c r="F66" s="7">
        <v>348</v>
      </c>
      <c r="G66" s="7">
        <f t="shared" ref="G66:G129" si="5">D66*F66</f>
        <v>1044</v>
      </c>
      <c r="H66" s="7">
        <v>580</v>
      </c>
      <c r="I66" s="30">
        <f t="shared" ref="I66:I129" si="6">E66*H66</f>
        <v>580</v>
      </c>
      <c r="J66" s="31">
        <f t="shared" si="2"/>
        <v>348</v>
      </c>
      <c r="K66" s="32">
        <f t="shared" si="3"/>
        <v>232</v>
      </c>
      <c r="L66" s="34">
        <f t="shared" si="4"/>
        <v>0.4</v>
      </c>
      <c r="M66" t="str">
        <f>_xlfn.XLOOKUP(A66,Sales!B66:B179,Sales!F66:F179,"Not found",0)</f>
        <v>Women</v>
      </c>
    </row>
    <row r="67" spans="1:13" ht="15.75" x14ac:dyDescent="0.25">
      <c r="A67" s="2" t="s">
        <v>9</v>
      </c>
      <c r="B67" s="2" t="s">
        <v>88</v>
      </c>
      <c r="C67" s="12">
        <v>0</v>
      </c>
      <c r="D67" s="4">
        <v>1</v>
      </c>
      <c r="E67" s="5">
        <v>1</v>
      </c>
      <c r="F67" s="7">
        <v>1320</v>
      </c>
      <c r="G67" s="7">
        <f t="shared" si="5"/>
        <v>1320</v>
      </c>
      <c r="H67" s="7">
        <v>1700</v>
      </c>
      <c r="I67" s="30">
        <f t="shared" si="6"/>
        <v>1700</v>
      </c>
      <c r="J67" s="31">
        <f t="shared" ref="J67:J130" si="7">E67*F67</f>
        <v>1320</v>
      </c>
      <c r="K67" s="32">
        <f t="shared" ref="K67:K130" si="8">I67-J67</f>
        <v>380</v>
      </c>
      <c r="L67" s="34">
        <f t="shared" si="4"/>
        <v>0.22352941176470589</v>
      </c>
      <c r="M67" t="str">
        <f>_xlfn.XLOOKUP(A67,Sales!B67:B180,Sales!F67:F180,"Not found",0)</f>
        <v>Women</v>
      </c>
    </row>
    <row r="68" spans="1:13" ht="15.75" x14ac:dyDescent="0.25">
      <c r="A68" s="2" t="s">
        <v>9</v>
      </c>
      <c r="B68" s="2" t="s">
        <v>89</v>
      </c>
      <c r="C68" s="12">
        <v>0</v>
      </c>
      <c r="D68" s="4">
        <v>1</v>
      </c>
      <c r="E68" s="5">
        <v>1</v>
      </c>
      <c r="F68" s="7">
        <v>1419</v>
      </c>
      <c r="G68" s="7">
        <f t="shared" si="5"/>
        <v>1419</v>
      </c>
      <c r="H68" s="7">
        <v>1850</v>
      </c>
      <c r="I68" s="30">
        <f t="shared" si="6"/>
        <v>1850</v>
      </c>
      <c r="J68" s="31">
        <f t="shared" si="7"/>
        <v>1419</v>
      </c>
      <c r="K68" s="32">
        <f t="shared" si="8"/>
        <v>431</v>
      </c>
      <c r="L68" s="34">
        <f t="shared" ref="L68:L130" si="9">K68/I68</f>
        <v>0.23297297297297298</v>
      </c>
      <c r="M68" t="str">
        <f>_xlfn.XLOOKUP(A68,Sales!B68:B181,Sales!F68:F181,"Not found",0)</f>
        <v>Women</v>
      </c>
    </row>
    <row r="69" spans="1:13" ht="15.75" x14ac:dyDescent="0.25">
      <c r="A69" s="2" t="s">
        <v>46</v>
      </c>
      <c r="B69" s="2" t="s">
        <v>90</v>
      </c>
      <c r="C69" s="12">
        <v>0</v>
      </c>
      <c r="D69" s="4">
        <v>4</v>
      </c>
      <c r="E69" s="5">
        <v>2</v>
      </c>
      <c r="F69" s="7">
        <v>348</v>
      </c>
      <c r="G69" s="7">
        <f t="shared" si="5"/>
        <v>1392</v>
      </c>
      <c r="H69" s="7">
        <v>610</v>
      </c>
      <c r="I69" s="30">
        <f t="shared" si="6"/>
        <v>1220</v>
      </c>
      <c r="J69" s="31">
        <f t="shared" si="7"/>
        <v>696</v>
      </c>
      <c r="K69" s="32">
        <f t="shared" si="8"/>
        <v>524</v>
      </c>
      <c r="L69" s="34">
        <f t="shared" si="9"/>
        <v>0.42950819672131146</v>
      </c>
      <c r="M69" t="str">
        <f>_xlfn.XLOOKUP(A69,Sales!B69:B182,Sales!F69:F182,"Not found",0)</f>
        <v>Women</v>
      </c>
    </row>
    <row r="70" spans="1:13" ht="15.75" x14ac:dyDescent="0.25">
      <c r="A70" s="2" t="s">
        <v>9</v>
      </c>
      <c r="B70" s="2" t="s">
        <v>91</v>
      </c>
      <c r="C70" s="12">
        <v>0</v>
      </c>
      <c r="D70" s="4">
        <v>4</v>
      </c>
      <c r="E70" s="5">
        <v>4</v>
      </c>
      <c r="F70" s="7">
        <v>440</v>
      </c>
      <c r="G70" s="7">
        <f t="shared" si="5"/>
        <v>1760</v>
      </c>
      <c r="H70" s="7">
        <v>573.45000000000005</v>
      </c>
      <c r="I70" s="30">
        <f t="shared" si="6"/>
        <v>2293.8000000000002</v>
      </c>
      <c r="J70" s="31">
        <f t="shared" si="7"/>
        <v>1760</v>
      </c>
      <c r="K70" s="32">
        <f t="shared" si="8"/>
        <v>533.80000000000018</v>
      </c>
      <c r="L70" s="34">
        <f t="shared" si="9"/>
        <v>0.23271427325834865</v>
      </c>
      <c r="M70" t="str">
        <f>_xlfn.XLOOKUP(A70,Sales!B70:B183,Sales!F70:F183,"Not found",0)</f>
        <v>Women</v>
      </c>
    </row>
    <row r="71" spans="1:13" ht="15.75" x14ac:dyDescent="0.25">
      <c r="A71" s="2" t="s">
        <v>37</v>
      </c>
      <c r="B71" s="2" t="s">
        <v>92</v>
      </c>
      <c r="C71" s="12">
        <v>0</v>
      </c>
      <c r="D71" s="4">
        <v>2</v>
      </c>
      <c r="E71" s="5">
        <v>2</v>
      </c>
      <c r="F71" s="7">
        <v>250</v>
      </c>
      <c r="G71" s="7">
        <f t="shared" si="5"/>
        <v>500</v>
      </c>
      <c r="H71" s="7">
        <v>330</v>
      </c>
      <c r="I71" s="30">
        <f t="shared" si="6"/>
        <v>660</v>
      </c>
      <c r="J71" s="31">
        <f t="shared" si="7"/>
        <v>500</v>
      </c>
      <c r="K71" s="32">
        <f t="shared" si="8"/>
        <v>160</v>
      </c>
      <c r="L71" s="34">
        <f t="shared" si="9"/>
        <v>0.24242424242424243</v>
      </c>
      <c r="M71" t="str">
        <f>_xlfn.XLOOKUP(A71,Sales!B71:B184,Sales!F71:F184,"Not found",0)</f>
        <v>Women</v>
      </c>
    </row>
    <row r="72" spans="1:13" ht="15.75" x14ac:dyDescent="0.25">
      <c r="A72" s="2" t="s">
        <v>9</v>
      </c>
      <c r="B72" s="2" t="s">
        <v>93</v>
      </c>
      <c r="C72" s="12">
        <v>0</v>
      </c>
      <c r="D72" s="4">
        <v>2</v>
      </c>
      <c r="E72" s="5">
        <v>2</v>
      </c>
      <c r="F72" s="7">
        <v>500</v>
      </c>
      <c r="G72" s="7">
        <f t="shared" si="5"/>
        <v>1000</v>
      </c>
      <c r="H72" s="7">
        <v>765</v>
      </c>
      <c r="I72" s="30">
        <f t="shared" si="6"/>
        <v>1530</v>
      </c>
      <c r="J72" s="31">
        <f t="shared" si="7"/>
        <v>1000</v>
      </c>
      <c r="K72" s="32">
        <f t="shared" si="8"/>
        <v>530</v>
      </c>
      <c r="L72" s="34">
        <f t="shared" si="9"/>
        <v>0.34640522875816993</v>
      </c>
      <c r="M72" t="str">
        <f>_xlfn.XLOOKUP(A72,Sales!B72:B185,Sales!F72:F185,"Not found",0)</f>
        <v>Women</v>
      </c>
    </row>
    <row r="73" spans="1:13" ht="15.75" x14ac:dyDescent="0.25">
      <c r="A73" s="2" t="s">
        <v>9</v>
      </c>
      <c r="B73" s="2" t="s">
        <v>94</v>
      </c>
      <c r="C73" s="12">
        <v>0</v>
      </c>
      <c r="D73" s="4">
        <v>10</v>
      </c>
      <c r="E73" s="5">
        <v>9</v>
      </c>
      <c r="F73" s="7">
        <v>420</v>
      </c>
      <c r="G73" s="7">
        <f t="shared" si="5"/>
        <v>4200</v>
      </c>
      <c r="H73" s="7">
        <v>623.33000000000004</v>
      </c>
      <c r="I73" s="30">
        <f t="shared" si="6"/>
        <v>5609.97</v>
      </c>
      <c r="J73" s="31">
        <f t="shared" si="7"/>
        <v>3780</v>
      </c>
      <c r="K73" s="32">
        <f t="shared" si="8"/>
        <v>1829.9700000000003</v>
      </c>
      <c r="L73" s="34">
        <f t="shared" si="9"/>
        <v>0.32619960534548315</v>
      </c>
      <c r="M73" t="str">
        <f>_xlfn.XLOOKUP(A73,Sales!B73:B186,Sales!F73:F186,"Not found",0)</f>
        <v>Women</v>
      </c>
    </row>
    <row r="74" spans="1:13" ht="15.75" x14ac:dyDescent="0.25">
      <c r="A74" s="2" t="s">
        <v>9</v>
      </c>
      <c r="B74" s="2" t="s">
        <v>95</v>
      </c>
      <c r="C74" s="12">
        <v>0</v>
      </c>
      <c r="D74" s="4">
        <v>6</v>
      </c>
      <c r="E74" s="5">
        <v>6</v>
      </c>
      <c r="F74" s="7">
        <v>331.17</v>
      </c>
      <c r="G74" s="7">
        <f t="shared" si="5"/>
        <v>1987.02</v>
      </c>
      <c r="H74" s="7">
        <v>534.14</v>
      </c>
      <c r="I74" s="30">
        <f t="shared" si="6"/>
        <v>3204.84</v>
      </c>
      <c r="J74" s="31">
        <f t="shared" si="7"/>
        <v>1987.02</v>
      </c>
      <c r="K74" s="32">
        <f t="shared" si="8"/>
        <v>1217.8200000000002</v>
      </c>
      <c r="L74" s="34">
        <f t="shared" si="9"/>
        <v>0.37999400906129482</v>
      </c>
      <c r="M74" t="str">
        <f>_xlfn.XLOOKUP(A74,Sales!B74:B187,Sales!F74:F187,"Not found",0)</f>
        <v>Women</v>
      </c>
    </row>
    <row r="75" spans="1:13" ht="15.75" x14ac:dyDescent="0.25">
      <c r="A75" s="2" t="s">
        <v>49</v>
      </c>
      <c r="B75" s="2" t="s">
        <v>96</v>
      </c>
      <c r="C75" s="12">
        <v>0</v>
      </c>
      <c r="D75" s="4">
        <v>2</v>
      </c>
      <c r="E75" s="5">
        <v>0</v>
      </c>
      <c r="F75" s="7">
        <v>95</v>
      </c>
      <c r="G75" s="7">
        <f t="shared" si="5"/>
        <v>190</v>
      </c>
      <c r="H75" s="7">
        <v>0</v>
      </c>
      <c r="I75" s="30">
        <f t="shared" si="6"/>
        <v>0</v>
      </c>
      <c r="J75" s="31">
        <f t="shared" si="7"/>
        <v>0</v>
      </c>
      <c r="K75" s="32">
        <f t="shared" si="8"/>
        <v>0</v>
      </c>
      <c r="L75" s="34">
        <v>0</v>
      </c>
      <c r="M75" t="s">
        <v>160</v>
      </c>
    </row>
    <row r="76" spans="1:13" ht="15.75" x14ac:dyDescent="0.25">
      <c r="A76" s="2" t="s">
        <v>49</v>
      </c>
      <c r="B76" s="2" t="s">
        <v>97</v>
      </c>
      <c r="C76" s="12">
        <v>0</v>
      </c>
      <c r="D76" s="4">
        <v>1</v>
      </c>
      <c r="E76" s="5">
        <v>0</v>
      </c>
      <c r="F76" s="7">
        <v>95</v>
      </c>
      <c r="G76" s="7">
        <f t="shared" si="5"/>
        <v>95</v>
      </c>
      <c r="H76" s="7">
        <v>0</v>
      </c>
      <c r="I76" s="30">
        <f t="shared" si="6"/>
        <v>0</v>
      </c>
      <c r="J76" s="31">
        <f t="shared" si="7"/>
        <v>0</v>
      </c>
      <c r="K76" s="32">
        <f t="shared" si="8"/>
        <v>0</v>
      </c>
      <c r="L76" s="34">
        <v>0</v>
      </c>
      <c r="M76" t="s">
        <v>160</v>
      </c>
    </row>
    <row r="77" spans="1:13" ht="15.75" x14ac:dyDescent="0.25">
      <c r="A77" s="2" t="s">
        <v>49</v>
      </c>
      <c r="B77" s="2" t="s">
        <v>98</v>
      </c>
      <c r="C77" s="12">
        <v>0</v>
      </c>
      <c r="D77" s="4">
        <v>2</v>
      </c>
      <c r="E77" s="5">
        <v>0</v>
      </c>
      <c r="F77" s="7">
        <v>95</v>
      </c>
      <c r="G77" s="7">
        <f t="shared" si="5"/>
        <v>190</v>
      </c>
      <c r="H77" s="7">
        <v>0</v>
      </c>
      <c r="I77" s="30">
        <f t="shared" si="6"/>
        <v>0</v>
      </c>
      <c r="J77" s="31">
        <f t="shared" si="7"/>
        <v>0</v>
      </c>
      <c r="K77" s="32">
        <f t="shared" si="8"/>
        <v>0</v>
      </c>
      <c r="L77" s="34">
        <v>0</v>
      </c>
      <c r="M77" t="s">
        <v>160</v>
      </c>
    </row>
    <row r="78" spans="1:13" ht="15.75" x14ac:dyDescent="0.25">
      <c r="A78" s="2" t="s">
        <v>9</v>
      </c>
      <c r="B78" s="2" t="s">
        <v>99</v>
      </c>
      <c r="C78" s="12">
        <v>0</v>
      </c>
      <c r="D78" s="4">
        <v>3</v>
      </c>
      <c r="E78" s="5">
        <v>3</v>
      </c>
      <c r="F78" s="7">
        <v>1133.33</v>
      </c>
      <c r="G78" s="7">
        <f t="shared" si="5"/>
        <v>3399.99</v>
      </c>
      <c r="H78" s="7">
        <v>1400</v>
      </c>
      <c r="I78" s="30">
        <f t="shared" si="6"/>
        <v>4200</v>
      </c>
      <c r="J78" s="31">
        <f t="shared" si="7"/>
        <v>3399.99</v>
      </c>
      <c r="K78" s="32">
        <f t="shared" si="8"/>
        <v>800.01000000000022</v>
      </c>
      <c r="L78" s="34">
        <f t="shared" si="9"/>
        <v>0.19047857142857147</v>
      </c>
      <c r="M78" t="str">
        <f>_xlfn.XLOOKUP(A78,Sales!B78:B191,Sales!F78:F191,"Not found",0)</f>
        <v>Women</v>
      </c>
    </row>
    <row r="79" spans="1:13" ht="15.75" x14ac:dyDescent="0.25">
      <c r="A79" s="2" t="s">
        <v>100</v>
      </c>
      <c r="B79" s="2" t="s">
        <v>101</v>
      </c>
      <c r="C79" s="12">
        <v>0</v>
      </c>
      <c r="D79" s="4">
        <v>8</v>
      </c>
      <c r="E79" s="5">
        <v>2</v>
      </c>
      <c r="F79" s="7">
        <v>204.76</v>
      </c>
      <c r="G79" s="7">
        <f t="shared" si="5"/>
        <v>1638.08</v>
      </c>
      <c r="H79" s="7">
        <v>352</v>
      </c>
      <c r="I79" s="30">
        <f t="shared" si="6"/>
        <v>704</v>
      </c>
      <c r="J79" s="31">
        <f t="shared" si="7"/>
        <v>409.52</v>
      </c>
      <c r="K79" s="32">
        <f t="shared" si="8"/>
        <v>294.48</v>
      </c>
      <c r="L79" s="34">
        <f t="shared" si="9"/>
        <v>0.41829545454545458</v>
      </c>
      <c r="M79" t="s">
        <v>160</v>
      </c>
    </row>
    <row r="80" spans="1:13" ht="15.75" x14ac:dyDescent="0.25">
      <c r="A80" s="2" t="s">
        <v>9</v>
      </c>
      <c r="B80" s="2" t="s">
        <v>102</v>
      </c>
      <c r="C80" s="12">
        <v>0</v>
      </c>
      <c r="D80" s="4">
        <v>1</v>
      </c>
      <c r="E80" s="5">
        <v>1</v>
      </c>
      <c r="F80" s="7">
        <v>600</v>
      </c>
      <c r="G80" s="7">
        <f t="shared" si="5"/>
        <v>600</v>
      </c>
      <c r="H80" s="7">
        <v>1000</v>
      </c>
      <c r="I80" s="30">
        <f t="shared" si="6"/>
        <v>1000</v>
      </c>
      <c r="J80" s="31">
        <f t="shared" si="7"/>
        <v>600</v>
      </c>
      <c r="K80" s="32">
        <f t="shared" si="8"/>
        <v>400</v>
      </c>
      <c r="L80" s="34">
        <f t="shared" si="9"/>
        <v>0.4</v>
      </c>
      <c r="M80" t="str">
        <f>_xlfn.XLOOKUP(A80,Sales!B80:B193,Sales!F80:F193,"Not found",0)</f>
        <v>Women</v>
      </c>
    </row>
    <row r="81" spans="1:13" ht="15.75" x14ac:dyDescent="0.25">
      <c r="A81" s="2" t="s">
        <v>9</v>
      </c>
      <c r="B81" s="2" t="s">
        <v>103</v>
      </c>
      <c r="C81" s="12">
        <v>0</v>
      </c>
      <c r="D81" s="4">
        <v>1</v>
      </c>
      <c r="E81" s="5">
        <v>0</v>
      </c>
      <c r="F81" s="7">
        <v>350</v>
      </c>
      <c r="G81" s="7">
        <f t="shared" si="5"/>
        <v>350</v>
      </c>
      <c r="H81" s="7">
        <v>0</v>
      </c>
      <c r="I81" s="30">
        <f t="shared" si="6"/>
        <v>0</v>
      </c>
      <c r="J81" s="31">
        <f t="shared" si="7"/>
        <v>0</v>
      </c>
      <c r="K81" s="32">
        <f t="shared" si="8"/>
        <v>0</v>
      </c>
      <c r="L81" s="34">
        <v>0</v>
      </c>
      <c r="M81" t="str">
        <f>_xlfn.XLOOKUP(A81,Sales!B81:B194,Sales!F81:F194,"Not found",0)</f>
        <v>Women</v>
      </c>
    </row>
    <row r="82" spans="1:13" ht="15.75" x14ac:dyDescent="0.25">
      <c r="A82" s="2" t="s">
        <v>104</v>
      </c>
      <c r="B82" s="2" t="s">
        <v>105</v>
      </c>
      <c r="C82" s="12">
        <v>0</v>
      </c>
      <c r="D82" s="4">
        <v>3</v>
      </c>
      <c r="E82" s="5">
        <v>3</v>
      </c>
      <c r="F82" s="7">
        <v>369</v>
      </c>
      <c r="G82" s="7">
        <f t="shared" si="5"/>
        <v>1107</v>
      </c>
      <c r="H82" s="7">
        <v>413.33</v>
      </c>
      <c r="I82" s="30">
        <f t="shared" si="6"/>
        <v>1239.99</v>
      </c>
      <c r="J82" s="31">
        <f t="shared" si="7"/>
        <v>1107</v>
      </c>
      <c r="K82" s="32">
        <f t="shared" si="8"/>
        <v>132.99</v>
      </c>
      <c r="L82" s="34">
        <f t="shared" si="9"/>
        <v>0.10725086492633006</v>
      </c>
      <c r="M82" t="str">
        <f>_xlfn.XLOOKUP(A82,Sales!B82:B195,Sales!F82:F195,"Not found",0)</f>
        <v>Men</v>
      </c>
    </row>
    <row r="83" spans="1:13" ht="15.75" x14ac:dyDescent="0.25">
      <c r="A83" s="2" t="s">
        <v>104</v>
      </c>
      <c r="B83" s="2" t="s">
        <v>106</v>
      </c>
      <c r="C83" s="12">
        <v>0</v>
      </c>
      <c r="D83" s="4">
        <v>2</v>
      </c>
      <c r="E83" s="5">
        <v>1</v>
      </c>
      <c r="F83" s="7">
        <v>369</v>
      </c>
      <c r="G83" s="7">
        <f t="shared" si="5"/>
        <v>738</v>
      </c>
      <c r="H83" s="7">
        <v>400</v>
      </c>
      <c r="I83" s="30">
        <f t="shared" si="6"/>
        <v>400</v>
      </c>
      <c r="J83" s="31">
        <f t="shared" si="7"/>
        <v>369</v>
      </c>
      <c r="K83" s="32">
        <f t="shared" si="8"/>
        <v>31</v>
      </c>
      <c r="L83" s="34">
        <f t="shared" si="9"/>
        <v>7.7499999999999999E-2</v>
      </c>
      <c r="M83" t="str">
        <f>_xlfn.XLOOKUP(A83,Sales!B83:B196,Sales!F83:F196,"Not found",0)</f>
        <v>Men</v>
      </c>
    </row>
    <row r="84" spans="1:13" ht="15.75" x14ac:dyDescent="0.25">
      <c r="A84" s="2" t="s">
        <v>104</v>
      </c>
      <c r="B84" s="2" t="s">
        <v>107</v>
      </c>
      <c r="C84" s="12">
        <v>0</v>
      </c>
      <c r="D84" s="4">
        <v>1</v>
      </c>
      <c r="E84" s="5">
        <v>1</v>
      </c>
      <c r="F84" s="7">
        <v>369</v>
      </c>
      <c r="G84" s="7">
        <f t="shared" si="5"/>
        <v>369</v>
      </c>
      <c r="H84" s="7">
        <v>400</v>
      </c>
      <c r="I84" s="30">
        <f t="shared" si="6"/>
        <v>400</v>
      </c>
      <c r="J84" s="31">
        <f t="shared" si="7"/>
        <v>369</v>
      </c>
      <c r="K84" s="32">
        <f t="shared" si="8"/>
        <v>31</v>
      </c>
      <c r="L84" s="34">
        <f t="shared" si="9"/>
        <v>7.7499999999999999E-2</v>
      </c>
      <c r="M84" t="str">
        <f>_xlfn.XLOOKUP(A84,Sales!B84:B197,Sales!F84:F197,"Not found",0)</f>
        <v>Men</v>
      </c>
    </row>
    <row r="85" spans="1:13" ht="15.75" x14ac:dyDescent="0.25">
      <c r="A85" s="2" t="s">
        <v>104</v>
      </c>
      <c r="B85" s="2" t="s">
        <v>108</v>
      </c>
      <c r="C85" s="12">
        <v>0</v>
      </c>
      <c r="D85" s="4">
        <v>1</v>
      </c>
      <c r="E85" s="5">
        <v>1</v>
      </c>
      <c r="F85" s="7">
        <v>369</v>
      </c>
      <c r="G85" s="7">
        <f t="shared" si="5"/>
        <v>369</v>
      </c>
      <c r="H85" s="7">
        <v>400</v>
      </c>
      <c r="I85" s="30">
        <f t="shared" si="6"/>
        <v>400</v>
      </c>
      <c r="J85" s="31">
        <f t="shared" si="7"/>
        <v>369</v>
      </c>
      <c r="K85" s="32">
        <f t="shared" si="8"/>
        <v>31</v>
      </c>
      <c r="L85" s="34">
        <f t="shared" si="9"/>
        <v>7.7499999999999999E-2</v>
      </c>
      <c r="M85" t="str">
        <f>_xlfn.XLOOKUP(A85,Sales!B85:B198,Sales!F85:F198,"Not found",0)</f>
        <v>Men</v>
      </c>
    </row>
    <row r="86" spans="1:13" ht="15.75" x14ac:dyDescent="0.25">
      <c r="A86" s="2" t="s">
        <v>16</v>
      </c>
      <c r="B86" s="2" t="s">
        <v>109</v>
      </c>
      <c r="C86" s="12">
        <v>0</v>
      </c>
      <c r="D86" s="4">
        <v>6</v>
      </c>
      <c r="E86" s="5">
        <v>5</v>
      </c>
      <c r="F86" s="7">
        <v>357</v>
      </c>
      <c r="G86" s="7">
        <f t="shared" si="5"/>
        <v>2142</v>
      </c>
      <c r="H86" s="7">
        <v>414</v>
      </c>
      <c r="I86" s="30">
        <f t="shared" si="6"/>
        <v>2070</v>
      </c>
      <c r="J86" s="31">
        <f t="shared" si="7"/>
        <v>1785</v>
      </c>
      <c r="K86" s="32">
        <f t="shared" si="8"/>
        <v>285</v>
      </c>
      <c r="L86" s="34">
        <f t="shared" si="9"/>
        <v>0.13768115942028986</v>
      </c>
      <c r="M86" t="str">
        <f>_xlfn.XLOOKUP(A86,Sales!B86:B199,Sales!F86:F199,"Not found",0)</f>
        <v>Home</v>
      </c>
    </row>
    <row r="87" spans="1:13" ht="15.75" x14ac:dyDescent="0.25">
      <c r="A87" s="2" t="s">
        <v>37</v>
      </c>
      <c r="B87" s="2" t="s">
        <v>110</v>
      </c>
      <c r="C87" s="12">
        <v>0</v>
      </c>
      <c r="D87" s="4">
        <v>4</v>
      </c>
      <c r="E87" s="5">
        <v>2</v>
      </c>
      <c r="F87" s="7">
        <v>561.27</v>
      </c>
      <c r="G87" s="7">
        <f t="shared" si="5"/>
        <v>2245.08</v>
      </c>
      <c r="H87" s="7">
        <v>650</v>
      </c>
      <c r="I87" s="30">
        <f t="shared" si="6"/>
        <v>1300</v>
      </c>
      <c r="J87" s="31">
        <f t="shared" si="7"/>
        <v>1122.54</v>
      </c>
      <c r="K87" s="32">
        <f t="shared" si="8"/>
        <v>177.46000000000004</v>
      </c>
      <c r="L87" s="34">
        <f t="shared" si="9"/>
        <v>0.13650769230769233</v>
      </c>
      <c r="M87" t="str">
        <f>_xlfn.XLOOKUP(A87,Sales!B87:B200,Sales!F87:F200,"Not found",0)</f>
        <v>Women</v>
      </c>
    </row>
    <row r="88" spans="1:13" ht="15.75" x14ac:dyDescent="0.25">
      <c r="A88" s="2" t="s">
        <v>37</v>
      </c>
      <c r="B88" s="2" t="s">
        <v>111</v>
      </c>
      <c r="C88" s="12">
        <v>0</v>
      </c>
      <c r="D88" s="4">
        <v>4</v>
      </c>
      <c r="E88" s="5">
        <v>2</v>
      </c>
      <c r="F88" s="7">
        <v>561.27</v>
      </c>
      <c r="G88" s="7">
        <f t="shared" si="5"/>
        <v>2245.08</v>
      </c>
      <c r="H88" s="7">
        <v>745</v>
      </c>
      <c r="I88" s="30">
        <f t="shared" si="6"/>
        <v>1490</v>
      </c>
      <c r="J88" s="31">
        <f t="shared" si="7"/>
        <v>1122.54</v>
      </c>
      <c r="K88" s="32">
        <f t="shared" si="8"/>
        <v>367.46000000000004</v>
      </c>
      <c r="L88" s="34">
        <f t="shared" si="9"/>
        <v>0.24661744966442956</v>
      </c>
      <c r="M88" t="str">
        <f>_xlfn.XLOOKUP(A88,Sales!B88:B201,Sales!F88:F201,"Not found",0)</f>
        <v>Women</v>
      </c>
    </row>
    <row r="89" spans="1:13" ht="15.75" x14ac:dyDescent="0.25">
      <c r="A89" s="2" t="s">
        <v>37</v>
      </c>
      <c r="B89" s="2" t="s">
        <v>112</v>
      </c>
      <c r="C89" s="12">
        <v>0</v>
      </c>
      <c r="D89" s="4">
        <v>4</v>
      </c>
      <c r="E89" s="5">
        <v>3</v>
      </c>
      <c r="F89" s="7">
        <v>604.74</v>
      </c>
      <c r="G89" s="7">
        <f t="shared" si="5"/>
        <v>2418.96</v>
      </c>
      <c r="H89" s="7">
        <v>733.33</v>
      </c>
      <c r="I89" s="30">
        <f t="shared" si="6"/>
        <v>2199.9900000000002</v>
      </c>
      <c r="J89" s="31">
        <f t="shared" si="7"/>
        <v>1814.22</v>
      </c>
      <c r="K89" s="32">
        <f t="shared" si="8"/>
        <v>385.77000000000021</v>
      </c>
      <c r="L89" s="34">
        <f t="shared" si="9"/>
        <v>0.17535079704907758</v>
      </c>
      <c r="M89" t="str">
        <f>_xlfn.XLOOKUP(A89,Sales!B89:B202,Sales!F89:F202,"Not found",0)</f>
        <v>Women</v>
      </c>
    </row>
    <row r="90" spans="1:13" ht="15.75" x14ac:dyDescent="0.25">
      <c r="A90" s="2" t="s">
        <v>37</v>
      </c>
      <c r="B90" s="2" t="s">
        <v>113</v>
      </c>
      <c r="C90" s="12">
        <v>0</v>
      </c>
      <c r="D90" s="4">
        <v>6</v>
      </c>
      <c r="E90" s="5">
        <v>5</v>
      </c>
      <c r="F90" s="7">
        <v>488</v>
      </c>
      <c r="G90" s="7">
        <f t="shared" si="5"/>
        <v>2928</v>
      </c>
      <c r="H90" s="7">
        <v>580.79999999999995</v>
      </c>
      <c r="I90" s="30">
        <f t="shared" si="6"/>
        <v>2904</v>
      </c>
      <c r="J90" s="31">
        <f t="shared" si="7"/>
        <v>2440</v>
      </c>
      <c r="K90" s="32">
        <f t="shared" si="8"/>
        <v>464</v>
      </c>
      <c r="L90" s="34">
        <f t="shared" si="9"/>
        <v>0.15977961432506887</v>
      </c>
      <c r="M90" t="str">
        <f>_xlfn.XLOOKUP(A90,Sales!B90:B203,Sales!F90:F203,"Not found",0)</f>
        <v>Women</v>
      </c>
    </row>
    <row r="91" spans="1:13" ht="15.75" x14ac:dyDescent="0.25">
      <c r="A91" s="2" t="s">
        <v>37</v>
      </c>
      <c r="B91" s="2" t="s">
        <v>114</v>
      </c>
      <c r="C91" s="12">
        <v>0</v>
      </c>
      <c r="D91" s="4">
        <v>4</v>
      </c>
      <c r="E91" s="5">
        <v>2</v>
      </c>
      <c r="F91" s="7">
        <v>897</v>
      </c>
      <c r="G91" s="7">
        <f t="shared" si="5"/>
        <v>3588</v>
      </c>
      <c r="H91" s="7">
        <v>1236</v>
      </c>
      <c r="I91" s="30">
        <f t="shared" si="6"/>
        <v>2472</v>
      </c>
      <c r="J91" s="31">
        <f t="shared" si="7"/>
        <v>1794</v>
      </c>
      <c r="K91" s="32">
        <f t="shared" si="8"/>
        <v>678</v>
      </c>
      <c r="L91" s="34">
        <f t="shared" si="9"/>
        <v>0.27427184466019416</v>
      </c>
      <c r="M91" t="str">
        <f>_xlfn.XLOOKUP(A91,Sales!B91:B204,Sales!F91:F204,"Not found",0)</f>
        <v>Women</v>
      </c>
    </row>
    <row r="92" spans="1:13" ht="15.75" x14ac:dyDescent="0.25">
      <c r="A92" s="2" t="s">
        <v>37</v>
      </c>
      <c r="B92" s="2" t="s">
        <v>115</v>
      </c>
      <c r="C92" s="12">
        <v>0</v>
      </c>
      <c r="D92" s="4">
        <v>3</v>
      </c>
      <c r="E92" s="5">
        <v>1</v>
      </c>
      <c r="F92" s="7">
        <v>897</v>
      </c>
      <c r="G92" s="7">
        <f t="shared" si="5"/>
        <v>2691</v>
      </c>
      <c r="H92" s="7">
        <v>1000</v>
      </c>
      <c r="I92" s="30">
        <f t="shared" si="6"/>
        <v>1000</v>
      </c>
      <c r="J92" s="31">
        <f t="shared" si="7"/>
        <v>897</v>
      </c>
      <c r="K92" s="32">
        <f t="shared" si="8"/>
        <v>103</v>
      </c>
      <c r="L92" s="34">
        <f t="shared" si="9"/>
        <v>0.10299999999999999</v>
      </c>
      <c r="M92" t="str">
        <f>_xlfn.XLOOKUP(A92,Sales!B92:B205,Sales!F92:F205,"Not found",0)</f>
        <v>Women</v>
      </c>
    </row>
    <row r="93" spans="1:13" ht="15.75" x14ac:dyDescent="0.25">
      <c r="A93" s="2" t="s">
        <v>37</v>
      </c>
      <c r="B93" s="2" t="s">
        <v>116</v>
      </c>
      <c r="C93" s="12">
        <v>0</v>
      </c>
      <c r="D93" s="4">
        <v>5</v>
      </c>
      <c r="E93" s="5">
        <v>5</v>
      </c>
      <c r="F93" s="7">
        <v>542.6</v>
      </c>
      <c r="G93" s="7">
        <f t="shared" si="5"/>
        <v>2713</v>
      </c>
      <c r="H93" s="7">
        <v>784</v>
      </c>
      <c r="I93" s="30">
        <f t="shared" si="6"/>
        <v>3920</v>
      </c>
      <c r="J93" s="31">
        <f t="shared" si="7"/>
        <v>2713</v>
      </c>
      <c r="K93" s="32">
        <f t="shared" si="8"/>
        <v>1207</v>
      </c>
      <c r="L93" s="34">
        <f t="shared" si="9"/>
        <v>0.30790816326530612</v>
      </c>
      <c r="M93" t="str">
        <f>_xlfn.XLOOKUP(A93,Sales!B93:B206,Sales!F93:F206,"Not found",0)</f>
        <v>Women</v>
      </c>
    </row>
    <row r="94" spans="1:13" ht="15.75" x14ac:dyDescent="0.25">
      <c r="A94" s="2" t="s">
        <v>37</v>
      </c>
      <c r="B94" s="2" t="s">
        <v>117</v>
      </c>
      <c r="C94" s="12">
        <v>0</v>
      </c>
      <c r="D94" s="4">
        <v>6</v>
      </c>
      <c r="E94" s="5">
        <v>3</v>
      </c>
      <c r="F94" s="7">
        <v>432.79</v>
      </c>
      <c r="G94" s="7">
        <f t="shared" si="5"/>
        <v>2596.7400000000002</v>
      </c>
      <c r="H94" s="7">
        <v>578.66999999999996</v>
      </c>
      <c r="I94" s="30">
        <f t="shared" si="6"/>
        <v>1736.0099999999998</v>
      </c>
      <c r="J94" s="31">
        <f t="shared" si="7"/>
        <v>1298.3700000000001</v>
      </c>
      <c r="K94" s="32">
        <f t="shared" si="8"/>
        <v>437.63999999999965</v>
      </c>
      <c r="L94" s="34">
        <f t="shared" si="9"/>
        <v>0.25209532203155494</v>
      </c>
      <c r="M94" t="str">
        <f>_xlfn.XLOOKUP(A94,Sales!B94:B207,Sales!F94:F207,"Not found",0)</f>
        <v>Women</v>
      </c>
    </row>
    <row r="95" spans="1:13" ht="15.75" x14ac:dyDescent="0.25">
      <c r="A95" s="2" t="s">
        <v>37</v>
      </c>
      <c r="B95" s="2" t="s">
        <v>118</v>
      </c>
      <c r="C95" s="12">
        <v>0</v>
      </c>
      <c r="D95" s="4">
        <v>6</v>
      </c>
      <c r="E95" s="5">
        <v>2</v>
      </c>
      <c r="F95" s="7">
        <v>432.79</v>
      </c>
      <c r="G95" s="7">
        <f t="shared" si="5"/>
        <v>2596.7400000000002</v>
      </c>
      <c r="H95" s="7">
        <v>570</v>
      </c>
      <c r="I95" s="30">
        <f t="shared" si="6"/>
        <v>1140</v>
      </c>
      <c r="J95" s="31">
        <f t="shared" si="7"/>
        <v>865.58</v>
      </c>
      <c r="K95" s="32">
        <f t="shared" si="8"/>
        <v>274.41999999999996</v>
      </c>
      <c r="L95" s="34">
        <f t="shared" si="9"/>
        <v>0.240719298245614</v>
      </c>
      <c r="M95" t="str">
        <f>_xlfn.XLOOKUP(A95,Sales!B95:B208,Sales!F95:F208,"Not found",0)</f>
        <v>Women</v>
      </c>
    </row>
    <row r="96" spans="1:13" ht="15.75" x14ac:dyDescent="0.25">
      <c r="A96" s="2" t="s">
        <v>37</v>
      </c>
      <c r="B96" s="2" t="s">
        <v>119</v>
      </c>
      <c r="C96" s="12">
        <v>0</v>
      </c>
      <c r="D96" s="4">
        <v>6</v>
      </c>
      <c r="E96" s="5">
        <v>1</v>
      </c>
      <c r="F96" s="7">
        <v>466.6</v>
      </c>
      <c r="G96" s="7">
        <f t="shared" si="5"/>
        <v>2799.6000000000004</v>
      </c>
      <c r="H96" s="7">
        <v>700</v>
      </c>
      <c r="I96" s="30">
        <f t="shared" si="6"/>
        <v>700</v>
      </c>
      <c r="J96" s="31">
        <f t="shared" si="7"/>
        <v>466.6</v>
      </c>
      <c r="K96" s="32">
        <f t="shared" si="8"/>
        <v>233.39999999999998</v>
      </c>
      <c r="L96" s="34">
        <f t="shared" si="9"/>
        <v>0.33342857142857141</v>
      </c>
      <c r="M96" t="str">
        <f>_xlfn.XLOOKUP(A96,Sales!B96:B209,Sales!F96:F209,"Not found",0)</f>
        <v>Women</v>
      </c>
    </row>
    <row r="97" spans="1:13" ht="15.75" x14ac:dyDescent="0.25">
      <c r="A97" s="2" t="s">
        <v>37</v>
      </c>
      <c r="B97" s="2" t="s">
        <v>120</v>
      </c>
      <c r="C97" s="12">
        <v>0</v>
      </c>
      <c r="D97" s="4">
        <v>5</v>
      </c>
      <c r="E97" s="5">
        <v>2</v>
      </c>
      <c r="F97" s="7">
        <v>336.19</v>
      </c>
      <c r="G97" s="7">
        <f t="shared" si="5"/>
        <v>1680.95</v>
      </c>
      <c r="H97" s="7">
        <v>449.5</v>
      </c>
      <c r="I97" s="30">
        <f t="shared" si="6"/>
        <v>899</v>
      </c>
      <c r="J97" s="31">
        <f t="shared" si="7"/>
        <v>672.38</v>
      </c>
      <c r="K97" s="32">
        <f t="shared" si="8"/>
        <v>226.62</v>
      </c>
      <c r="L97" s="34">
        <f t="shared" si="9"/>
        <v>0.25208008898776418</v>
      </c>
      <c r="M97" t="str">
        <f>_xlfn.XLOOKUP(A97,Sales!B97:B210,Sales!F97:F210,"Not found",0)</f>
        <v>Women</v>
      </c>
    </row>
    <row r="98" spans="1:13" ht="15.75" x14ac:dyDescent="0.25">
      <c r="A98" s="2" t="s">
        <v>37</v>
      </c>
      <c r="B98" s="2" t="s">
        <v>121</v>
      </c>
      <c r="C98" s="12">
        <v>0</v>
      </c>
      <c r="D98" s="4">
        <v>5</v>
      </c>
      <c r="E98" s="5">
        <v>3</v>
      </c>
      <c r="F98" s="7">
        <v>336.19</v>
      </c>
      <c r="G98" s="7">
        <f t="shared" si="5"/>
        <v>1680.95</v>
      </c>
      <c r="H98" s="7">
        <v>476.67</v>
      </c>
      <c r="I98" s="30">
        <f t="shared" si="6"/>
        <v>1430.01</v>
      </c>
      <c r="J98" s="31">
        <f t="shared" si="7"/>
        <v>1008.5699999999999</v>
      </c>
      <c r="K98" s="32">
        <f t="shared" si="8"/>
        <v>421.44000000000005</v>
      </c>
      <c r="L98" s="34">
        <f t="shared" si="9"/>
        <v>0.29471122579562387</v>
      </c>
      <c r="M98" t="str">
        <f>_xlfn.XLOOKUP(A98,Sales!B98:B211,Sales!F98:F211,"Not found",0)</f>
        <v>Women</v>
      </c>
    </row>
    <row r="99" spans="1:13" ht="15.75" x14ac:dyDescent="0.25">
      <c r="A99" s="2" t="s">
        <v>37</v>
      </c>
      <c r="B99" s="2" t="s">
        <v>122</v>
      </c>
      <c r="C99" s="12">
        <v>0</v>
      </c>
      <c r="D99" s="4">
        <v>5</v>
      </c>
      <c r="E99" s="5">
        <v>1</v>
      </c>
      <c r="F99" s="7">
        <v>336.19</v>
      </c>
      <c r="G99" s="7">
        <f t="shared" si="5"/>
        <v>1680.95</v>
      </c>
      <c r="H99" s="7">
        <v>500</v>
      </c>
      <c r="I99" s="30">
        <f t="shared" si="6"/>
        <v>500</v>
      </c>
      <c r="J99" s="31">
        <f t="shared" si="7"/>
        <v>336.19</v>
      </c>
      <c r="K99" s="32">
        <f t="shared" si="8"/>
        <v>163.81</v>
      </c>
      <c r="L99" s="34">
        <f t="shared" si="9"/>
        <v>0.32762000000000002</v>
      </c>
      <c r="M99" t="str">
        <f>_xlfn.XLOOKUP(A99,Sales!B99:B212,Sales!F99:F212,"Not found",0)</f>
        <v>Women</v>
      </c>
    </row>
    <row r="100" spans="1:13" ht="15.75" x14ac:dyDescent="0.25">
      <c r="A100" s="2" t="s">
        <v>9</v>
      </c>
      <c r="B100" s="2" t="s">
        <v>123</v>
      </c>
      <c r="C100" s="12">
        <v>0</v>
      </c>
      <c r="D100" s="4">
        <v>10</v>
      </c>
      <c r="E100" s="5">
        <v>5</v>
      </c>
      <c r="F100" s="7">
        <v>390</v>
      </c>
      <c r="G100" s="7">
        <f t="shared" si="5"/>
        <v>3900</v>
      </c>
      <c r="H100" s="7">
        <v>492</v>
      </c>
      <c r="I100" s="30">
        <f t="shared" si="6"/>
        <v>2460</v>
      </c>
      <c r="J100" s="31">
        <f t="shared" si="7"/>
        <v>1950</v>
      </c>
      <c r="K100" s="32">
        <f t="shared" si="8"/>
        <v>510</v>
      </c>
      <c r="L100" s="34">
        <f t="shared" si="9"/>
        <v>0.2073170731707317</v>
      </c>
      <c r="M100" t="str">
        <f>_xlfn.XLOOKUP(A100,Sales!B100:B213,Sales!F100:F213,"Not found",0)</f>
        <v>Women</v>
      </c>
    </row>
    <row r="101" spans="1:13" ht="15.75" x14ac:dyDescent="0.25">
      <c r="A101" s="2" t="s">
        <v>9</v>
      </c>
      <c r="B101" s="2" t="s">
        <v>124</v>
      </c>
      <c r="C101" s="12">
        <v>0</v>
      </c>
      <c r="D101" s="4">
        <v>15</v>
      </c>
      <c r="E101" s="5">
        <v>12</v>
      </c>
      <c r="F101" s="7">
        <v>307</v>
      </c>
      <c r="G101" s="7">
        <f t="shared" si="5"/>
        <v>4605</v>
      </c>
      <c r="H101" s="7">
        <v>439.88</v>
      </c>
      <c r="I101" s="30">
        <f t="shared" si="6"/>
        <v>5278.5599999999995</v>
      </c>
      <c r="J101" s="31">
        <f t="shared" si="7"/>
        <v>3684</v>
      </c>
      <c r="K101" s="32">
        <f t="shared" si="8"/>
        <v>1594.5599999999995</v>
      </c>
      <c r="L101" s="34">
        <f t="shared" si="9"/>
        <v>0.30208238610530136</v>
      </c>
      <c r="M101" t="str">
        <f>_xlfn.XLOOKUP(A101,Sales!B101:B214,Sales!F101:F214,"Not found",0)</f>
        <v>Women</v>
      </c>
    </row>
    <row r="102" spans="1:13" ht="15.75" x14ac:dyDescent="0.25">
      <c r="A102" s="2" t="s">
        <v>9</v>
      </c>
      <c r="B102" s="2" t="s">
        <v>125</v>
      </c>
      <c r="C102" s="12">
        <v>0</v>
      </c>
      <c r="D102" s="4">
        <v>2</v>
      </c>
      <c r="E102" s="5">
        <v>2</v>
      </c>
      <c r="F102" s="7">
        <v>494</v>
      </c>
      <c r="G102" s="7">
        <f t="shared" si="5"/>
        <v>988</v>
      </c>
      <c r="H102" s="7">
        <v>600</v>
      </c>
      <c r="I102" s="30">
        <f t="shared" si="6"/>
        <v>1200</v>
      </c>
      <c r="J102" s="31">
        <f t="shared" si="7"/>
        <v>988</v>
      </c>
      <c r="K102" s="32">
        <f t="shared" si="8"/>
        <v>212</v>
      </c>
      <c r="L102" s="34">
        <f t="shared" si="9"/>
        <v>0.17666666666666667</v>
      </c>
      <c r="M102" t="str">
        <f>_xlfn.XLOOKUP(A102,Sales!B102:B215,Sales!F102:F215,"Not found",0)</f>
        <v>Women</v>
      </c>
    </row>
    <row r="103" spans="1:13" ht="15.75" x14ac:dyDescent="0.25">
      <c r="A103" s="2" t="s">
        <v>44</v>
      </c>
      <c r="B103" s="2" t="s">
        <v>126</v>
      </c>
      <c r="C103" s="12">
        <v>0</v>
      </c>
      <c r="D103" s="4">
        <v>86</v>
      </c>
      <c r="E103" s="5">
        <v>34</v>
      </c>
      <c r="F103" s="7">
        <v>137.19999999999999</v>
      </c>
      <c r="G103" s="7">
        <f t="shared" si="5"/>
        <v>11799.199999999999</v>
      </c>
      <c r="H103" s="7">
        <v>213.07</v>
      </c>
      <c r="I103" s="30">
        <f t="shared" si="6"/>
        <v>7244.38</v>
      </c>
      <c r="J103" s="31">
        <f t="shared" si="7"/>
        <v>4664.7999999999993</v>
      </c>
      <c r="K103" s="32">
        <f t="shared" si="8"/>
        <v>2579.5800000000008</v>
      </c>
      <c r="L103" s="34">
        <f t="shared" si="9"/>
        <v>0.35608016144928906</v>
      </c>
      <c r="M103" t="str">
        <f>_xlfn.XLOOKUP(A103,Sales!B103:B216,Sales!F103:F216,"Not found",0)</f>
        <v>Women</v>
      </c>
    </row>
    <row r="104" spans="1:13" ht="15.75" x14ac:dyDescent="0.25">
      <c r="A104" s="2" t="s">
        <v>44</v>
      </c>
      <c r="B104" s="2" t="s">
        <v>127</v>
      </c>
      <c r="C104" s="12">
        <v>0</v>
      </c>
      <c r="D104" s="4">
        <v>11</v>
      </c>
      <c r="E104" s="5">
        <v>6</v>
      </c>
      <c r="F104" s="7">
        <v>170.52</v>
      </c>
      <c r="G104" s="7">
        <f t="shared" si="5"/>
        <v>1875.72</v>
      </c>
      <c r="H104" s="7">
        <v>262.94</v>
      </c>
      <c r="I104" s="30">
        <f t="shared" si="6"/>
        <v>1577.6399999999999</v>
      </c>
      <c r="J104" s="31">
        <f t="shared" si="7"/>
        <v>1023.1200000000001</v>
      </c>
      <c r="K104" s="32">
        <f t="shared" si="8"/>
        <v>554.51999999999975</v>
      </c>
      <c r="L104" s="34">
        <f t="shared" si="9"/>
        <v>0.35148703126188469</v>
      </c>
      <c r="M104" t="str">
        <f>_xlfn.XLOOKUP(A104,Sales!B104:B217,Sales!F104:F217,"Not found",0)</f>
        <v>Women</v>
      </c>
    </row>
    <row r="105" spans="1:13" ht="15.75" x14ac:dyDescent="0.25">
      <c r="A105" s="2" t="s">
        <v>44</v>
      </c>
      <c r="B105" s="2" t="s">
        <v>128</v>
      </c>
      <c r="C105" s="12">
        <v>0</v>
      </c>
      <c r="D105" s="4">
        <v>4</v>
      </c>
      <c r="E105" s="5">
        <v>2</v>
      </c>
      <c r="F105" s="7">
        <v>235</v>
      </c>
      <c r="G105" s="7">
        <f t="shared" si="5"/>
        <v>940</v>
      </c>
      <c r="H105" s="7">
        <v>293</v>
      </c>
      <c r="I105" s="30">
        <f t="shared" si="6"/>
        <v>586</v>
      </c>
      <c r="J105" s="31">
        <f t="shared" si="7"/>
        <v>470</v>
      </c>
      <c r="K105" s="32">
        <f t="shared" si="8"/>
        <v>116</v>
      </c>
      <c r="L105" s="34">
        <f t="shared" si="9"/>
        <v>0.19795221843003413</v>
      </c>
      <c r="M105" t="str">
        <f>_xlfn.XLOOKUP(A105,Sales!B105:B218,Sales!F105:F218,"Not found",0)</f>
        <v>Women</v>
      </c>
    </row>
    <row r="106" spans="1:13" ht="15.75" x14ac:dyDescent="0.25">
      <c r="A106" s="2" t="s">
        <v>44</v>
      </c>
      <c r="B106" s="2" t="s">
        <v>129</v>
      </c>
      <c r="C106" s="12">
        <v>0</v>
      </c>
      <c r="D106" s="4">
        <v>4</v>
      </c>
      <c r="E106" s="5">
        <v>2</v>
      </c>
      <c r="F106" s="7">
        <v>265</v>
      </c>
      <c r="G106" s="7">
        <f t="shared" si="5"/>
        <v>1060</v>
      </c>
      <c r="H106" s="7">
        <v>340</v>
      </c>
      <c r="I106" s="30">
        <f t="shared" si="6"/>
        <v>680</v>
      </c>
      <c r="J106" s="31">
        <f t="shared" si="7"/>
        <v>530</v>
      </c>
      <c r="K106" s="32">
        <f t="shared" si="8"/>
        <v>150</v>
      </c>
      <c r="L106" s="34">
        <f t="shared" si="9"/>
        <v>0.22058823529411764</v>
      </c>
      <c r="M106" t="str">
        <f>_xlfn.XLOOKUP(A106,Sales!B106:B219,Sales!F106:F219,"Not found",0)</f>
        <v>Women</v>
      </c>
    </row>
    <row r="107" spans="1:13" ht="15.75" x14ac:dyDescent="0.25">
      <c r="A107" s="2" t="s">
        <v>44</v>
      </c>
      <c r="B107" s="2" t="s">
        <v>130</v>
      </c>
      <c r="C107" s="12">
        <v>0</v>
      </c>
      <c r="D107" s="4">
        <v>3</v>
      </c>
      <c r="E107" s="5">
        <v>2</v>
      </c>
      <c r="F107" s="7">
        <v>190</v>
      </c>
      <c r="G107" s="7">
        <f t="shared" si="5"/>
        <v>570</v>
      </c>
      <c r="H107" s="7">
        <v>290</v>
      </c>
      <c r="I107" s="30">
        <f t="shared" si="6"/>
        <v>580</v>
      </c>
      <c r="J107" s="31">
        <f t="shared" si="7"/>
        <v>380</v>
      </c>
      <c r="K107" s="32">
        <f t="shared" si="8"/>
        <v>200</v>
      </c>
      <c r="L107" s="34">
        <f t="shared" si="9"/>
        <v>0.34482758620689657</v>
      </c>
      <c r="M107" t="str">
        <f>_xlfn.XLOOKUP(A107,Sales!B107:B220,Sales!F107:F220,"Not found",0)</f>
        <v>Women</v>
      </c>
    </row>
    <row r="108" spans="1:13" ht="15.75" x14ac:dyDescent="0.25">
      <c r="A108" s="2" t="s">
        <v>44</v>
      </c>
      <c r="B108" s="2" t="s">
        <v>131</v>
      </c>
      <c r="C108" s="12">
        <v>0</v>
      </c>
      <c r="D108" s="4">
        <v>2</v>
      </c>
      <c r="E108" s="5">
        <v>1</v>
      </c>
      <c r="F108" s="7">
        <v>255</v>
      </c>
      <c r="G108" s="7">
        <f t="shared" si="5"/>
        <v>510</v>
      </c>
      <c r="H108" s="7">
        <v>333</v>
      </c>
      <c r="I108" s="30">
        <f t="shared" si="6"/>
        <v>333</v>
      </c>
      <c r="J108" s="31">
        <f t="shared" si="7"/>
        <v>255</v>
      </c>
      <c r="K108" s="32">
        <f t="shared" si="8"/>
        <v>78</v>
      </c>
      <c r="L108" s="34">
        <f t="shared" si="9"/>
        <v>0.23423423423423423</v>
      </c>
      <c r="M108" t="str">
        <f>_xlfn.XLOOKUP(A108,Sales!B108:B221,Sales!F108:F221,"Not found",0)</f>
        <v>Women</v>
      </c>
    </row>
    <row r="109" spans="1:13" ht="15.75" x14ac:dyDescent="0.25">
      <c r="A109" s="2" t="s">
        <v>44</v>
      </c>
      <c r="B109" s="2" t="s">
        <v>132</v>
      </c>
      <c r="C109" s="12">
        <v>0</v>
      </c>
      <c r="D109" s="4">
        <v>11</v>
      </c>
      <c r="E109" s="5">
        <v>5</v>
      </c>
      <c r="F109" s="7">
        <v>230</v>
      </c>
      <c r="G109" s="7">
        <f t="shared" si="5"/>
        <v>2530</v>
      </c>
      <c r="H109" s="7">
        <v>276.39999999999998</v>
      </c>
      <c r="I109" s="30">
        <f t="shared" si="6"/>
        <v>1382</v>
      </c>
      <c r="J109" s="31">
        <f t="shared" si="7"/>
        <v>1150</v>
      </c>
      <c r="K109" s="32">
        <f t="shared" si="8"/>
        <v>232</v>
      </c>
      <c r="L109" s="34">
        <f t="shared" si="9"/>
        <v>0.16787264833574531</v>
      </c>
      <c r="M109" t="str">
        <f>_xlfn.XLOOKUP(A109,Sales!B109:B222,Sales!F109:F222,"Not found",0)</f>
        <v>Women</v>
      </c>
    </row>
    <row r="110" spans="1:13" ht="15.75" x14ac:dyDescent="0.25">
      <c r="A110" s="2" t="s">
        <v>44</v>
      </c>
      <c r="B110" s="2" t="s">
        <v>133</v>
      </c>
      <c r="C110" s="12">
        <v>0</v>
      </c>
      <c r="D110" s="4">
        <v>8</v>
      </c>
      <c r="E110" s="5">
        <v>4</v>
      </c>
      <c r="F110" s="7">
        <v>181.67</v>
      </c>
      <c r="G110" s="7">
        <f t="shared" si="5"/>
        <v>1453.36</v>
      </c>
      <c r="H110" s="7">
        <v>292.5</v>
      </c>
      <c r="I110" s="30">
        <f t="shared" si="6"/>
        <v>1170</v>
      </c>
      <c r="J110" s="31">
        <f t="shared" si="7"/>
        <v>726.68</v>
      </c>
      <c r="K110" s="32">
        <f t="shared" si="8"/>
        <v>443.32000000000005</v>
      </c>
      <c r="L110" s="34">
        <f t="shared" si="9"/>
        <v>0.37890598290598293</v>
      </c>
      <c r="M110" t="s">
        <v>160</v>
      </c>
    </row>
    <row r="111" spans="1:13" ht="15.75" x14ac:dyDescent="0.25">
      <c r="A111" s="2" t="s">
        <v>44</v>
      </c>
      <c r="B111" s="2" t="s">
        <v>134</v>
      </c>
      <c r="C111" s="12">
        <v>0</v>
      </c>
      <c r="D111" s="4">
        <v>2</v>
      </c>
      <c r="E111" s="5">
        <v>2</v>
      </c>
      <c r="F111" s="7">
        <v>200</v>
      </c>
      <c r="G111" s="7">
        <f t="shared" si="5"/>
        <v>400</v>
      </c>
      <c r="H111" s="7">
        <v>300</v>
      </c>
      <c r="I111" s="30">
        <f t="shared" si="6"/>
        <v>600</v>
      </c>
      <c r="J111" s="31">
        <f t="shared" si="7"/>
        <v>400</v>
      </c>
      <c r="K111" s="32">
        <f t="shared" si="8"/>
        <v>200</v>
      </c>
      <c r="L111" s="34">
        <f t="shared" si="9"/>
        <v>0.33333333333333331</v>
      </c>
      <c r="M111" t="s">
        <v>160</v>
      </c>
    </row>
    <row r="112" spans="1:13" ht="15.75" x14ac:dyDescent="0.25">
      <c r="A112" s="2" t="s">
        <v>44</v>
      </c>
      <c r="B112" s="2" t="s">
        <v>135</v>
      </c>
      <c r="C112" s="12">
        <v>0</v>
      </c>
      <c r="D112" s="4">
        <v>4</v>
      </c>
      <c r="E112" s="5">
        <v>3</v>
      </c>
      <c r="F112" s="7">
        <v>165</v>
      </c>
      <c r="G112" s="7">
        <f t="shared" si="5"/>
        <v>660</v>
      </c>
      <c r="H112" s="7">
        <v>269.05</v>
      </c>
      <c r="I112" s="30">
        <f t="shared" si="6"/>
        <v>807.15000000000009</v>
      </c>
      <c r="J112" s="31">
        <f t="shared" si="7"/>
        <v>495</v>
      </c>
      <c r="K112" s="32">
        <f t="shared" si="8"/>
        <v>312.15000000000009</v>
      </c>
      <c r="L112" s="34">
        <f t="shared" si="9"/>
        <v>0.38673109087530205</v>
      </c>
      <c r="M112" t="s">
        <v>160</v>
      </c>
    </row>
    <row r="113" spans="1:13" ht="15.75" x14ac:dyDescent="0.25">
      <c r="A113" s="2" t="s">
        <v>59</v>
      </c>
      <c r="B113" s="2" t="s">
        <v>136</v>
      </c>
      <c r="C113" s="12">
        <v>0</v>
      </c>
      <c r="D113" s="4">
        <v>10</v>
      </c>
      <c r="E113" s="5">
        <v>0</v>
      </c>
      <c r="F113" s="7">
        <v>120</v>
      </c>
      <c r="G113" s="7">
        <f t="shared" si="5"/>
        <v>1200</v>
      </c>
      <c r="H113" s="7">
        <v>0</v>
      </c>
      <c r="I113" s="30">
        <f t="shared" si="6"/>
        <v>0</v>
      </c>
      <c r="J113" s="31">
        <f t="shared" si="7"/>
        <v>0</v>
      </c>
      <c r="K113" s="32">
        <f t="shared" si="8"/>
        <v>0</v>
      </c>
      <c r="L113" s="34">
        <v>0</v>
      </c>
      <c r="M113" t="s">
        <v>160</v>
      </c>
    </row>
    <row r="114" spans="1:13" ht="15.75" x14ac:dyDescent="0.25">
      <c r="A114" s="2" t="s">
        <v>9</v>
      </c>
      <c r="B114" s="2" t="s">
        <v>137</v>
      </c>
      <c r="C114" s="12">
        <v>0</v>
      </c>
      <c r="D114" s="4">
        <v>1</v>
      </c>
      <c r="E114" s="5">
        <v>1</v>
      </c>
      <c r="F114" s="7">
        <v>800</v>
      </c>
      <c r="G114" s="7">
        <f t="shared" si="5"/>
        <v>800</v>
      </c>
      <c r="H114" s="7">
        <v>1100</v>
      </c>
      <c r="I114" s="30">
        <f t="shared" si="6"/>
        <v>1100</v>
      </c>
      <c r="J114" s="31">
        <f t="shared" si="7"/>
        <v>800</v>
      </c>
      <c r="K114" s="32">
        <f t="shared" si="8"/>
        <v>300</v>
      </c>
      <c r="L114" s="34">
        <f t="shared" si="9"/>
        <v>0.27272727272727271</v>
      </c>
      <c r="M114" t="str">
        <f>_xlfn.XLOOKUP(A114,Sales!B114:B227,Sales!F114:F227,"Not found",0)</f>
        <v>Women</v>
      </c>
    </row>
    <row r="115" spans="1:13" ht="15.75" x14ac:dyDescent="0.25">
      <c r="A115" s="2" t="s">
        <v>9</v>
      </c>
      <c r="B115" s="2" t="s">
        <v>138</v>
      </c>
      <c r="C115" s="11">
        <v>0</v>
      </c>
      <c r="D115" s="4">
        <v>5</v>
      </c>
      <c r="E115" s="5">
        <v>5</v>
      </c>
      <c r="F115" s="7">
        <v>588</v>
      </c>
      <c r="G115" s="7">
        <f t="shared" si="5"/>
        <v>2940</v>
      </c>
      <c r="H115" s="7">
        <v>871.4</v>
      </c>
      <c r="I115" s="30">
        <f t="shared" si="6"/>
        <v>4357</v>
      </c>
      <c r="J115" s="31">
        <f t="shared" si="7"/>
        <v>2940</v>
      </c>
      <c r="K115" s="32">
        <f t="shared" si="8"/>
        <v>1417</v>
      </c>
      <c r="L115" s="34">
        <f t="shared" si="9"/>
        <v>0.32522377782878126</v>
      </c>
      <c r="M115" t="str">
        <f>_xlfn.XLOOKUP(A115,Sales!B115:B228,Sales!F115:F228,"Not found",0)</f>
        <v>Women</v>
      </c>
    </row>
    <row r="116" spans="1:13" ht="15.75" x14ac:dyDescent="0.25">
      <c r="A116" s="2" t="s">
        <v>46</v>
      </c>
      <c r="B116" s="2" t="s">
        <v>139</v>
      </c>
      <c r="C116" s="11">
        <v>0</v>
      </c>
      <c r="D116" s="4">
        <v>5</v>
      </c>
      <c r="E116" s="5">
        <v>1</v>
      </c>
      <c r="F116" s="7">
        <v>142.86000000000001</v>
      </c>
      <c r="G116" s="7">
        <f t="shared" si="5"/>
        <v>714.30000000000007</v>
      </c>
      <c r="H116" s="7">
        <v>219.05</v>
      </c>
      <c r="I116" s="30">
        <f t="shared" si="6"/>
        <v>219.05</v>
      </c>
      <c r="J116" s="31">
        <f t="shared" si="7"/>
        <v>142.86000000000001</v>
      </c>
      <c r="K116" s="32">
        <f t="shared" si="8"/>
        <v>76.19</v>
      </c>
      <c r="L116" s="34">
        <f t="shared" si="9"/>
        <v>0.34782013238986531</v>
      </c>
      <c r="M116" t="s">
        <v>160</v>
      </c>
    </row>
    <row r="117" spans="1:13" ht="15.75" x14ac:dyDescent="0.25">
      <c r="A117" s="2" t="s">
        <v>9</v>
      </c>
      <c r="B117" s="2" t="s">
        <v>140</v>
      </c>
      <c r="C117" s="11">
        <v>0</v>
      </c>
      <c r="D117" s="4">
        <v>3</v>
      </c>
      <c r="E117" s="5">
        <v>3</v>
      </c>
      <c r="F117" s="7">
        <v>210</v>
      </c>
      <c r="G117" s="7">
        <f t="shared" si="5"/>
        <v>630</v>
      </c>
      <c r="H117" s="7">
        <v>356.67</v>
      </c>
      <c r="I117" s="30">
        <f t="shared" si="6"/>
        <v>1070.01</v>
      </c>
      <c r="J117" s="31">
        <f t="shared" si="7"/>
        <v>630</v>
      </c>
      <c r="K117" s="32">
        <f t="shared" si="8"/>
        <v>440.01</v>
      </c>
      <c r="L117" s="34">
        <f t="shared" si="9"/>
        <v>0.41122045588358985</v>
      </c>
      <c r="M117" t="s">
        <v>160</v>
      </c>
    </row>
    <row r="118" spans="1:13" ht="15.75" x14ac:dyDescent="0.25">
      <c r="A118" s="2" t="s">
        <v>141</v>
      </c>
      <c r="B118" s="2" t="s">
        <v>142</v>
      </c>
      <c r="C118" s="11">
        <v>1</v>
      </c>
      <c r="D118" s="4">
        <v>0</v>
      </c>
      <c r="E118" s="5">
        <v>0</v>
      </c>
      <c r="F118" s="7">
        <v>273</v>
      </c>
      <c r="G118" s="7">
        <f t="shared" si="5"/>
        <v>0</v>
      </c>
      <c r="H118" s="7">
        <v>0</v>
      </c>
      <c r="I118" s="30">
        <f t="shared" si="6"/>
        <v>0</v>
      </c>
      <c r="J118" s="31">
        <f t="shared" si="7"/>
        <v>0</v>
      </c>
      <c r="K118" s="32">
        <f t="shared" si="8"/>
        <v>0</v>
      </c>
      <c r="L118" s="34">
        <v>0</v>
      </c>
      <c r="M118" t="s">
        <v>160</v>
      </c>
    </row>
    <row r="119" spans="1:13" ht="15.75" x14ac:dyDescent="0.25">
      <c r="A119" s="2" t="s">
        <v>141</v>
      </c>
      <c r="B119" s="2" t="s">
        <v>143</v>
      </c>
      <c r="C119" s="11">
        <v>3</v>
      </c>
      <c r="D119" s="4">
        <v>0</v>
      </c>
      <c r="E119" s="5">
        <v>1</v>
      </c>
      <c r="F119" s="7">
        <v>252</v>
      </c>
      <c r="G119" s="7">
        <f t="shared" si="5"/>
        <v>0</v>
      </c>
      <c r="H119" s="7">
        <v>450</v>
      </c>
      <c r="I119" s="30">
        <f t="shared" si="6"/>
        <v>450</v>
      </c>
      <c r="J119" s="31">
        <f t="shared" si="7"/>
        <v>252</v>
      </c>
      <c r="K119" s="32">
        <f t="shared" si="8"/>
        <v>198</v>
      </c>
      <c r="L119" s="34">
        <f t="shared" si="9"/>
        <v>0.44</v>
      </c>
      <c r="M119" t="s">
        <v>160</v>
      </c>
    </row>
    <row r="120" spans="1:13" ht="15.75" x14ac:dyDescent="0.25">
      <c r="A120" s="2" t="s">
        <v>144</v>
      </c>
      <c r="B120" s="2" t="s">
        <v>144</v>
      </c>
      <c r="C120" s="11">
        <v>3</v>
      </c>
      <c r="D120" s="4">
        <v>0</v>
      </c>
      <c r="E120" s="5">
        <v>1</v>
      </c>
      <c r="F120" s="7">
        <v>236.2</v>
      </c>
      <c r="G120" s="7">
        <f t="shared" si="5"/>
        <v>0</v>
      </c>
      <c r="H120" s="7">
        <v>250</v>
      </c>
      <c r="I120" s="30">
        <f t="shared" si="6"/>
        <v>250</v>
      </c>
      <c r="J120" s="31">
        <f t="shared" si="7"/>
        <v>236.2</v>
      </c>
      <c r="K120" s="32">
        <f t="shared" si="8"/>
        <v>13.800000000000011</v>
      </c>
      <c r="L120" s="34">
        <f t="shared" si="9"/>
        <v>5.5200000000000048E-2</v>
      </c>
      <c r="M120" t="s">
        <v>160</v>
      </c>
    </row>
    <row r="121" spans="1:13" ht="15.75" x14ac:dyDescent="0.25">
      <c r="A121" s="2" t="s">
        <v>9</v>
      </c>
      <c r="B121" s="2" t="s">
        <v>145</v>
      </c>
      <c r="C121" s="12">
        <v>0</v>
      </c>
      <c r="D121" s="4">
        <v>1</v>
      </c>
      <c r="E121" s="5">
        <v>1</v>
      </c>
      <c r="F121" s="7">
        <v>570</v>
      </c>
      <c r="G121" s="7">
        <f t="shared" si="5"/>
        <v>570</v>
      </c>
      <c r="H121" s="7">
        <v>619.04999999999995</v>
      </c>
      <c r="I121" s="30">
        <f t="shared" si="6"/>
        <v>619.04999999999995</v>
      </c>
      <c r="J121" s="31">
        <f t="shared" si="7"/>
        <v>570</v>
      </c>
      <c r="K121" s="32">
        <f t="shared" si="8"/>
        <v>49.049999999999955</v>
      </c>
      <c r="L121" s="34">
        <f t="shared" si="9"/>
        <v>7.9234310637266714E-2</v>
      </c>
      <c r="M121" t="s">
        <v>160</v>
      </c>
    </row>
    <row r="122" spans="1:13" ht="15.75" x14ac:dyDescent="0.25">
      <c r="A122" s="2" t="s">
        <v>9</v>
      </c>
      <c r="B122" s="2" t="s">
        <v>146</v>
      </c>
      <c r="C122" s="12">
        <v>0</v>
      </c>
      <c r="D122" s="4">
        <v>1</v>
      </c>
      <c r="E122" s="5">
        <v>0</v>
      </c>
      <c r="F122" s="7">
        <v>904</v>
      </c>
      <c r="G122" s="7">
        <f t="shared" si="5"/>
        <v>904</v>
      </c>
      <c r="H122" s="7">
        <v>0</v>
      </c>
      <c r="I122" s="30">
        <f t="shared" si="6"/>
        <v>0</v>
      </c>
      <c r="J122" s="31">
        <f t="shared" si="7"/>
        <v>0</v>
      </c>
      <c r="K122" s="32">
        <f t="shared" si="8"/>
        <v>0</v>
      </c>
      <c r="L122" s="34">
        <v>0</v>
      </c>
      <c r="M122" t="s">
        <v>160</v>
      </c>
    </row>
    <row r="123" spans="1:13" ht="15.75" x14ac:dyDescent="0.25">
      <c r="A123" s="2" t="s">
        <v>9</v>
      </c>
      <c r="B123" s="2" t="s">
        <v>147</v>
      </c>
      <c r="C123" s="12">
        <v>0</v>
      </c>
      <c r="D123" s="4">
        <v>1</v>
      </c>
      <c r="E123" s="5">
        <v>1</v>
      </c>
      <c r="F123" s="7">
        <v>450</v>
      </c>
      <c r="G123" s="7">
        <f t="shared" si="5"/>
        <v>450</v>
      </c>
      <c r="H123" s="7">
        <v>750</v>
      </c>
      <c r="I123" s="30">
        <f t="shared" si="6"/>
        <v>750</v>
      </c>
      <c r="J123" s="31">
        <f t="shared" si="7"/>
        <v>450</v>
      </c>
      <c r="K123" s="32">
        <f t="shared" si="8"/>
        <v>300</v>
      </c>
      <c r="L123" s="34">
        <f t="shared" si="9"/>
        <v>0.4</v>
      </c>
      <c r="M123" t="s">
        <v>160</v>
      </c>
    </row>
    <row r="124" spans="1:13" ht="15.75" x14ac:dyDescent="0.25">
      <c r="A124" s="2" t="s">
        <v>9</v>
      </c>
      <c r="B124" s="2" t="s">
        <v>148</v>
      </c>
      <c r="C124" s="12">
        <v>0</v>
      </c>
      <c r="D124" s="4">
        <v>4</v>
      </c>
      <c r="E124" s="5">
        <v>4</v>
      </c>
      <c r="F124" s="7">
        <v>550</v>
      </c>
      <c r="G124" s="7">
        <f t="shared" si="5"/>
        <v>2200</v>
      </c>
      <c r="H124" s="7">
        <v>725</v>
      </c>
      <c r="I124" s="30">
        <f t="shared" si="6"/>
        <v>2900</v>
      </c>
      <c r="J124" s="31">
        <f t="shared" si="7"/>
        <v>2200</v>
      </c>
      <c r="K124" s="32">
        <f t="shared" si="8"/>
        <v>700</v>
      </c>
      <c r="L124" s="34">
        <f t="shared" si="9"/>
        <v>0.2413793103448276</v>
      </c>
      <c r="M124" t="s">
        <v>160</v>
      </c>
    </row>
    <row r="125" spans="1:13" ht="15.75" x14ac:dyDescent="0.25">
      <c r="A125" s="2" t="s">
        <v>59</v>
      </c>
      <c r="B125" s="2" t="s">
        <v>149</v>
      </c>
      <c r="C125" s="12">
        <v>0</v>
      </c>
      <c r="D125" s="4">
        <v>12</v>
      </c>
      <c r="E125" s="5">
        <v>3</v>
      </c>
      <c r="F125" s="7">
        <v>138.1</v>
      </c>
      <c r="G125" s="7">
        <f t="shared" si="5"/>
        <v>1657.1999999999998</v>
      </c>
      <c r="H125" s="7">
        <v>206.51</v>
      </c>
      <c r="I125" s="30">
        <f t="shared" si="6"/>
        <v>619.53</v>
      </c>
      <c r="J125" s="31">
        <f t="shared" si="7"/>
        <v>414.29999999999995</v>
      </c>
      <c r="K125" s="32">
        <f t="shared" si="8"/>
        <v>205.23000000000002</v>
      </c>
      <c r="L125" s="34">
        <f t="shared" si="9"/>
        <v>0.33126725098058207</v>
      </c>
      <c r="M125" t="s">
        <v>160</v>
      </c>
    </row>
    <row r="126" spans="1:13" ht="15.75" x14ac:dyDescent="0.25">
      <c r="A126" s="2" t="s">
        <v>9</v>
      </c>
      <c r="B126" s="2" t="s">
        <v>150</v>
      </c>
      <c r="C126" s="12">
        <v>0</v>
      </c>
      <c r="D126" s="4">
        <v>2</v>
      </c>
      <c r="E126" s="5">
        <v>2</v>
      </c>
      <c r="F126" s="7">
        <v>520</v>
      </c>
      <c r="G126" s="7">
        <f t="shared" si="5"/>
        <v>1040</v>
      </c>
      <c r="H126" s="7">
        <v>735</v>
      </c>
      <c r="I126" s="30">
        <f t="shared" si="6"/>
        <v>1470</v>
      </c>
      <c r="J126" s="31">
        <f t="shared" si="7"/>
        <v>1040</v>
      </c>
      <c r="K126" s="32">
        <f t="shared" si="8"/>
        <v>430</v>
      </c>
      <c r="L126" s="34">
        <f t="shared" si="9"/>
        <v>0.29251700680272108</v>
      </c>
      <c r="M126" t="s">
        <v>160</v>
      </c>
    </row>
    <row r="127" spans="1:13" ht="15.75" x14ac:dyDescent="0.25">
      <c r="A127" s="2" t="s">
        <v>9</v>
      </c>
      <c r="B127" s="2" t="s">
        <v>151</v>
      </c>
      <c r="C127" s="12">
        <v>0</v>
      </c>
      <c r="D127" s="4">
        <v>24</v>
      </c>
      <c r="E127" s="5">
        <v>13</v>
      </c>
      <c r="F127" s="7">
        <v>532.91999999999996</v>
      </c>
      <c r="G127" s="7">
        <f t="shared" si="5"/>
        <v>12790.079999999998</v>
      </c>
      <c r="H127" s="7">
        <v>749.81</v>
      </c>
      <c r="I127" s="30">
        <f t="shared" si="6"/>
        <v>9747.5299999999988</v>
      </c>
      <c r="J127" s="31">
        <f t="shared" si="7"/>
        <v>6927.9599999999991</v>
      </c>
      <c r="K127" s="32">
        <f t="shared" si="8"/>
        <v>2819.5699999999997</v>
      </c>
      <c r="L127" s="34">
        <f t="shared" si="9"/>
        <v>0.2892599458529494</v>
      </c>
      <c r="M127" t="s">
        <v>160</v>
      </c>
    </row>
    <row r="128" spans="1:13" ht="15.75" x14ac:dyDescent="0.25">
      <c r="A128" s="2" t="s">
        <v>9</v>
      </c>
      <c r="B128" s="2" t="s">
        <v>152</v>
      </c>
      <c r="C128" s="12">
        <v>0</v>
      </c>
      <c r="D128" s="4">
        <v>2</v>
      </c>
      <c r="E128" s="5">
        <v>2</v>
      </c>
      <c r="F128" s="7">
        <v>550</v>
      </c>
      <c r="G128" s="7">
        <f t="shared" si="5"/>
        <v>1100</v>
      </c>
      <c r="H128" s="7">
        <v>750</v>
      </c>
      <c r="I128" s="30">
        <f t="shared" si="6"/>
        <v>1500</v>
      </c>
      <c r="J128" s="31">
        <f t="shared" si="7"/>
        <v>1100</v>
      </c>
      <c r="K128" s="32">
        <f t="shared" si="8"/>
        <v>400</v>
      </c>
      <c r="L128" s="34">
        <f t="shared" si="9"/>
        <v>0.26666666666666666</v>
      </c>
      <c r="M128" t="s">
        <v>160</v>
      </c>
    </row>
    <row r="129" spans="1:13" ht="15.75" x14ac:dyDescent="0.25">
      <c r="A129" s="2" t="s">
        <v>100</v>
      </c>
      <c r="B129" s="2" t="s">
        <v>153</v>
      </c>
      <c r="C129" s="12">
        <v>0</v>
      </c>
      <c r="D129" s="4">
        <v>14</v>
      </c>
      <c r="E129" s="5">
        <v>3</v>
      </c>
      <c r="F129" s="7">
        <v>209.52</v>
      </c>
      <c r="G129" s="7">
        <f t="shared" si="5"/>
        <v>2933.28</v>
      </c>
      <c r="H129" s="7">
        <v>295.14</v>
      </c>
      <c r="I129" s="30">
        <f t="shared" si="6"/>
        <v>885.42</v>
      </c>
      <c r="J129" s="31">
        <f t="shared" si="7"/>
        <v>628.56000000000006</v>
      </c>
      <c r="K129" s="32">
        <f t="shared" si="8"/>
        <v>256.8599999999999</v>
      </c>
      <c r="L129" s="34">
        <f t="shared" si="9"/>
        <v>0.29009961374263049</v>
      </c>
      <c r="M129" t="s">
        <v>160</v>
      </c>
    </row>
    <row r="130" spans="1:13" ht="15.75" x14ac:dyDescent="0.25">
      <c r="A130" s="2" t="s">
        <v>9</v>
      </c>
      <c r="B130" s="2" t="s">
        <v>154</v>
      </c>
      <c r="C130" s="12">
        <v>0</v>
      </c>
      <c r="D130" s="4">
        <v>7</v>
      </c>
      <c r="E130" s="5">
        <v>3</v>
      </c>
      <c r="F130" s="7">
        <v>460.29</v>
      </c>
      <c r="G130" s="7">
        <f t="shared" ref="G130" si="10">D130*F130</f>
        <v>3222.03</v>
      </c>
      <c r="H130" s="7">
        <v>672.22</v>
      </c>
      <c r="I130" s="30">
        <f t="shared" ref="I130" si="11">E130*H130</f>
        <v>2016.66</v>
      </c>
      <c r="J130" s="31">
        <f t="shared" si="7"/>
        <v>1380.8700000000001</v>
      </c>
      <c r="K130" s="32">
        <f t="shared" si="8"/>
        <v>635.79</v>
      </c>
      <c r="L130" s="34">
        <f t="shared" si="9"/>
        <v>0.31526881080598612</v>
      </c>
      <c r="M130" t="s">
        <v>160</v>
      </c>
    </row>
    <row r="131" spans="1:13" ht="15.75" x14ac:dyDescent="0.25">
      <c r="A131" s="40"/>
      <c r="C131" s="38"/>
      <c r="D131" s="38"/>
      <c r="E131" s="38"/>
      <c r="F131" s="38"/>
      <c r="G131" s="39"/>
      <c r="H131" s="38"/>
      <c r="I131" s="39"/>
      <c r="K131" s="39"/>
    </row>
  </sheetData>
  <autoFilter ref="A1:M130" xr:uid="{00000000-0001-0000-0000-000000000000}"/>
  <conditionalFormatting sqref="L1:L1048576 M1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E13E-A426-4B30-99DB-CC2EB14B5CBD}">
  <dimension ref="A1:H138"/>
  <sheetViews>
    <sheetView workbookViewId="0">
      <pane ySplit="1" topLeftCell="A71" activePane="bottomLeft" state="frozen"/>
      <selection pane="bottomLeft" activeCell="C8" sqref="C8:C115"/>
    </sheetView>
  </sheetViews>
  <sheetFormatPr defaultRowHeight="15" x14ac:dyDescent="0.25"/>
  <cols>
    <col min="1" max="1" width="20.85546875" bestFit="1" customWidth="1"/>
    <col min="2" max="2" width="12.140625" bestFit="1" customWidth="1"/>
    <col min="3" max="3" width="17.140625" customWidth="1"/>
    <col min="4" max="4" width="16.28515625" customWidth="1"/>
    <col min="5" max="5" width="13.7109375" customWidth="1"/>
    <col min="6" max="6" width="11" customWidth="1"/>
    <col min="7" max="7" width="17.140625" customWidth="1"/>
    <col min="8" max="8" width="14" customWidth="1"/>
  </cols>
  <sheetData>
    <row r="1" spans="1:8" x14ac:dyDescent="0.25">
      <c r="A1" s="15" t="s">
        <v>155</v>
      </c>
      <c r="B1" s="1" t="s">
        <v>0</v>
      </c>
      <c r="C1" s="16" t="s">
        <v>156</v>
      </c>
      <c r="D1" s="17" t="s">
        <v>7</v>
      </c>
      <c r="E1" s="1" t="s">
        <v>8</v>
      </c>
      <c r="F1" s="1" t="s">
        <v>157</v>
      </c>
      <c r="G1" s="29"/>
      <c r="H1" s="29"/>
    </row>
    <row r="2" spans="1:8" ht="15.75" x14ac:dyDescent="0.25">
      <c r="A2" s="2" t="s">
        <v>158</v>
      </c>
      <c r="B2" s="2" t="s">
        <v>16</v>
      </c>
      <c r="C2" s="18">
        <v>43</v>
      </c>
      <c r="D2" s="7">
        <v>431.85</v>
      </c>
      <c r="E2" s="7">
        <f t="shared" ref="E2:E65" si="0">C2*D2</f>
        <v>18569.55</v>
      </c>
      <c r="F2" s="19" t="s">
        <v>159</v>
      </c>
      <c r="H2" s="33"/>
    </row>
    <row r="3" spans="1:8" ht="15.75" x14ac:dyDescent="0.25">
      <c r="A3" s="2" t="s">
        <v>61</v>
      </c>
      <c r="B3" s="2" t="s">
        <v>56</v>
      </c>
      <c r="C3" s="18">
        <v>34</v>
      </c>
      <c r="D3" s="7">
        <v>214.41</v>
      </c>
      <c r="E3" s="7">
        <f t="shared" si="0"/>
        <v>7289.94</v>
      </c>
      <c r="F3" s="19" t="s">
        <v>160</v>
      </c>
      <c r="H3" s="33"/>
    </row>
    <row r="4" spans="1:8" ht="15.75" x14ac:dyDescent="0.25">
      <c r="A4" s="2" t="s">
        <v>161</v>
      </c>
      <c r="B4" s="2" t="s">
        <v>44</v>
      </c>
      <c r="C4" s="18">
        <v>34</v>
      </c>
      <c r="D4" s="7">
        <v>213.07</v>
      </c>
      <c r="E4" s="7">
        <f t="shared" si="0"/>
        <v>7244.38</v>
      </c>
      <c r="F4" s="19" t="s">
        <v>160</v>
      </c>
      <c r="H4" s="33"/>
    </row>
    <row r="5" spans="1:8" ht="15.75" x14ac:dyDescent="0.25">
      <c r="A5" s="2" t="s">
        <v>162</v>
      </c>
      <c r="B5" s="2" t="s">
        <v>16</v>
      </c>
      <c r="C5" s="18">
        <v>22</v>
      </c>
      <c r="D5" s="7">
        <v>519.54999999999995</v>
      </c>
      <c r="E5" s="7">
        <f t="shared" si="0"/>
        <v>11430.099999999999</v>
      </c>
      <c r="F5" s="19" t="s">
        <v>159</v>
      </c>
      <c r="H5" s="33"/>
    </row>
    <row r="6" spans="1:8" ht="15.75" x14ac:dyDescent="0.25">
      <c r="A6" s="2" t="s">
        <v>57</v>
      </c>
      <c r="B6" s="2" t="s">
        <v>56</v>
      </c>
      <c r="C6" s="18">
        <v>15</v>
      </c>
      <c r="D6" s="7">
        <v>252</v>
      </c>
      <c r="E6" s="7">
        <f t="shared" si="0"/>
        <v>3780</v>
      </c>
      <c r="F6" s="19" t="s">
        <v>160</v>
      </c>
      <c r="H6" s="33"/>
    </row>
    <row r="7" spans="1:8" ht="15.75" x14ac:dyDescent="0.25">
      <c r="A7" s="2" t="s">
        <v>21</v>
      </c>
      <c r="B7" s="2" t="s">
        <v>18</v>
      </c>
      <c r="C7" s="20">
        <v>13</v>
      </c>
      <c r="D7" s="7">
        <v>138.44</v>
      </c>
      <c r="E7" s="7">
        <f t="shared" si="0"/>
        <v>1799.72</v>
      </c>
      <c r="F7" s="19" t="s">
        <v>163</v>
      </c>
      <c r="H7" s="33"/>
    </row>
    <row r="8" spans="1:8" ht="15.75" x14ac:dyDescent="0.25">
      <c r="A8" s="2" t="s">
        <v>39</v>
      </c>
      <c r="B8" s="2" t="s">
        <v>9</v>
      </c>
      <c r="C8" s="18">
        <v>13</v>
      </c>
      <c r="D8" s="7">
        <v>303.33</v>
      </c>
      <c r="E8" s="7">
        <f t="shared" si="0"/>
        <v>3943.29</v>
      </c>
      <c r="F8" s="19" t="s">
        <v>160</v>
      </c>
      <c r="H8" s="33"/>
    </row>
    <row r="9" spans="1:8" ht="15.75" x14ac:dyDescent="0.25">
      <c r="A9" s="2" t="s">
        <v>151</v>
      </c>
      <c r="B9" s="2" t="s">
        <v>9</v>
      </c>
      <c r="C9" s="18">
        <v>13</v>
      </c>
      <c r="D9" s="7">
        <v>749.81</v>
      </c>
      <c r="E9" s="7">
        <f t="shared" si="0"/>
        <v>9747.5299999999988</v>
      </c>
      <c r="F9" s="19" t="s">
        <v>160</v>
      </c>
      <c r="H9" s="33"/>
    </row>
    <row r="10" spans="1:8" ht="15.75" x14ac:dyDescent="0.25">
      <c r="A10" s="2" t="s">
        <v>42</v>
      </c>
      <c r="B10" s="2" t="s">
        <v>41</v>
      </c>
      <c r="C10" s="18">
        <v>12</v>
      </c>
      <c r="D10" s="7">
        <v>814.17</v>
      </c>
      <c r="E10" s="7">
        <f t="shared" si="0"/>
        <v>9770.0399999999991</v>
      </c>
      <c r="F10" s="19" t="s">
        <v>159</v>
      </c>
      <c r="H10" s="33"/>
    </row>
    <row r="11" spans="1:8" ht="15.75" x14ac:dyDescent="0.25">
      <c r="A11" s="2" t="s">
        <v>124</v>
      </c>
      <c r="B11" s="2" t="s">
        <v>9</v>
      </c>
      <c r="C11" s="18">
        <v>12</v>
      </c>
      <c r="D11" s="7">
        <v>439.88</v>
      </c>
      <c r="E11" s="7">
        <f t="shared" si="0"/>
        <v>5278.5599999999995</v>
      </c>
      <c r="F11" s="19" t="s">
        <v>160</v>
      </c>
      <c r="H11" s="33"/>
    </row>
    <row r="12" spans="1:8" ht="15.75" x14ac:dyDescent="0.25">
      <c r="A12" s="2" t="s">
        <v>28</v>
      </c>
      <c r="B12" s="2" t="s">
        <v>18</v>
      </c>
      <c r="C12" s="18">
        <v>11</v>
      </c>
      <c r="D12" s="7">
        <v>143.25</v>
      </c>
      <c r="E12" s="7">
        <f t="shared" si="0"/>
        <v>1575.75</v>
      </c>
      <c r="F12" s="19" t="s">
        <v>163</v>
      </c>
      <c r="H12" s="33"/>
    </row>
    <row r="13" spans="1:8" ht="15.75" x14ac:dyDescent="0.25">
      <c r="A13" s="2" t="s">
        <v>43</v>
      </c>
      <c r="B13" s="2" t="s">
        <v>41</v>
      </c>
      <c r="C13" s="18">
        <v>10</v>
      </c>
      <c r="D13" s="7">
        <v>765</v>
      </c>
      <c r="E13" s="7">
        <f t="shared" si="0"/>
        <v>7650</v>
      </c>
      <c r="F13" s="19" t="s">
        <v>159</v>
      </c>
      <c r="H13" s="33"/>
    </row>
    <row r="14" spans="1:8" ht="15.75" x14ac:dyDescent="0.25">
      <c r="A14" s="2" t="s">
        <v>20</v>
      </c>
      <c r="B14" s="2" t="s">
        <v>18</v>
      </c>
      <c r="C14" s="20">
        <v>9</v>
      </c>
      <c r="D14" s="7">
        <v>151.11000000000001</v>
      </c>
      <c r="E14" s="7">
        <f t="shared" si="0"/>
        <v>1359.9900000000002</v>
      </c>
      <c r="F14" s="19" t="s">
        <v>163</v>
      </c>
      <c r="H14" s="33"/>
    </row>
    <row r="15" spans="1:8" ht="15.75" x14ac:dyDescent="0.25">
      <c r="A15" s="2" t="s">
        <v>71</v>
      </c>
      <c r="B15" s="2" t="s">
        <v>16</v>
      </c>
      <c r="C15" s="18">
        <v>9</v>
      </c>
      <c r="D15" s="7">
        <v>545.76</v>
      </c>
      <c r="E15" s="7">
        <f t="shared" si="0"/>
        <v>4911.84</v>
      </c>
      <c r="F15" s="19" t="s">
        <v>159</v>
      </c>
      <c r="H15" s="33"/>
    </row>
    <row r="16" spans="1:8" ht="15.75" x14ac:dyDescent="0.25">
      <c r="A16" s="2" t="s">
        <v>94</v>
      </c>
      <c r="B16" s="2" t="s">
        <v>9</v>
      </c>
      <c r="C16" s="18">
        <v>9</v>
      </c>
      <c r="D16" s="7">
        <v>623.33000000000004</v>
      </c>
      <c r="E16" s="7">
        <f t="shared" si="0"/>
        <v>5609.97</v>
      </c>
      <c r="F16" s="19" t="s">
        <v>160</v>
      </c>
      <c r="H16" s="33"/>
    </row>
    <row r="17" spans="1:8" ht="15.75" x14ac:dyDescent="0.25">
      <c r="A17" s="2" t="s">
        <v>68</v>
      </c>
      <c r="B17" s="2" t="s">
        <v>9</v>
      </c>
      <c r="C17" s="18">
        <v>8</v>
      </c>
      <c r="D17" s="7">
        <v>611.38</v>
      </c>
      <c r="E17" s="7">
        <f t="shared" si="0"/>
        <v>4891.04</v>
      </c>
      <c r="F17" s="19" t="s">
        <v>160</v>
      </c>
      <c r="H17" s="33"/>
    </row>
    <row r="18" spans="1:8" ht="15.75" x14ac:dyDescent="0.25">
      <c r="A18" s="2" t="s">
        <v>22</v>
      </c>
      <c r="B18" s="2" t="s">
        <v>18</v>
      </c>
      <c r="C18" s="20">
        <v>7</v>
      </c>
      <c r="D18" s="7">
        <v>142.86000000000001</v>
      </c>
      <c r="E18" s="7">
        <f t="shared" si="0"/>
        <v>1000.0200000000001</v>
      </c>
      <c r="F18" s="19" t="s">
        <v>163</v>
      </c>
      <c r="H18" s="33"/>
    </row>
    <row r="19" spans="1:8" ht="15.75" x14ac:dyDescent="0.25">
      <c r="A19" s="2" t="s">
        <v>29</v>
      </c>
      <c r="B19" s="2" t="s">
        <v>18</v>
      </c>
      <c r="C19" s="18">
        <v>7</v>
      </c>
      <c r="D19" s="7">
        <v>147.13999999999999</v>
      </c>
      <c r="E19" s="7">
        <f t="shared" si="0"/>
        <v>1029.98</v>
      </c>
      <c r="F19" s="19" t="s">
        <v>163</v>
      </c>
      <c r="H19" s="33"/>
    </row>
    <row r="20" spans="1:8" ht="15.75" x14ac:dyDescent="0.25">
      <c r="A20" s="2" t="s">
        <v>30</v>
      </c>
      <c r="B20" s="2" t="s">
        <v>18</v>
      </c>
      <c r="C20" s="18">
        <v>7</v>
      </c>
      <c r="D20" s="7">
        <v>142.86000000000001</v>
      </c>
      <c r="E20" s="7">
        <f t="shared" si="0"/>
        <v>1000.0200000000001</v>
      </c>
      <c r="F20" s="19" t="s">
        <v>163</v>
      </c>
      <c r="H20" s="33"/>
    </row>
    <row r="21" spans="1:8" ht="15.75" x14ac:dyDescent="0.25">
      <c r="A21" s="2" t="s">
        <v>76</v>
      </c>
      <c r="B21" s="2" t="s">
        <v>16</v>
      </c>
      <c r="C21" s="18">
        <v>7</v>
      </c>
      <c r="D21" s="7">
        <v>484.29</v>
      </c>
      <c r="E21" s="7">
        <f t="shared" si="0"/>
        <v>3390.03</v>
      </c>
      <c r="F21" s="19" t="s">
        <v>159</v>
      </c>
      <c r="H21" s="33"/>
    </row>
    <row r="22" spans="1:8" ht="15.75" x14ac:dyDescent="0.25">
      <c r="A22" s="2" t="s">
        <v>27</v>
      </c>
      <c r="B22" s="2" t="s">
        <v>18</v>
      </c>
      <c r="C22" s="18">
        <v>6</v>
      </c>
      <c r="D22" s="7">
        <v>143.33000000000001</v>
      </c>
      <c r="E22" s="7">
        <f t="shared" si="0"/>
        <v>859.98</v>
      </c>
      <c r="F22" s="19" t="s">
        <v>163</v>
      </c>
      <c r="H22" s="33"/>
    </row>
    <row r="23" spans="1:8" ht="15.75" x14ac:dyDescent="0.25">
      <c r="A23" s="2" t="s">
        <v>38</v>
      </c>
      <c r="B23" s="2" t="s">
        <v>37</v>
      </c>
      <c r="C23" s="18">
        <v>6</v>
      </c>
      <c r="D23" s="7">
        <v>406.67</v>
      </c>
      <c r="E23" s="7">
        <f t="shared" si="0"/>
        <v>2440.02</v>
      </c>
      <c r="F23" s="19" t="s">
        <v>160</v>
      </c>
      <c r="H23" s="33"/>
    </row>
    <row r="24" spans="1:8" ht="15.75" x14ac:dyDescent="0.25">
      <c r="A24" s="2" t="s">
        <v>69</v>
      </c>
      <c r="B24" s="2" t="s">
        <v>16</v>
      </c>
      <c r="C24" s="18">
        <v>6</v>
      </c>
      <c r="D24" s="7">
        <v>587.5</v>
      </c>
      <c r="E24" s="7">
        <f t="shared" si="0"/>
        <v>3525</v>
      </c>
      <c r="F24" s="19" t="s">
        <v>159</v>
      </c>
      <c r="H24" s="33"/>
    </row>
    <row r="25" spans="1:8" ht="15.75" x14ac:dyDescent="0.25">
      <c r="A25" s="2" t="s">
        <v>79</v>
      </c>
      <c r="B25" s="2" t="s">
        <v>16</v>
      </c>
      <c r="C25" s="18">
        <v>6</v>
      </c>
      <c r="D25" s="7">
        <v>390</v>
      </c>
      <c r="E25" s="7">
        <f t="shared" si="0"/>
        <v>2340</v>
      </c>
      <c r="F25" s="19" t="s">
        <v>159</v>
      </c>
      <c r="H25" s="33"/>
    </row>
    <row r="26" spans="1:8" ht="15.75" x14ac:dyDescent="0.25">
      <c r="A26" s="2" t="s">
        <v>95</v>
      </c>
      <c r="B26" s="2" t="s">
        <v>9</v>
      </c>
      <c r="C26" s="18">
        <v>6</v>
      </c>
      <c r="D26" s="7">
        <v>534.14</v>
      </c>
      <c r="E26" s="7">
        <f t="shared" si="0"/>
        <v>3204.84</v>
      </c>
      <c r="F26" s="19" t="s">
        <v>160</v>
      </c>
      <c r="H26" s="33"/>
    </row>
    <row r="27" spans="1:8" ht="15.75" x14ac:dyDescent="0.25">
      <c r="A27" s="2" t="s">
        <v>164</v>
      </c>
      <c r="B27" s="2" t="s">
        <v>44</v>
      </c>
      <c r="C27" s="18">
        <v>6</v>
      </c>
      <c r="D27" s="7">
        <v>262.94</v>
      </c>
      <c r="E27" s="7">
        <f t="shared" si="0"/>
        <v>1577.6399999999999</v>
      </c>
      <c r="F27" s="19" t="s">
        <v>160</v>
      </c>
      <c r="H27" s="33"/>
    </row>
    <row r="28" spans="1:8" ht="15.75" x14ac:dyDescent="0.25">
      <c r="A28" s="2" t="s">
        <v>14</v>
      </c>
      <c r="B28" s="2" t="s">
        <v>9</v>
      </c>
      <c r="C28" s="20">
        <v>5</v>
      </c>
      <c r="D28" s="7">
        <v>624</v>
      </c>
      <c r="E28" s="7">
        <f t="shared" si="0"/>
        <v>3120</v>
      </c>
      <c r="F28" s="19" t="s">
        <v>160</v>
      </c>
      <c r="H28" s="33"/>
    </row>
    <row r="29" spans="1:8" ht="15.75" x14ac:dyDescent="0.25">
      <c r="A29" s="2" t="s">
        <v>55</v>
      </c>
      <c r="B29" s="2" t="s">
        <v>54</v>
      </c>
      <c r="C29" s="18">
        <v>5</v>
      </c>
      <c r="D29" s="7">
        <v>374</v>
      </c>
      <c r="E29" s="7">
        <f t="shared" si="0"/>
        <v>1870</v>
      </c>
      <c r="F29" s="19" t="s">
        <v>160</v>
      </c>
      <c r="H29" s="33"/>
    </row>
    <row r="30" spans="1:8" ht="15.75" x14ac:dyDescent="0.25">
      <c r="A30" s="2" t="s">
        <v>74</v>
      </c>
      <c r="B30" s="2" t="s">
        <v>16</v>
      </c>
      <c r="C30" s="18">
        <v>5</v>
      </c>
      <c r="D30" s="7">
        <v>845</v>
      </c>
      <c r="E30" s="7">
        <f t="shared" si="0"/>
        <v>4225</v>
      </c>
      <c r="F30" s="19" t="s">
        <v>159</v>
      </c>
      <c r="H30" s="33"/>
    </row>
    <row r="31" spans="1:8" ht="15.75" x14ac:dyDescent="0.25">
      <c r="A31" s="2" t="s">
        <v>78</v>
      </c>
      <c r="B31" s="2" t="s">
        <v>16</v>
      </c>
      <c r="C31" s="18">
        <v>5</v>
      </c>
      <c r="D31" s="7">
        <v>700</v>
      </c>
      <c r="E31" s="7">
        <f t="shared" si="0"/>
        <v>3500</v>
      </c>
      <c r="F31" s="19" t="s">
        <v>159</v>
      </c>
      <c r="H31" s="33"/>
    </row>
    <row r="32" spans="1:8" ht="15.75" x14ac:dyDescent="0.25">
      <c r="A32" s="2" t="s">
        <v>109</v>
      </c>
      <c r="B32" s="2" t="s">
        <v>16</v>
      </c>
      <c r="C32" s="18">
        <v>5</v>
      </c>
      <c r="D32" s="7">
        <v>414</v>
      </c>
      <c r="E32" s="7">
        <f t="shared" si="0"/>
        <v>2070</v>
      </c>
      <c r="F32" s="19" t="s">
        <v>159</v>
      </c>
      <c r="H32" s="33"/>
    </row>
    <row r="33" spans="1:8" ht="15.75" x14ac:dyDescent="0.25">
      <c r="A33" s="2" t="s">
        <v>113</v>
      </c>
      <c r="B33" s="2" t="s">
        <v>37</v>
      </c>
      <c r="C33" s="18">
        <v>5</v>
      </c>
      <c r="D33" s="7">
        <v>580.79999999999995</v>
      </c>
      <c r="E33" s="7">
        <f t="shared" si="0"/>
        <v>2904</v>
      </c>
      <c r="F33" s="19" t="s">
        <v>160</v>
      </c>
      <c r="H33" s="33"/>
    </row>
    <row r="34" spans="1:8" ht="15.75" x14ac:dyDescent="0.25">
      <c r="A34" s="2" t="s">
        <v>116</v>
      </c>
      <c r="B34" s="2" t="s">
        <v>37</v>
      </c>
      <c r="C34" s="18">
        <v>5</v>
      </c>
      <c r="D34" s="7">
        <v>784</v>
      </c>
      <c r="E34" s="7">
        <f t="shared" si="0"/>
        <v>3920</v>
      </c>
      <c r="F34" s="19" t="s">
        <v>160</v>
      </c>
      <c r="H34" s="33"/>
    </row>
    <row r="35" spans="1:8" ht="15.75" x14ac:dyDescent="0.25">
      <c r="A35" s="2" t="s">
        <v>123</v>
      </c>
      <c r="B35" s="2" t="s">
        <v>9</v>
      </c>
      <c r="C35" s="18">
        <v>5</v>
      </c>
      <c r="D35" s="7">
        <v>492</v>
      </c>
      <c r="E35" s="7">
        <f t="shared" si="0"/>
        <v>2460</v>
      </c>
      <c r="F35" s="19" t="s">
        <v>160</v>
      </c>
      <c r="H35" s="33"/>
    </row>
    <row r="36" spans="1:8" ht="15.75" x14ac:dyDescent="0.25">
      <c r="A36" s="2" t="s">
        <v>132</v>
      </c>
      <c r="B36" s="2" t="s">
        <v>44</v>
      </c>
      <c r="C36" s="18">
        <v>5</v>
      </c>
      <c r="D36" s="7">
        <v>276.39999999999998</v>
      </c>
      <c r="E36" s="7">
        <f t="shared" si="0"/>
        <v>1382</v>
      </c>
      <c r="F36" s="19" t="s">
        <v>160</v>
      </c>
      <c r="H36" s="33"/>
    </row>
    <row r="37" spans="1:8" ht="15.75" x14ac:dyDescent="0.25">
      <c r="A37" s="2" t="s">
        <v>138</v>
      </c>
      <c r="B37" s="2" t="s">
        <v>9</v>
      </c>
      <c r="C37" s="18">
        <v>5</v>
      </c>
      <c r="D37" s="7">
        <v>871.4</v>
      </c>
      <c r="E37" s="7">
        <f t="shared" si="0"/>
        <v>4357</v>
      </c>
      <c r="F37" s="19" t="s">
        <v>160</v>
      </c>
      <c r="H37" s="33"/>
    </row>
    <row r="38" spans="1:8" ht="15.75" x14ac:dyDescent="0.25">
      <c r="A38" s="2" t="s">
        <v>19</v>
      </c>
      <c r="B38" s="2" t="s">
        <v>18</v>
      </c>
      <c r="C38" s="20">
        <v>4</v>
      </c>
      <c r="D38" s="7">
        <v>106.25</v>
      </c>
      <c r="E38" s="7">
        <f t="shared" si="0"/>
        <v>425</v>
      </c>
      <c r="F38" s="19" t="s">
        <v>163</v>
      </c>
      <c r="H38" s="33"/>
    </row>
    <row r="39" spans="1:8" ht="15.75" x14ac:dyDescent="0.25">
      <c r="A39" s="2" t="s">
        <v>51</v>
      </c>
      <c r="B39" s="2" t="s">
        <v>49</v>
      </c>
      <c r="C39" s="18">
        <v>4</v>
      </c>
      <c r="D39" s="7">
        <v>242.5</v>
      </c>
      <c r="E39" s="7">
        <f t="shared" si="0"/>
        <v>970</v>
      </c>
      <c r="F39" s="19" t="s">
        <v>160</v>
      </c>
      <c r="H39" s="33"/>
    </row>
    <row r="40" spans="1:8" ht="15.75" x14ac:dyDescent="0.25">
      <c r="A40" s="2" t="s">
        <v>52</v>
      </c>
      <c r="B40" s="2" t="s">
        <v>49</v>
      </c>
      <c r="C40" s="18">
        <v>4</v>
      </c>
      <c r="D40" s="7">
        <v>240</v>
      </c>
      <c r="E40" s="7">
        <f t="shared" si="0"/>
        <v>960</v>
      </c>
      <c r="F40" s="19" t="s">
        <v>160</v>
      </c>
      <c r="H40" s="33"/>
    </row>
    <row r="41" spans="1:8" ht="15.75" x14ac:dyDescent="0.25">
      <c r="A41" s="2" t="s">
        <v>60</v>
      </c>
      <c r="B41" s="2" t="s">
        <v>59</v>
      </c>
      <c r="C41" s="18">
        <v>4</v>
      </c>
      <c r="D41" s="7">
        <v>450</v>
      </c>
      <c r="E41" s="7">
        <f t="shared" si="0"/>
        <v>1800</v>
      </c>
      <c r="F41" s="19" t="s">
        <v>160</v>
      </c>
      <c r="H41" s="33"/>
    </row>
    <row r="42" spans="1:8" ht="15.75" x14ac:dyDescent="0.25">
      <c r="A42" s="2" t="s">
        <v>91</v>
      </c>
      <c r="B42" s="2" t="s">
        <v>9</v>
      </c>
      <c r="C42" s="18">
        <v>4</v>
      </c>
      <c r="D42" s="7">
        <v>573.45000000000005</v>
      </c>
      <c r="E42" s="7">
        <f t="shared" si="0"/>
        <v>2293.8000000000002</v>
      </c>
      <c r="F42" s="19" t="s">
        <v>160</v>
      </c>
      <c r="H42" s="33"/>
    </row>
    <row r="43" spans="1:8" ht="15.75" x14ac:dyDescent="0.25">
      <c r="A43" s="2" t="s">
        <v>165</v>
      </c>
      <c r="B43" s="2" t="s">
        <v>44</v>
      </c>
      <c r="C43" s="18">
        <v>4</v>
      </c>
      <c r="D43" s="7">
        <v>292.5</v>
      </c>
      <c r="E43" s="7">
        <f t="shared" si="0"/>
        <v>1170</v>
      </c>
      <c r="F43" s="19" t="s">
        <v>160</v>
      </c>
      <c r="H43" s="33"/>
    </row>
    <row r="44" spans="1:8" ht="15.75" x14ac:dyDescent="0.25">
      <c r="A44" s="2" t="s">
        <v>148</v>
      </c>
      <c r="B44" s="2" t="s">
        <v>9</v>
      </c>
      <c r="C44" s="18">
        <v>4</v>
      </c>
      <c r="D44" s="7">
        <v>725</v>
      </c>
      <c r="E44" s="7">
        <f t="shared" si="0"/>
        <v>2900</v>
      </c>
      <c r="F44" s="19" t="s">
        <v>160</v>
      </c>
      <c r="H44" s="33"/>
    </row>
    <row r="45" spans="1:8" ht="15.75" x14ac:dyDescent="0.25">
      <c r="A45" s="2" t="s">
        <v>25</v>
      </c>
      <c r="B45" s="2" t="s">
        <v>24</v>
      </c>
      <c r="C45" s="18">
        <v>3</v>
      </c>
      <c r="D45" s="7">
        <v>126.67</v>
      </c>
      <c r="E45" s="7">
        <f t="shared" si="0"/>
        <v>380.01</v>
      </c>
      <c r="F45" s="19" t="s">
        <v>160</v>
      </c>
      <c r="H45" s="33"/>
    </row>
    <row r="46" spans="1:8" ht="15.75" x14ac:dyDescent="0.25">
      <c r="A46" s="2" t="s">
        <v>26</v>
      </c>
      <c r="B46" s="2" t="s">
        <v>24</v>
      </c>
      <c r="C46" s="18">
        <v>3</v>
      </c>
      <c r="D46" s="7">
        <v>126.67</v>
      </c>
      <c r="E46" s="7">
        <f t="shared" si="0"/>
        <v>380.01</v>
      </c>
      <c r="F46" s="19" t="s">
        <v>160</v>
      </c>
      <c r="H46" s="33"/>
    </row>
    <row r="47" spans="1:8" ht="15.75" x14ac:dyDescent="0.25">
      <c r="A47" s="2" t="s">
        <v>35</v>
      </c>
      <c r="B47" s="2" t="s">
        <v>34</v>
      </c>
      <c r="C47" s="18">
        <v>3</v>
      </c>
      <c r="D47" s="7">
        <v>322.22000000000003</v>
      </c>
      <c r="E47" s="7">
        <f t="shared" si="0"/>
        <v>966.66000000000008</v>
      </c>
      <c r="F47" s="19" t="s">
        <v>160</v>
      </c>
      <c r="H47" s="33"/>
    </row>
    <row r="48" spans="1:8" ht="15.75" x14ac:dyDescent="0.25">
      <c r="A48" s="2" t="s">
        <v>40</v>
      </c>
      <c r="B48" s="2" t="s">
        <v>9</v>
      </c>
      <c r="C48" s="18">
        <v>3</v>
      </c>
      <c r="D48" s="7">
        <v>1533.33</v>
      </c>
      <c r="E48" s="7">
        <f t="shared" si="0"/>
        <v>4599.99</v>
      </c>
      <c r="F48" s="19" t="s">
        <v>160</v>
      </c>
      <c r="H48" s="33"/>
    </row>
    <row r="49" spans="1:8" ht="15.75" x14ac:dyDescent="0.25">
      <c r="A49" s="2" t="s">
        <v>70</v>
      </c>
      <c r="B49" s="2" t="s">
        <v>37</v>
      </c>
      <c r="C49" s="18">
        <v>3</v>
      </c>
      <c r="D49" s="7">
        <v>285.70999999999998</v>
      </c>
      <c r="E49" s="7">
        <f t="shared" si="0"/>
        <v>857.12999999999988</v>
      </c>
      <c r="F49" s="19" t="s">
        <v>160</v>
      </c>
      <c r="H49" s="33"/>
    </row>
    <row r="50" spans="1:8" ht="15.75" x14ac:dyDescent="0.25">
      <c r="A50" s="2" t="s">
        <v>81</v>
      </c>
      <c r="B50" s="2" t="s">
        <v>44</v>
      </c>
      <c r="C50" s="18">
        <v>3</v>
      </c>
      <c r="D50" s="7">
        <v>316.67</v>
      </c>
      <c r="E50" s="7">
        <f t="shared" si="0"/>
        <v>950.01</v>
      </c>
      <c r="F50" s="19" t="s">
        <v>160</v>
      </c>
      <c r="H50" s="33"/>
    </row>
    <row r="51" spans="1:8" ht="15.75" x14ac:dyDescent="0.25">
      <c r="A51" s="2" t="s">
        <v>99</v>
      </c>
      <c r="B51" s="2" t="s">
        <v>9</v>
      </c>
      <c r="C51" s="18">
        <v>3</v>
      </c>
      <c r="D51" s="7">
        <v>1400</v>
      </c>
      <c r="E51" s="7">
        <f t="shared" si="0"/>
        <v>4200</v>
      </c>
      <c r="F51" s="19" t="s">
        <v>160</v>
      </c>
      <c r="H51" s="33"/>
    </row>
    <row r="52" spans="1:8" ht="15.75" x14ac:dyDescent="0.25">
      <c r="A52" s="2" t="s">
        <v>105</v>
      </c>
      <c r="B52" s="2" t="s">
        <v>104</v>
      </c>
      <c r="C52" s="18">
        <v>3</v>
      </c>
      <c r="D52" s="7">
        <v>413.33</v>
      </c>
      <c r="E52" s="7">
        <f t="shared" si="0"/>
        <v>1239.99</v>
      </c>
      <c r="F52" s="19" t="s">
        <v>163</v>
      </c>
      <c r="H52" s="33"/>
    </row>
    <row r="53" spans="1:8" ht="15.75" x14ac:dyDescent="0.25">
      <c r="A53" s="2" t="s">
        <v>112</v>
      </c>
      <c r="B53" s="2" t="s">
        <v>37</v>
      </c>
      <c r="C53" s="18">
        <v>3</v>
      </c>
      <c r="D53" s="7">
        <v>733.33</v>
      </c>
      <c r="E53" s="7">
        <f t="shared" si="0"/>
        <v>2199.9900000000002</v>
      </c>
      <c r="F53" s="19" t="s">
        <v>160</v>
      </c>
      <c r="H53" s="33"/>
    </row>
    <row r="54" spans="1:8" ht="15.75" x14ac:dyDescent="0.25">
      <c r="A54" s="2" t="s">
        <v>117</v>
      </c>
      <c r="B54" s="2" t="s">
        <v>37</v>
      </c>
      <c r="C54" s="18">
        <v>3</v>
      </c>
      <c r="D54" s="7">
        <v>578.66999999999996</v>
      </c>
      <c r="E54" s="7">
        <f t="shared" si="0"/>
        <v>1736.0099999999998</v>
      </c>
      <c r="F54" s="19" t="s">
        <v>160</v>
      </c>
      <c r="H54" s="33"/>
    </row>
    <row r="55" spans="1:8" ht="15.75" x14ac:dyDescent="0.25">
      <c r="A55" s="2" t="s">
        <v>121</v>
      </c>
      <c r="B55" s="2" t="s">
        <v>37</v>
      </c>
      <c r="C55" s="18">
        <v>3</v>
      </c>
      <c r="D55" s="7">
        <v>476.67</v>
      </c>
      <c r="E55" s="7">
        <f t="shared" si="0"/>
        <v>1430.01</v>
      </c>
      <c r="F55" s="19" t="s">
        <v>160</v>
      </c>
      <c r="H55" s="33"/>
    </row>
    <row r="56" spans="1:8" ht="15.75" x14ac:dyDescent="0.25">
      <c r="A56" s="2" t="s">
        <v>166</v>
      </c>
      <c r="B56" s="2" t="s">
        <v>44</v>
      </c>
      <c r="C56" s="18">
        <v>3</v>
      </c>
      <c r="D56" s="7">
        <v>269.05</v>
      </c>
      <c r="E56" s="7">
        <f t="shared" si="0"/>
        <v>807.15000000000009</v>
      </c>
      <c r="F56" s="19" t="s">
        <v>160</v>
      </c>
      <c r="H56" s="33"/>
    </row>
    <row r="57" spans="1:8" ht="15.75" x14ac:dyDescent="0.25">
      <c r="A57" s="2" t="s">
        <v>140</v>
      </c>
      <c r="B57" s="2" t="s">
        <v>9</v>
      </c>
      <c r="C57" s="18">
        <v>3</v>
      </c>
      <c r="D57" s="7">
        <v>356.67</v>
      </c>
      <c r="E57" s="7">
        <f t="shared" si="0"/>
        <v>1070.01</v>
      </c>
      <c r="F57" s="19" t="s">
        <v>160</v>
      </c>
      <c r="H57" s="33"/>
    </row>
    <row r="58" spans="1:8" ht="15.75" x14ac:dyDescent="0.25">
      <c r="A58" s="2" t="s">
        <v>149</v>
      </c>
      <c r="B58" s="2" t="s">
        <v>59</v>
      </c>
      <c r="C58" s="18">
        <v>3</v>
      </c>
      <c r="D58" s="7">
        <v>206.51</v>
      </c>
      <c r="E58" s="7">
        <f t="shared" si="0"/>
        <v>619.53</v>
      </c>
      <c r="F58" s="19" t="s">
        <v>160</v>
      </c>
      <c r="H58" s="33"/>
    </row>
    <row r="59" spans="1:8" ht="15.75" x14ac:dyDescent="0.25">
      <c r="A59" s="2" t="s">
        <v>153</v>
      </c>
      <c r="B59" s="2" t="s">
        <v>100</v>
      </c>
      <c r="C59" s="18">
        <v>3</v>
      </c>
      <c r="D59" s="7">
        <v>295.14</v>
      </c>
      <c r="E59" s="7">
        <f t="shared" si="0"/>
        <v>885.42</v>
      </c>
      <c r="F59" s="19" t="s">
        <v>160</v>
      </c>
      <c r="H59" s="33"/>
    </row>
    <row r="60" spans="1:8" ht="15.75" x14ac:dyDescent="0.25">
      <c r="A60" s="2" t="s">
        <v>154</v>
      </c>
      <c r="B60" s="2" t="s">
        <v>9</v>
      </c>
      <c r="C60" s="18">
        <v>3</v>
      </c>
      <c r="D60" s="7">
        <v>672.22</v>
      </c>
      <c r="E60" s="7">
        <f t="shared" si="0"/>
        <v>2016.66</v>
      </c>
      <c r="F60" s="19" t="s">
        <v>160</v>
      </c>
      <c r="H60" s="33"/>
    </row>
    <row r="61" spans="1:8" ht="15.75" x14ac:dyDescent="0.25">
      <c r="A61" s="2" t="s">
        <v>11</v>
      </c>
      <c r="B61" s="2" t="s">
        <v>9</v>
      </c>
      <c r="C61" s="20">
        <v>2</v>
      </c>
      <c r="D61" s="7">
        <v>1800</v>
      </c>
      <c r="E61" s="7">
        <f t="shared" si="0"/>
        <v>3600</v>
      </c>
      <c r="F61" s="19" t="s">
        <v>160</v>
      </c>
      <c r="H61" s="33"/>
    </row>
    <row r="62" spans="1:8" ht="15.75" x14ac:dyDescent="0.25">
      <c r="A62" s="2" t="s">
        <v>31</v>
      </c>
      <c r="B62" s="2" t="s">
        <v>9</v>
      </c>
      <c r="C62" s="18">
        <v>2</v>
      </c>
      <c r="D62" s="7">
        <v>1600</v>
      </c>
      <c r="E62" s="7">
        <f t="shared" si="0"/>
        <v>3200</v>
      </c>
      <c r="F62" s="19" t="s">
        <v>160</v>
      </c>
      <c r="H62" s="33"/>
    </row>
    <row r="63" spans="1:8" ht="15.75" x14ac:dyDescent="0.25">
      <c r="A63" s="2" t="s">
        <v>53</v>
      </c>
      <c r="B63" s="2" t="s">
        <v>49</v>
      </c>
      <c r="C63" s="18">
        <v>2</v>
      </c>
      <c r="D63" s="7">
        <v>250</v>
      </c>
      <c r="E63" s="7">
        <f t="shared" si="0"/>
        <v>500</v>
      </c>
      <c r="F63" s="19" t="s">
        <v>160</v>
      </c>
      <c r="H63" s="33"/>
    </row>
    <row r="64" spans="1:8" ht="15.75" x14ac:dyDescent="0.25">
      <c r="A64" s="2" t="s">
        <v>63</v>
      </c>
      <c r="B64" s="2" t="s">
        <v>62</v>
      </c>
      <c r="C64" s="18">
        <v>2</v>
      </c>
      <c r="D64" s="7">
        <v>432</v>
      </c>
      <c r="E64" s="7">
        <f t="shared" si="0"/>
        <v>864</v>
      </c>
      <c r="F64" s="19" t="s">
        <v>160</v>
      </c>
      <c r="H64" s="33"/>
    </row>
    <row r="65" spans="1:8" ht="15.75" x14ac:dyDescent="0.25">
      <c r="A65" s="2" t="s">
        <v>64</v>
      </c>
      <c r="B65" s="2" t="s">
        <v>59</v>
      </c>
      <c r="C65" s="18">
        <v>2</v>
      </c>
      <c r="D65" s="7">
        <v>247.57</v>
      </c>
      <c r="E65" s="7">
        <f t="shared" si="0"/>
        <v>495.14</v>
      </c>
      <c r="F65" s="19" t="s">
        <v>160</v>
      </c>
      <c r="H65" s="33"/>
    </row>
    <row r="66" spans="1:8" ht="15.75" x14ac:dyDescent="0.25">
      <c r="A66" s="2" t="s">
        <v>67</v>
      </c>
      <c r="B66" s="2" t="s">
        <v>9</v>
      </c>
      <c r="C66" s="18">
        <v>2</v>
      </c>
      <c r="D66" s="7">
        <v>619.38</v>
      </c>
      <c r="E66" s="7">
        <f t="shared" ref="E66:E115" si="1">C66*D66</f>
        <v>1238.76</v>
      </c>
      <c r="F66" s="19" t="s">
        <v>160</v>
      </c>
      <c r="H66" s="33"/>
    </row>
    <row r="67" spans="1:8" ht="15.75" x14ac:dyDescent="0.25">
      <c r="A67" s="2" t="s">
        <v>73</v>
      </c>
      <c r="B67" s="2" t="s">
        <v>16</v>
      </c>
      <c r="C67" s="18">
        <v>2</v>
      </c>
      <c r="D67" s="7">
        <v>775</v>
      </c>
      <c r="E67" s="7">
        <f t="shared" si="1"/>
        <v>1550</v>
      </c>
      <c r="F67" s="19" t="s">
        <v>159</v>
      </c>
      <c r="H67" s="33"/>
    </row>
    <row r="68" spans="1:8" ht="15.75" x14ac:dyDescent="0.25">
      <c r="A68" s="2" t="s">
        <v>82</v>
      </c>
      <c r="B68" s="2" t="s">
        <v>9</v>
      </c>
      <c r="C68" s="18">
        <v>2</v>
      </c>
      <c r="D68" s="7">
        <v>1000</v>
      </c>
      <c r="E68" s="7">
        <f t="shared" si="1"/>
        <v>2000</v>
      </c>
      <c r="F68" s="19" t="s">
        <v>160</v>
      </c>
      <c r="H68" s="33"/>
    </row>
    <row r="69" spans="1:8" ht="15.75" x14ac:dyDescent="0.25">
      <c r="A69" s="2" t="s">
        <v>90</v>
      </c>
      <c r="B69" s="2" t="s">
        <v>46</v>
      </c>
      <c r="C69" s="18">
        <v>2</v>
      </c>
      <c r="D69" s="7">
        <v>610</v>
      </c>
      <c r="E69" s="7">
        <f t="shared" si="1"/>
        <v>1220</v>
      </c>
      <c r="F69" s="19" t="s">
        <v>160</v>
      </c>
      <c r="H69" s="33"/>
    </row>
    <row r="70" spans="1:8" ht="15.75" x14ac:dyDescent="0.25">
      <c r="A70" s="2" t="s">
        <v>92</v>
      </c>
      <c r="B70" s="2" t="s">
        <v>37</v>
      </c>
      <c r="C70" s="18">
        <v>2</v>
      </c>
      <c r="D70" s="7">
        <v>330</v>
      </c>
      <c r="E70" s="7">
        <f t="shared" si="1"/>
        <v>660</v>
      </c>
      <c r="F70" s="19" t="s">
        <v>160</v>
      </c>
      <c r="H70" s="33"/>
    </row>
    <row r="71" spans="1:8" ht="15.75" x14ac:dyDescent="0.25">
      <c r="A71" s="2" t="s">
        <v>93</v>
      </c>
      <c r="B71" s="2" t="s">
        <v>9</v>
      </c>
      <c r="C71" s="18">
        <v>2</v>
      </c>
      <c r="D71" s="7">
        <v>765</v>
      </c>
      <c r="E71" s="7">
        <f t="shared" si="1"/>
        <v>1530</v>
      </c>
      <c r="F71" s="19" t="s">
        <v>160</v>
      </c>
      <c r="H71" s="33"/>
    </row>
    <row r="72" spans="1:8" ht="15.75" x14ac:dyDescent="0.25">
      <c r="A72" s="2" t="s">
        <v>101</v>
      </c>
      <c r="B72" s="2" t="s">
        <v>100</v>
      </c>
      <c r="C72" s="18">
        <v>2</v>
      </c>
      <c r="D72" s="7">
        <v>352</v>
      </c>
      <c r="E72" s="7">
        <f t="shared" si="1"/>
        <v>704</v>
      </c>
      <c r="F72" s="19" t="s">
        <v>160</v>
      </c>
      <c r="H72" s="33"/>
    </row>
    <row r="73" spans="1:8" ht="15.75" x14ac:dyDescent="0.25">
      <c r="A73" s="2" t="s">
        <v>110</v>
      </c>
      <c r="B73" s="2" t="s">
        <v>37</v>
      </c>
      <c r="C73" s="18">
        <v>2</v>
      </c>
      <c r="D73" s="7">
        <v>650</v>
      </c>
      <c r="E73" s="7">
        <f t="shared" si="1"/>
        <v>1300</v>
      </c>
      <c r="F73" s="19" t="s">
        <v>160</v>
      </c>
      <c r="H73" s="33"/>
    </row>
    <row r="74" spans="1:8" ht="15.75" x14ac:dyDescent="0.25">
      <c r="A74" s="2" t="s">
        <v>111</v>
      </c>
      <c r="B74" s="2" t="s">
        <v>37</v>
      </c>
      <c r="C74" s="18">
        <v>2</v>
      </c>
      <c r="D74" s="7">
        <v>745</v>
      </c>
      <c r="E74" s="7">
        <f t="shared" si="1"/>
        <v>1490</v>
      </c>
      <c r="F74" s="19" t="s">
        <v>160</v>
      </c>
      <c r="H74" s="33"/>
    </row>
    <row r="75" spans="1:8" ht="15.75" x14ac:dyDescent="0.25">
      <c r="A75" s="2" t="s">
        <v>114</v>
      </c>
      <c r="B75" s="2" t="s">
        <v>37</v>
      </c>
      <c r="C75" s="18">
        <v>2</v>
      </c>
      <c r="D75" s="7">
        <v>1236</v>
      </c>
      <c r="E75" s="7">
        <f t="shared" si="1"/>
        <v>2472</v>
      </c>
      <c r="F75" s="19" t="s">
        <v>160</v>
      </c>
      <c r="H75" s="33"/>
    </row>
    <row r="76" spans="1:8" ht="15.75" x14ac:dyDescent="0.25">
      <c r="A76" s="2" t="s">
        <v>118</v>
      </c>
      <c r="B76" s="2" t="s">
        <v>37</v>
      </c>
      <c r="C76" s="18">
        <v>2</v>
      </c>
      <c r="D76" s="7">
        <v>570</v>
      </c>
      <c r="E76" s="7">
        <f t="shared" si="1"/>
        <v>1140</v>
      </c>
      <c r="F76" s="19" t="s">
        <v>160</v>
      </c>
      <c r="H76" s="33"/>
    </row>
    <row r="77" spans="1:8" ht="15.75" x14ac:dyDescent="0.25">
      <c r="A77" s="2" t="s">
        <v>120</v>
      </c>
      <c r="B77" s="2" t="s">
        <v>37</v>
      </c>
      <c r="C77" s="18">
        <v>2</v>
      </c>
      <c r="D77" s="7">
        <v>449.5</v>
      </c>
      <c r="E77" s="7">
        <f t="shared" si="1"/>
        <v>899</v>
      </c>
      <c r="F77" s="19" t="s">
        <v>160</v>
      </c>
      <c r="H77" s="33"/>
    </row>
    <row r="78" spans="1:8" ht="15.75" x14ac:dyDescent="0.25">
      <c r="A78" s="2" t="s">
        <v>125</v>
      </c>
      <c r="B78" s="2" t="s">
        <v>9</v>
      </c>
      <c r="C78" s="18">
        <v>2</v>
      </c>
      <c r="D78" s="7">
        <v>600</v>
      </c>
      <c r="E78" s="7">
        <f t="shared" si="1"/>
        <v>1200</v>
      </c>
      <c r="F78" s="19" t="s">
        <v>160</v>
      </c>
      <c r="H78" s="33"/>
    </row>
    <row r="79" spans="1:8" ht="15.75" x14ac:dyDescent="0.25">
      <c r="A79" s="2" t="s">
        <v>167</v>
      </c>
      <c r="B79" s="2" t="s">
        <v>44</v>
      </c>
      <c r="C79" s="18">
        <v>2</v>
      </c>
      <c r="D79" s="7">
        <v>293</v>
      </c>
      <c r="E79" s="7">
        <f t="shared" si="1"/>
        <v>586</v>
      </c>
      <c r="F79" s="19" t="s">
        <v>160</v>
      </c>
      <c r="H79" s="33"/>
    </row>
    <row r="80" spans="1:8" ht="15.75" x14ac:dyDescent="0.25">
      <c r="A80" s="2" t="s">
        <v>168</v>
      </c>
      <c r="B80" s="2" t="s">
        <v>44</v>
      </c>
      <c r="C80" s="18">
        <v>2</v>
      </c>
      <c r="D80" s="7">
        <v>340</v>
      </c>
      <c r="E80" s="7">
        <f t="shared" si="1"/>
        <v>680</v>
      </c>
      <c r="F80" s="19" t="s">
        <v>160</v>
      </c>
      <c r="H80" s="33"/>
    </row>
    <row r="81" spans="1:8" ht="15.75" x14ac:dyDescent="0.25">
      <c r="A81" s="2" t="s">
        <v>169</v>
      </c>
      <c r="B81" s="2" t="s">
        <v>44</v>
      </c>
      <c r="C81" s="18">
        <v>2</v>
      </c>
      <c r="D81" s="7">
        <v>290</v>
      </c>
      <c r="E81" s="7">
        <f t="shared" si="1"/>
        <v>580</v>
      </c>
      <c r="F81" s="19" t="s">
        <v>160</v>
      </c>
      <c r="H81" s="33"/>
    </row>
    <row r="82" spans="1:8" ht="15.75" x14ac:dyDescent="0.25">
      <c r="A82" s="2" t="s">
        <v>170</v>
      </c>
      <c r="B82" s="2" t="s">
        <v>44</v>
      </c>
      <c r="C82" s="18">
        <v>2</v>
      </c>
      <c r="D82" s="7">
        <v>300</v>
      </c>
      <c r="E82" s="7">
        <f t="shared" si="1"/>
        <v>600</v>
      </c>
      <c r="F82" s="19" t="s">
        <v>160</v>
      </c>
      <c r="H82" s="33"/>
    </row>
    <row r="83" spans="1:8" ht="15.75" x14ac:dyDescent="0.25">
      <c r="A83" s="2" t="s">
        <v>150</v>
      </c>
      <c r="B83" s="2" t="s">
        <v>9</v>
      </c>
      <c r="C83" s="18">
        <v>2</v>
      </c>
      <c r="D83" s="7">
        <v>735</v>
      </c>
      <c r="E83" s="7">
        <f t="shared" si="1"/>
        <v>1470</v>
      </c>
      <c r="F83" s="19" t="s">
        <v>160</v>
      </c>
      <c r="H83" s="33"/>
    </row>
    <row r="84" spans="1:8" ht="15.75" x14ac:dyDescent="0.25">
      <c r="A84" s="2" t="s">
        <v>152</v>
      </c>
      <c r="B84" s="2" t="s">
        <v>9</v>
      </c>
      <c r="C84" s="18">
        <v>2</v>
      </c>
      <c r="D84" s="7">
        <v>750</v>
      </c>
      <c r="E84" s="7">
        <f t="shared" si="1"/>
        <v>1500</v>
      </c>
      <c r="F84" s="19" t="s">
        <v>160</v>
      </c>
      <c r="H84" s="33"/>
    </row>
    <row r="85" spans="1:8" ht="15.75" x14ac:dyDescent="0.25">
      <c r="A85" s="2" t="s">
        <v>12</v>
      </c>
      <c r="B85" s="2" t="s">
        <v>9</v>
      </c>
      <c r="C85" s="20">
        <v>1</v>
      </c>
      <c r="D85" s="7">
        <v>6000</v>
      </c>
      <c r="E85" s="7">
        <f t="shared" si="1"/>
        <v>6000</v>
      </c>
      <c r="F85" s="19" t="s">
        <v>160</v>
      </c>
      <c r="H85" s="33"/>
    </row>
    <row r="86" spans="1:8" ht="15.75" x14ac:dyDescent="0.25">
      <c r="A86" s="2" t="s">
        <v>13</v>
      </c>
      <c r="B86" s="2" t="s">
        <v>9</v>
      </c>
      <c r="C86" s="20">
        <v>1</v>
      </c>
      <c r="D86" s="7">
        <v>8501</v>
      </c>
      <c r="E86" s="7">
        <f t="shared" si="1"/>
        <v>8501</v>
      </c>
      <c r="F86" s="19" t="s">
        <v>160</v>
      </c>
      <c r="H86" s="33"/>
    </row>
    <row r="87" spans="1:8" ht="15.75" x14ac:dyDescent="0.25">
      <c r="A87" s="2" t="s">
        <v>15</v>
      </c>
      <c r="B87" s="2" t="s">
        <v>9</v>
      </c>
      <c r="C87" s="20">
        <v>1</v>
      </c>
      <c r="D87" s="7">
        <v>1000</v>
      </c>
      <c r="E87" s="7">
        <f t="shared" si="1"/>
        <v>1000</v>
      </c>
      <c r="F87" s="19" t="s">
        <v>160</v>
      </c>
      <c r="H87" s="33"/>
    </row>
    <row r="88" spans="1:8" ht="15.75" x14ac:dyDescent="0.25">
      <c r="A88" s="2" t="s">
        <v>23</v>
      </c>
      <c r="B88" s="2" t="s">
        <v>9</v>
      </c>
      <c r="C88" s="20">
        <v>1</v>
      </c>
      <c r="D88" s="7">
        <v>952.28</v>
      </c>
      <c r="E88" s="7">
        <f t="shared" si="1"/>
        <v>952.28</v>
      </c>
      <c r="F88" s="19" t="s">
        <v>160</v>
      </c>
      <c r="H88" s="33"/>
    </row>
    <row r="89" spans="1:8" ht="15.75" x14ac:dyDescent="0.25">
      <c r="A89" s="2" t="s">
        <v>32</v>
      </c>
      <c r="B89" s="2" t="s">
        <v>9</v>
      </c>
      <c r="C89" s="18">
        <v>1</v>
      </c>
      <c r="D89" s="7">
        <v>700</v>
      </c>
      <c r="E89" s="7">
        <f t="shared" si="1"/>
        <v>700</v>
      </c>
      <c r="F89" s="19" t="s">
        <v>160</v>
      </c>
      <c r="H89" s="33"/>
    </row>
    <row r="90" spans="1:8" ht="15.75" x14ac:dyDescent="0.25">
      <c r="A90" s="2" t="s">
        <v>33</v>
      </c>
      <c r="B90" s="2" t="s">
        <v>9</v>
      </c>
      <c r="C90" s="18">
        <v>1</v>
      </c>
      <c r="D90" s="7">
        <v>1300</v>
      </c>
      <c r="E90" s="7">
        <f t="shared" si="1"/>
        <v>1300</v>
      </c>
      <c r="F90" s="19" t="s">
        <v>160</v>
      </c>
      <c r="H90" s="33"/>
    </row>
    <row r="91" spans="1:8" ht="15.75" x14ac:dyDescent="0.25">
      <c r="A91" s="2" t="s">
        <v>171</v>
      </c>
      <c r="B91" s="2" t="s">
        <v>44</v>
      </c>
      <c r="C91" s="18">
        <v>1</v>
      </c>
      <c r="D91" s="7">
        <v>305</v>
      </c>
      <c r="E91" s="7">
        <f t="shared" si="1"/>
        <v>305</v>
      </c>
      <c r="F91" s="19" t="s">
        <v>160</v>
      </c>
      <c r="H91" s="33"/>
    </row>
    <row r="92" spans="1:8" ht="15.75" x14ac:dyDescent="0.25">
      <c r="A92" s="2" t="s">
        <v>47</v>
      </c>
      <c r="B92" s="2" t="s">
        <v>46</v>
      </c>
      <c r="C92" s="18">
        <v>1</v>
      </c>
      <c r="D92" s="7">
        <v>220</v>
      </c>
      <c r="E92" s="7">
        <f t="shared" si="1"/>
        <v>220</v>
      </c>
      <c r="F92" s="19" t="s">
        <v>160</v>
      </c>
      <c r="H92" s="33"/>
    </row>
    <row r="93" spans="1:8" ht="15.75" x14ac:dyDescent="0.25">
      <c r="A93" s="2" t="s">
        <v>48</v>
      </c>
      <c r="B93" s="2" t="s">
        <v>46</v>
      </c>
      <c r="C93" s="18">
        <v>1</v>
      </c>
      <c r="D93" s="7">
        <v>200</v>
      </c>
      <c r="E93" s="7">
        <f t="shared" si="1"/>
        <v>200</v>
      </c>
      <c r="F93" s="19" t="s">
        <v>160</v>
      </c>
      <c r="H93" s="33"/>
    </row>
    <row r="94" spans="1:8" ht="15.75" x14ac:dyDescent="0.25">
      <c r="A94" s="2" t="s">
        <v>58</v>
      </c>
      <c r="B94" s="2" t="s">
        <v>56</v>
      </c>
      <c r="C94" s="18">
        <v>1</v>
      </c>
      <c r="D94" s="7">
        <v>315</v>
      </c>
      <c r="E94" s="7">
        <f t="shared" si="1"/>
        <v>315</v>
      </c>
      <c r="F94" s="19" t="s">
        <v>160</v>
      </c>
      <c r="H94" s="33"/>
    </row>
    <row r="95" spans="1:8" ht="15.75" x14ac:dyDescent="0.25">
      <c r="A95" s="2" t="s">
        <v>65</v>
      </c>
      <c r="B95" s="2" t="s">
        <v>9</v>
      </c>
      <c r="C95" s="18">
        <v>1</v>
      </c>
      <c r="D95" s="7">
        <v>500</v>
      </c>
      <c r="E95" s="7">
        <f t="shared" si="1"/>
        <v>500</v>
      </c>
      <c r="F95" s="19" t="s">
        <v>160</v>
      </c>
      <c r="H95" s="33"/>
    </row>
    <row r="96" spans="1:8" ht="15.75" x14ac:dyDescent="0.25">
      <c r="A96" s="2" t="s">
        <v>66</v>
      </c>
      <c r="B96" s="2" t="s">
        <v>9</v>
      </c>
      <c r="C96" s="18">
        <v>1</v>
      </c>
      <c r="D96" s="7">
        <v>1762</v>
      </c>
      <c r="E96" s="7">
        <f t="shared" si="1"/>
        <v>1762</v>
      </c>
      <c r="F96" s="19" t="s">
        <v>160</v>
      </c>
      <c r="H96" s="33"/>
    </row>
    <row r="97" spans="1:8" ht="15.75" x14ac:dyDescent="0.25">
      <c r="A97" s="2" t="s">
        <v>75</v>
      </c>
      <c r="B97" s="2" t="s">
        <v>16</v>
      </c>
      <c r="C97" s="18">
        <v>1</v>
      </c>
      <c r="D97" s="7">
        <v>830</v>
      </c>
      <c r="E97" s="7">
        <f t="shared" si="1"/>
        <v>830</v>
      </c>
      <c r="F97" s="19" t="s">
        <v>159</v>
      </c>
      <c r="H97" s="33"/>
    </row>
    <row r="98" spans="1:8" ht="15.75" x14ac:dyDescent="0.25">
      <c r="A98" s="2" t="s">
        <v>80</v>
      </c>
      <c r="B98" s="2" t="s">
        <v>44</v>
      </c>
      <c r="C98" s="18">
        <v>1</v>
      </c>
      <c r="D98" s="7">
        <v>340</v>
      </c>
      <c r="E98" s="7">
        <f t="shared" si="1"/>
        <v>340</v>
      </c>
      <c r="F98" s="19" t="s">
        <v>160</v>
      </c>
      <c r="H98" s="33"/>
    </row>
    <row r="99" spans="1:8" ht="15.75" x14ac:dyDescent="0.25">
      <c r="A99" s="2" t="s">
        <v>87</v>
      </c>
      <c r="B99" s="2" t="s">
        <v>37</v>
      </c>
      <c r="C99" s="18">
        <v>1</v>
      </c>
      <c r="D99" s="7">
        <v>580</v>
      </c>
      <c r="E99" s="7">
        <f t="shared" si="1"/>
        <v>580</v>
      </c>
      <c r="F99" s="19" t="s">
        <v>160</v>
      </c>
      <c r="H99" s="33"/>
    </row>
    <row r="100" spans="1:8" ht="15.75" x14ac:dyDescent="0.25">
      <c r="A100" s="2" t="s">
        <v>88</v>
      </c>
      <c r="B100" s="2" t="s">
        <v>9</v>
      </c>
      <c r="C100" s="18">
        <v>1</v>
      </c>
      <c r="D100" s="7">
        <v>1700</v>
      </c>
      <c r="E100" s="7">
        <f t="shared" si="1"/>
        <v>1700</v>
      </c>
      <c r="F100" s="19" t="s">
        <v>160</v>
      </c>
      <c r="H100" s="33"/>
    </row>
    <row r="101" spans="1:8" ht="15.75" x14ac:dyDescent="0.25">
      <c r="A101" s="2" t="s">
        <v>89</v>
      </c>
      <c r="B101" s="2" t="s">
        <v>9</v>
      </c>
      <c r="C101" s="18">
        <v>1</v>
      </c>
      <c r="D101" s="7">
        <v>1850</v>
      </c>
      <c r="E101" s="7">
        <f t="shared" si="1"/>
        <v>1850</v>
      </c>
      <c r="F101" s="19" t="s">
        <v>160</v>
      </c>
      <c r="H101" s="33"/>
    </row>
    <row r="102" spans="1:8" ht="15.75" x14ac:dyDescent="0.25">
      <c r="A102" s="2" t="s">
        <v>102</v>
      </c>
      <c r="B102" s="2" t="s">
        <v>9</v>
      </c>
      <c r="C102" s="18">
        <v>1</v>
      </c>
      <c r="D102" s="7">
        <v>1000</v>
      </c>
      <c r="E102" s="7">
        <f t="shared" si="1"/>
        <v>1000</v>
      </c>
      <c r="F102" s="19" t="s">
        <v>160</v>
      </c>
      <c r="H102" s="33"/>
    </row>
    <row r="103" spans="1:8" ht="15.75" x14ac:dyDescent="0.25">
      <c r="A103" s="2" t="s">
        <v>106</v>
      </c>
      <c r="B103" s="2" t="s">
        <v>104</v>
      </c>
      <c r="C103" s="18">
        <v>1</v>
      </c>
      <c r="D103" s="7">
        <v>400</v>
      </c>
      <c r="E103" s="7">
        <f t="shared" si="1"/>
        <v>400</v>
      </c>
      <c r="F103" s="19" t="s">
        <v>163</v>
      </c>
      <c r="H103" s="33"/>
    </row>
    <row r="104" spans="1:8" ht="15.75" x14ac:dyDescent="0.25">
      <c r="A104" s="2" t="s">
        <v>107</v>
      </c>
      <c r="B104" s="2" t="s">
        <v>104</v>
      </c>
      <c r="C104" s="18">
        <v>1</v>
      </c>
      <c r="D104" s="7">
        <v>400</v>
      </c>
      <c r="E104" s="7">
        <f t="shared" si="1"/>
        <v>400</v>
      </c>
      <c r="F104" s="19" t="s">
        <v>163</v>
      </c>
      <c r="H104" s="33"/>
    </row>
    <row r="105" spans="1:8" ht="15.75" x14ac:dyDescent="0.25">
      <c r="A105" s="2" t="s">
        <v>108</v>
      </c>
      <c r="B105" s="2" t="s">
        <v>104</v>
      </c>
      <c r="C105" s="18">
        <v>1</v>
      </c>
      <c r="D105" s="7">
        <v>400</v>
      </c>
      <c r="E105" s="7">
        <f t="shared" si="1"/>
        <v>400</v>
      </c>
      <c r="F105" s="19" t="s">
        <v>163</v>
      </c>
      <c r="H105" s="33"/>
    </row>
    <row r="106" spans="1:8" ht="15.75" x14ac:dyDescent="0.25">
      <c r="A106" s="2" t="s">
        <v>115</v>
      </c>
      <c r="B106" s="2" t="s">
        <v>37</v>
      </c>
      <c r="C106" s="18">
        <v>1</v>
      </c>
      <c r="D106" s="7">
        <v>1000</v>
      </c>
      <c r="E106" s="7">
        <f t="shared" si="1"/>
        <v>1000</v>
      </c>
      <c r="F106" s="19" t="s">
        <v>160</v>
      </c>
      <c r="H106" s="33"/>
    </row>
    <row r="107" spans="1:8" ht="15.75" x14ac:dyDescent="0.25">
      <c r="A107" s="2" t="s">
        <v>119</v>
      </c>
      <c r="B107" s="2" t="s">
        <v>37</v>
      </c>
      <c r="C107" s="18">
        <v>1</v>
      </c>
      <c r="D107" s="7">
        <v>700</v>
      </c>
      <c r="E107" s="7">
        <f t="shared" si="1"/>
        <v>700</v>
      </c>
      <c r="F107" s="19" t="s">
        <v>160</v>
      </c>
      <c r="H107" s="33"/>
    </row>
    <row r="108" spans="1:8" ht="15.75" x14ac:dyDescent="0.25">
      <c r="A108" s="2" t="s">
        <v>122</v>
      </c>
      <c r="B108" s="2" t="s">
        <v>37</v>
      </c>
      <c r="C108" s="18">
        <v>1</v>
      </c>
      <c r="D108" s="7">
        <v>500</v>
      </c>
      <c r="E108" s="7">
        <f t="shared" si="1"/>
        <v>500</v>
      </c>
      <c r="F108" s="19" t="s">
        <v>160</v>
      </c>
      <c r="H108" s="33"/>
    </row>
    <row r="109" spans="1:8" ht="15.75" x14ac:dyDescent="0.25">
      <c r="A109" s="2" t="s">
        <v>172</v>
      </c>
      <c r="B109" s="2" t="s">
        <v>44</v>
      </c>
      <c r="C109" s="18">
        <v>1</v>
      </c>
      <c r="D109" s="7">
        <v>333</v>
      </c>
      <c r="E109" s="7">
        <f t="shared" si="1"/>
        <v>333</v>
      </c>
      <c r="F109" s="19" t="s">
        <v>160</v>
      </c>
      <c r="H109" s="33"/>
    </row>
    <row r="110" spans="1:8" ht="15.75" x14ac:dyDescent="0.25">
      <c r="A110" s="2" t="s">
        <v>137</v>
      </c>
      <c r="B110" s="2" t="s">
        <v>9</v>
      </c>
      <c r="C110" s="18">
        <v>1</v>
      </c>
      <c r="D110" s="7">
        <v>1100</v>
      </c>
      <c r="E110" s="7">
        <f t="shared" si="1"/>
        <v>1100</v>
      </c>
      <c r="F110" s="19" t="s">
        <v>160</v>
      </c>
      <c r="H110" s="33"/>
    </row>
    <row r="111" spans="1:8" ht="15.75" x14ac:dyDescent="0.25">
      <c r="A111" s="2" t="s">
        <v>139</v>
      </c>
      <c r="B111" s="2" t="s">
        <v>46</v>
      </c>
      <c r="C111" s="18">
        <v>1</v>
      </c>
      <c r="D111" s="7">
        <v>219.05</v>
      </c>
      <c r="E111" s="7">
        <f t="shared" si="1"/>
        <v>219.05</v>
      </c>
      <c r="F111" s="19" t="s">
        <v>160</v>
      </c>
      <c r="H111" s="33"/>
    </row>
    <row r="112" spans="1:8" ht="15.75" x14ac:dyDescent="0.25">
      <c r="A112" s="2" t="s">
        <v>143</v>
      </c>
      <c r="B112" s="2" t="s">
        <v>141</v>
      </c>
      <c r="C112" s="18">
        <v>1</v>
      </c>
      <c r="D112" s="7">
        <v>450</v>
      </c>
      <c r="E112" s="7">
        <f t="shared" si="1"/>
        <v>450</v>
      </c>
      <c r="F112" s="19" t="s">
        <v>160</v>
      </c>
      <c r="H112" s="33"/>
    </row>
    <row r="113" spans="1:8" ht="15.75" x14ac:dyDescent="0.25">
      <c r="A113" s="2" t="s">
        <v>144</v>
      </c>
      <c r="B113" s="2" t="s">
        <v>144</v>
      </c>
      <c r="C113" s="18">
        <v>1</v>
      </c>
      <c r="D113" s="7">
        <v>250</v>
      </c>
      <c r="E113" s="7">
        <f t="shared" si="1"/>
        <v>250</v>
      </c>
      <c r="F113" s="19" t="s">
        <v>160</v>
      </c>
      <c r="H113" s="33"/>
    </row>
    <row r="114" spans="1:8" ht="15.75" x14ac:dyDescent="0.25">
      <c r="A114" s="2" t="s">
        <v>145</v>
      </c>
      <c r="B114" s="2" t="s">
        <v>9</v>
      </c>
      <c r="C114" s="18">
        <v>1</v>
      </c>
      <c r="D114" s="7">
        <v>619.04999999999995</v>
      </c>
      <c r="E114" s="7">
        <f t="shared" si="1"/>
        <v>619.04999999999995</v>
      </c>
      <c r="F114" s="19" t="s">
        <v>160</v>
      </c>
      <c r="H114" s="33"/>
    </row>
    <row r="115" spans="1:8" ht="15.75" x14ac:dyDescent="0.25">
      <c r="A115" s="13" t="s">
        <v>147</v>
      </c>
      <c r="B115" s="13" t="s">
        <v>9</v>
      </c>
      <c r="C115" s="21">
        <v>1</v>
      </c>
      <c r="D115" s="14">
        <v>750</v>
      </c>
      <c r="E115" s="14">
        <f t="shared" si="1"/>
        <v>750</v>
      </c>
      <c r="F115" s="22" t="s">
        <v>160</v>
      </c>
      <c r="H115" s="33"/>
    </row>
    <row r="119" spans="1:8" x14ac:dyDescent="0.25">
      <c r="A119" s="23" t="s">
        <v>173</v>
      </c>
      <c r="B119" t="s">
        <v>185</v>
      </c>
    </row>
    <row r="120" spans="1:8" x14ac:dyDescent="0.25">
      <c r="A120" s="24" t="s">
        <v>9</v>
      </c>
      <c r="B120">
        <v>126</v>
      </c>
      <c r="D120" s="55"/>
      <c r="E120" s="55"/>
    </row>
    <row r="121" spans="1:8" x14ac:dyDescent="0.25">
      <c r="A121" s="24" t="s">
        <v>16</v>
      </c>
      <c r="B121">
        <v>111</v>
      </c>
      <c r="D121" s="24"/>
    </row>
    <row r="122" spans="1:8" x14ac:dyDescent="0.25">
      <c r="A122" s="24" t="s">
        <v>44</v>
      </c>
      <c r="B122">
        <v>66</v>
      </c>
      <c r="D122" s="24"/>
    </row>
    <row r="123" spans="1:8" x14ac:dyDescent="0.25">
      <c r="A123" s="24" t="s">
        <v>18</v>
      </c>
      <c r="B123">
        <v>64</v>
      </c>
      <c r="D123" s="24"/>
    </row>
    <row r="124" spans="1:8" x14ac:dyDescent="0.25">
      <c r="A124" s="24" t="s">
        <v>56</v>
      </c>
      <c r="B124">
        <v>50</v>
      </c>
      <c r="D124" s="24"/>
    </row>
    <row r="125" spans="1:8" x14ac:dyDescent="0.25">
      <c r="A125" s="24" t="s">
        <v>37</v>
      </c>
      <c r="B125">
        <v>44</v>
      </c>
      <c r="D125" s="24"/>
    </row>
    <row r="126" spans="1:8" x14ac:dyDescent="0.25">
      <c r="A126" s="24" t="s">
        <v>41</v>
      </c>
      <c r="B126">
        <v>22</v>
      </c>
    </row>
    <row r="127" spans="1:8" x14ac:dyDescent="0.25">
      <c r="A127" s="24" t="s">
        <v>49</v>
      </c>
      <c r="B127">
        <v>10</v>
      </c>
    </row>
    <row r="128" spans="1:8" x14ac:dyDescent="0.25">
      <c r="A128" s="24" t="s">
        <v>59</v>
      </c>
      <c r="B128">
        <v>9</v>
      </c>
    </row>
    <row r="129" spans="1:2" x14ac:dyDescent="0.25">
      <c r="A129" s="24" t="s">
        <v>104</v>
      </c>
      <c r="B129">
        <v>6</v>
      </c>
    </row>
    <row r="130" spans="1:2" x14ac:dyDescent="0.25">
      <c r="A130" s="24" t="s">
        <v>24</v>
      </c>
      <c r="B130">
        <v>6</v>
      </c>
    </row>
    <row r="131" spans="1:2" x14ac:dyDescent="0.25">
      <c r="A131" s="24" t="s">
        <v>100</v>
      </c>
      <c r="B131">
        <v>5</v>
      </c>
    </row>
    <row r="132" spans="1:2" x14ac:dyDescent="0.25">
      <c r="A132" s="24" t="s">
        <v>46</v>
      </c>
      <c r="B132">
        <v>5</v>
      </c>
    </row>
    <row r="133" spans="1:2" x14ac:dyDescent="0.25">
      <c r="A133" s="24" t="s">
        <v>54</v>
      </c>
      <c r="B133">
        <v>5</v>
      </c>
    </row>
    <row r="134" spans="1:2" x14ac:dyDescent="0.25">
      <c r="A134" s="24" t="s">
        <v>34</v>
      </c>
      <c r="B134">
        <v>3</v>
      </c>
    </row>
    <row r="135" spans="1:2" x14ac:dyDescent="0.25">
      <c r="A135" s="24" t="s">
        <v>62</v>
      </c>
      <c r="B135">
        <v>2</v>
      </c>
    </row>
    <row r="136" spans="1:2" x14ac:dyDescent="0.25">
      <c r="A136" s="24" t="s">
        <v>144</v>
      </c>
      <c r="B136">
        <v>1</v>
      </c>
    </row>
    <row r="137" spans="1:2" x14ac:dyDescent="0.25">
      <c r="A137" s="24" t="s">
        <v>141</v>
      </c>
      <c r="B137">
        <v>1</v>
      </c>
    </row>
    <row r="138" spans="1:2" x14ac:dyDescent="0.25">
      <c r="A138" s="24" t="s">
        <v>174</v>
      </c>
      <c r="B138">
        <v>536</v>
      </c>
    </row>
  </sheetData>
  <autoFilter ref="A1:F115" xr:uid="{D907E13E-A426-4B30-99DB-CC2EB14B5CBD}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1E29-90ED-40E2-8D61-D37E08FCC3AB}">
  <dimension ref="A1:H156"/>
  <sheetViews>
    <sheetView tabSelected="1" workbookViewId="0">
      <pane ySplit="1" topLeftCell="A177" activePane="bottomLeft" state="frozen"/>
      <selection activeCell="B1" sqref="B1"/>
      <selection pane="bottomLeft" activeCell="B169" sqref="B169"/>
    </sheetView>
  </sheetViews>
  <sheetFormatPr defaultRowHeight="15" x14ac:dyDescent="0.25"/>
  <cols>
    <col min="1" max="1" width="20.85546875" customWidth="1"/>
    <col min="2" max="2" width="22" bestFit="1" customWidth="1"/>
    <col min="3" max="3" width="23.5703125" bestFit="1" customWidth="1"/>
    <col min="4" max="4" width="21.7109375" bestFit="1" customWidth="1"/>
    <col min="5" max="5" width="23.85546875" bestFit="1" customWidth="1"/>
    <col min="6" max="6" width="18.5703125" customWidth="1"/>
    <col min="7" max="7" width="18.140625" customWidth="1"/>
    <col min="8" max="8" width="16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6" t="s">
        <v>179</v>
      </c>
      <c r="G1" s="56" t="s">
        <v>193</v>
      </c>
      <c r="H1" s="56" t="s">
        <v>180</v>
      </c>
    </row>
    <row r="2" spans="1:8" ht="15.75" x14ac:dyDescent="0.25">
      <c r="A2" s="2" t="s">
        <v>16</v>
      </c>
      <c r="B2" s="2" t="s">
        <v>77</v>
      </c>
      <c r="C2" s="12">
        <v>0</v>
      </c>
      <c r="D2" s="4">
        <v>49</v>
      </c>
      <c r="E2" s="5">
        <v>43</v>
      </c>
      <c r="F2" s="51">
        <f t="shared" ref="F2:F65" si="0">C2+D2-E2</f>
        <v>6</v>
      </c>
      <c r="G2">
        <f>(D2+F2)/2</f>
        <v>27.5</v>
      </c>
      <c r="H2">
        <f>E2/G2</f>
        <v>1.5636363636363637</v>
      </c>
    </row>
    <row r="3" spans="1:8" ht="15.75" x14ac:dyDescent="0.25">
      <c r="A3" s="2" t="s">
        <v>56</v>
      </c>
      <c r="B3" s="2" t="s">
        <v>61</v>
      </c>
      <c r="C3" s="12">
        <v>0</v>
      </c>
      <c r="D3" s="4">
        <v>68</v>
      </c>
      <c r="E3" s="5">
        <v>34</v>
      </c>
      <c r="F3" s="51">
        <f t="shared" si="0"/>
        <v>34</v>
      </c>
      <c r="G3">
        <f t="shared" ref="G3:G66" si="1">(D3+F3)/2</f>
        <v>51</v>
      </c>
      <c r="H3">
        <f t="shared" ref="H3:H66" si="2">E3/G3</f>
        <v>0.66666666666666663</v>
      </c>
    </row>
    <row r="4" spans="1:8" ht="15.75" x14ac:dyDescent="0.25">
      <c r="A4" s="2" t="s">
        <v>44</v>
      </c>
      <c r="B4" s="2" t="s">
        <v>161</v>
      </c>
      <c r="C4" s="12">
        <v>0</v>
      </c>
      <c r="D4" s="4">
        <v>86</v>
      </c>
      <c r="E4" s="5">
        <v>34</v>
      </c>
      <c r="F4" s="51">
        <f t="shared" si="0"/>
        <v>52</v>
      </c>
      <c r="G4">
        <f t="shared" si="1"/>
        <v>69</v>
      </c>
      <c r="H4">
        <f t="shared" si="2"/>
        <v>0.49275362318840582</v>
      </c>
    </row>
    <row r="5" spans="1:8" ht="15.75" x14ac:dyDescent="0.25">
      <c r="A5" s="2" t="s">
        <v>16</v>
      </c>
      <c r="B5" s="2" t="s">
        <v>72</v>
      </c>
      <c r="C5" s="12">
        <v>0</v>
      </c>
      <c r="D5" s="4">
        <v>27</v>
      </c>
      <c r="E5" s="5">
        <v>22</v>
      </c>
      <c r="F5" s="51">
        <f t="shared" si="0"/>
        <v>5</v>
      </c>
      <c r="G5">
        <f t="shared" si="1"/>
        <v>16</v>
      </c>
      <c r="H5">
        <f t="shared" si="2"/>
        <v>1.375</v>
      </c>
    </row>
    <row r="6" spans="1:8" ht="15.75" x14ac:dyDescent="0.25">
      <c r="A6" s="2" t="s">
        <v>56</v>
      </c>
      <c r="B6" s="2" t="s">
        <v>57</v>
      </c>
      <c r="C6" s="11">
        <v>0</v>
      </c>
      <c r="D6" s="4">
        <v>44</v>
      </c>
      <c r="E6" s="5">
        <v>15</v>
      </c>
      <c r="F6" s="51">
        <f t="shared" si="0"/>
        <v>29</v>
      </c>
      <c r="G6">
        <f t="shared" si="1"/>
        <v>36.5</v>
      </c>
      <c r="H6">
        <f t="shared" si="2"/>
        <v>0.41095890410958902</v>
      </c>
    </row>
    <row r="7" spans="1:8" ht="15.75" x14ac:dyDescent="0.25">
      <c r="A7" s="2" t="s">
        <v>18</v>
      </c>
      <c r="B7" s="2" t="s">
        <v>21</v>
      </c>
      <c r="C7" s="3">
        <v>0</v>
      </c>
      <c r="D7" s="4">
        <v>13</v>
      </c>
      <c r="E7" s="8">
        <v>13</v>
      </c>
      <c r="F7" s="51">
        <f t="shared" si="0"/>
        <v>0</v>
      </c>
      <c r="G7">
        <f t="shared" si="1"/>
        <v>6.5</v>
      </c>
      <c r="H7">
        <f t="shared" si="2"/>
        <v>2</v>
      </c>
    </row>
    <row r="8" spans="1:8" ht="15.75" x14ac:dyDescent="0.25">
      <c r="A8" s="2" t="s">
        <v>9</v>
      </c>
      <c r="B8" s="2" t="s">
        <v>39</v>
      </c>
      <c r="C8" s="12">
        <v>0</v>
      </c>
      <c r="D8" s="4">
        <v>32</v>
      </c>
      <c r="E8" s="5">
        <v>13</v>
      </c>
      <c r="F8" s="51">
        <f t="shared" si="0"/>
        <v>19</v>
      </c>
      <c r="G8">
        <f t="shared" si="1"/>
        <v>25.5</v>
      </c>
      <c r="H8">
        <f t="shared" si="2"/>
        <v>0.50980392156862742</v>
      </c>
    </row>
    <row r="9" spans="1:8" ht="15.75" x14ac:dyDescent="0.25">
      <c r="A9" s="2" t="s">
        <v>9</v>
      </c>
      <c r="B9" s="2" t="s">
        <v>151</v>
      </c>
      <c r="C9" s="12">
        <v>0</v>
      </c>
      <c r="D9" s="4">
        <v>24</v>
      </c>
      <c r="E9" s="5">
        <v>13</v>
      </c>
      <c r="F9" s="51">
        <f t="shared" si="0"/>
        <v>11</v>
      </c>
      <c r="G9">
        <f t="shared" si="1"/>
        <v>17.5</v>
      </c>
      <c r="H9">
        <f t="shared" si="2"/>
        <v>0.74285714285714288</v>
      </c>
    </row>
    <row r="10" spans="1:8" ht="15.75" x14ac:dyDescent="0.25">
      <c r="A10" s="2" t="s">
        <v>41</v>
      </c>
      <c r="B10" s="2" t="s">
        <v>42</v>
      </c>
      <c r="C10" s="12">
        <v>0</v>
      </c>
      <c r="D10" s="4">
        <v>15</v>
      </c>
      <c r="E10" s="5">
        <v>12</v>
      </c>
      <c r="F10" s="51">
        <f t="shared" si="0"/>
        <v>3</v>
      </c>
      <c r="G10">
        <f t="shared" si="1"/>
        <v>9</v>
      </c>
      <c r="H10">
        <f t="shared" si="2"/>
        <v>1.3333333333333333</v>
      </c>
    </row>
    <row r="11" spans="1:8" ht="15.75" x14ac:dyDescent="0.25">
      <c r="A11" s="2" t="s">
        <v>9</v>
      </c>
      <c r="B11" s="2" t="s">
        <v>124</v>
      </c>
      <c r="C11" s="12">
        <v>0</v>
      </c>
      <c r="D11" s="4">
        <v>15</v>
      </c>
      <c r="E11" s="5">
        <v>12</v>
      </c>
      <c r="F11" s="51">
        <f t="shared" si="0"/>
        <v>3</v>
      </c>
      <c r="G11">
        <f t="shared" si="1"/>
        <v>9</v>
      </c>
      <c r="H11">
        <f t="shared" si="2"/>
        <v>1.3333333333333333</v>
      </c>
    </row>
    <row r="12" spans="1:8" ht="15.75" x14ac:dyDescent="0.25">
      <c r="A12" s="2" t="s">
        <v>18</v>
      </c>
      <c r="B12" s="2" t="s">
        <v>28</v>
      </c>
      <c r="C12" s="3">
        <v>0</v>
      </c>
      <c r="D12" s="4">
        <v>16</v>
      </c>
      <c r="E12" s="5">
        <v>11</v>
      </c>
      <c r="F12" s="51">
        <f t="shared" si="0"/>
        <v>5</v>
      </c>
      <c r="G12">
        <f t="shared" si="1"/>
        <v>10.5</v>
      </c>
      <c r="H12">
        <f t="shared" si="2"/>
        <v>1.0476190476190477</v>
      </c>
    </row>
    <row r="13" spans="1:8" ht="15.75" x14ac:dyDescent="0.25">
      <c r="A13" s="2" t="s">
        <v>41</v>
      </c>
      <c r="B13" s="2" t="s">
        <v>43</v>
      </c>
      <c r="C13" s="12">
        <v>0</v>
      </c>
      <c r="D13" s="4">
        <v>10</v>
      </c>
      <c r="E13" s="5">
        <v>10</v>
      </c>
      <c r="F13" s="51">
        <f t="shared" si="0"/>
        <v>0</v>
      </c>
      <c r="G13">
        <f t="shared" si="1"/>
        <v>5</v>
      </c>
      <c r="H13">
        <f t="shared" si="2"/>
        <v>2</v>
      </c>
    </row>
    <row r="14" spans="1:8" ht="15.75" x14ac:dyDescent="0.25">
      <c r="A14" s="2" t="s">
        <v>18</v>
      </c>
      <c r="B14" s="2" t="s">
        <v>20</v>
      </c>
      <c r="C14" s="3">
        <v>0</v>
      </c>
      <c r="D14" s="4">
        <v>15</v>
      </c>
      <c r="E14" s="8">
        <v>9</v>
      </c>
      <c r="F14" s="51">
        <f t="shared" si="0"/>
        <v>6</v>
      </c>
      <c r="G14">
        <f t="shared" si="1"/>
        <v>10.5</v>
      </c>
      <c r="H14">
        <f t="shared" si="2"/>
        <v>0.8571428571428571</v>
      </c>
    </row>
    <row r="15" spans="1:8" ht="15.75" x14ac:dyDescent="0.25">
      <c r="A15" s="2" t="s">
        <v>16</v>
      </c>
      <c r="B15" s="2" t="s">
        <v>71</v>
      </c>
      <c r="C15" s="12">
        <v>0</v>
      </c>
      <c r="D15" s="4">
        <v>10</v>
      </c>
      <c r="E15" s="5">
        <v>9</v>
      </c>
      <c r="F15" s="51">
        <f t="shared" si="0"/>
        <v>1</v>
      </c>
      <c r="G15">
        <f t="shared" si="1"/>
        <v>5.5</v>
      </c>
      <c r="H15">
        <f t="shared" si="2"/>
        <v>1.6363636363636365</v>
      </c>
    </row>
    <row r="16" spans="1:8" ht="15.75" x14ac:dyDescent="0.25">
      <c r="A16" s="2" t="s">
        <v>9</v>
      </c>
      <c r="B16" s="2" t="s">
        <v>94</v>
      </c>
      <c r="C16" s="12">
        <v>0</v>
      </c>
      <c r="D16" s="4">
        <v>10</v>
      </c>
      <c r="E16" s="5">
        <v>9</v>
      </c>
      <c r="F16" s="51">
        <f t="shared" si="0"/>
        <v>1</v>
      </c>
      <c r="G16">
        <f t="shared" si="1"/>
        <v>5.5</v>
      </c>
      <c r="H16">
        <f t="shared" si="2"/>
        <v>1.6363636363636365</v>
      </c>
    </row>
    <row r="17" spans="1:8" ht="15.75" x14ac:dyDescent="0.25">
      <c r="A17" s="2" t="s">
        <v>9</v>
      </c>
      <c r="B17" s="2" t="s">
        <v>68</v>
      </c>
      <c r="C17" s="12">
        <v>0</v>
      </c>
      <c r="D17" s="4">
        <v>8</v>
      </c>
      <c r="E17" s="5">
        <v>8</v>
      </c>
      <c r="F17" s="51">
        <f t="shared" si="0"/>
        <v>0</v>
      </c>
      <c r="G17">
        <f t="shared" si="1"/>
        <v>4</v>
      </c>
      <c r="H17">
        <f t="shared" si="2"/>
        <v>2</v>
      </c>
    </row>
    <row r="18" spans="1:8" ht="15.75" x14ac:dyDescent="0.25">
      <c r="A18" s="2" t="s">
        <v>18</v>
      </c>
      <c r="B18" s="2" t="s">
        <v>22</v>
      </c>
      <c r="C18" s="3">
        <v>0</v>
      </c>
      <c r="D18" s="4">
        <v>10</v>
      </c>
      <c r="E18" s="8">
        <v>7</v>
      </c>
      <c r="F18" s="51">
        <f t="shared" si="0"/>
        <v>3</v>
      </c>
      <c r="G18">
        <f t="shared" si="1"/>
        <v>6.5</v>
      </c>
      <c r="H18">
        <f t="shared" si="2"/>
        <v>1.0769230769230769</v>
      </c>
    </row>
    <row r="19" spans="1:8" ht="15.75" x14ac:dyDescent="0.25">
      <c r="A19" s="2" t="s">
        <v>18</v>
      </c>
      <c r="B19" s="2" t="s">
        <v>29</v>
      </c>
      <c r="C19" s="3">
        <v>0</v>
      </c>
      <c r="D19" s="4">
        <v>15</v>
      </c>
      <c r="E19" s="5">
        <v>7</v>
      </c>
      <c r="F19" s="51">
        <f t="shared" si="0"/>
        <v>8</v>
      </c>
      <c r="G19">
        <f t="shared" si="1"/>
        <v>11.5</v>
      </c>
      <c r="H19">
        <f t="shared" si="2"/>
        <v>0.60869565217391308</v>
      </c>
    </row>
    <row r="20" spans="1:8" ht="15.75" x14ac:dyDescent="0.25">
      <c r="A20" s="2" t="s">
        <v>18</v>
      </c>
      <c r="B20" s="2" t="s">
        <v>30</v>
      </c>
      <c r="C20" s="3">
        <v>0</v>
      </c>
      <c r="D20" s="4">
        <v>14</v>
      </c>
      <c r="E20" s="5">
        <v>7</v>
      </c>
      <c r="F20" s="51">
        <f t="shared" si="0"/>
        <v>7</v>
      </c>
      <c r="G20">
        <f t="shared" si="1"/>
        <v>10.5</v>
      </c>
      <c r="H20">
        <f t="shared" si="2"/>
        <v>0.66666666666666663</v>
      </c>
    </row>
    <row r="21" spans="1:8" ht="15.75" x14ac:dyDescent="0.25">
      <c r="A21" s="2" t="s">
        <v>16</v>
      </c>
      <c r="B21" s="2" t="s">
        <v>76</v>
      </c>
      <c r="C21" s="12">
        <v>0</v>
      </c>
      <c r="D21" s="4">
        <v>17</v>
      </c>
      <c r="E21" s="5">
        <v>7</v>
      </c>
      <c r="F21" s="51">
        <f t="shared" si="0"/>
        <v>10</v>
      </c>
      <c r="G21">
        <f t="shared" si="1"/>
        <v>13.5</v>
      </c>
      <c r="H21">
        <f t="shared" si="2"/>
        <v>0.51851851851851849</v>
      </c>
    </row>
    <row r="22" spans="1:8" ht="15.75" x14ac:dyDescent="0.25">
      <c r="A22" s="2" t="s">
        <v>18</v>
      </c>
      <c r="B22" s="2" t="s">
        <v>27</v>
      </c>
      <c r="C22" s="3">
        <v>0</v>
      </c>
      <c r="D22" s="4">
        <v>15</v>
      </c>
      <c r="E22" s="5">
        <v>6</v>
      </c>
      <c r="F22" s="51">
        <f t="shared" si="0"/>
        <v>9</v>
      </c>
      <c r="G22">
        <f t="shared" si="1"/>
        <v>12</v>
      </c>
      <c r="H22">
        <f t="shared" si="2"/>
        <v>0.5</v>
      </c>
    </row>
    <row r="23" spans="1:8" ht="15.75" x14ac:dyDescent="0.25">
      <c r="A23" s="2" t="s">
        <v>37</v>
      </c>
      <c r="B23" s="2" t="s">
        <v>38</v>
      </c>
      <c r="C23" s="12">
        <v>0</v>
      </c>
      <c r="D23" s="4">
        <v>8</v>
      </c>
      <c r="E23" s="5">
        <v>6</v>
      </c>
      <c r="F23" s="51">
        <f t="shared" si="0"/>
        <v>2</v>
      </c>
      <c r="G23">
        <f t="shared" si="1"/>
        <v>5</v>
      </c>
      <c r="H23">
        <f t="shared" si="2"/>
        <v>1.2</v>
      </c>
    </row>
    <row r="24" spans="1:8" ht="15.75" x14ac:dyDescent="0.25">
      <c r="A24" s="2" t="s">
        <v>16</v>
      </c>
      <c r="B24" s="2" t="s">
        <v>69</v>
      </c>
      <c r="C24" s="12">
        <v>0</v>
      </c>
      <c r="D24" s="4">
        <v>6</v>
      </c>
      <c r="E24" s="5">
        <v>6</v>
      </c>
      <c r="F24" s="51">
        <f t="shared" si="0"/>
        <v>0</v>
      </c>
      <c r="G24">
        <f t="shared" si="1"/>
        <v>3</v>
      </c>
      <c r="H24">
        <f t="shared" si="2"/>
        <v>2</v>
      </c>
    </row>
    <row r="25" spans="1:8" ht="15.75" x14ac:dyDescent="0.25">
      <c r="A25" s="2" t="s">
        <v>16</v>
      </c>
      <c r="B25" s="2" t="s">
        <v>79</v>
      </c>
      <c r="C25" s="12">
        <v>0</v>
      </c>
      <c r="D25" s="4">
        <v>6</v>
      </c>
      <c r="E25" s="5">
        <v>6</v>
      </c>
      <c r="F25" s="51">
        <f t="shared" si="0"/>
        <v>0</v>
      </c>
      <c r="G25">
        <f t="shared" si="1"/>
        <v>3</v>
      </c>
      <c r="H25">
        <f t="shared" si="2"/>
        <v>2</v>
      </c>
    </row>
    <row r="26" spans="1:8" ht="15.75" x14ac:dyDescent="0.25">
      <c r="A26" s="2" t="s">
        <v>9</v>
      </c>
      <c r="B26" s="2" t="s">
        <v>95</v>
      </c>
      <c r="C26" s="12">
        <v>0</v>
      </c>
      <c r="D26" s="4">
        <v>6</v>
      </c>
      <c r="E26" s="5">
        <v>6</v>
      </c>
      <c r="F26" s="51">
        <f t="shared" si="0"/>
        <v>0</v>
      </c>
      <c r="G26">
        <f t="shared" si="1"/>
        <v>3</v>
      </c>
      <c r="H26">
        <f t="shared" si="2"/>
        <v>2</v>
      </c>
    </row>
    <row r="27" spans="1:8" ht="15.75" x14ac:dyDescent="0.25">
      <c r="A27" s="2" t="s">
        <v>44</v>
      </c>
      <c r="B27" s="2" t="s">
        <v>127</v>
      </c>
      <c r="C27" s="12">
        <v>0</v>
      </c>
      <c r="D27" s="4">
        <v>11</v>
      </c>
      <c r="E27" s="5">
        <v>6</v>
      </c>
      <c r="F27" s="51">
        <f t="shared" si="0"/>
        <v>5</v>
      </c>
      <c r="G27">
        <f t="shared" si="1"/>
        <v>8</v>
      </c>
      <c r="H27">
        <f t="shared" si="2"/>
        <v>0.75</v>
      </c>
    </row>
    <row r="28" spans="1:8" ht="15.75" x14ac:dyDescent="0.25">
      <c r="A28" s="2" t="s">
        <v>9</v>
      </c>
      <c r="B28" s="2" t="s">
        <v>14</v>
      </c>
      <c r="C28" s="3">
        <v>0</v>
      </c>
      <c r="D28" s="4">
        <v>5</v>
      </c>
      <c r="E28" s="8">
        <v>5</v>
      </c>
      <c r="F28" s="51">
        <f t="shared" si="0"/>
        <v>0</v>
      </c>
      <c r="G28">
        <f t="shared" si="1"/>
        <v>2.5</v>
      </c>
      <c r="H28">
        <f t="shared" si="2"/>
        <v>2</v>
      </c>
    </row>
    <row r="29" spans="1:8" ht="15.75" x14ac:dyDescent="0.25">
      <c r="A29" s="2" t="s">
        <v>54</v>
      </c>
      <c r="B29" s="2" t="s">
        <v>55</v>
      </c>
      <c r="C29" s="11">
        <v>0</v>
      </c>
      <c r="D29" s="4">
        <v>7</v>
      </c>
      <c r="E29" s="5">
        <v>5</v>
      </c>
      <c r="F29" s="51">
        <f t="shared" si="0"/>
        <v>2</v>
      </c>
      <c r="G29">
        <f t="shared" si="1"/>
        <v>4.5</v>
      </c>
      <c r="H29">
        <f t="shared" si="2"/>
        <v>1.1111111111111112</v>
      </c>
    </row>
    <row r="30" spans="1:8" ht="15.75" x14ac:dyDescent="0.25">
      <c r="A30" s="2" t="s">
        <v>16</v>
      </c>
      <c r="B30" s="2" t="s">
        <v>74</v>
      </c>
      <c r="C30" s="12">
        <v>0</v>
      </c>
      <c r="D30" s="4">
        <v>5</v>
      </c>
      <c r="E30" s="5">
        <v>5</v>
      </c>
      <c r="F30" s="51">
        <f t="shared" si="0"/>
        <v>0</v>
      </c>
      <c r="G30">
        <f t="shared" si="1"/>
        <v>2.5</v>
      </c>
      <c r="H30">
        <f t="shared" si="2"/>
        <v>2</v>
      </c>
    </row>
    <row r="31" spans="1:8" ht="15.75" x14ac:dyDescent="0.25">
      <c r="A31" s="2" t="s">
        <v>16</v>
      </c>
      <c r="B31" s="2" t="s">
        <v>78</v>
      </c>
      <c r="C31" s="12">
        <v>0</v>
      </c>
      <c r="D31" s="4">
        <v>5</v>
      </c>
      <c r="E31" s="5">
        <v>5</v>
      </c>
      <c r="F31" s="51">
        <f t="shared" si="0"/>
        <v>0</v>
      </c>
      <c r="G31">
        <f t="shared" si="1"/>
        <v>2.5</v>
      </c>
      <c r="H31">
        <f t="shared" si="2"/>
        <v>2</v>
      </c>
    </row>
    <row r="32" spans="1:8" ht="15.75" x14ac:dyDescent="0.25">
      <c r="A32" s="2" t="s">
        <v>16</v>
      </c>
      <c r="B32" s="2" t="s">
        <v>109</v>
      </c>
      <c r="C32" s="12">
        <v>0</v>
      </c>
      <c r="D32" s="4">
        <v>6</v>
      </c>
      <c r="E32" s="5">
        <v>5</v>
      </c>
      <c r="F32" s="51">
        <f t="shared" si="0"/>
        <v>1</v>
      </c>
      <c r="G32">
        <f t="shared" si="1"/>
        <v>3.5</v>
      </c>
      <c r="H32">
        <f t="shared" si="2"/>
        <v>1.4285714285714286</v>
      </c>
    </row>
    <row r="33" spans="1:8" ht="15.75" x14ac:dyDescent="0.25">
      <c r="A33" s="2" t="s">
        <v>37</v>
      </c>
      <c r="B33" s="2" t="s">
        <v>113</v>
      </c>
      <c r="C33" s="12">
        <v>0</v>
      </c>
      <c r="D33" s="4">
        <v>6</v>
      </c>
      <c r="E33" s="5">
        <v>5</v>
      </c>
      <c r="F33" s="51">
        <f t="shared" si="0"/>
        <v>1</v>
      </c>
      <c r="G33">
        <f t="shared" si="1"/>
        <v>3.5</v>
      </c>
      <c r="H33">
        <f t="shared" si="2"/>
        <v>1.4285714285714286</v>
      </c>
    </row>
    <row r="34" spans="1:8" ht="15.75" x14ac:dyDescent="0.25">
      <c r="A34" s="2" t="s">
        <v>37</v>
      </c>
      <c r="B34" s="2" t="s">
        <v>116</v>
      </c>
      <c r="C34" s="12">
        <v>0</v>
      </c>
      <c r="D34" s="4">
        <v>5</v>
      </c>
      <c r="E34" s="5">
        <v>5</v>
      </c>
      <c r="F34" s="51">
        <f t="shared" si="0"/>
        <v>0</v>
      </c>
      <c r="G34">
        <f t="shared" si="1"/>
        <v>2.5</v>
      </c>
      <c r="H34">
        <f t="shared" si="2"/>
        <v>2</v>
      </c>
    </row>
    <row r="35" spans="1:8" ht="15.75" x14ac:dyDescent="0.25">
      <c r="A35" s="2" t="s">
        <v>9</v>
      </c>
      <c r="B35" s="2" t="s">
        <v>123</v>
      </c>
      <c r="C35" s="12">
        <v>0</v>
      </c>
      <c r="D35" s="4">
        <v>10</v>
      </c>
      <c r="E35" s="5">
        <v>5</v>
      </c>
      <c r="F35" s="51">
        <f t="shared" si="0"/>
        <v>5</v>
      </c>
      <c r="G35">
        <f t="shared" si="1"/>
        <v>7.5</v>
      </c>
      <c r="H35">
        <f t="shared" si="2"/>
        <v>0.66666666666666663</v>
      </c>
    </row>
    <row r="36" spans="1:8" ht="15.75" x14ac:dyDescent="0.25">
      <c r="A36" s="2" t="s">
        <v>44</v>
      </c>
      <c r="B36" s="2" t="s">
        <v>132</v>
      </c>
      <c r="C36" s="12">
        <v>0</v>
      </c>
      <c r="D36" s="4">
        <v>11</v>
      </c>
      <c r="E36" s="5">
        <v>5</v>
      </c>
      <c r="F36" s="51">
        <f t="shared" si="0"/>
        <v>6</v>
      </c>
      <c r="G36">
        <f t="shared" si="1"/>
        <v>8.5</v>
      </c>
      <c r="H36">
        <f t="shared" si="2"/>
        <v>0.58823529411764708</v>
      </c>
    </row>
    <row r="37" spans="1:8" ht="15.75" x14ac:dyDescent="0.25">
      <c r="A37" s="2" t="s">
        <v>9</v>
      </c>
      <c r="B37" s="2" t="s">
        <v>138</v>
      </c>
      <c r="C37" s="11">
        <v>0</v>
      </c>
      <c r="D37" s="4">
        <v>5</v>
      </c>
      <c r="E37" s="5">
        <v>5</v>
      </c>
      <c r="F37" s="51">
        <f t="shared" si="0"/>
        <v>0</v>
      </c>
      <c r="G37">
        <f t="shared" si="1"/>
        <v>2.5</v>
      </c>
      <c r="H37">
        <f t="shared" si="2"/>
        <v>2</v>
      </c>
    </row>
    <row r="38" spans="1:8" ht="15.75" x14ac:dyDescent="0.25">
      <c r="A38" s="2" t="s">
        <v>18</v>
      </c>
      <c r="B38" s="2" t="s">
        <v>19</v>
      </c>
      <c r="C38" s="3">
        <v>0</v>
      </c>
      <c r="D38" s="4">
        <v>10</v>
      </c>
      <c r="E38" s="8">
        <v>4</v>
      </c>
      <c r="F38" s="51">
        <f t="shared" si="0"/>
        <v>6</v>
      </c>
      <c r="G38">
        <f t="shared" si="1"/>
        <v>8</v>
      </c>
      <c r="H38">
        <f t="shared" si="2"/>
        <v>0.5</v>
      </c>
    </row>
    <row r="39" spans="1:8" ht="15.75" x14ac:dyDescent="0.25">
      <c r="A39" s="2" t="s">
        <v>49</v>
      </c>
      <c r="B39" s="2" t="s">
        <v>51</v>
      </c>
      <c r="C39" s="12">
        <v>0</v>
      </c>
      <c r="D39" s="4">
        <v>5</v>
      </c>
      <c r="E39" s="5">
        <v>4</v>
      </c>
      <c r="F39" s="51">
        <f t="shared" si="0"/>
        <v>1</v>
      </c>
      <c r="G39">
        <f t="shared" si="1"/>
        <v>3</v>
      </c>
      <c r="H39">
        <f t="shared" si="2"/>
        <v>1.3333333333333333</v>
      </c>
    </row>
    <row r="40" spans="1:8" ht="15.75" x14ac:dyDescent="0.25">
      <c r="A40" s="2" t="s">
        <v>49</v>
      </c>
      <c r="B40" s="2" t="s">
        <v>52</v>
      </c>
      <c r="C40" s="12">
        <v>0</v>
      </c>
      <c r="D40" s="4">
        <v>5</v>
      </c>
      <c r="E40" s="5">
        <v>4</v>
      </c>
      <c r="F40" s="51">
        <f t="shared" si="0"/>
        <v>1</v>
      </c>
      <c r="G40">
        <f t="shared" si="1"/>
        <v>3</v>
      </c>
      <c r="H40">
        <f t="shared" si="2"/>
        <v>1.3333333333333333</v>
      </c>
    </row>
    <row r="41" spans="1:8" ht="15.75" x14ac:dyDescent="0.25">
      <c r="A41" s="2" t="s">
        <v>59</v>
      </c>
      <c r="B41" s="2" t="s">
        <v>60</v>
      </c>
      <c r="C41" s="11">
        <v>0</v>
      </c>
      <c r="D41" s="4">
        <v>4</v>
      </c>
      <c r="E41" s="5">
        <v>4</v>
      </c>
      <c r="F41" s="51">
        <f t="shared" si="0"/>
        <v>0</v>
      </c>
      <c r="G41">
        <f t="shared" si="1"/>
        <v>2</v>
      </c>
      <c r="H41">
        <f t="shared" si="2"/>
        <v>2</v>
      </c>
    </row>
    <row r="42" spans="1:8" ht="15.75" x14ac:dyDescent="0.25">
      <c r="A42" s="2" t="s">
        <v>9</v>
      </c>
      <c r="B42" s="2" t="s">
        <v>91</v>
      </c>
      <c r="C42" s="12">
        <v>0</v>
      </c>
      <c r="D42" s="4">
        <v>4</v>
      </c>
      <c r="E42" s="5">
        <v>4</v>
      </c>
      <c r="F42" s="51">
        <f t="shared" si="0"/>
        <v>0</v>
      </c>
      <c r="G42">
        <f t="shared" si="1"/>
        <v>2</v>
      </c>
      <c r="H42">
        <f t="shared" si="2"/>
        <v>2</v>
      </c>
    </row>
    <row r="43" spans="1:8" ht="15.75" x14ac:dyDescent="0.25">
      <c r="A43" s="2" t="s">
        <v>44</v>
      </c>
      <c r="B43" s="2" t="s">
        <v>133</v>
      </c>
      <c r="C43" s="12">
        <v>0</v>
      </c>
      <c r="D43" s="4">
        <v>8</v>
      </c>
      <c r="E43" s="5">
        <v>4</v>
      </c>
      <c r="F43" s="51">
        <f t="shared" si="0"/>
        <v>4</v>
      </c>
      <c r="G43">
        <f t="shared" si="1"/>
        <v>6</v>
      </c>
      <c r="H43">
        <f t="shared" si="2"/>
        <v>0.66666666666666663</v>
      </c>
    </row>
    <row r="44" spans="1:8" ht="15.75" x14ac:dyDescent="0.25">
      <c r="A44" s="2" t="s">
        <v>9</v>
      </c>
      <c r="B44" s="2" t="s">
        <v>148</v>
      </c>
      <c r="C44" s="12">
        <v>0</v>
      </c>
      <c r="D44" s="4">
        <v>4</v>
      </c>
      <c r="E44" s="5">
        <v>4</v>
      </c>
      <c r="F44" s="51">
        <f t="shared" si="0"/>
        <v>0</v>
      </c>
      <c r="G44">
        <f t="shared" si="1"/>
        <v>2</v>
      </c>
      <c r="H44">
        <f t="shared" si="2"/>
        <v>2</v>
      </c>
    </row>
    <row r="45" spans="1:8" ht="15.75" x14ac:dyDescent="0.25">
      <c r="A45" s="2" t="s">
        <v>24</v>
      </c>
      <c r="B45" s="2" t="s">
        <v>25</v>
      </c>
      <c r="C45" s="3">
        <v>0</v>
      </c>
      <c r="D45" s="4">
        <v>3</v>
      </c>
      <c r="E45" s="5">
        <v>3</v>
      </c>
      <c r="F45" s="51">
        <f t="shared" si="0"/>
        <v>0</v>
      </c>
      <c r="G45">
        <f t="shared" si="1"/>
        <v>1.5</v>
      </c>
      <c r="H45">
        <f t="shared" si="2"/>
        <v>2</v>
      </c>
    </row>
    <row r="46" spans="1:8" ht="15.75" x14ac:dyDescent="0.25">
      <c r="A46" s="2" t="s">
        <v>24</v>
      </c>
      <c r="B46" s="2" t="s">
        <v>26</v>
      </c>
      <c r="C46" s="3">
        <v>0</v>
      </c>
      <c r="D46" s="4">
        <v>3</v>
      </c>
      <c r="E46" s="5">
        <v>3</v>
      </c>
      <c r="F46" s="51">
        <f t="shared" si="0"/>
        <v>0</v>
      </c>
      <c r="G46">
        <f t="shared" si="1"/>
        <v>1.5</v>
      </c>
      <c r="H46">
        <f t="shared" si="2"/>
        <v>2</v>
      </c>
    </row>
    <row r="47" spans="1:8" ht="15.75" x14ac:dyDescent="0.25">
      <c r="A47" s="2" t="s">
        <v>34</v>
      </c>
      <c r="B47" s="2" t="s">
        <v>35</v>
      </c>
      <c r="C47" s="11">
        <v>0</v>
      </c>
      <c r="D47" s="4">
        <v>3</v>
      </c>
      <c r="E47" s="5">
        <v>3</v>
      </c>
      <c r="F47" s="51">
        <f t="shared" si="0"/>
        <v>0</v>
      </c>
      <c r="G47">
        <f t="shared" si="1"/>
        <v>1.5</v>
      </c>
      <c r="H47">
        <f t="shared" si="2"/>
        <v>2</v>
      </c>
    </row>
    <row r="48" spans="1:8" ht="15.75" x14ac:dyDescent="0.25">
      <c r="A48" s="2" t="s">
        <v>9</v>
      </c>
      <c r="B48" s="2" t="s">
        <v>40</v>
      </c>
      <c r="C48" s="12">
        <v>0</v>
      </c>
      <c r="D48" s="4">
        <v>3</v>
      </c>
      <c r="E48" s="5">
        <v>3</v>
      </c>
      <c r="F48" s="51">
        <f t="shared" si="0"/>
        <v>0</v>
      </c>
      <c r="G48">
        <f t="shared" si="1"/>
        <v>1.5</v>
      </c>
      <c r="H48">
        <f t="shared" si="2"/>
        <v>2</v>
      </c>
    </row>
    <row r="49" spans="1:8" ht="15.75" x14ac:dyDescent="0.25">
      <c r="A49" s="2" t="s">
        <v>37</v>
      </c>
      <c r="B49" s="2" t="s">
        <v>70</v>
      </c>
      <c r="C49" s="12">
        <v>0</v>
      </c>
      <c r="D49" s="4">
        <v>8</v>
      </c>
      <c r="E49" s="5">
        <v>3</v>
      </c>
      <c r="F49" s="51">
        <f t="shared" si="0"/>
        <v>5</v>
      </c>
      <c r="G49">
        <f t="shared" si="1"/>
        <v>6.5</v>
      </c>
      <c r="H49">
        <f t="shared" si="2"/>
        <v>0.46153846153846156</v>
      </c>
    </row>
    <row r="50" spans="1:8" ht="15.75" x14ac:dyDescent="0.25">
      <c r="A50" s="2" t="s">
        <v>44</v>
      </c>
      <c r="B50" s="2" t="s">
        <v>81</v>
      </c>
      <c r="C50" s="12">
        <v>0</v>
      </c>
      <c r="D50" s="4">
        <v>3</v>
      </c>
      <c r="E50" s="5">
        <v>3</v>
      </c>
      <c r="F50" s="51">
        <f t="shared" si="0"/>
        <v>0</v>
      </c>
      <c r="G50">
        <f t="shared" si="1"/>
        <v>1.5</v>
      </c>
      <c r="H50">
        <f t="shared" si="2"/>
        <v>2</v>
      </c>
    </row>
    <row r="51" spans="1:8" ht="15.75" x14ac:dyDescent="0.25">
      <c r="A51" s="2" t="s">
        <v>9</v>
      </c>
      <c r="B51" s="2" t="s">
        <v>99</v>
      </c>
      <c r="C51" s="12">
        <v>0</v>
      </c>
      <c r="D51" s="4">
        <v>3</v>
      </c>
      <c r="E51" s="5">
        <v>3</v>
      </c>
      <c r="F51" s="51">
        <f t="shared" si="0"/>
        <v>0</v>
      </c>
      <c r="G51">
        <f t="shared" si="1"/>
        <v>1.5</v>
      </c>
      <c r="H51">
        <f t="shared" si="2"/>
        <v>2</v>
      </c>
    </row>
    <row r="52" spans="1:8" ht="15.75" x14ac:dyDescent="0.25">
      <c r="A52" s="2" t="s">
        <v>104</v>
      </c>
      <c r="B52" s="2" t="s">
        <v>105</v>
      </c>
      <c r="C52" s="12">
        <v>0</v>
      </c>
      <c r="D52" s="4">
        <v>3</v>
      </c>
      <c r="E52" s="5">
        <v>3</v>
      </c>
      <c r="F52" s="51">
        <f t="shared" si="0"/>
        <v>0</v>
      </c>
      <c r="G52">
        <f t="shared" si="1"/>
        <v>1.5</v>
      </c>
      <c r="H52">
        <f t="shared" si="2"/>
        <v>2</v>
      </c>
    </row>
    <row r="53" spans="1:8" ht="15.75" x14ac:dyDescent="0.25">
      <c r="A53" s="2" t="s">
        <v>37</v>
      </c>
      <c r="B53" s="2" t="s">
        <v>112</v>
      </c>
      <c r="C53" s="12">
        <v>0</v>
      </c>
      <c r="D53" s="4">
        <v>4</v>
      </c>
      <c r="E53" s="5">
        <v>3</v>
      </c>
      <c r="F53" s="51">
        <f t="shared" si="0"/>
        <v>1</v>
      </c>
      <c r="G53">
        <f t="shared" si="1"/>
        <v>2.5</v>
      </c>
      <c r="H53">
        <f t="shared" si="2"/>
        <v>1.2</v>
      </c>
    </row>
    <row r="54" spans="1:8" ht="15.75" x14ac:dyDescent="0.25">
      <c r="A54" s="2" t="s">
        <v>37</v>
      </c>
      <c r="B54" s="2" t="s">
        <v>117</v>
      </c>
      <c r="C54" s="12">
        <v>0</v>
      </c>
      <c r="D54" s="4">
        <v>6</v>
      </c>
      <c r="E54" s="5">
        <v>3</v>
      </c>
      <c r="F54" s="51">
        <f t="shared" si="0"/>
        <v>3</v>
      </c>
      <c r="G54">
        <f t="shared" si="1"/>
        <v>4.5</v>
      </c>
      <c r="H54">
        <f t="shared" si="2"/>
        <v>0.66666666666666663</v>
      </c>
    </row>
    <row r="55" spans="1:8" ht="15.75" x14ac:dyDescent="0.25">
      <c r="A55" s="2" t="s">
        <v>37</v>
      </c>
      <c r="B55" s="2" t="s">
        <v>121</v>
      </c>
      <c r="C55" s="12">
        <v>0</v>
      </c>
      <c r="D55" s="4">
        <v>5</v>
      </c>
      <c r="E55" s="5">
        <v>3</v>
      </c>
      <c r="F55" s="51">
        <f t="shared" si="0"/>
        <v>2</v>
      </c>
      <c r="G55">
        <f t="shared" si="1"/>
        <v>3.5</v>
      </c>
      <c r="H55">
        <f t="shared" si="2"/>
        <v>0.8571428571428571</v>
      </c>
    </row>
    <row r="56" spans="1:8" ht="15.75" x14ac:dyDescent="0.25">
      <c r="A56" s="2" t="s">
        <v>44</v>
      </c>
      <c r="B56" s="2" t="s">
        <v>135</v>
      </c>
      <c r="C56" s="12">
        <v>0</v>
      </c>
      <c r="D56" s="4">
        <v>4</v>
      </c>
      <c r="E56" s="5">
        <v>3</v>
      </c>
      <c r="F56" s="51">
        <f t="shared" si="0"/>
        <v>1</v>
      </c>
      <c r="G56">
        <f t="shared" si="1"/>
        <v>2.5</v>
      </c>
      <c r="H56">
        <f t="shared" si="2"/>
        <v>1.2</v>
      </c>
    </row>
    <row r="57" spans="1:8" ht="15.75" x14ac:dyDescent="0.25">
      <c r="A57" s="2" t="s">
        <v>9</v>
      </c>
      <c r="B57" s="2" t="s">
        <v>140</v>
      </c>
      <c r="C57" s="11">
        <v>0</v>
      </c>
      <c r="D57" s="4">
        <v>3</v>
      </c>
      <c r="E57" s="5">
        <v>3</v>
      </c>
      <c r="F57" s="51">
        <f t="shared" si="0"/>
        <v>0</v>
      </c>
      <c r="G57">
        <f t="shared" si="1"/>
        <v>1.5</v>
      </c>
      <c r="H57">
        <f t="shared" si="2"/>
        <v>2</v>
      </c>
    </row>
    <row r="58" spans="1:8" ht="15.75" x14ac:dyDescent="0.25">
      <c r="A58" s="2" t="s">
        <v>59</v>
      </c>
      <c r="B58" s="2" t="s">
        <v>149</v>
      </c>
      <c r="C58" s="12">
        <v>0</v>
      </c>
      <c r="D58" s="4">
        <v>12</v>
      </c>
      <c r="E58" s="5">
        <v>3</v>
      </c>
      <c r="F58" s="51">
        <f t="shared" si="0"/>
        <v>9</v>
      </c>
      <c r="G58">
        <f t="shared" si="1"/>
        <v>10.5</v>
      </c>
      <c r="H58">
        <f t="shared" si="2"/>
        <v>0.2857142857142857</v>
      </c>
    </row>
    <row r="59" spans="1:8" ht="15.75" x14ac:dyDescent="0.25">
      <c r="A59" s="2" t="s">
        <v>100</v>
      </c>
      <c r="B59" s="2" t="s">
        <v>153</v>
      </c>
      <c r="C59" s="12">
        <v>0</v>
      </c>
      <c r="D59" s="4">
        <v>14</v>
      </c>
      <c r="E59" s="5">
        <v>3</v>
      </c>
      <c r="F59" s="51">
        <f t="shared" si="0"/>
        <v>11</v>
      </c>
      <c r="G59">
        <f t="shared" si="1"/>
        <v>12.5</v>
      </c>
      <c r="H59">
        <f t="shared" si="2"/>
        <v>0.24</v>
      </c>
    </row>
    <row r="60" spans="1:8" ht="15.75" x14ac:dyDescent="0.25">
      <c r="A60" s="2" t="s">
        <v>9</v>
      </c>
      <c r="B60" s="2" t="s">
        <v>154</v>
      </c>
      <c r="C60" s="12">
        <v>0</v>
      </c>
      <c r="D60" s="4">
        <v>7</v>
      </c>
      <c r="E60" s="5">
        <v>3</v>
      </c>
      <c r="F60" s="51">
        <f t="shared" si="0"/>
        <v>4</v>
      </c>
      <c r="G60">
        <f t="shared" si="1"/>
        <v>5.5</v>
      </c>
      <c r="H60">
        <f t="shared" si="2"/>
        <v>0.54545454545454541</v>
      </c>
    </row>
    <row r="61" spans="1:8" ht="15.75" x14ac:dyDescent="0.25">
      <c r="A61" s="2" t="s">
        <v>9</v>
      </c>
      <c r="B61" s="2" t="s">
        <v>11</v>
      </c>
      <c r="C61" s="3">
        <v>0</v>
      </c>
      <c r="D61" s="4">
        <v>2</v>
      </c>
      <c r="E61" s="8">
        <v>2</v>
      </c>
      <c r="F61" s="51">
        <f t="shared" si="0"/>
        <v>0</v>
      </c>
      <c r="G61">
        <f t="shared" si="1"/>
        <v>1</v>
      </c>
      <c r="H61">
        <f t="shared" si="2"/>
        <v>2</v>
      </c>
    </row>
    <row r="62" spans="1:8" ht="15.75" x14ac:dyDescent="0.25">
      <c r="A62" s="2" t="s">
        <v>9</v>
      </c>
      <c r="B62" s="2" t="s">
        <v>31</v>
      </c>
      <c r="C62" s="3">
        <v>0</v>
      </c>
      <c r="D62" s="4">
        <v>3</v>
      </c>
      <c r="E62" s="5">
        <v>2</v>
      </c>
      <c r="F62" s="51">
        <f t="shared" si="0"/>
        <v>1</v>
      </c>
      <c r="G62">
        <f t="shared" si="1"/>
        <v>2</v>
      </c>
      <c r="H62">
        <f t="shared" si="2"/>
        <v>1</v>
      </c>
    </row>
    <row r="63" spans="1:8" ht="15.75" x14ac:dyDescent="0.25">
      <c r="A63" s="2" t="s">
        <v>49</v>
      </c>
      <c r="B63" s="2" t="s">
        <v>53</v>
      </c>
      <c r="C63" s="12">
        <v>0</v>
      </c>
      <c r="D63" s="4">
        <v>5</v>
      </c>
      <c r="E63" s="5">
        <v>2</v>
      </c>
      <c r="F63" s="51">
        <f t="shared" si="0"/>
        <v>3</v>
      </c>
      <c r="G63">
        <f t="shared" si="1"/>
        <v>4</v>
      </c>
      <c r="H63">
        <f t="shared" si="2"/>
        <v>0.5</v>
      </c>
    </row>
    <row r="64" spans="1:8" ht="15.75" x14ac:dyDescent="0.25">
      <c r="A64" s="2" t="s">
        <v>62</v>
      </c>
      <c r="B64" s="2" t="s">
        <v>63</v>
      </c>
      <c r="C64" s="12">
        <v>0</v>
      </c>
      <c r="D64" s="4">
        <v>3</v>
      </c>
      <c r="E64" s="5">
        <v>2</v>
      </c>
      <c r="F64" s="51">
        <f t="shared" si="0"/>
        <v>1</v>
      </c>
      <c r="G64">
        <f t="shared" si="1"/>
        <v>2</v>
      </c>
      <c r="H64">
        <f t="shared" si="2"/>
        <v>1</v>
      </c>
    </row>
    <row r="65" spans="1:8" ht="15.75" x14ac:dyDescent="0.25">
      <c r="A65" s="2" t="s">
        <v>59</v>
      </c>
      <c r="B65" s="2" t="s">
        <v>64</v>
      </c>
      <c r="C65" s="12">
        <v>0</v>
      </c>
      <c r="D65" s="4">
        <v>7</v>
      </c>
      <c r="E65" s="5">
        <v>2</v>
      </c>
      <c r="F65" s="51">
        <f t="shared" si="0"/>
        <v>5</v>
      </c>
      <c r="G65">
        <f t="shared" si="1"/>
        <v>6</v>
      </c>
      <c r="H65">
        <f t="shared" si="2"/>
        <v>0.33333333333333331</v>
      </c>
    </row>
    <row r="66" spans="1:8" ht="15.75" x14ac:dyDescent="0.25">
      <c r="A66" s="2" t="s">
        <v>9</v>
      </c>
      <c r="B66" s="2" t="s">
        <v>67</v>
      </c>
      <c r="C66" s="12">
        <v>0</v>
      </c>
      <c r="D66" s="4">
        <v>6</v>
      </c>
      <c r="E66" s="5">
        <v>2</v>
      </c>
      <c r="F66" s="51">
        <f t="shared" ref="F66:F128" si="3">C66+D66-E66</f>
        <v>4</v>
      </c>
      <c r="G66">
        <f t="shared" si="1"/>
        <v>5</v>
      </c>
      <c r="H66">
        <f t="shared" si="2"/>
        <v>0.4</v>
      </c>
    </row>
    <row r="67" spans="1:8" ht="15.75" x14ac:dyDescent="0.25">
      <c r="A67" s="2" t="s">
        <v>16</v>
      </c>
      <c r="B67" s="2" t="s">
        <v>73</v>
      </c>
      <c r="C67" s="12">
        <v>0</v>
      </c>
      <c r="D67" s="4">
        <v>2</v>
      </c>
      <c r="E67" s="5">
        <v>2</v>
      </c>
      <c r="F67" s="51">
        <f t="shared" si="3"/>
        <v>0</v>
      </c>
      <c r="G67">
        <f t="shared" ref="G67:G128" si="4">(D67+F67)/2</f>
        <v>1</v>
      </c>
      <c r="H67">
        <f t="shared" ref="H67:H130" si="5">E67/G67</f>
        <v>2</v>
      </c>
    </row>
    <row r="68" spans="1:8" ht="15.75" x14ac:dyDescent="0.25">
      <c r="A68" s="2" t="s">
        <v>9</v>
      </c>
      <c r="B68" s="2" t="s">
        <v>82</v>
      </c>
      <c r="C68" s="12">
        <v>0</v>
      </c>
      <c r="D68" s="4">
        <v>2</v>
      </c>
      <c r="E68" s="5">
        <v>2</v>
      </c>
      <c r="F68" s="51">
        <f t="shared" si="3"/>
        <v>0</v>
      </c>
      <c r="G68">
        <f t="shared" si="4"/>
        <v>1</v>
      </c>
      <c r="H68">
        <f t="shared" si="5"/>
        <v>2</v>
      </c>
    </row>
    <row r="69" spans="1:8" ht="15.75" x14ac:dyDescent="0.25">
      <c r="A69" s="2" t="s">
        <v>46</v>
      </c>
      <c r="B69" s="2" t="s">
        <v>90</v>
      </c>
      <c r="C69" s="12">
        <v>0</v>
      </c>
      <c r="D69" s="4">
        <v>4</v>
      </c>
      <c r="E69" s="5">
        <v>2</v>
      </c>
      <c r="F69" s="51">
        <f t="shared" si="3"/>
        <v>2</v>
      </c>
      <c r="G69">
        <f t="shared" si="4"/>
        <v>3</v>
      </c>
      <c r="H69">
        <f t="shared" si="5"/>
        <v>0.66666666666666663</v>
      </c>
    </row>
    <row r="70" spans="1:8" ht="15.75" x14ac:dyDescent="0.25">
      <c r="A70" s="2" t="s">
        <v>37</v>
      </c>
      <c r="B70" s="2" t="s">
        <v>92</v>
      </c>
      <c r="C70" s="12">
        <v>0</v>
      </c>
      <c r="D70" s="4">
        <v>2</v>
      </c>
      <c r="E70" s="5">
        <v>2</v>
      </c>
      <c r="F70" s="51">
        <f t="shared" si="3"/>
        <v>0</v>
      </c>
      <c r="G70">
        <f t="shared" si="4"/>
        <v>1</v>
      </c>
      <c r="H70">
        <f t="shared" si="5"/>
        <v>2</v>
      </c>
    </row>
    <row r="71" spans="1:8" ht="15.75" x14ac:dyDescent="0.25">
      <c r="A71" s="2" t="s">
        <v>9</v>
      </c>
      <c r="B71" s="2" t="s">
        <v>93</v>
      </c>
      <c r="C71" s="12">
        <v>0</v>
      </c>
      <c r="D71" s="4">
        <v>2</v>
      </c>
      <c r="E71" s="5">
        <v>2</v>
      </c>
      <c r="F71" s="51">
        <f t="shared" si="3"/>
        <v>0</v>
      </c>
      <c r="G71">
        <f t="shared" si="4"/>
        <v>1</v>
      </c>
      <c r="H71">
        <f t="shared" si="5"/>
        <v>2</v>
      </c>
    </row>
    <row r="72" spans="1:8" ht="15.75" x14ac:dyDescent="0.25">
      <c r="A72" s="2" t="s">
        <v>100</v>
      </c>
      <c r="B72" s="2" t="s">
        <v>101</v>
      </c>
      <c r="C72" s="12">
        <v>0</v>
      </c>
      <c r="D72" s="4">
        <v>8</v>
      </c>
      <c r="E72" s="5">
        <v>2</v>
      </c>
      <c r="F72" s="51">
        <f t="shared" si="3"/>
        <v>6</v>
      </c>
      <c r="G72">
        <f t="shared" si="4"/>
        <v>7</v>
      </c>
      <c r="H72">
        <f t="shared" si="5"/>
        <v>0.2857142857142857</v>
      </c>
    </row>
    <row r="73" spans="1:8" ht="15.75" x14ac:dyDescent="0.25">
      <c r="A73" s="2" t="s">
        <v>37</v>
      </c>
      <c r="B73" s="2" t="s">
        <v>110</v>
      </c>
      <c r="C73" s="12">
        <v>0</v>
      </c>
      <c r="D73" s="4">
        <v>4</v>
      </c>
      <c r="E73" s="5">
        <v>2</v>
      </c>
      <c r="F73" s="51">
        <f t="shared" si="3"/>
        <v>2</v>
      </c>
      <c r="G73">
        <f t="shared" si="4"/>
        <v>3</v>
      </c>
      <c r="H73">
        <f t="shared" si="5"/>
        <v>0.66666666666666663</v>
      </c>
    </row>
    <row r="74" spans="1:8" ht="15.75" x14ac:dyDescent="0.25">
      <c r="A74" s="2" t="s">
        <v>37</v>
      </c>
      <c r="B74" s="2" t="s">
        <v>111</v>
      </c>
      <c r="C74" s="12">
        <v>0</v>
      </c>
      <c r="D74" s="4">
        <v>4</v>
      </c>
      <c r="E74" s="5">
        <v>2</v>
      </c>
      <c r="F74" s="51">
        <f t="shared" si="3"/>
        <v>2</v>
      </c>
      <c r="G74">
        <f t="shared" si="4"/>
        <v>3</v>
      </c>
      <c r="H74">
        <f t="shared" si="5"/>
        <v>0.66666666666666663</v>
      </c>
    </row>
    <row r="75" spans="1:8" ht="15.75" x14ac:dyDescent="0.25">
      <c r="A75" s="2" t="s">
        <v>37</v>
      </c>
      <c r="B75" s="2" t="s">
        <v>114</v>
      </c>
      <c r="C75" s="12">
        <v>0</v>
      </c>
      <c r="D75" s="4">
        <v>4</v>
      </c>
      <c r="E75" s="5">
        <v>2</v>
      </c>
      <c r="F75" s="51">
        <f t="shared" si="3"/>
        <v>2</v>
      </c>
      <c r="G75">
        <f t="shared" si="4"/>
        <v>3</v>
      </c>
      <c r="H75">
        <f t="shared" si="5"/>
        <v>0.66666666666666663</v>
      </c>
    </row>
    <row r="76" spans="1:8" ht="15.75" x14ac:dyDescent="0.25">
      <c r="A76" s="2" t="s">
        <v>37</v>
      </c>
      <c r="B76" s="2" t="s">
        <v>118</v>
      </c>
      <c r="C76" s="12">
        <v>0</v>
      </c>
      <c r="D76" s="4">
        <v>6</v>
      </c>
      <c r="E76" s="5">
        <v>2</v>
      </c>
      <c r="F76" s="51">
        <f t="shared" si="3"/>
        <v>4</v>
      </c>
      <c r="G76">
        <f t="shared" si="4"/>
        <v>5</v>
      </c>
      <c r="H76">
        <f t="shared" si="5"/>
        <v>0.4</v>
      </c>
    </row>
    <row r="77" spans="1:8" ht="15.75" x14ac:dyDescent="0.25">
      <c r="A77" s="2" t="s">
        <v>37</v>
      </c>
      <c r="B77" s="2" t="s">
        <v>120</v>
      </c>
      <c r="C77" s="12">
        <v>0</v>
      </c>
      <c r="D77" s="4">
        <v>5</v>
      </c>
      <c r="E77" s="5">
        <v>2</v>
      </c>
      <c r="F77" s="51">
        <f t="shared" si="3"/>
        <v>3</v>
      </c>
      <c r="G77">
        <f t="shared" si="4"/>
        <v>4</v>
      </c>
      <c r="H77">
        <f t="shared" si="5"/>
        <v>0.5</v>
      </c>
    </row>
    <row r="78" spans="1:8" ht="15.75" x14ac:dyDescent="0.25">
      <c r="A78" s="2" t="s">
        <v>9</v>
      </c>
      <c r="B78" s="2" t="s">
        <v>125</v>
      </c>
      <c r="C78" s="12">
        <v>0</v>
      </c>
      <c r="D78" s="4">
        <v>2</v>
      </c>
      <c r="E78" s="5">
        <v>2</v>
      </c>
      <c r="F78" s="51">
        <f t="shared" si="3"/>
        <v>0</v>
      </c>
      <c r="G78">
        <f t="shared" si="4"/>
        <v>1</v>
      </c>
      <c r="H78">
        <f t="shared" si="5"/>
        <v>2</v>
      </c>
    </row>
    <row r="79" spans="1:8" ht="15.75" x14ac:dyDescent="0.25">
      <c r="A79" s="2" t="s">
        <v>44</v>
      </c>
      <c r="B79" s="2" t="s">
        <v>128</v>
      </c>
      <c r="C79" s="12">
        <v>0</v>
      </c>
      <c r="D79" s="4">
        <v>4</v>
      </c>
      <c r="E79" s="5">
        <v>2</v>
      </c>
      <c r="F79" s="51">
        <f t="shared" si="3"/>
        <v>2</v>
      </c>
      <c r="G79">
        <f t="shared" si="4"/>
        <v>3</v>
      </c>
      <c r="H79">
        <f t="shared" si="5"/>
        <v>0.66666666666666663</v>
      </c>
    </row>
    <row r="80" spans="1:8" ht="15.75" x14ac:dyDescent="0.25">
      <c r="A80" s="2" t="s">
        <v>44</v>
      </c>
      <c r="B80" s="2" t="s">
        <v>129</v>
      </c>
      <c r="C80" s="12">
        <v>0</v>
      </c>
      <c r="D80" s="4">
        <v>4</v>
      </c>
      <c r="E80" s="5">
        <v>2</v>
      </c>
      <c r="F80" s="51">
        <f t="shared" si="3"/>
        <v>2</v>
      </c>
      <c r="G80">
        <f t="shared" si="4"/>
        <v>3</v>
      </c>
      <c r="H80">
        <f t="shared" si="5"/>
        <v>0.66666666666666663</v>
      </c>
    </row>
    <row r="81" spans="1:8" ht="15.75" x14ac:dyDescent="0.25">
      <c r="A81" s="2" t="s">
        <v>44</v>
      </c>
      <c r="B81" s="2" t="s">
        <v>130</v>
      </c>
      <c r="C81" s="12">
        <v>0</v>
      </c>
      <c r="D81" s="4">
        <v>3</v>
      </c>
      <c r="E81" s="5">
        <v>2</v>
      </c>
      <c r="F81" s="51">
        <f t="shared" si="3"/>
        <v>1</v>
      </c>
      <c r="G81">
        <f t="shared" si="4"/>
        <v>2</v>
      </c>
      <c r="H81">
        <f t="shared" si="5"/>
        <v>1</v>
      </c>
    </row>
    <row r="82" spans="1:8" ht="15.75" x14ac:dyDescent="0.25">
      <c r="A82" s="2" t="s">
        <v>44</v>
      </c>
      <c r="B82" s="2" t="s">
        <v>134</v>
      </c>
      <c r="C82" s="12">
        <v>0</v>
      </c>
      <c r="D82" s="4">
        <v>2</v>
      </c>
      <c r="E82" s="5">
        <v>2</v>
      </c>
      <c r="F82" s="51">
        <f t="shared" si="3"/>
        <v>0</v>
      </c>
      <c r="G82">
        <f t="shared" si="4"/>
        <v>1</v>
      </c>
      <c r="H82">
        <f t="shared" si="5"/>
        <v>2</v>
      </c>
    </row>
    <row r="83" spans="1:8" ht="15.75" x14ac:dyDescent="0.25">
      <c r="A83" s="2" t="s">
        <v>9</v>
      </c>
      <c r="B83" s="2" t="s">
        <v>150</v>
      </c>
      <c r="C83" s="12">
        <v>0</v>
      </c>
      <c r="D83" s="4">
        <v>2</v>
      </c>
      <c r="E83" s="5">
        <v>2</v>
      </c>
      <c r="F83" s="51">
        <f t="shared" si="3"/>
        <v>0</v>
      </c>
      <c r="G83">
        <f t="shared" si="4"/>
        <v>1</v>
      </c>
      <c r="H83">
        <f t="shared" si="5"/>
        <v>2</v>
      </c>
    </row>
    <row r="84" spans="1:8" ht="15.75" x14ac:dyDescent="0.25">
      <c r="A84" s="2" t="s">
        <v>9</v>
      </c>
      <c r="B84" s="2" t="s">
        <v>152</v>
      </c>
      <c r="C84" s="12">
        <v>0</v>
      </c>
      <c r="D84" s="4">
        <v>2</v>
      </c>
      <c r="E84" s="5">
        <v>2</v>
      </c>
      <c r="F84" s="51">
        <f t="shared" si="3"/>
        <v>0</v>
      </c>
      <c r="G84">
        <f t="shared" si="4"/>
        <v>1</v>
      </c>
      <c r="H84">
        <f t="shared" si="5"/>
        <v>2</v>
      </c>
    </row>
    <row r="85" spans="1:8" ht="15.75" x14ac:dyDescent="0.25">
      <c r="A85" s="2" t="s">
        <v>9</v>
      </c>
      <c r="B85" s="2" t="s">
        <v>12</v>
      </c>
      <c r="C85" s="3">
        <v>0</v>
      </c>
      <c r="D85" s="4">
        <v>2</v>
      </c>
      <c r="E85" s="8">
        <v>1</v>
      </c>
      <c r="F85" s="51">
        <f t="shared" si="3"/>
        <v>1</v>
      </c>
      <c r="G85">
        <f t="shared" si="4"/>
        <v>1.5</v>
      </c>
      <c r="H85">
        <f t="shared" si="5"/>
        <v>0.66666666666666663</v>
      </c>
    </row>
    <row r="86" spans="1:8" ht="15.75" x14ac:dyDescent="0.25">
      <c r="A86" s="2" t="s">
        <v>9</v>
      </c>
      <c r="B86" s="2" t="s">
        <v>13</v>
      </c>
      <c r="C86" s="3">
        <v>0</v>
      </c>
      <c r="D86" s="4">
        <v>1</v>
      </c>
      <c r="E86" s="8">
        <v>1</v>
      </c>
      <c r="F86" s="51">
        <f t="shared" si="3"/>
        <v>0</v>
      </c>
      <c r="G86">
        <f t="shared" si="4"/>
        <v>0.5</v>
      </c>
      <c r="H86">
        <f t="shared" si="5"/>
        <v>2</v>
      </c>
    </row>
    <row r="87" spans="1:8" ht="15.75" x14ac:dyDescent="0.25">
      <c r="A87" s="2" t="s">
        <v>9</v>
      </c>
      <c r="B87" s="2" t="s">
        <v>15</v>
      </c>
      <c r="C87" s="3">
        <v>0</v>
      </c>
      <c r="D87" s="4">
        <v>1</v>
      </c>
      <c r="E87" s="8">
        <v>1</v>
      </c>
      <c r="F87" s="51">
        <f t="shared" si="3"/>
        <v>0</v>
      </c>
      <c r="G87">
        <f t="shared" si="4"/>
        <v>0.5</v>
      </c>
      <c r="H87">
        <f t="shared" si="5"/>
        <v>2</v>
      </c>
    </row>
    <row r="88" spans="1:8" ht="15.75" x14ac:dyDescent="0.25">
      <c r="A88" s="2" t="s">
        <v>9</v>
      </c>
      <c r="B88" s="2" t="s">
        <v>23</v>
      </c>
      <c r="C88" s="3">
        <v>0</v>
      </c>
      <c r="D88" s="4">
        <v>4</v>
      </c>
      <c r="E88" s="8">
        <v>1</v>
      </c>
      <c r="F88" s="51">
        <f t="shared" si="3"/>
        <v>3</v>
      </c>
      <c r="G88">
        <f t="shared" si="4"/>
        <v>3.5</v>
      </c>
      <c r="H88">
        <f t="shared" si="5"/>
        <v>0.2857142857142857</v>
      </c>
    </row>
    <row r="89" spans="1:8" ht="15.75" x14ac:dyDescent="0.25">
      <c r="A89" s="2" t="s">
        <v>9</v>
      </c>
      <c r="B89" s="2" t="s">
        <v>32</v>
      </c>
      <c r="C89" s="3">
        <v>0</v>
      </c>
      <c r="D89" s="4">
        <v>2</v>
      </c>
      <c r="E89" s="5">
        <v>1</v>
      </c>
      <c r="F89" s="51">
        <f t="shared" si="3"/>
        <v>1</v>
      </c>
      <c r="G89">
        <f t="shared" si="4"/>
        <v>1.5</v>
      </c>
      <c r="H89">
        <f t="shared" si="5"/>
        <v>0.66666666666666663</v>
      </c>
    </row>
    <row r="90" spans="1:8" ht="15.75" x14ac:dyDescent="0.25">
      <c r="A90" s="2" t="s">
        <v>9</v>
      </c>
      <c r="B90" s="2" t="s">
        <v>33</v>
      </c>
      <c r="C90" s="3">
        <v>0</v>
      </c>
      <c r="D90" s="4">
        <v>2</v>
      </c>
      <c r="E90" s="5">
        <v>1</v>
      </c>
      <c r="F90" s="51">
        <f t="shared" si="3"/>
        <v>1</v>
      </c>
      <c r="G90">
        <f t="shared" si="4"/>
        <v>1.5</v>
      </c>
      <c r="H90">
        <f t="shared" si="5"/>
        <v>0.66666666666666663</v>
      </c>
    </row>
    <row r="91" spans="1:8" ht="15.75" x14ac:dyDescent="0.25">
      <c r="A91" s="2" t="s">
        <v>44</v>
      </c>
      <c r="B91" s="2" t="s">
        <v>45</v>
      </c>
      <c r="C91" s="12">
        <v>0</v>
      </c>
      <c r="D91" s="4">
        <v>4</v>
      </c>
      <c r="E91" s="5">
        <v>1</v>
      </c>
      <c r="F91" s="51">
        <f t="shared" si="3"/>
        <v>3</v>
      </c>
      <c r="G91">
        <f t="shared" si="4"/>
        <v>3.5</v>
      </c>
      <c r="H91">
        <f t="shared" si="5"/>
        <v>0.2857142857142857</v>
      </c>
    </row>
    <row r="92" spans="1:8" ht="15.75" x14ac:dyDescent="0.25">
      <c r="A92" s="2" t="s">
        <v>46</v>
      </c>
      <c r="B92" s="2" t="s">
        <v>47</v>
      </c>
      <c r="C92" s="12">
        <v>0</v>
      </c>
      <c r="D92" s="4">
        <v>1</v>
      </c>
      <c r="E92" s="5">
        <v>1</v>
      </c>
      <c r="F92" s="51">
        <f t="shared" si="3"/>
        <v>0</v>
      </c>
      <c r="G92">
        <f t="shared" si="4"/>
        <v>0.5</v>
      </c>
      <c r="H92">
        <f t="shared" si="5"/>
        <v>2</v>
      </c>
    </row>
    <row r="93" spans="1:8" ht="15.75" x14ac:dyDescent="0.25">
      <c r="A93" s="2" t="s">
        <v>46</v>
      </c>
      <c r="B93" s="2" t="s">
        <v>48</v>
      </c>
      <c r="C93" s="12">
        <v>0</v>
      </c>
      <c r="D93" s="4">
        <v>1</v>
      </c>
      <c r="E93" s="5">
        <v>1</v>
      </c>
      <c r="F93" s="51">
        <f t="shared" si="3"/>
        <v>0</v>
      </c>
      <c r="G93">
        <f t="shared" si="4"/>
        <v>0.5</v>
      </c>
      <c r="H93">
        <f t="shared" si="5"/>
        <v>2</v>
      </c>
    </row>
    <row r="94" spans="1:8" ht="15.75" x14ac:dyDescent="0.25">
      <c r="A94" s="2" t="s">
        <v>56</v>
      </c>
      <c r="B94" s="2" t="s">
        <v>58</v>
      </c>
      <c r="C94" s="11">
        <v>0</v>
      </c>
      <c r="D94" s="4">
        <v>7</v>
      </c>
      <c r="E94" s="5">
        <v>1</v>
      </c>
      <c r="F94" s="51">
        <f t="shared" si="3"/>
        <v>6</v>
      </c>
      <c r="G94">
        <f t="shared" si="4"/>
        <v>6.5</v>
      </c>
      <c r="H94">
        <f t="shared" si="5"/>
        <v>0.15384615384615385</v>
      </c>
    </row>
    <row r="95" spans="1:8" ht="15.75" x14ac:dyDescent="0.25">
      <c r="A95" s="2" t="s">
        <v>9</v>
      </c>
      <c r="B95" s="2" t="s">
        <v>65</v>
      </c>
      <c r="C95" s="12">
        <v>0</v>
      </c>
      <c r="D95" s="4">
        <v>1</v>
      </c>
      <c r="E95" s="5">
        <v>1</v>
      </c>
      <c r="F95" s="51">
        <f t="shared" si="3"/>
        <v>0</v>
      </c>
      <c r="G95">
        <f t="shared" si="4"/>
        <v>0.5</v>
      </c>
      <c r="H95">
        <f t="shared" si="5"/>
        <v>2</v>
      </c>
    </row>
    <row r="96" spans="1:8" ht="15.75" x14ac:dyDescent="0.25">
      <c r="A96" s="2" t="s">
        <v>9</v>
      </c>
      <c r="B96" s="2" t="s">
        <v>66</v>
      </c>
      <c r="C96" s="12">
        <v>0</v>
      </c>
      <c r="D96" s="4">
        <v>1</v>
      </c>
      <c r="E96" s="5">
        <v>1</v>
      </c>
      <c r="F96" s="51">
        <f t="shared" si="3"/>
        <v>0</v>
      </c>
      <c r="G96">
        <f t="shared" si="4"/>
        <v>0.5</v>
      </c>
      <c r="H96">
        <f t="shared" si="5"/>
        <v>2</v>
      </c>
    </row>
    <row r="97" spans="1:8" ht="15.75" x14ac:dyDescent="0.25">
      <c r="A97" s="2" t="s">
        <v>16</v>
      </c>
      <c r="B97" s="2" t="s">
        <v>75</v>
      </c>
      <c r="C97" s="12">
        <v>0</v>
      </c>
      <c r="D97" s="4">
        <v>2</v>
      </c>
      <c r="E97" s="5">
        <v>1</v>
      </c>
      <c r="F97" s="51">
        <f t="shared" si="3"/>
        <v>1</v>
      </c>
      <c r="G97">
        <f t="shared" si="4"/>
        <v>1.5</v>
      </c>
      <c r="H97">
        <f t="shared" si="5"/>
        <v>0.66666666666666663</v>
      </c>
    </row>
    <row r="98" spans="1:8" ht="15.75" x14ac:dyDescent="0.25">
      <c r="A98" s="2" t="s">
        <v>44</v>
      </c>
      <c r="B98" s="2" t="s">
        <v>80</v>
      </c>
      <c r="C98" s="12">
        <v>0</v>
      </c>
      <c r="D98" s="4">
        <v>4</v>
      </c>
      <c r="E98" s="5">
        <v>1</v>
      </c>
      <c r="F98" s="51">
        <f t="shared" si="3"/>
        <v>3</v>
      </c>
      <c r="G98">
        <f t="shared" si="4"/>
        <v>3.5</v>
      </c>
      <c r="H98">
        <f t="shared" si="5"/>
        <v>0.2857142857142857</v>
      </c>
    </row>
    <row r="99" spans="1:8" ht="15.75" x14ac:dyDescent="0.25">
      <c r="A99" s="2" t="s">
        <v>37</v>
      </c>
      <c r="B99" s="2" t="s">
        <v>87</v>
      </c>
      <c r="C99" s="12">
        <v>0</v>
      </c>
      <c r="D99" s="4">
        <v>3</v>
      </c>
      <c r="E99" s="5">
        <v>1</v>
      </c>
      <c r="F99" s="51">
        <f t="shared" si="3"/>
        <v>2</v>
      </c>
      <c r="G99">
        <f t="shared" si="4"/>
        <v>2.5</v>
      </c>
      <c r="H99">
        <f t="shared" si="5"/>
        <v>0.4</v>
      </c>
    </row>
    <row r="100" spans="1:8" ht="15.75" x14ac:dyDescent="0.25">
      <c r="A100" s="2" t="s">
        <v>9</v>
      </c>
      <c r="B100" s="2" t="s">
        <v>88</v>
      </c>
      <c r="C100" s="12">
        <v>0</v>
      </c>
      <c r="D100" s="4">
        <v>1</v>
      </c>
      <c r="E100" s="5">
        <v>1</v>
      </c>
      <c r="F100" s="51">
        <f t="shared" si="3"/>
        <v>0</v>
      </c>
      <c r="G100">
        <f t="shared" si="4"/>
        <v>0.5</v>
      </c>
      <c r="H100">
        <f t="shared" si="5"/>
        <v>2</v>
      </c>
    </row>
    <row r="101" spans="1:8" ht="15.75" x14ac:dyDescent="0.25">
      <c r="A101" s="2" t="s">
        <v>9</v>
      </c>
      <c r="B101" s="2" t="s">
        <v>89</v>
      </c>
      <c r="C101" s="12">
        <v>0</v>
      </c>
      <c r="D101" s="4">
        <v>1</v>
      </c>
      <c r="E101" s="5">
        <v>1</v>
      </c>
      <c r="F101" s="51">
        <f t="shared" si="3"/>
        <v>0</v>
      </c>
      <c r="G101">
        <f t="shared" si="4"/>
        <v>0.5</v>
      </c>
      <c r="H101">
        <f t="shared" si="5"/>
        <v>2</v>
      </c>
    </row>
    <row r="102" spans="1:8" ht="15.75" x14ac:dyDescent="0.25">
      <c r="A102" s="2" t="s">
        <v>9</v>
      </c>
      <c r="B102" s="2" t="s">
        <v>102</v>
      </c>
      <c r="C102" s="12">
        <v>0</v>
      </c>
      <c r="D102" s="4">
        <v>1</v>
      </c>
      <c r="E102" s="5">
        <v>1</v>
      </c>
      <c r="F102" s="51">
        <f t="shared" si="3"/>
        <v>0</v>
      </c>
      <c r="G102">
        <f t="shared" si="4"/>
        <v>0.5</v>
      </c>
      <c r="H102">
        <f t="shared" si="5"/>
        <v>2</v>
      </c>
    </row>
    <row r="103" spans="1:8" ht="15.75" x14ac:dyDescent="0.25">
      <c r="A103" s="2" t="s">
        <v>104</v>
      </c>
      <c r="B103" s="2" t="s">
        <v>106</v>
      </c>
      <c r="C103" s="12">
        <v>0</v>
      </c>
      <c r="D103" s="4">
        <v>2</v>
      </c>
      <c r="E103" s="5">
        <v>1</v>
      </c>
      <c r="F103" s="51">
        <f t="shared" si="3"/>
        <v>1</v>
      </c>
      <c r="G103">
        <f t="shared" si="4"/>
        <v>1.5</v>
      </c>
      <c r="H103">
        <f t="shared" si="5"/>
        <v>0.66666666666666663</v>
      </c>
    </row>
    <row r="104" spans="1:8" ht="15.75" x14ac:dyDescent="0.25">
      <c r="A104" s="2" t="s">
        <v>104</v>
      </c>
      <c r="B104" s="2" t="s">
        <v>107</v>
      </c>
      <c r="C104" s="12">
        <v>0</v>
      </c>
      <c r="D104" s="4">
        <v>1</v>
      </c>
      <c r="E104" s="5">
        <v>1</v>
      </c>
      <c r="F104" s="51">
        <f t="shared" si="3"/>
        <v>0</v>
      </c>
      <c r="G104">
        <f t="shared" si="4"/>
        <v>0.5</v>
      </c>
      <c r="H104">
        <f t="shared" si="5"/>
        <v>2</v>
      </c>
    </row>
    <row r="105" spans="1:8" ht="15.75" x14ac:dyDescent="0.25">
      <c r="A105" s="2" t="s">
        <v>104</v>
      </c>
      <c r="B105" s="2" t="s">
        <v>108</v>
      </c>
      <c r="C105" s="12">
        <v>0</v>
      </c>
      <c r="D105" s="4">
        <v>1</v>
      </c>
      <c r="E105" s="5">
        <v>1</v>
      </c>
      <c r="F105" s="51">
        <f t="shared" si="3"/>
        <v>0</v>
      </c>
      <c r="G105">
        <f t="shared" si="4"/>
        <v>0.5</v>
      </c>
      <c r="H105">
        <f t="shared" si="5"/>
        <v>2</v>
      </c>
    </row>
    <row r="106" spans="1:8" ht="15.75" x14ac:dyDescent="0.25">
      <c r="A106" s="2" t="s">
        <v>37</v>
      </c>
      <c r="B106" s="2" t="s">
        <v>115</v>
      </c>
      <c r="C106" s="12">
        <v>0</v>
      </c>
      <c r="D106" s="4">
        <v>3</v>
      </c>
      <c r="E106" s="5">
        <v>1</v>
      </c>
      <c r="F106" s="51">
        <f t="shared" si="3"/>
        <v>2</v>
      </c>
      <c r="G106">
        <f t="shared" si="4"/>
        <v>2.5</v>
      </c>
      <c r="H106">
        <f t="shared" si="5"/>
        <v>0.4</v>
      </c>
    </row>
    <row r="107" spans="1:8" ht="15.75" x14ac:dyDescent="0.25">
      <c r="A107" s="2" t="s">
        <v>37</v>
      </c>
      <c r="B107" s="2" t="s">
        <v>119</v>
      </c>
      <c r="C107" s="12">
        <v>0</v>
      </c>
      <c r="D107" s="4">
        <v>6</v>
      </c>
      <c r="E107" s="5">
        <v>1</v>
      </c>
      <c r="F107" s="51">
        <f t="shared" si="3"/>
        <v>5</v>
      </c>
      <c r="G107">
        <f t="shared" si="4"/>
        <v>5.5</v>
      </c>
      <c r="H107">
        <f t="shared" si="5"/>
        <v>0.18181818181818182</v>
      </c>
    </row>
    <row r="108" spans="1:8" ht="15.75" x14ac:dyDescent="0.25">
      <c r="A108" s="2" t="s">
        <v>37</v>
      </c>
      <c r="B108" s="2" t="s">
        <v>122</v>
      </c>
      <c r="C108" s="12">
        <v>0</v>
      </c>
      <c r="D108" s="4">
        <v>5</v>
      </c>
      <c r="E108" s="5">
        <v>1</v>
      </c>
      <c r="F108" s="51">
        <f t="shared" si="3"/>
        <v>4</v>
      </c>
      <c r="G108">
        <f t="shared" si="4"/>
        <v>4.5</v>
      </c>
      <c r="H108">
        <f t="shared" si="5"/>
        <v>0.22222222222222221</v>
      </c>
    </row>
    <row r="109" spans="1:8" ht="15.75" x14ac:dyDescent="0.25">
      <c r="A109" s="2" t="s">
        <v>44</v>
      </c>
      <c r="B109" s="2" t="s">
        <v>131</v>
      </c>
      <c r="C109" s="12">
        <v>0</v>
      </c>
      <c r="D109" s="4">
        <v>2</v>
      </c>
      <c r="E109" s="5">
        <v>1</v>
      </c>
      <c r="F109" s="51">
        <f t="shared" si="3"/>
        <v>1</v>
      </c>
      <c r="G109">
        <f t="shared" si="4"/>
        <v>1.5</v>
      </c>
      <c r="H109">
        <f t="shared" si="5"/>
        <v>0.66666666666666663</v>
      </c>
    </row>
    <row r="110" spans="1:8" ht="15.75" x14ac:dyDescent="0.25">
      <c r="A110" s="2" t="s">
        <v>9</v>
      </c>
      <c r="B110" s="2" t="s">
        <v>137</v>
      </c>
      <c r="C110" s="12">
        <v>0</v>
      </c>
      <c r="D110" s="4">
        <v>1</v>
      </c>
      <c r="E110" s="5">
        <v>1</v>
      </c>
      <c r="F110" s="51">
        <f t="shared" si="3"/>
        <v>0</v>
      </c>
      <c r="G110">
        <f t="shared" si="4"/>
        <v>0.5</v>
      </c>
      <c r="H110">
        <f t="shared" si="5"/>
        <v>2</v>
      </c>
    </row>
    <row r="111" spans="1:8" ht="15.75" x14ac:dyDescent="0.25">
      <c r="A111" s="2" t="s">
        <v>46</v>
      </c>
      <c r="B111" s="2" t="s">
        <v>139</v>
      </c>
      <c r="C111" s="11">
        <v>0</v>
      </c>
      <c r="D111" s="4">
        <v>5</v>
      </c>
      <c r="E111" s="5">
        <v>1</v>
      </c>
      <c r="F111" s="51">
        <f t="shared" si="3"/>
        <v>4</v>
      </c>
      <c r="G111">
        <f t="shared" si="4"/>
        <v>4.5</v>
      </c>
      <c r="H111">
        <f t="shared" si="5"/>
        <v>0.22222222222222221</v>
      </c>
    </row>
    <row r="112" spans="1:8" ht="15.75" x14ac:dyDescent="0.25">
      <c r="A112" s="2" t="s">
        <v>141</v>
      </c>
      <c r="B112" s="2" t="s">
        <v>143</v>
      </c>
      <c r="C112" s="11">
        <v>0</v>
      </c>
      <c r="D112" s="4">
        <v>3</v>
      </c>
      <c r="E112" s="5">
        <v>1</v>
      </c>
      <c r="F112" s="51">
        <f t="shared" si="3"/>
        <v>2</v>
      </c>
      <c r="G112">
        <f t="shared" si="4"/>
        <v>2.5</v>
      </c>
      <c r="H112">
        <f t="shared" si="5"/>
        <v>0.4</v>
      </c>
    </row>
    <row r="113" spans="1:8" ht="15.75" x14ac:dyDescent="0.25">
      <c r="A113" s="2" t="s">
        <v>144</v>
      </c>
      <c r="B113" s="2" t="s">
        <v>144</v>
      </c>
      <c r="C113" s="11">
        <v>0</v>
      </c>
      <c r="D113" s="4">
        <v>3</v>
      </c>
      <c r="E113" s="5">
        <v>1</v>
      </c>
      <c r="F113" s="51">
        <f t="shared" si="3"/>
        <v>2</v>
      </c>
      <c r="G113">
        <f t="shared" si="4"/>
        <v>2.5</v>
      </c>
      <c r="H113">
        <f t="shared" si="5"/>
        <v>0.4</v>
      </c>
    </row>
    <row r="114" spans="1:8" ht="15.75" x14ac:dyDescent="0.25">
      <c r="A114" s="2" t="s">
        <v>9</v>
      </c>
      <c r="B114" s="2" t="s">
        <v>145</v>
      </c>
      <c r="C114" s="12">
        <v>0</v>
      </c>
      <c r="D114" s="4">
        <v>1</v>
      </c>
      <c r="E114" s="5">
        <v>1</v>
      </c>
      <c r="F114" s="51">
        <f t="shared" si="3"/>
        <v>0</v>
      </c>
      <c r="G114">
        <f t="shared" si="4"/>
        <v>0.5</v>
      </c>
      <c r="H114">
        <f t="shared" si="5"/>
        <v>2</v>
      </c>
    </row>
    <row r="115" spans="1:8" ht="15.75" x14ac:dyDescent="0.25">
      <c r="A115" s="2" t="s">
        <v>9</v>
      </c>
      <c r="B115" s="2" t="s">
        <v>147</v>
      </c>
      <c r="C115" s="12">
        <v>0</v>
      </c>
      <c r="D115" s="4">
        <v>1</v>
      </c>
      <c r="E115" s="5">
        <v>1</v>
      </c>
      <c r="F115" s="51">
        <f t="shared" si="3"/>
        <v>0</v>
      </c>
      <c r="G115">
        <f t="shared" si="4"/>
        <v>0.5</v>
      </c>
      <c r="H115">
        <f t="shared" si="5"/>
        <v>2</v>
      </c>
    </row>
    <row r="116" spans="1:8" ht="15.75" x14ac:dyDescent="0.25">
      <c r="A116" s="2" t="s">
        <v>9</v>
      </c>
      <c r="B116" s="2" t="s">
        <v>10</v>
      </c>
      <c r="C116" s="3">
        <v>0</v>
      </c>
      <c r="D116" s="4">
        <v>5</v>
      </c>
      <c r="E116" s="5">
        <v>0</v>
      </c>
      <c r="F116" s="51">
        <f t="shared" si="3"/>
        <v>5</v>
      </c>
      <c r="G116">
        <f t="shared" si="4"/>
        <v>5</v>
      </c>
      <c r="H116">
        <f t="shared" si="5"/>
        <v>0</v>
      </c>
    </row>
    <row r="117" spans="1:8" ht="15.75" x14ac:dyDescent="0.25">
      <c r="A117" s="2" t="s">
        <v>16</v>
      </c>
      <c r="B117" s="2" t="s">
        <v>17</v>
      </c>
      <c r="C117" s="3">
        <v>0</v>
      </c>
      <c r="D117" s="4">
        <v>5</v>
      </c>
      <c r="E117" s="8">
        <v>0</v>
      </c>
      <c r="F117" s="51">
        <f t="shared" si="3"/>
        <v>5</v>
      </c>
      <c r="G117">
        <f t="shared" si="4"/>
        <v>5</v>
      </c>
      <c r="H117">
        <f t="shared" si="5"/>
        <v>0</v>
      </c>
    </row>
    <row r="118" spans="1:8" ht="15.75" x14ac:dyDescent="0.25">
      <c r="A118" s="2" t="s">
        <v>9</v>
      </c>
      <c r="B118" s="2" t="s">
        <v>36</v>
      </c>
      <c r="C118" s="12">
        <v>0</v>
      </c>
      <c r="D118" s="4">
        <v>2</v>
      </c>
      <c r="E118" s="5">
        <v>0</v>
      </c>
      <c r="F118" s="51">
        <f t="shared" si="3"/>
        <v>2</v>
      </c>
      <c r="G118">
        <f t="shared" si="4"/>
        <v>2</v>
      </c>
      <c r="H118">
        <f t="shared" si="5"/>
        <v>0</v>
      </c>
    </row>
    <row r="119" spans="1:8" ht="15.75" x14ac:dyDescent="0.25">
      <c r="A119" s="2" t="s">
        <v>49</v>
      </c>
      <c r="B119" s="2" t="s">
        <v>50</v>
      </c>
      <c r="C119" s="12">
        <v>0</v>
      </c>
      <c r="D119" s="4">
        <v>5</v>
      </c>
      <c r="E119" s="5">
        <v>0</v>
      </c>
      <c r="F119" s="51">
        <f t="shared" si="3"/>
        <v>5</v>
      </c>
      <c r="G119">
        <f t="shared" si="4"/>
        <v>5</v>
      </c>
      <c r="H119">
        <f t="shared" si="5"/>
        <v>0</v>
      </c>
    </row>
    <row r="120" spans="1:8" ht="15.75" x14ac:dyDescent="0.25">
      <c r="A120" s="2" t="s">
        <v>37</v>
      </c>
      <c r="B120" s="2" t="s">
        <v>83</v>
      </c>
      <c r="C120" s="12">
        <v>0</v>
      </c>
      <c r="D120" s="4">
        <v>2</v>
      </c>
      <c r="E120" s="5">
        <v>0</v>
      </c>
      <c r="F120" s="51">
        <f t="shared" si="3"/>
        <v>2</v>
      </c>
      <c r="G120">
        <f t="shared" si="4"/>
        <v>2</v>
      </c>
      <c r="H120">
        <f t="shared" si="5"/>
        <v>0</v>
      </c>
    </row>
    <row r="121" spans="1:8" ht="15.75" x14ac:dyDescent="0.25">
      <c r="A121" s="2" t="s">
        <v>37</v>
      </c>
      <c r="B121" s="2" t="s">
        <v>84</v>
      </c>
      <c r="C121" s="12">
        <v>0</v>
      </c>
      <c r="D121" s="4">
        <v>3</v>
      </c>
      <c r="E121" s="5">
        <v>0</v>
      </c>
      <c r="F121" s="51">
        <f t="shared" si="3"/>
        <v>3</v>
      </c>
      <c r="G121">
        <f t="shared" si="4"/>
        <v>3</v>
      </c>
      <c r="H121">
        <f t="shared" si="5"/>
        <v>0</v>
      </c>
    </row>
    <row r="122" spans="1:8" ht="15.75" x14ac:dyDescent="0.25">
      <c r="A122" s="2" t="s">
        <v>37</v>
      </c>
      <c r="B122" s="2" t="s">
        <v>85</v>
      </c>
      <c r="C122" s="12">
        <v>0</v>
      </c>
      <c r="D122" s="4">
        <v>4</v>
      </c>
      <c r="E122" s="5">
        <v>0</v>
      </c>
      <c r="F122" s="51">
        <f t="shared" si="3"/>
        <v>4</v>
      </c>
      <c r="G122">
        <f t="shared" si="4"/>
        <v>4</v>
      </c>
      <c r="H122">
        <f t="shared" si="5"/>
        <v>0</v>
      </c>
    </row>
    <row r="123" spans="1:8" ht="15.75" x14ac:dyDescent="0.25">
      <c r="A123" s="2" t="s">
        <v>37</v>
      </c>
      <c r="B123" s="2" t="s">
        <v>86</v>
      </c>
      <c r="C123" s="12">
        <v>0</v>
      </c>
      <c r="D123" s="4">
        <v>3</v>
      </c>
      <c r="E123" s="5">
        <v>0</v>
      </c>
      <c r="F123" s="51">
        <f t="shared" si="3"/>
        <v>3</v>
      </c>
      <c r="G123">
        <f t="shared" si="4"/>
        <v>3</v>
      </c>
      <c r="H123">
        <f t="shared" si="5"/>
        <v>0</v>
      </c>
    </row>
    <row r="124" spans="1:8" ht="15.75" x14ac:dyDescent="0.25">
      <c r="A124" s="2" t="s">
        <v>49</v>
      </c>
      <c r="B124" s="2" t="s">
        <v>96</v>
      </c>
      <c r="C124" s="12">
        <v>0</v>
      </c>
      <c r="D124" s="4">
        <v>2</v>
      </c>
      <c r="E124" s="5">
        <v>0</v>
      </c>
      <c r="F124" s="51">
        <f t="shared" si="3"/>
        <v>2</v>
      </c>
      <c r="G124">
        <f t="shared" si="4"/>
        <v>2</v>
      </c>
      <c r="H124">
        <f t="shared" si="5"/>
        <v>0</v>
      </c>
    </row>
    <row r="125" spans="1:8" ht="15.75" x14ac:dyDescent="0.25">
      <c r="A125" s="2" t="s">
        <v>49</v>
      </c>
      <c r="B125" s="2" t="s">
        <v>97</v>
      </c>
      <c r="C125" s="12">
        <v>0</v>
      </c>
      <c r="D125" s="4">
        <v>1</v>
      </c>
      <c r="E125" s="5">
        <v>0</v>
      </c>
      <c r="F125" s="51">
        <f t="shared" si="3"/>
        <v>1</v>
      </c>
      <c r="G125">
        <f t="shared" si="4"/>
        <v>1</v>
      </c>
      <c r="H125">
        <f t="shared" si="5"/>
        <v>0</v>
      </c>
    </row>
    <row r="126" spans="1:8" ht="15.75" x14ac:dyDescent="0.25">
      <c r="A126" s="2" t="s">
        <v>49</v>
      </c>
      <c r="B126" s="2" t="s">
        <v>98</v>
      </c>
      <c r="C126" s="12">
        <v>0</v>
      </c>
      <c r="D126" s="4">
        <v>2</v>
      </c>
      <c r="E126" s="5">
        <v>0</v>
      </c>
      <c r="F126" s="51">
        <f t="shared" si="3"/>
        <v>2</v>
      </c>
      <c r="G126">
        <f t="shared" si="4"/>
        <v>2</v>
      </c>
      <c r="H126">
        <f t="shared" si="5"/>
        <v>0</v>
      </c>
    </row>
    <row r="127" spans="1:8" ht="15.75" x14ac:dyDescent="0.25">
      <c r="A127" s="2" t="s">
        <v>9</v>
      </c>
      <c r="B127" s="2" t="s">
        <v>103</v>
      </c>
      <c r="C127" s="12">
        <v>0</v>
      </c>
      <c r="D127" s="4">
        <v>1</v>
      </c>
      <c r="E127" s="5">
        <v>0</v>
      </c>
      <c r="F127" s="51">
        <f t="shared" si="3"/>
        <v>1</v>
      </c>
      <c r="G127">
        <f t="shared" si="4"/>
        <v>1</v>
      </c>
      <c r="H127">
        <f t="shared" si="5"/>
        <v>0</v>
      </c>
    </row>
    <row r="128" spans="1:8" ht="15.75" x14ac:dyDescent="0.25">
      <c r="A128" s="2" t="s">
        <v>59</v>
      </c>
      <c r="B128" s="2" t="s">
        <v>136</v>
      </c>
      <c r="C128" s="12">
        <v>0</v>
      </c>
      <c r="D128" s="4">
        <v>10</v>
      </c>
      <c r="E128" s="5">
        <v>0</v>
      </c>
      <c r="F128" s="51">
        <f t="shared" si="3"/>
        <v>10</v>
      </c>
      <c r="G128">
        <f t="shared" si="4"/>
        <v>10</v>
      </c>
      <c r="H128">
        <f t="shared" si="5"/>
        <v>0</v>
      </c>
    </row>
    <row r="129" spans="1:8" ht="15.75" x14ac:dyDescent="0.25">
      <c r="A129" s="2" t="s">
        <v>141</v>
      </c>
      <c r="B129" s="2" t="s">
        <v>142</v>
      </c>
      <c r="C129" s="11">
        <v>0</v>
      </c>
      <c r="D129" s="4">
        <v>1</v>
      </c>
      <c r="E129" s="5">
        <v>0</v>
      </c>
      <c r="F129" s="51">
        <f t="shared" ref="F129:F130" si="6">C129+D129-E129</f>
        <v>1</v>
      </c>
      <c r="G129">
        <f t="shared" ref="G129:G130" si="7">(D129+F129)/2</f>
        <v>1</v>
      </c>
      <c r="H129">
        <f t="shared" si="5"/>
        <v>0</v>
      </c>
    </row>
    <row r="130" spans="1:8" ht="15.75" x14ac:dyDescent="0.25">
      <c r="A130" s="2" t="s">
        <v>9</v>
      </c>
      <c r="B130" s="2" t="s">
        <v>146</v>
      </c>
      <c r="C130" s="12">
        <v>0</v>
      </c>
      <c r="D130" s="4">
        <v>1</v>
      </c>
      <c r="E130" s="5">
        <v>0</v>
      </c>
      <c r="F130" s="51">
        <f t="shared" si="6"/>
        <v>1</v>
      </c>
      <c r="G130">
        <f t="shared" si="7"/>
        <v>1</v>
      </c>
      <c r="H130">
        <f t="shared" si="5"/>
        <v>0</v>
      </c>
    </row>
    <row r="131" spans="1:8" ht="15.75" x14ac:dyDescent="0.25">
      <c r="A131" s="52"/>
      <c r="C131" s="38"/>
      <c r="D131" s="38"/>
      <c r="E131" s="53"/>
      <c r="F131" s="54"/>
    </row>
    <row r="137" spans="1:8" x14ac:dyDescent="0.25">
      <c r="A137" s="23" t="s">
        <v>173</v>
      </c>
      <c r="B137" t="s">
        <v>190</v>
      </c>
      <c r="C137" t="s">
        <v>191</v>
      </c>
      <c r="D137" t="s">
        <v>192</v>
      </c>
      <c r="E137" t="s">
        <v>181</v>
      </c>
    </row>
    <row r="138" spans="1:8" x14ac:dyDescent="0.25">
      <c r="A138" s="24" t="s">
        <v>9</v>
      </c>
      <c r="B138" s="37">
        <v>189</v>
      </c>
      <c r="C138">
        <v>126</v>
      </c>
      <c r="D138" s="37">
        <v>63</v>
      </c>
      <c r="E138" s="25">
        <v>1.4419559398038593</v>
      </c>
    </row>
    <row r="139" spans="1:8" x14ac:dyDescent="0.25">
      <c r="A139" s="24" t="s">
        <v>44</v>
      </c>
      <c r="B139" s="37">
        <v>146</v>
      </c>
      <c r="C139">
        <v>66</v>
      </c>
      <c r="D139" s="37">
        <v>80</v>
      </c>
      <c r="E139" s="25">
        <v>0.86685262733856105</v>
      </c>
    </row>
    <row r="140" spans="1:8" x14ac:dyDescent="0.25">
      <c r="A140" s="24" t="s">
        <v>16</v>
      </c>
      <c r="B140" s="37">
        <v>140</v>
      </c>
      <c r="C140">
        <v>111</v>
      </c>
      <c r="D140" s="37">
        <v>29</v>
      </c>
      <c r="E140" s="25">
        <v>1.4323963844797178</v>
      </c>
    </row>
    <row r="141" spans="1:8" x14ac:dyDescent="0.25">
      <c r="A141" s="24" t="s">
        <v>56</v>
      </c>
      <c r="B141" s="37">
        <v>119</v>
      </c>
      <c r="C141">
        <v>50</v>
      </c>
      <c r="D141" s="37">
        <v>69</v>
      </c>
      <c r="E141" s="25">
        <v>0.41049057487413654</v>
      </c>
    </row>
    <row r="142" spans="1:8" x14ac:dyDescent="0.25">
      <c r="A142" s="24" t="s">
        <v>18</v>
      </c>
      <c r="B142" s="37">
        <v>108</v>
      </c>
      <c r="C142">
        <v>64</v>
      </c>
      <c r="D142" s="37">
        <v>44</v>
      </c>
      <c r="E142" s="25">
        <v>0.90713091256569522</v>
      </c>
    </row>
    <row r="143" spans="1:8" x14ac:dyDescent="0.25">
      <c r="A143" s="24" t="s">
        <v>37</v>
      </c>
      <c r="B143" s="37">
        <v>96</v>
      </c>
      <c r="C143">
        <v>44</v>
      </c>
      <c r="D143" s="37">
        <v>52</v>
      </c>
      <c r="E143" s="25">
        <v>0.66275999133141983</v>
      </c>
    </row>
    <row r="144" spans="1:8" x14ac:dyDescent="0.25">
      <c r="A144" s="24" t="s">
        <v>59</v>
      </c>
      <c r="B144" s="37">
        <v>33</v>
      </c>
      <c r="C144">
        <v>9</v>
      </c>
      <c r="D144" s="37">
        <v>24</v>
      </c>
      <c r="E144" s="25">
        <v>0.65476190476190477</v>
      </c>
    </row>
    <row r="145" spans="1:5" x14ac:dyDescent="0.25">
      <c r="A145" s="24" t="s">
        <v>49</v>
      </c>
      <c r="B145" s="37">
        <v>25</v>
      </c>
      <c r="C145">
        <v>10</v>
      </c>
      <c r="D145" s="37">
        <v>15</v>
      </c>
      <c r="E145" s="25">
        <v>0.45238095238095238</v>
      </c>
    </row>
    <row r="146" spans="1:5" x14ac:dyDescent="0.25">
      <c r="A146" s="24" t="s">
        <v>41</v>
      </c>
      <c r="B146" s="37">
        <v>25</v>
      </c>
      <c r="C146">
        <v>22</v>
      </c>
      <c r="D146" s="37">
        <v>3</v>
      </c>
      <c r="E146" s="25">
        <v>1.6666666666666665</v>
      </c>
    </row>
    <row r="147" spans="1:5" x14ac:dyDescent="0.25">
      <c r="A147" s="24" t="s">
        <v>100</v>
      </c>
      <c r="B147" s="37">
        <v>22</v>
      </c>
      <c r="C147">
        <v>5</v>
      </c>
      <c r="D147" s="37">
        <v>17</v>
      </c>
      <c r="E147" s="25">
        <v>0.26285714285714284</v>
      </c>
    </row>
    <row r="148" spans="1:5" x14ac:dyDescent="0.25">
      <c r="A148" s="24" t="s">
        <v>46</v>
      </c>
      <c r="B148" s="37">
        <v>11</v>
      </c>
      <c r="C148">
        <v>5</v>
      </c>
      <c r="D148" s="37">
        <v>6</v>
      </c>
      <c r="E148" s="25">
        <v>1.2222222222222221</v>
      </c>
    </row>
    <row r="149" spans="1:5" x14ac:dyDescent="0.25">
      <c r="A149" s="24" t="s">
        <v>54</v>
      </c>
      <c r="B149" s="37">
        <v>7</v>
      </c>
      <c r="C149">
        <v>5</v>
      </c>
      <c r="D149" s="37">
        <v>2</v>
      </c>
      <c r="E149" s="25">
        <v>1.1111111111111112</v>
      </c>
    </row>
    <row r="150" spans="1:5" x14ac:dyDescent="0.25">
      <c r="A150" s="24" t="s">
        <v>104</v>
      </c>
      <c r="B150" s="37">
        <v>7</v>
      </c>
      <c r="C150">
        <v>6</v>
      </c>
      <c r="D150" s="37">
        <v>1</v>
      </c>
      <c r="E150" s="25">
        <v>1.6666666666666665</v>
      </c>
    </row>
    <row r="151" spans="1:5" x14ac:dyDescent="0.25">
      <c r="A151" s="24" t="s">
        <v>24</v>
      </c>
      <c r="B151" s="37">
        <v>6</v>
      </c>
      <c r="C151">
        <v>6</v>
      </c>
      <c r="D151" s="37">
        <v>0</v>
      </c>
      <c r="E151" s="25">
        <v>2</v>
      </c>
    </row>
    <row r="152" spans="1:5" x14ac:dyDescent="0.25">
      <c r="A152" s="24" t="s">
        <v>141</v>
      </c>
      <c r="B152" s="37">
        <v>4</v>
      </c>
      <c r="C152">
        <v>1</v>
      </c>
      <c r="D152" s="37">
        <v>3</v>
      </c>
      <c r="E152" s="25">
        <v>0.2</v>
      </c>
    </row>
    <row r="153" spans="1:5" x14ac:dyDescent="0.25">
      <c r="A153" s="24" t="s">
        <v>62</v>
      </c>
      <c r="B153" s="37">
        <v>3</v>
      </c>
      <c r="C153">
        <v>2</v>
      </c>
      <c r="D153" s="37">
        <v>1</v>
      </c>
      <c r="E153" s="25">
        <v>1</v>
      </c>
    </row>
    <row r="154" spans="1:5" x14ac:dyDescent="0.25">
      <c r="A154" s="24" t="s">
        <v>144</v>
      </c>
      <c r="B154" s="37">
        <v>3</v>
      </c>
      <c r="C154">
        <v>1</v>
      </c>
      <c r="D154" s="37">
        <v>2</v>
      </c>
      <c r="E154" s="25">
        <v>0.4</v>
      </c>
    </row>
    <row r="155" spans="1:5" x14ac:dyDescent="0.25">
      <c r="A155" s="24" t="s">
        <v>34</v>
      </c>
      <c r="B155" s="37">
        <v>3</v>
      </c>
      <c r="C155">
        <v>3</v>
      </c>
      <c r="D155" s="37">
        <v>0</v>
      </c>
      <c r="E155" s="25">
        <v>2</v>
      </c>
    </row>
    <row r="156" spans="1:5" x14ac:dyDescent="0.25">
      <c r="A156" s="24" t="s">
        <v>174</v>
      </c>
      <c r="B156" s="37">
        <v>947</v>
      </c>
      <c r="C156">
        <v>536</v>
      </c>
      <c r="D156" s="37">
        <v>411</v>
      </c>
      <c r="E156">
        <v>1.0860150520593217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494F-7DB6-4D37-9C46-DB3BCE2ED189}">
  <dimension ref="A1:C43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  <col min="2" max="2" width="20.7109375" bestFit="1" customWidth="1"/>
    <col min="3" max="3" width="22" bestFit="1" customWidth="1"/>
    <col min="4" max="4" width="17.7109375" bestFit="1" customWidth="1"/>
    <col min="5" max="5" width="23.85546875" bestFit="1" customWidth="1"/>
  </cols>
  <sheetData>
    <row r="1" spans="1:3" x14ac:dyDescent="0.25">
      <c r="A1" s="26"/>
      <c r="B1" s="26"/>
    </row>
    <row r="2" spans="1:3" x14ac:dyDescent="0.25">
      <c r="A2" s="57"/>
      <c r="B2" s="58"/>
      <c r="C2" s="59"/>
    </row>
    <row r="3" spans="1:3" x14ac:dyDescent="0.25">
      <c r="A3" s="60"/>
      <c r="B3" s="61"/>
      <c r="C3" s="62"/>
    </row>
    <row r="4" spans="1:3" x14ac:dyDescent="0.25">
      <c r="A4" s="60"/>
      <c r="B4" s="61"/>
      <c r="C4" s="62"/>
    </row>
    <row r="5" spans="1:3" x14ac:dyDescent="0.25">
      <c r="A5" s="60"/>
      <c r="B5" s="61"/>
      <c r="C5" s="62"/>
    </row>
    <row r="6" spans="1:3" x14ac:dyDescent="0.25">
      <c r="A6" s="60"/>
      <c r="B6" s="61"/>
      <c r="C6" s="62"/>
    </row>
    <row r="7" spans="1:3" x14ac:dyDescent="0.25">
      <c r="A7" s="60"/>
      <c r="B7" s="61"/>
      <c r="C7" s="62"/>
    </row>
    <row r="8" spans="1:3" x14ac:dyDescent="0.25">
      <c r="A8" s="60"/>
      <c r="B8" s="61"/>
      <c r="C8" s="62"/>
    </row>
    <row r="9" spans="1:3" x14ac:dyDescent="0.25">
      <c r="A9" s="60"/>
      <c r="B9" s="61"/>
      <c r="C9" s="62"/>
    </row>
    <row r="10" spans="1:3" x14ac:dyDescent="0.25">
      <c r="A10" s="60"/>
      <c r="B10" s="61"/>
      <c r="C10" s="62"/>
    </row>
    <row r="11" spans="1:3" x14ac:dyDescent="0.25">
      <c r="A11" s="60"/>
      <c r="B11" s="61"/>
      <c r="C11" s="62"/>
    </row>
    <row r="12" spans="1:3" x14ac:dyDescent="0.25">
      <c r="A12" s="60"/>
      <c r="B12" s="61"/>
      <c r="C12" s="62"/>
    </row>
    <row r="13" spans="1:3" x14ac:dyDescent="0.25">
      <c r="A13" s="60"/>
      <c r="B13" s="61"/>
      <c r="C13" s="62"/>
    </row>
    <row r="14" spans="1:3" x14ac:dyDescent="0.25">
      <c r="A14" s="60"/>
      <c r="B14" s="61"/>
      <c r="C14" s="62"/>
    </row>
    <row r="15" spans="1:3" x14ac:dyDescent="0.25">
      <c r="A15" s="60"/>
      <c r="B15" s="61"/>
      <c r="C15" s="62"/>
    </row>
    <row r="16" spans="1:3" x14ac:dyDescent="0.25">
      <c r="A16" s="60"/>
      <c r="B16" s="61"/>
      <c r="C16" s="62"/>
    </row>
    <row r="17" spans="1:3" x14ac:dyDescent="0.25">
      <c r="A17" s="60"/>
      <c r="B17" s="61"/>
      <c r="C17" s="62"/>
    </row>
    <row r="18" spans="1:3" x14ac:dyDescent="0.25">
      <c r="A18" s="60"/>
      <c r="B18" s="61"/>
      <c r="C18" s="62"/>
    </row>
    <row r="19" spans="1:3" x14ac:dyDescent="0.25">
      <c r="A19" s="63"/>
      <c r="B19" s="64"/>
      <c r="C19" s="65"/>
    </row>
    <row r="24" spans="1:3" x14ac:dyDescent="0.25">
      <c r="A24" s="28"/>
      <c r="B24" s="26"/>
    </row>
    <row r="25" spans="1:3" x14ac:dyDescent="0.25">
      <c r="A25" s="23" t="s">
        <v>173</v>
      </c>
      <c r="B25" t="s">
        <v>175</v>
      </c>
      <c r="C25" t="s">
        <v>194</v>
      </c>
    </row>
    <row r="26" spans="1:3" x14ac:dyDescent="0.25">
      <c r="A26" s="24" t="s">
        <v>9</v>
      </c>
      <c r="B26" s="27">
        <v>103165.78</v>
      </c>
      <c r="C26" s="27">
        <v>104240.12</v>
      </c>
    </row>
    <row r="27" spans="1:3" x14ac:dyDescent="0.25">
      <c r="A27" s="24" t="s">
        <v>16</v>
      </c>
      <c r="B27" s="27">
        <v>56341.52</v>
      </c>
      <c r="C27" s="27">
        <v>51583.819999999992</v>
      </c>
    </row>
    <row r="28" spans="1:3" x14ac:dyDescent="0.25">
      <c r="A28" s="24" t="s">
        <v>37</v>
      </c>
      <c r="B28" s="27">
        <v>26228.159999999996</v>
      </c>
      <c r="C28" s="27">
        <v>43316.319999999985</v>
      </c>
    </row>
    <row r="29" spans="1:3" x14ac:dyDescent="0.25">
      <c r="A29" s="24" t="s">
        <v>41</v>
      </c>
      <c r="B29" s="27">
        <v>17420.04</v>
      </c>
      <c r="C29" s="27">
        <v>13975</v>
      </c>
    </row>
    <row r="30" spans="1:3" x14ac:dyDescent="0.25">
      <c r="A30" s="24" t="s">
        <v>44</v>
      </c>
      <c r="B30" s="27">
        <v>16555.18</v>
      </c>
      <c r="C30" s="27">
        <v>24434.479999999996</v>
      </c>
    </row>
    <row r="31" spans="1:3" x14ac:dyDescent="0.25">
      <c r="A31" s="24" t="s">
        <v>56</v>
      </c>
      <c r="B31" s="27">
        <v>11384.939999999999</v>
      </c>
      <c r="C31" s="27">
        <v>20121.349999999999</v>
      </c>
    </row>
    <row r="32" spans="1:3" x14ac:dyDescent="0.25">
      <c r="A32" s="24" t="s">
        <v>18</v>
      </c>
      <c r="B32" s="27">
        <v>9050.4600000000009</v>
      </c>
      <c r="C32" s="27">
        <v>9500.2000000000007</v>
      </c>
    </row>
    <row r="33" spans="1:3" x14ac:dyDescent="0.25">
      <c r="A33" s="24" t="s">
        <v>59</v>
      </c>
      <c r="B33" s="27">
        <v>2914.67</v>
      </c>
      <c r="C33" s="27">
        <v>5248.57</v>
      </c>
    </row>
    <row r="34" spans="1:3" x14ac:dyDescent="0.25">
      <c r="A34" s="24" t="s">
        <v>104</v>
      </c>
      <c r="B34" s="27">
        <v>2439.9899999999998</v>
      </c>
      <c r="C34" s="27">
        <v>2583</v>
      </c>
    </row>
    <row r="35" spans="1:3" x14ac:dyDescent="0.25">
      <c r="A35" s="24" t="s">
        <v>49</v>
      </c>
      <c r="B35" s="27">
        <v>2430</v>
      </c>
      <c r="C35" s="27">
        <v>3946.3999999999996</v>
      </c>
    </row>
    <row r="36" spans="1:3" x14ac:dyDescent="0.25">
      <c r="A36" s="24" t="s">
        <v>54</v>
      </c>
      <c r="B36" s="27">
        <v>1870</v>
      </c>
      <c r="C36" s="27">
        <v>1685.52</v>
      </c>
    </row>
    <row r="37" spans="1:3" x14ac:dyDescent="0.25">
      <c r="A37" s="24" t="s">
        <v>46</v>
      </c>
      <c r="B37" s="27">
        <v>1859.05</v>
      </c>
      <c r="C37" s="27">
        <v>2479.62</v>
      </c>
    </row>
    <row r="38" spans="1:3" x14ac:dyDescent="0.25">
      <c r="A38" s="24" t="s">
        <v>100</v>
      </c>
      <c r="B38" s="27">
        <v>1589.42</v>
      </c>
      <c r="C38" s="27">
        <v>4571.3600000000006</v>
      </c>
    </row>
    <row r="39" spans="1:3" x14ac:dyDescent="0.25">
      <c r="A39" s="24" t="s">
        <v>34</v>
      </c>
      <c r="B39" s="27">
        <v>966.66000000000008</v>
      </c>
      <c r="C39" s="27">
        <v>0</v>
      </c>
    </row>
    <row r="40" spans="1:3" x14ac:dyDescent="0.25">
      <c r="A40" s="24" t="s">
        <v>62</v>
      </c>
      <c r="B40" s="27">
        <v>864</v>
      </c>
      <c r="C40" s="27">
        <v>1006.53</v>
      </c>
    </row>
    <row r="41" spans="1:3" x14ac:dyDescent="0.25">
      <c r="A41" s="24" t="s">
        <v>24</v>
      </c>
      <c r="B41" s="27">
        <v>760.02</v>
      </c>
      <c r="C41" s="27">
        <v>540</v>
      </c>
    </row>
    <row r="42" spans="1:3" x14ac:dyDescent="0.25">
      <c r="A42" s="24" t="s">
        <v>141</v>
      </c>
      <c r="B42" s="27">
        <v>450</v>
      </c>
      <c r="C42" s="27">
        <v>0</v>
      </c>
    </row>
    <row r="43" spans="1:3" x14ac:dyDescent="0.25">
      <c r="A43" s="24" t="s">
        <v>144</v>
      </c>
      <c r="B43" s="27">
        <v>250</v>
      </c>
      <c r="C43" s="27">
        <v>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F864-92A0-4364-88E6-80BA6AF53A83}">
  <dimension ref="A1:P64"/>
  <sheetViews>
    <sheetView workbookViewId="0">
      <selection activeCell="B21" sqref="B21"/>
    </sheetView>
  </sheetViews>
  <sheetFormatPr defaultRowHeight="15" x14ac:dyDescent="0.25"/>
  <cols>
    <col min="1" max="1" width="20.85546875" bestFit="1" customWidth="1"/>
    <col min="2" max="2" width="23.140625" bestFit="1" customWidth="1"/>
    <col min="3" max="3" width="19.5703125" bestFit="1" customWidth="1"/>
  </cols>
  <sheetData>
    <row r="1" spans="1:16" x14ac:dyDescent="0.25">
      <c r="A1" s="26" t="s">
        <v>178</v>
      </c>
    </row>
    <row r="3" spans="1:16" x14ac:dyDescent="0.25">
      <c r="A3" s="23" t="s">
        <v>173</v>
      </c>
      <c r="B3" t="s">
        <v>183</v>
      </c>
    </row>
    <row r="4" spans="1:16" x14ac:dyDescent="0.25">
      <c r="A4" s="24" t="s">
        <v>144</v>
      </c>
      <c r="B4" s="41">
        <v>5.5200000000000048E-2</v>
      </c>
    </row>
    <row r="5" spans="1:16" x14ac:dyDescent="0.25">
      <c r="A5" s="24" t="s">
        <v>34</v>
      </c>
      <c r="B5" s="41">
        <v>6.8959096269629525E-2</v>
      </c>
    </row>
    <row r="6" spans="1:16" x14ac:dyDescent="0.25">
      <c r="A6" s="24" t="s">
        <v>104</v>
      </c>
      <c r="B6" s="41">
        <v>8.4937716231582513E-2</v>
      </c>
    </row>
    <row r="7" spans="1:16" x14ac:dyDescent="0.25">
      <c r="A7" s="24" t="s">
        <v>49</v>
      </c>
      <c r="B7" s="41">
        <v>0.12249786205203732</v>
      </c>
    </row>
    <row r="8" spans="1:16" x14ac:dyDescent="0.25">
      <c r="A8" s="24" t="s">
        <v>37</v>
      </c>
      <c r="B8" s="41">
        <v>0.19924626500767897</v>
      </c>
    </row>
    <row r="9" spans="1:16" x14ac:dyDescent="0.25">
      <c r="A9" s="24" t="s">
        <v>141</v>
      </c>
      <c r="B9" s="41">
        <v>0.22</v>
      </c>
    </row>
    <row r="10" spans="1:16" x14ac:dyDescent="0.25">
      <c r="A10" s="24" t="s">
        <v>62</v>
      </c>
      <c r="B10" s="41">
        <v>0.22335648148148149</v>
      </c>
    </row>
    <row r="11" spans="1:16" x14ac:dyDescent="0.25">
      <c r="A11" s="24" t="s">
        <v>16</v>
      </c>
      <c r="B11" s="41">
        <v>0.22444744382696613</v>
      </c>
    </row>
    <row r="12" spans="1:16" x14ac:dyDescent="0.25">
      <c r="A12" s="24" t="s">
        <v>59</v>
      </c>
      <c r="B12" s="41">
        <v>0.24405854751825123</v>
      </c>
    </row>
    <row r="13" spans="1:16" x14ac:dyDescent="0.25">
      <c r="A13" s="24" t="s">
        <v>56</v>
      </c>
      <c r="B13" s="41">
        <v>0.24684901979074358</v>
      </c>
      <c r="P13" t="s">
        <v>184</v>
      </c>
    </row>
    <row r="14" spans="1:16" x14ac:dyDescent="0.25">
      <c r="A14" s="24" t="s">
        <v>46</v>
      </c>
      <c r="B14" s="41">
        <v>0.24829799136870329</v>
      </c>
    </row>
    <row r="15" spans="1:16" x14ac:dyDescent="0.25">
      <c r="A15" s="24" t="s">
        <v>54</v>
      </c>
      <c r="B15" s="41">
        <v>0.24887700534759352</v>
      </c>
    </row>
    <row r="16" spans="1:16" x14ac:dyDescent="0.25">
      <c r="A16" s="24" t="s">
        <v>9</v>
      </c>
      <c r="B16" s="41">
        <v>0.25423733150894889</v>
      </c>
    </row>
    <row r="17" spans="1:2" x14ac:dyDescent="0.25">
      <c r="A17" s="24" t="s">
        <v>44</v>
      </c>
      <c r="B17" s="41">
        <v>0.28555258282389112</v>
      </c>
    </row>
    <row r="18" spans="1:2" x14ac:dyDescent="0.25">
      <c r="A18" s="24" t="s">
        <v>24</v>
      </c>
      <c r="B18" s="41">
        <v>0.28949238177942682</v>
      </c>
    </row>
    <row r="19" spans="1:2" x14ac:dyDescent="0.25">
      <c r="A19" s="24" t="s">
        <v>41</v>
      </c>
      <c r="B19" s="41">
        <v>0.28988104570346751</v>
      </c>
    </row>
    <row r="20" spans="1:2" x14ac:dyDescent="0.25">
      <c r="A20" s="24" t="s">
        <v>100</v>
      </c>
      <c r="B20" s="41">
        <v>0.35419753414404254</v>
      </c>
    </row>
    <row r="21" spans="1:2" x14ac:dyDescent="0.25">
      <c r="A21" s="24" t="s">
        <v>18</v>
      </c>
      <c r="B21" s="41">
        <v>0.35502475119165616</v>
      </c>
    </row>
    <row r="25" spans="1:2" x14ac:dyDescent="0.25">
      <c r="A25" s="23" t="s">
        <v>173</v>
      </c>
      <c r="B25" t="s">
        <v>183</v>
      </c>
    </row>
    <row r="26" spans="1:2" x14ac:dyDescent="0.25">
      <c r="A26" s="24" t="s">
        <v>159</v>
      </c>
      <c r="B26" s="41">
        <v>0.2337951012378949</v>
      </c>
    </row>
    <row r="27" spans="1:2" x14ac:dyDescent="0.25">
      <c r="A27" s="24" t="s">
        <v>163</v>
      </c>
      <c r="B27" s="41">
        <v>0.2649957395382983</v>
      </c>
    </row>
    <row r="28" spans="1:2" x14ac:dyDescent="0.25">
      <c r="A28" s="24" t="s">
        <v>160</v>
      </c>
      <c r="B28" s="41">
        <v>0.23506132425212331</v>
      </c>
    </row>
    <row r="46" spans="1:2" x14ac:dyDescent="0.25">
      <c r="A46" s="23" t="s">
        <v>173</v>
      </c>
      <c r="B46" t="s">
        <v>185</v>
      </c>
    </row>
    <row r="47" spans="1:2" x14ac:dyDescent="0.25">
      <c r="A47" s="24" t="s">
        <v>144</v>
      </c>
      <c r="B47">
        <v>1</v>
      </c>
    </row>
    <row r="48" spans="1:2" x14ac:dyDescent="0.25">
      <c r="A48" s="24" t="s">
        <v>141</v>
      </c>
      <c r="B48">
        <v>1</v>
      </c>
    </row>
    <row r="49" spans="1:2" x14ac:dyDescent="0.25">
      <c r="A49" s="24" t="s">
        <v>62</v>
      </c>
      <c r="B49">
        <v>2</v>
      </c>
    </row>
    <row r="50" spans="1:2" x14ac:dyDescent="0.25">
      <c r="A50" s="24" t="s">
        <v>34</v>
      </c>
      <c r="B50">
        <v>3</v>
      </c>
    </row>
    <row r="51" spans="1:2" x14ac:dyDescent="0.25">
      <c r="A51" s="24" t="s">
        <v>46</v>
      </c>
      <c r="B51">
        <v>5</v>
      </c>
    </row>
    <row r="52" spans="1:2" x14ac:dyDescent="0.25">
      <c r="A52" s="24" t="s">
        <v>100</v>
      </c>
      <c r="B52">
        <v>5</v>
      </c>
    </row>
    <row r="53" spans="1:2" x14ac:dyDescent="0.25">
      <c r="A53" s="24" t="s">
        <v>54</v>
      </c>
      <c r="B53">
        <v>5</v>
      </c>
    </row>
    <row r="54" spans="1:2" x14ac:dyDescent="0.25">
      <c r="A54" s="24" t="s">
        <v>104</v>
      </c>
      <c r="B54">
        <v>6</v>
      </c>
    </row>
    <row r="55" spans="1:2" x14ac:dyDescent="0.25">
      <c r="A55" s="24" t="s">
        <v>24</v>
      </c>
      <c r="B55">
        <v>6</v>
      </c>
    </row>
    <row r="56" spans="1:2" x14ac:dyDescent="0.25">
      <c r="A56" s="24" t="s">
        <v>59</v>
      </c>
      <c r="B56">
        <v>9</v>
      </c>
    </row>
    <row r="57" spans="1:2" x14ac:dyDescent="0.25">
      <c r="A57" s="24" t="s">
        <v>49</v>
      </c>
      <c r="B57">
        <v>10</v>
      </c>
    </row>
    <row r="58" spans="1:2" x14ac:dyDescent="0.25">
      <c r="A58" s="24" t="s">
        <v>41</v>
      </c>
      <c r="B58">
        <v>22</v>
      </c>
    </row>
    <row r="59" spans="1:2" x14ac:dyDescent="0.25">
      <c r="A59" s="24" t="s">
        <v>37</v>
      </c>
      <c r="B59">
        <v>44</v>
      </c>
    </row>
    <row r="60" spans="1:2" x14ac:dyDescent="0.25">
      <c r="A60" s="24" t="s">
        <v>56</v>
      </c>
      <c r="B60">
        <v>50</v>
      </c>
    </row>
    <row r="61" spans="1:2" x14ac:dyDescent="0.25">
      <c r="A61" s="24" t="s">
        <v>18</v>
      </c>
      <c r="B61">
        <v>64</v>
      </c>
    </row>
    <row r="62" spans="1:2" x14ac:dyDescent="0.25">
      <c r="A62" s="24" t="s">
        <v>44</v>
      </c>
      <c r="B62">
        <v>66</v>
      </c>
    </row>
    <row r="63" spans="1:2" x14ac:dyDescent="0.25">
      <c r="A63" s="24" t="s">
        <v>16</v>
      </c>
      <c r="B63">
        <v>111</v>
      </c>
    </row>
    <row r="64" spans="1:2" x14ac:dyDescent="0.25">
      <c r="A64" s="24" t="s">
        <v>9</v>
      </c>
      <c r="B64">
        <v>126</v>
      </c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6C00-1708-4B25-9B51-43EC9B27A888}">
  <dimension ref="A1:E63"/>
  <sheetViews>
    <sheetView workbookViewId="0">
      <selection activeCell="O53" sqref="O53"/>
    </sheetView>
  </sheetViews>
  <sheetFormatPr defaultRowHeight="15" x14ac:dyDescent="0.25"/>
  <cols>
    <col min="1" max="1" width="22.28515625" customWidth="1"/>
    <col min="2" max="2" width="18" customWidth="1"/>
    <col min="3" max="3" width="16.7109375" customWidth="1"/>
    <col min="4" max="4" width="15.5703125" customWidth="1"/>
  </cols>
  <sheetData>
    <row r="1" spans="1:4" x14ac:dyDescent="0.25">
      <c r="A1" s="1" t="s">
        <v>0</v>
      </c>
      <c r="B1" s="1" t="s">
        <v>186</v>
      </c>
      <c r="C1" s="36" t="s">
        <v>188</v>
      </c>
      <c r="D1" s="46" t="s">
        <v>182</v>
      </c>
    </row>
    <row r="2" spans="1:4" ht="15.75" x14ac:dyDescent="0.25">
      <c r="A2" s="2" t="s">
        <v>9</v>
      </c>
      <c r="B2" s="35">
        <v>126</v>
      </c>
      <c r="C2">
        <v>126</v>
      </c>
      <c r="D2" s="42">
        <f>C2/$C$19</f>
        <v>0.23507462686567165</v>
      </c>
    </row>
    <row r="3" spans="1:4" ht="15.75" x14ac:dyDescent="0.25">
      <c r="A3" s="2" t="s">
        <v>16</v>
      </c>
      <c r="B3" s="35">
        <v>111</v>
      </c>
      <c r="C3">
        <f>C2+B3</f>
        <v>237</v>
      </c>
      <c r="D3" s="42">
        <f t="shared" ref="D3:D19" si="0">C3/$C$19</f>
        <v>0.44216417910447764</v>
      </c>
    </row>
    <row r="4" spans="1:4" ht="15.75" x14ac:dyDescent="0.25">
      <c r="A4" s="2" t="s">
        <v>44</v>
      </c>
      <c r="B4" s="35">
        <v>66</v>
      </c>
      <c r="C4">
        <f t="shared" ref="C4:C19" si="1">C3+B4</f>
        <v>303</v>
      </c>
      <c r="D4" s="42">
        <f t="shared" si="0"/>
        <v>0.56529850746268662</v>
      </c>
    </row>
    <row r="5" spans="1:4" ht="15.75" x14ac:dyDescent="0.25">
      <c r="A5" s="2" t="s">
        <v>18</v>
      </c>
      <c r="B5" s="35">
        <v>64</v>
      </c>
      <c r="C5">
        <f t="shared" si="1"/>
        <v>367</v>
      </c>
      <c r="D5" s="42">
        <f t="shared" si="0"/>
        <v>0.68470149253731338</v>
      </c>
    </row>
    <row r="6" spans="1:4" ht="15.75" x14ac:dyDescent="0.25">
      <c r="A6" s="2" t="s">
        <v>56</v>
      </c>
      <c r="B6" s="35">
        <v>50</v>
      </c>
      <c r="C6">
        <f t="shared" si="1"/>
        <v>417</v>
      </c>
      <c r="D6" s="42">
        <f t="shared" si="0"/>
        <v>0.77798507462686572</v>
      </c>
    </row>
    <row r="7" spans="1:4" ht="15.75" x14ac:dyDescent="0.25">
      <c r="A7" s="2" t="s">
        <v>37</v>
      </c>
      <c r="B7" s="35">
        <v>44</v>
      </c>
      <c r="C7">
        <f t="shared" si="1"/>
        <v>461</v>
      </c>
      <c r="D7" s="42">
        <f t="shared" si="0"/>
        <v>0.8600746268656716</v>
      </c>
    </row>
    <row r="8" spans="1:4" ht="15.75" x14ac:dyDescent="0.25">
      <c r="A8" s="2" t="s">
        <v>41</v>
      </c>
      <c r="B8" s="35">
        <v>22</v>
      </c>
      <c r="C8">
        <f t="shared" si="1"/>
        <v>483</v>
      </c>
      <c r="D8" s="42">
        <f t="shared" si="0"/>
        <v>0.90111940298507465</v>
      </c>
    </row>
    <row r="9" spans="1:4" ht="15.75" x14ac:dyDescent="0.25">
      <c r="A9" s="2" t="s">
        <v>49</v>
      </c>
      <c r="B9" s="35">
        <v>10</v>
      </c>
      <c r="C9">
        <f t="shared" si="1"/>
        <v>493</v>
      </c>
      <c r="D9" s="42">
        <f t="shared" si="0"/>
        <v>0.91977611940298509</v>
      </c>
    </row>
    <row r="10" spans="1:4" ht="15.75" x14ac:dyDescent="0.25">
      <c r="A10" s="2" t="s">
        <v>59</v>
      </c>
      <c r="B10" s="35">
        <v>9</v>
      </c>
      <c r="C10">
        <f t="shared" si="1"/>
        <v>502</v>
      </c>
      <c r="D10" s="42">
        <f t="shared" si="0"/>
        <v>0.93656716417910446</v>
      </c>
    </row>
    <row r="11" spans="1:4" ht="15.75" x14ac:dyDescent="0.25">
      <c r="A11" s="2" t="s">
        <v>24</v>
      </c>
      <c r="B11" s="35">
        <v>6</v>
      </c>
      <c r="C11">
        <f t="shared" si="1"/>
        <v>508</v>
      </c>
      <c r="D11" s="42">
        <f t="shared" si="0"/>
        <v>0.94776119402985071</v>
      </c>
    </row>
    <row r="12" spans="1:4" ht="15.75" x14ac:dyDescent="0.25">
      <c r="A12" s="2" t="s">
        <v>104</v>
      </c>
      <c r="B12" s="35">
        <v>6</v>
      </c>
      <c r="C12">
        <f t="shared" si="1"/>
        <v>514</v>
      </c>
      <c r="D12" s="42">
        <f t="shared" si="0"/>
        <v>0.95895522388059706</v>
      </c>
    </row>
    <row r="13" spans="1:4" ht="15.75" x14ac:dyDescent="0.25">
      <c r="A13" s="2" t="s">
        <v>54</v>
      </c>
      <c r="B13" s="35">
        <v>5</v>
      </c>
      <c r="C13">
        <f t="shared" si="1"/>
        <v>519</v>
      </c>
      <c r="D13" s="42">
        <f t="shared" si="0"/>
        <v>0.96828358208955223</v>
      </c>
    </row>
    <row r="14" spans="1:4" ht="15.75" x14ac:dyDescent="0.25">
      <c r="A14" s="2" t="s">
        <v>100</v>
      </c>
      <c r="B14" s="35">
        <v>5</v>
      </c>
      <c r="C14">
        <f t="shared" si="1"/>
        <v>524</v>
      </c>
      <c r="D14" s="42">
        <f t="shared" si="0"/>
        <v>0.97761194029850751</v>
      </c>
    </row>
    <row r="15" spans="1:4" ht="15.75" x14ac:dyDescent="0.25">
      <c r="A15" s="2" t="s">
        <v>46</v>
      </c>
      <c r="B15" s="35">
        <v>5</v>
      </c>
      <c r="C15">
        <f t="shared" si="1"/>
        <v>529</v>
      </c>
      <c r="D15" s="42">
        <f t="shared" si="0"/>
        <v>0.98694029850746268</v>
      </c>
    </row>
    <row r="16" spans="1:4" ht="15.75" x14ac:dyDescent="0.25">
      <c r="A16" s="2" t="s">
        <v>34</v>
      </c>
      <c r="B16" s="35">
        <v>3</v>
      </c>
      <c r="C16">
        <f t="shared" si="1"/>
        <v>532</v>
      </c>
      <c r="D16" s="42">
        <f t="shared" si="0"/>
        <v>0.9925373134328358</v>
      </c>
    </row>
    <row r="17" spans="1:4" ht="15.75" x14ac:dyDescent="0.25">
      <c r="A17" s="2" t="s">
        <v>62</v>
      </c>
      <c r="B17" s="35">
        <v>2</v>
      </c>
      <c r="C17">
        <f t="shared" si="1"/>
        <v>534</v>
      </c>
      <c r="D17" s="42">
        <f t="shared" si="0"/>
        <v>0.99626865671641796</v>
      </c>
    </row>
    <row r="18" spans="1:4" ht="15.75" x14ac:dyDescent="0.25">
      <c r="A18" s="2" t="s">
        <v>141</v>
      </c>
      <c r="B18" s="35">
        <v>1</v>
      </c>
      <c r="C18">
        <f t="shared" si="1"/>
        <v>535</v>
      </c>
      <c r="D18" s="42">
        <f t="shared" si="0"/>
        <v>0.99813432835820892</v>
      </c>
    </row>
    <row r="19" spans="1:4" ht="15.75" x14ac:dyDescent="0.25">
      <c r="A19" s="13" t="s">
        <v>144</v>
      </c>
      <c r="B19" s="45">
        <v>1</v>
      </c>
      <c r="C19" s="43">
        <f t="shared" si="1"/>
        <v>536</v>
      </c>
      <c r="D19" s="44">
        <f t="shared" si="0"/>
        <v>1</v>
      </c>
    </row>
    <row r="23" spans="1:4" x14ac:dyDescent="0.25">
      <c r="A23" s="1" t="s">
        <v>0</v>
      </c>
      <c r="B23" s="16" t="s">
        <v>8</v>
      </c>
      <c r="C23" s="1" t="s">
        <v>187</v>
      </c>
      <c r="D23" s="1" t="s">
        <v>182</v>
      </c>
    </row>
    <row r="24" spans="1:4" ht="15.75" x14ac:dyDescent="0.25">
      <c r="A24" s="2" t="s">
        <v>9</v>
      </c>
      <c r="B24" s="7">
        <v>103165.09</v>
      </c>
      <c r="C24" s="7">
        <f>B24</f>
        <v>103165.09</v>
      </c>
      <c r="D24" s="34">
        <f>C24/$C$41</f>
        <v>0.40214210796655431</v>
      </c>
    </row>
    <row r="25" spans="1:4" ht="15.75" x14ac:dyDescent="0.25">
      <c r="A25" s="2" t="s">
        <v>16</v>
      </c>
      <c r="B25" s="7">
        <v>56341.47</v>
      </c>
      <c r="C25" s="7">
        <f>C24+B25</f>
        <v>159506.56</v>
      </c>
      <c r="D25" s="34">
        <f t="shared" ref="D25:D41" si="2">C25/$C$41</f>
        <v>0.62176366320131815</v>
      </c>
    </row>
    <row r="26" spans="1:4" ht="15.75" x14ac:dyDescent="0.25">
      <c r="A26" s="2" t="s">
        <v>37</v>
      </c>
      <c r="B26" s="7">
        <v>26228.16</v>
      </c>
      <c r="C26" s="7">
        <f t="shared" ref="C26:C41" si="3">C25+B26</f>
        <v>185734.72</v>
      </c>
      <c r="D26" s="34">
        <f t="shared" si="2"/>
        <v>0.72400219709378177</v>
      </c>
    </row>
    <row r="27" spans="1:4" ht="15.75" x14ac:dyDescent="0.25">
      <c r="A27" s="2" t="s">
        <v>41</v>
      </c>
      <c r="B27" s="7">
        <v>17420</v>
      </c>
      <c r="C27" s="7">
        <f t="shared" si="3"/>
        <v>203154.72</v>
      </c>
      <c r="D27" s="34">
        <f t="shared" si="2"/>
        <v>0.79190613165902457</v>
      </c>
    </row>
    <row r="28" spans="1:4" ht="15.75" x14ac:dyDescent="0.25">
      <c r="A28" s="2" t="s">
        <v>44</v>
      </c>
      <c r="B28" s="7">
        <v>16555.18</v>
      </c>
      <c r="C28" s="7">
        <f t="shared" si="3"/>
        <v>219709.9</v>
      </c>
      <c r="D28" s="34">
        <f t="shared" si="2"/>
        <v>0.85643895941079351</v>
      </c>
    </row>
    <row r="29" spans="1:4" ht="15.75" x14ac:dyDescent="0.25">
      <c r="A29" s="2" t="s">
        <v>56</v>
      </c>
      <c r="B29" s="7">
        <v>11384.94</v>
      </c>
      <c r="C29" s="7">
        <f t="shared" si="3"/>
        <v>231094.84</v>
      </c>
      <c r="D29" s="34">
        <f t="shared" si="2"/>
        <v>0.90081796175230977</v>
      </c>
    </row>
    <row r="30" spans="1:4" ht="15.75" x14ac:dyDescent="0.25">
      <c r="A30" s="2" t="s">
        <v>18</v>
      </c>
      <c r="B30" s="7">
        <v>9050.4599999999991</v>
      </c>
      <c r="C30" s="7">
        <f t="shared" si="3"/>
        <v>240145.3</v>
      </c>
      <c r="D30" s="34">
        <f t="shared" si="2"/>
        <v>0.9360970572531907</v>
      </c>
    </row>
    <row r="31" spans="1:4" ht="15.75" x14ac:dyDescent="0.25">
      <c r="A31" s="2" t="s">
        <v>59</v>
      </c>
      <c r="B31" s="7">
        <v>2914.47</v>
      </c>
      <c r="C31" s="7">
        <f t="shared" si="3"/>
        <v>243059.77</v>
      </c>
      <c r="D31" s="34">
        <f t="shared" si="2"/>
        <v>0.94745779090258009</v>
      </c>
    </row>
    <row r="32" spans="1:4" ht="15.75" x14ac:dyDescent="0.25">
      <c r="A32" s="2" t="s">
        <v>104</v>
      </c>
      <c r="B32" s="7">
        <v>2439.9899999999998</v>
      </c>
      <c r="C32" s="7">
        <f t="shared" si="3"/>
        <v>245499.75999999998</v>
      </c>
      <c r="D32" s="34">
        <f t="shared" si="2"/>
        <v>0.95696898041462641</v>
      </c>
    </row>
    <row r="33" spans="1:5" ht="15.75" x14ac:dyDescent="0.25">
      <c r="A33" s="2" t="s">
        <v>49</v>
      </c>
      <c r="B33" s="7">
        <v>2430</v>
      </c>
      <c r="C33" s="7">
        <f t="shared" si="3"/>
        <v>247929.75999999998</v>
      </c>
      <c r="D33" s="34">
        <f t="shared" si="2"/>
        <v>0.96644122846247593</v>
      </c>
    </row>
    <row r="34" spans="1:5" ht="15.75" x14ac:dyDescent="0.25">
      <c r="A34" s="2" t="s">
        <v>54</v>
      </c>
      <c r="B34" s="7">
        <v>1870</v>
      </c>
      <c r="C34" s="7">
        <f t="shared" si="3"/>
        <v>249799.75999999998</v>
      </c>
      <c r="D34" s="34">
        <f t="shared" si="2"/>
        <v>0.97373057161040966</v>
      </c>
    </row>
    <row r="35" spans="1:5" ht="15.75" x14ac:dyDescent="0.25">
      <c r="A35" s="2" t="s">
        <v>46</v>
      </c>
      <c r="B35" s="7">
        <v>1859.05</v>
      </c>
      <c r="C35" s="7">
        <f t="shared" si="3"/>
        <v>251658.80999999997</v>
      </c>
      <c r="D35" s="34">
        <f t="shared" si="2"/>
        <v>0.98097723117146096</v>
      </c>
    </row>
    <row r="36" spans="1:5" ht="15.75" x14ac:dyDescent="0.25">
      <c r="A36" s="2" t="s">
        <v>100</v>
      </c>
      <c r="B36" s="7">
        <v>1589.42</v>
      </c>
      <c r="C36" s="7">
        <f t="shared" si="3"/>
        <v>253248.22999999998</v>
      </c>
      <c r="D36" s="34">
        <f t="shared" si="2"/>
        <v>0.98717286100364743</v>
      </c>
    </row>
    <row r="37" spans="1:5" ht="15.75" x14ac:dyDescent="0.25">
      <c r="A37" s="2" t="s">
        <v>34</v>
      </c>
      <c r="B37" s="7">
        <v>966.66</v>
      </c>
      <c r="C37" s="7">
        <f t="shared" si="3"/>
        <v>254214.88999999998</v>
      </c>
      <c r="D37" s="34">
        <f t="shared" si="2"/>
        <v>0.99094094466534877</v>
      </c>
    </row>
    <row r="38" spans="1:5" ht="15.75" x14ac:dyDescent="0.25">
      <c r="A38" s="2" t="s">
        <v>62</v>
      </c>
      <c r="B38" s="7">
        <v>864</v>
      </c>
      <c r="C38" s="7">
        <f t="shared" si="3"/>
        <v>255078.88999999998</v>
      </c>
      <c r="D38" s="34">
        <f t="shared" si="2"/>
        <v>0.994308855082362</v>
      </c>
    </row>
    <row r="39" spans="1:5" ht="15.75" x14ac:dyDescent="0.25">
      <c r="A39" s="2" t="s">
        <v>24</v>
      </c>
      <c r="B39" s="7">
        <v>760</v>
      </c>
      <c r="C39" s="7">
        <f t="shared" si="3"/>
        <v>255838.88999999998</v>
      </c>
      <c r="D39" s="34">
        <f t="shared" si="2"/>
        <v>0.99727136887510504</v>
      </c>
    </row>
    <row r="40" spans="1:5" ht="15.75" x14ac:dyDescent="0.25">
      <c r="A40" s="2" t="s">
        <v>141</v>
      </c>
      <c r="B40" s="7">
        <v>450</v>
      </c>
      <c r="C40" s="7">
        <f t="shared" si="3"/>
        <v>256288.88999999998</v>
      </c>
      <c r="D40" s="34">
        <f t="shared" si="2"/>
        <v>0.99902548888396614</v>
      </c>
      <c r="E40" s="66" t="s">
        <v>196</v>
      </c>
    </row>
    <row r="41" spans="1:5" ht="15.75" x14ac:dyDescent="0.25">
      <c r="A41" s="13" t="s">
        <v>144</v>
      </c>
      <c r="B41" s="14">
        <v>250</v>
      </c>
      <c r="C41" s="14">
        <f t="shared" si="3"/>
        <v>256538.88999999998</v>
      </c>
      <c r="D41" s="47">
        <f t="shared" si="2"/>
        <v>1</v>
      </c>
    </row>
    <row r="45" spans="1:5" x14ac:dyDescent="0.25">
      <c r="A45" s="1" t="s">
        <v>0</v>
      </c>
      <c r="B45" s="1" t="s">
        <v>189</v>
      </c>
      <c r="C45" s="1" t="s">
        <v>187</v>
      </c>
      <c r="D45" s="50" t="s">
        <v>182</v>
      </c>
    </row>
    <row r="46" spans="1:5" ht="15.75" x14ac:dyDescent="0.25">
      <c r="A46" s="2" t="s">
        <v>9</v>
      </c>
      <c r="B46" s="7">
        <v>29634.58</v>
      </c>
      <c r="C46" s="49">
        <f>B46</f>
        <v>29634.58</v>
      </c>
      <c r="D46" s="48">
        <f>C46/$C$63</f>
        <v>0.41260019636901119</v>
      </c>
    </row>
    <row r="47" spans="1:5" ht="15.75" x14ac:dyDescent="0.25">
      <c r="A47" s="2" t="s">
        <v>16</v>
      </c>
      <c r="B47" s="7">
        <v>15022.96</v>
      </c>
      <c r="C47" s="30">
        <f>C46+B47</f>
        <v>44657.54</v>
      </c>
      <c r="D47" s="34">
        <f t="shared" ref="D47:D63" si="4">C47/$C$63</f>
        <v>0.62176382365995975</v>
      </c>
    </row>
    <row r="48" spans="1:5" ht="15.75" x14ac:dyDescent="0.25">
      <c r="A48" s="2" t="s">
        <v>37</v>
      </c>
      <c r="B48" s="7">
        <v>6346.64</v>
      </c>
      <c r="C48" s="30">
        <f t="shared" ref="C48:C63" si="5">C47+B48</f>
        <v>51004.18</v>
      </c>
      <c r="D48" s="34">
        <f t="shared" si="4"/>
        <v>0.71012765099557318</v>
      </c>
    </row>
    <row r="49" spans="1:4" ht="15.75" x14ac:dyDescent="0.25">
      <c r="A49" s="2" t="s">
        <v>44</v>
      </c>
      <c r="B49" s="7">
        <v>5216.49</v>
      </c>
      <c r="C49" s="30">
        <f t="shared" si="5"/>
        <v>56220.67</v>
      </c>
      <c r="D49" s="34">
        <f t="shared" si="4"/>
        <v>0.7827564784787695</v>
      </c>
    </row>
    <row r="50" spans="1:4" ht="15.75" x14ac:dyDescent="0.25">
      <c r="A50" s="2" t="s">
        <v>41</v>
      </c>
      <c r="B50" s="7">
        <v>5110</v>
      </c>
      <c r="C50" s="30">
        <f t="shared" si="5"/>
        <v>61330.67</v>
      </c>
      <c r="D50" s="34">
        <f t="shared" si="4"/>
        <v>0.85390265309793567</v>
      </c>
    </row>
    <row r="51" spans="1:4" ht="15.75" x14ac:dyDescent="0.25">
      <c r="A51" s="2" t="s">
        <v>18</v>
      </c>
      <c r="B51" s="7">
        <v>3353.07</v>
      </c>
      <c r="C51" s="30">
        <f t="shared" si="5"/>
        <v>64683.74</v>
      </c>
      <c r="D51" s="34">
        <f t="shared" si="4"/>
        <v>0.90058721351482163</v>
      </c>
    </row>
    <row r="52" spans="1:4" ht="15.75" x14ac:dyDescent="0.25">
      <c r="A52" s="2" t="s">
        <v>56</v>
      </c>
      <c r="B52" s="7">
        <v>2863.46</v>
      </c>
      <c r="C52" s="30">
        <f t="shared" si="5"/>
        <v>67547.199999999997</v>
      </c>
      <c r="D52" s="34">
        <f t="shared" si="4"/>
        <v>0.94045496795219874</v>
      </c>
    </row>
    <row r="53" spans="1:4" ht="15.75" x14ac:dyDescent="0.25">
      <c r="A53" s="2" t="s">
        <v>59</v>
      </c>
      <c r="B53" s="7">
        <v>989.94</v>
      </c>
      <c r="C53" s="30">
        <f t="shared" si="5"/>
        <v>68537.14</v>
      </c>
      <c r="D53" s="34">
        <f t="shared" si="4"/>
        <v>0.95423783372568161</v>
      </c>
    </row>
    <row r="54" spans="1:4" ht="15.75" x14ac:dyDescent="0.25">
      <c r="A54" s="2" t="s">
        <v>49</v>
      </c>
      <c r="B54" s="7">
        <v>699.3</v>
      </c>
      <c r="C54" s="30">
        <f t="shared" si="5"/>
        <v>69236.44</v>
      </c>
      <c r="D54" s="34">
        <f t="shared" si="4"/>
        <v>0.96397413899205797</v>
      </c>
    </row>
    <row r="55" spans="1:4" ht="15.75" x14ac:dyDescent="0.25">
      <c r="A55" s="2" t="s">
        <v>46</v>
      </c>
      <c r="B55" s="7">
        <v>646.87</v>
      </c>
      <c r="C55" s="30">
        <f t="shared" si="5"/>
        <v>69883.31</v>
      </c>
      <c r="D55" s="34">
        <f t="shared" si="4"/>
        <v>0.97298046501473889</v>
      </c>
    </row>
    <row r="56" spans="1:4" ht="15.75" x14ac:dyDescent="0.25">
      <c r="A56" s="2" t="s">
        <v>100</v>
      </c>
      <c r="B56" s="7">
        <v>551.34</v>
      </c>
      <c r="C56" s="30">
        <f t="shared" si="5"/>
        <v>70434.649999999994</v>
      </c>
      <c r="D56" s="34">
        <f t="shared" si="4"/>
        <v>0.98065673349116367</v>
      </c>
    </row>
    <row r="57" spans="1:4" ht="15.75" x14ac:dyDescent="0.25">
      <c r="A57" s="2" t="s">
        <v>54</v>
      </c>
      <c r="B57" s="7">
        <v>471.06</v>
      </c>
      <c r="C57" s="30">
        <f t="shared" si="5"/>
        <v>70905.709999999992</v>
      </c>
      <c r="D57" s="34">
        <f t="shared" si="4"/>
        <v>0.98721526911075352</v>
      </c>
    </row>
    <row r="58" spans="1:4" ht="15.75" x14ac:dyDescent="0.25">
      <c r="A58" s="2" t="s">
        <v>104</v>
      </c>
      <c r="B58" s="7">
        <v>226</v>
      </c>
      <c r="C58" s="30">
        <f t="shared" si="5"/>
        <v>71131.709999999992</v>
      </c>
      <c r="D58" s="34">
        <f t="shared" si="4"/>
        <v>0.99036185139332333</v>
      </c>
    </row>
    <row r="59" spans="1:4" ht="15.75" x14ac:dyDescent="0.25">
      <c r="A59" s="2" t="s">
        <v>24</v>
      </c>
      <c r="B59" s="7">
        <v>220</v>
      </c>
      <c r="C59" s="30">
        <f t="shared" si="5"/>
        <v>71351.709999999992</v>
      </c>
      <c r="D59" s="34">
        <f t="shared" si="4"/>
        <v>0.99342489609316997</v>
      </c>
    </row>
    <row r="60" spans="1:4" ht="15.75" x14ac:dyDescent="0.25">
      <c r="A60" s="2" t="s">
        <v>141</v>
      </c>
      <c r="B60" s="7">
        <v>198</v>
      </c>
      <c r="C60" s="30">
        <f t="shared" si="5"/>
        <v>71549.709999999992</v>
      </c>
      <c r="D60" s="34">
        <f t="shared" si="4"/>
        <v>0.99618163632303203</v>
      </c>
    </row>
    <row r="61" spans="1:4" ht="15.75" x14ac:dyDescent="0.25">
      <c r="A61" s="2" t="s">
        <v>62</v>
      </c>
      <c r="B61" s="7">
        <v>193.79</v>
      </c>
      <c r="C61" s="30">
        <f t="shared" si="5"/>
        <v>71743.499999999985</v>
      </c>
      <c r="D61" s="34">
        <f t="shared" si="4"/>
        <v>0.99887976101568321</v>
      </c>
    </row>
    <row r="62" spans="1:4" ht="15.75" x14ac:dyDescent="0.25">
      <c r="A62" s="2" t="s">
        <v>34</v>
      </c>
      <c r="B62" s="7">
        <v>66.66</v>
      </c>
      <c r="C62" s="30">
        <f t="shared" si="5"/>
        <v>71810.159999999989</v>
      </c>
      <c r="D62" s="34">
        <f t="shared" si="4"/>
        <v>0.99980786355973683</v>
      </c>
    </row>
    <row r="63" spans="1:4" ht="15.75" x14ac:dyDescent="0.25">
      <c r="A63" s="13" t="s">
        <v>144</v>
      </c>
      <c r="B63" s="14">
        <v>13.8</v>
      </c>
      <c r="C63" s="30">
        <f t="shared" si="5"/>
        <v>71823.959999999992</v>
      </c>
      <c r="D63" s="47">
        <f t="shared" si="4"/>
        <v>1</v>
      </c>
    </row>
  </sheetData>
  <sortState xmlns:xlrd2="http://schemas.microsoft.com/office/spreadsheetml/2017/richdata2" ref="A46:D63">
    <sortCondition descending="1" ref="B46:B6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</vt:lpstr>
      <vt:lpstr>Turnover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 Sarkar</dc:creator>
  <cp:lastModifiedBy>Subhajit Sarkar</cp:lastModifiedBy>
  <dcterms:created xsi:type="dcterms:W3CDTF">2015-06-05T18:17:20Z</dcterms:created>
  <dcterms:modified xsi:type="dcterms:W3CDTF">2025-03-19T06:50:08Z</dcterms:modified>
</cp:coreProperties>
</file>