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G_Anse_La_Raye_and_Canar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E41" i="1"/>
  <c r="I41" i="1" s="1"/>
  <c r="C41" i="1"/>
  <c r="B41" i="1"/>
  <c r="I40" i="1"/>
  <c r="F40" i="1" s="1"/>
  <c r="K39" i="1"/>
  <c r="L39" i="1" s="1"/>
  <c r="J39" i="1"/>
  <c r="H39" i="1"/>
  <c r="F39" i="1"/>
  <c r="D39" i="1"/>
  <c r="I38" i="1"/>
  <c r="K38" i="1" s="1"/>
  <c r="L38" i="1" s="1"/>
  <c r="F38" i="1"/>
  <c r="D38" i="1"/>
  <c r="I37" i="1"/>
  <c r="K37" i="1" s="1"/>
  <c r="L37" i="1" s="1"/>
  <c r="H37" i="1"/>
  <c r="D37" i="1"/>
  <c r="I36" i="1"/>
  <c r="J36" i="1" s="1"/>
  <c r="F36" i="1"/>
  <c r="K35" i="1"/>
  <c r="I35" i="1"/>
  <c r="J35" i="1" s="1"/>
  <c r="H35" i="1"/>
  <c r="F35" i="1"/>
  <c r="D35" i="1"/>
  <c r="G32" i="1"/>
  <c r="E32" i="1"/>
  <c r="C32" i="1"/>
  <c r="I32" i="1" s="1"/>
  <c r="B32" i="1"/>
  <c r="B4" i="1" s="1"/>
  <c r="J31" i="1"/>
  <c r="I31" i="1"/>
  <c r="K31" i="1" s="1"/>
  <c r="L31" i="1" s="1"/>
  <c r="H31" i="1"/>
  <c r="D31" i="1"/>
  <c r="I30" i="1"/>
  <c r="J30" i="1" s="1"/>
  <c r="F30" i="1"/>
  <c r="K29" i="1"/>
  <c r="L29" i="1" s="1"/>
  <c r="I29" i="1"/>
  <c r="F29" i="1" s="1"/>
  <c r="H29" i="1"/>
  <c r="D29" i="1"/>
  <c r="K28" i="1"/>
  <c r="L28" i="1" s="1"/>
  <c r="J28" i="1"/>
  <c r="I28" i="1"/>
  <c r="H28" i="1" s="1"/>
  <c r="F28" i="1"/>
  <c r="I27" i="1"/>
  <c r="F27" i="1" s="1"/>
  <c r="I26" i="1"/>
  <c r="D26" i="1" s="1"/>
  <c r="H26" i="1"/>
  <c r="G23" i="1"/>
  <c r="G4" i="1" s="1"/>
  <c r="E23" i="1"/>
  <c r="C23" i="1"/>
  <c r="I23" i="1" s="1"/>
  <c r="B23" i="1"/>
  <c r="K22" i="1"/>
  <c r="L22" i="1" s="1"/>
  <c r="J22" i="1"/>
  <c r="I22" i="1"/>
  <c r="H22" i="1" s="1"/>
  <c r="F22" i="1"/>
  <c r="I21" i="1"/>
  <c r="F21" i="1" s="1"/>
  <c r="I18" i="1"/>
  <c r="F18" i="1" s="1"/>
  <c r="H18" i="1"/>
  <c r="G18" i="1"/>
  <c r="E18" i="1"/>
  <c r="C18" i="1"/>
  <c r="B18" i="1"/>
  <c r="K17" i="1"/>
  <c r="L17" i="1" s="1"/>
  <c r="J17" i="1"/>
  <c r="I17" i="1"/>
  <c r="F17" i="1" s="1"/>
  <c r="H17" i="1"/>
  <c r="D17" i="1"/>
  <c r="K16" i="1"/>
  <c r="L16" i="1" s="1"/>
  <c r="J16" i="1"/>
  <c r="I16" i="1"/>
  <c r="H16" i="1" s="1"/>
  <c r="F16" i="1"/>
  <c r="I15" i="1"/>
  <c r="F15" i="1" s="1"/>
  <c r="I12" i="1"/>
  <c r="F12" i="1" s="1"/>
  <c r="H12" i="1"/>
  <c r="G12" i="1"/>
  <c r="E12" i="1"/>
  <c r="C12" i="1"/>
  <c r="C4" i="1" s="1"/>
  <c r="B12" i="1"/>
  <c r="K11" i="1"/>
  <c r="L11" i="1" s="1"/>
  <c r="J11" i="1"/>
  <c r="I11" i="1"/>
  <c r="F11" i="1" s="1"/>
  <c r="H11" i="1"/>
  <c r="D11" i="1"/>
  <c r="K10" i="1"/>
  <c r="L10" i="1" s="1"/>
  <c r="J10" i="1"/>
  <c r="I10" i="1"/>
  <c r="H10" i="1" s="1"/>
  <c r="F10" i="1"/>
  <c r="I9" i="1"/>
  <c r="F9" i="1" s="1"/>
  <c r="I8" i="1"/>
  <c r="D8" i="1" s="1"/>
  <c r="H8" i="1"/>
  <c r="J7" i="1"/>
  <c r="I7" i="1"/>
  <c r="K7" i="1" s="1"/>
  <c r="L7" i="1" s="1"/>
  <c r="H7" i="1"/>
  <c r="F7" i="1"/>
  <c r="I6" i="1"/>
  <c r="K6" i="1" s="1"/>
  <c r="F6" i="1"/>
  <c r="D6" i="1"/>
  <c r="E4" i="1"/>
  <c r="D23" i="1" l="1"/>
  <c r="H23" i="1"/>
  <c r="F23" i="1"/>
  <c r="L6" i="1"/>
  <c r="H32" i="1"/>
  <c r="J32" i="1"/>
  <c r="F32" i="1"/>
  <c r="D32" i="1"/>
  <c r="D41" i="1"/>
  <c r="H41" i="1"/>
  <c r="F41" i="1"/>
  <c r="D7" i="1"/>
  <c r="F8" i="1"/>
  <c r="H9" i="1"/>
  <c r="H15" i="1"/>
  <c r="H21" i="1"/>
  <c r="F26" i="1"/>
  <c r="H27" i="1"/>
  <c r="J29" i="1"/>
  <c r="K30" i="1"/>
  <c r="L30" i="1" s="1"/>
  <c r="K36" i="1"/>
  <c r="L36" i="1" s="1"/>
  <c r="H40" i="1"/>
  <c r="J9" i="1"/>
  <c r="J15" i="1"/>
  <c r="J21" i="1"/>
  <c r="J27" i="1"/>
  <c r="L35" i="1"/>
  <c r="J40" i="1"/>
  <c r="H6" i="1"/>
  <c r="J8" i="1"/>
  <c r="K9" i="1"/>
  <c r="L9" i="1" s="1"/>
  <c r="J12" i="1"/>
  <c r="K15" i="1"/>
  <c r="J18" i="1"/>
  <c r="K21" i="1"/>
  <c r="J26" i="1"/>
  <c r="K27" i="1"/>
  <c r="L27" i="1" s="1"/>
  <c r="D30" i="1"/>
  <c r="F31" i="1"/>
  <c r="D36" i="1"/>
  <c r="F37" i="1"/>
  <c r="H38" i="1"/>
  <c r="K40" i="1"/>
  <c r="L40" i="1" s="1"/>
  <c r="K8" i="1"/>
  <c r="L8" i="1" s="1"/>
  <c r="J23" i="1"/>
  <c r="K26" i="1"/>
  <c r="I4" i="1"/>
  <c r="J6" i="1"/>
  <c r="D10" i="1"/>
  <c r="D12" i="1"/>
  <c r="D16" i="1"/>
  <c r="D18" i="1"/>
  <c r="D22" i="1"/>
  <c r="D28" i="1"/>
  <c r="H30" i="1"/>
  <c r="H36" i="1"/>
  <c r="J38" i="1"/>
  <c r="J41" i="1"/>
  <c r="D9" i="1"/>
  <c r="D15" i="1"/>
  <c r="D21" i="1"/>
  <c r="D27" i="1"/>
  <c r="J37" i="1"/>
  <c r="D40" i="1"/>
  <c r="L26" i="1" l="1"/>
  <c r="K32" i="1"/>
  <c r="L32" i="1" s="1"/>
  <c r="H4" i="1"/>
  <c r="F4" i="1"/>
  <c r="D4" i="1"/>
  <c r="K41" i="1"/>
  <c r="L41" i="1" s="1"/>
  <c r="K23" i="1"/>
  <c r="L23" i="1" s="1"/>
  <c r="L21" i="1"/>
  <c r="K12" i="1"/>
  <c r="J4" i="1"/>
  <c r="K18" i="1"/>
  <c r="L18" i="1" s="1"/>
  <c r="L15" i="1"/>
  <c r="K4" i="1" l="1"/>
  <c r="L4" i="1" s="1"/>
  <c r="L12" i="1"/>
</calcChain>
</file>

<file path=xl/sharedStrings.xml><?xml version="1.0" encoding="utf-8"?>
<sst xmlns="http://schemas.openxmlformats.org/spreadsheetml/2006/main" count="53" uniqueCount="44">
  <si>
    <t>G - ANSE LA RAYE/CANARIES</t>
  </si>
  <si>
    <t>Candidates</t>
  </si>
  <si>
    <t>S.VICTORIN</t>
  </si>
  <si>
    <t>D.FEDEE</t>
  </si>
  <si>
    <t>Total Electors</t>
  </si>
  <si>
    <t>SLP</t>
  </si>
  <si>
    <t>UWP</t>
  </si>
  <si>
    <t>Rejected</t>
  </si>
  <si>
    <t>Votes Cast</t>
  </si>
  <si>
    <t>Not Cast</t>
  </si>
  <si>
    <t>G1</t>
  </si>
  <si>
    <t>ROSEAU COMBINED SCHOOL</t>
  </si>
  <si>
    <t>A-C</t>
  </si>
  <si>
    <t>D-F</t>
  </si>
  <si>
    <t>G-JOR</t>
  </si>
  <si>
    <t>JOS-O</t>
  </si>
  <si>
    <t>P-SO</t>
  </si>
  <si>
    <t>ST-Z</t>
  </si>
  <si>
    <t>Sub</t>
  </si>
  <si>
    <t>Police</t>
  </si>
  <si>
    <t>G2 (a)</t>
  </si>
  <si>
    <t>MILLET PRIMARY SCHOOL</t>
  </si>
  <si>
    <t>A-G</t>
  </si>
  <si>
    <t>H-M</t>
  </si>
  <si>
    <t>N-Z</t>
  </si>
  <si>
    <t>G2 (b)</t>
  </si>
  <si>
    <t>CHRISTIAN FAITH ASSEMBLY, VANARD</t>
  </si>
  <si>
    <t>A-I</t>
  </si>
  <si>
    <t>J-Z</t>
  </si>
  <si>
    <t>G3</t>
  </si>
  <si>
    <t>ANSE LA RAYE PRIMARY SCHOOL</t>
  </si>
  <si>
    <t>A-B</t>
  </si>
  <si>
    <t>C-G</t>
  </si>
  <si>
    <t>H-K</t>
  </si>
  <si>
    <t>L-O</t>
  </si>
  <si>
    <t>P-SM</t>
  </si>
  <si>
    <t>SO-Z</t>
  </si>
  <si>
    <t>G4</t>
  </si>
  <si>
    <t>CANARIES PRIMARY SCHOOL</t>
  </si>
  <si>
    <t>D-G</t>
  </si>
  <si>
    <t>H-JOH</t>
  </si>
  <si>
    <t>JON-L</t>
  </si>
  <si>
    <t>M-R</t>
  </si>
  <si>
    <t>S-Z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</si>
</sst>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1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4" xfId="0" applyFont="1" applyBorder="1"/>
    <xf numFmtId="0" fontId="1" fillId="0" borderId="4" xfId="0" applyFont="1" applyBorder="1"/>
    <xf numFmtId="0" fontId="1" fillId="2" borderId="4" xfId="0" applyFont="1" applyFill="1" applyBorder="1"/>
    <xf numFmtId="10" fontId="1" fillId="2" borderId="4" xfId="0" applyNumberFormat="1" applyFont="1" applyFill="1" applyBorder="1"/>
    <xf numFmtId="0" fontId="1" fillId="3" borderId="4" xfId="0" applyFont="1" applyFill="1" applyBorder="1"/>
    <xf numFmtId="10" fontId="1" fillId="3" borderId="4" xfId="0" applyNumberFormat="1" applyFont="1" applyFill="1" applyBorder="1"/>
    <xf numFmtId="10" fontId="1" fillId="0" borderId="4" xfId="0" applyNumberFormat="1" applyFont="1" applyBorder="1"/>
    <xf numFmtId="0" fontId="4" fillId="0" borderId="4" xfId="0" applyFont="1" applyBorder="1"/>
    <xf numFmtId="0" fontId="2" fillId="2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0" fillId="2" borderId="4" xfId="0" applyFont="1" applyFill="1" applyBorder="1"/>
    <xf numFmtId="10" fontId="0" fillId="2" borderId="4" xfId="0" applyNumberFormat="1" applyFont="1" applyFill="1" applyBorder="1"/>
    <xf numFmtId="0" fontId="0" fillId="3" borderId="4" xfId="0" applyFont="1" applyFill="1" applyBorder="1"/>
    <xf numFmtId="10" fontId="0" fillId="3" borderId="4" xfId="0" applyNumberFormat="1" applyFont="1" applyFill="1" applyBorder="1"/>
    <xf numFmtId="10" fontId="0" fillId="0" borderId="4" xfId="0" applyNumberFormat="1" applyFont="1" applyBorder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defaultColWidth="17.33203125" defaultRowHeight="15" customHeight="1" x14ac:dyDescent="0.25"/>
  <cols>
    <col min="1" max="1" width="8.5546875" style="5" customWidth="1"/>
    <col min="2" max="2" width="10.33203125" style="5" customWidth="1"/>
    <col min="3" max="3" width="7.44140625" style="5" customWidth="1"/>
    <col min="4" max="4" width="8.6640625" style="5" customWidth="1"/>
    <col min="5" max="5" width="8.109375" style="5" customWidth="1"/>
    <col min="6" max="6" width="9.33203125" style="5" customWidth="1"/>
    <col min="7" max="7" width="6.109375" style="5" customWidth="1"/>
    <col min="8" max="8" width="8.109375" style="5" customWidth="1"/>
    <col min="9" max="9" width="9.33203125" style="5" customWidth="1"/>
    <col min="10" max="10" width="8.6640625" style="5" customWidth="1"/>
    <col min="11" max="11" width="8.5546875" style="5" customWidth="1"/>
    <col min="12" max="12" width="8.109375" style="5" customWidth="1"/>
    <col min="13" max="22" width="11.44140625" style="5" customWidth="1"/>
    <col min="23" max="16384" width="17.33203125" style="5"/>
  </cols>
  <sheetData>
    <row r="1" spans="1:22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2.75" customHeight="1" x14ac:dyDescent="0.25">
      <c r="A2" s="6" t="s">
        <v>1</v>
      </c>
      <c r="B2" s="3"/>
      <c r="C2" s="7" t="s">
        <v>2</v>
      </c>
      <c r="D2" s="8"/>
      <c r="E2" s="9" t="s">
        <v>3</v>
      </c>
      <c r="F2" s="10"/>
      <c r="G2" s="11"/>
      <c r="H2" s="12"/>
      <c r="I2" s="11"/>
      <c r="J2" s="12"/>
      <c r="K2" s="11"/>
      <c r="L2" s="12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2.75" customHeight="1" x14ac:dyDescent="0.25">
      <c r="A3" s="13" t="s">
        <v>4</v>
      </c>
      <c r="B3" s="14"/>
      <c r="C3" s="15" t="s">
        <v>5</v>
      </c>
      <c r="D3" s="16"/>
      <c r="E3" s="17" t="s">
        <v>6</v>
      </c>
      <c r="F3" s="18"/>
      <c r="G3" s="19" t="s">
        <v>7</v>
      </c>
      <c r="H3" s="20"/>
      <c r="I3" s="19" t="s">
        <v>8</v>
      </c>
      <c r="J3" s="20"/>
      <c r="K3" s="19" t="s">
        <v>9</v>
      </c>
      <c r="L3" s="20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2.75" customHeight="1" x14ac:dyDescent="0.25">
      <c r="A4" s="21"/>
      <c r="B4" s="22">
        <f>+B12+B13+B18+B19+B23+B24+B32+B33+B41+B42</f>
        <v>8070</v>
      </c>
      <c r="C4" s="23">
        <f>SUM(C12,C18,C23,C32,C41,C42)</f>
        <v>2087</v>
      </c>
      <c r="D4" s="24">
        <f>IF((I4=0),"",(C4/I4))</f>
        <v>0.42863010885192032</v>
      </c>
      <c r="E4" s="25">
        <f>SUM(E12,E18,E23,E32,E41,E42)</f>
        <v>2472</v>
      </c>
      <c r="F4" s="26">
        <f>IF((I4=0),"",(E4/I4))</f>
        <v>0.50770178681454092</v>
      </c>
      <c r="G4" s="22">
        <f>SUM(G12,G18,G23,G32,G41,G42)</f>
        <v>310</v>
      </c>
      <c r="H4" s="27">
        <f>IF((I4=0),"",(G4/I4))</f>
        <v>6.3668104333538714E-2</v>
      </c>
      <c r="I4" s="22">
        <f>+I12+I18+I23+I32+I41</f>
        <v>4869</v>
      </c>
      <c r="J4" s="27">
        <f>IF((B4=0),"",(I4/B4))</f>
        <v>0.60334572490706317</v>
      </c>
      <c r="K4" s="22">
        <f>+K12+K18+K23+K32+K41</f>
        <v>3111</v>
      </c>
      <c r="L4" s="27">
        <f>IF((B4=0),"",(K4/B4))</f>
        <v>0.38550185873605947</v>
      </c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2.75" customHeight="1" x14ac:dyDescent="0.25">
      <c r="A5" s="28" t="s">
        <v>10</v>
      </c>
      <c r="B5" s="22" t="s">
        <v>11</v>
      </c>
      <c r="C5" s="29"/>
      <c r="D5" s="29"/>
      <c r="E5" s="30"/>
      <c r="F5" s="30"/>
      <c r="G5" s="31"/>
      <c r="H5" s="31"/>
      <c r="I5" s="31"/>
      <c r="J5" s="31"/>
      <c r="K5" s="31"/>
      <c r="L5" s="31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2.75" customHeight="1" x14ac:dyDescent="0.25">
      <c r="A6" s="32" t="s">
        <v>12</v>
      </c>
      <c r="B6" s="32">
        <v>412</v>
      </c>
      <c r="C6" s="33">
        <v>65</v>
      </c>
      <c r="D6" s="34">
        <f t="shared" ref="D6:D12" si="0">IF((I6=0),"",(C6/I6))</f>
        <v>0.25390625</v>
      </c>
      <c r="E6" s="35">
        <v>180</v>
      </c>
      <c r="F6" s="36">
        <f t="shared" ref="F6:F12" si="1">IF((I6=0),"",(E6/I6))</f>
        <v>0.703125</v>
      </c>
      <c r="G6" s="32">
        <v>11</v>
      </c>
      <c r="H6" s="37">
        <f t="shared" ref="H6:H12" si="2">IF((I6=0),"",(G6/I6))</f>
        <v>4.296875E-2</v>
      </c>
      <c r="I6" s="32">
        <f t="shared" ref="I6:I11" si="3">SUM(C6,E6,G6)</f>
        <v>256</v>
      </c>
      <c r="J6" s="37">
        <f t="shared" ref="J6:J12" si="4">IF((B6=0),"",(I6/B6))</f>
        <v>0.62135922330097082</v>
      </c>
      <c r="K6" s="32">
        <f t="shared" ref="K6:K11" si="5">B6-I6</f>
        <v>156</v>
      </c>
      <c r="L6" s="37">
        <f t="shared" ref="L6:L12" si="6">IF((B6=0),"",(K6/B6))</f>
        <v>0.37864077669902912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2.75" customHeight="1" x14ac:dyDescent="0.25">
      <c r="A7" s="32" t="s">
        <v>13</v>
      </c>
      <c r="B7" s="32">
        <v>406</v>
      </c>
      <c r="C7" s="33">
        <v>107</v>
      </c>
      <c r="D7" s="34">
        <f t="shared" si="0"/>
        <v>0.43673469387755104</v>
      </c>
      <c r="E7" s="35">
        <v>120</v>
      </c>
      <c r="F7" s="36">
        <f t="shared" si="1"/>
        <v>0.48979591836734693</v>
      </c>
      <c r="G7" s="32">
        <v>18</v>
      </c>
      <c r="H7" s="37">
        <f t="shared" si="2"/>
        <v>7.3469387755102047E-2</v>
      </c>
      <c r="I7" s="32">
        <f t="shared" si="3"/>
        <v>245</v>
      </c>
      <c r="J7" s="37">
        <f t="shared" si="4"/>
        <v>0.60344827586206895</v>
      </c>
      <c r="K7" s="32">
        <f t="shared" si="5"/>
        <v>161</v>
      </c>
      <c r="L7" s="37">
        <f t="shared" si="6"/>
        <v>0.39655172413793105</v>
      </c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2.75" customHeight="1" x14ac:dyDescent="0.25">
      <c r="A8" s="32" t="s">
        <v>14</v>
      </c>
      <c r="B8" s="32">
        <v>386</v>
      </c>
      <c r="C8" s="33">
        <v>80</v>
      </c>
      <c r="D8" s="34">
        <f t="shared" si="0"/>
        <v>0.31372549019607843</v>
      </c>
      <c r="E8" s="35">
        <v>144</v>
      </c>
      <c r="F8" s="36">
        <f t="shared" si="1"/>
        <v>0.56470588235294117</v>
      </c>
      <c r="G8" s="32">
        <v>31</v>
      </c>
      <c r="H8" s="37">
        <f t="shared" si="2"/>
        <v>0.12156862745098039</v>
      </c>
      <c r="I8" s="32">
        <f t="shared" si="3"/>
        <v>255</v>
      </c>
      <c r="J8" s="37">
        <f t="shared" si="4"/>
        <v>0.6606217616580311</v>
      </c>
      <c r="K8" s="32">
        <f t="shared" si="5"/>
        <v>131</v>
      </c>
      <c r="L8" s="37">
        <f t="shared" si="6"/>
        <v>0.3393782383419689</v>
      </c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2.75" customHeight="1" x14ac:dyDescent="0.25">
      <c r="A9" s="32" t="s">
        <v>15</v>
      </c>
      <c r="B9" s="32">
        <v>386</v>
      </c>
      <c r="C9" s="33">
        <v>75</v>
      </c>
      <c r="D9" s="34">
        <f t="shared" si="0"/>
        <v>0.33039647577092512</v>
      </c>
      <c r="E9" s="35">
        <v>150</v>
      </c>
      <c r="F9" s="36">
        <f t="shared" si="1"/>
        <v>0.66079295154185025</v>
      </c>
      <c r="G9" s="32">
        <v>2</v>
      </c>
      <c r="H9" s="37">
        <f t="shared" si="2"/>
        <v>8.8105726872246704E-3</v>
      </c>
      <c r="I9" s="32">
        <f t="shared" si="3"/>
        <v>227</v>
      </c>
      <c r="J9" s="37">
        <f t="shared" si="4"/>
        <v>0.58808290155440412</v>
      </c>
      <c r="K9" s="32">
        <f t="shared" si="5"/>
        <v>159</v>
      </c>
      <c r="L9" s="37">
        <f t="shared" si="6"/>
        <v>0.41191709844559588</v>
      </c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2.75" customHeight="1" x14ac:dyDescent="0.25">
      <c r="A10" s="32" t="s">
        <v>16</v>
      </c>
      <c r="B10" s="32">
        <v>294</v>
      </c>
      <c r="C10" s="33">
        <v>56</v>
      </c>
      <c r="D10" s="34">
        <f t="shared" si="0"/>
        <v>0.28426395939086296</v>
      </c>
      <c r="E10" s="35">
        <v>128</v>
      </c>
      <c r="F10" s="36">
        <f t="shared" si="1"/>
        <v>0.64974619289340096</v>
      </c>
      <c r="G10" s="32">
        <v>13</v>
      </c>
      <c r="H10" s="37">
        <f t="shared" si="2"/>
        <v>6.5989847715736044E-2</v>
      </c>
      <c r="I10" s="32">
        <f t="shared" si="3"/>
        <v>197</v>
      </c>
      <c r="J10" s="37">
        <f t="shared" si="4"/>
        <v>0.67006802721088432</v>
      </c>
      <c r="K10" s="32">
        <f t="shared" si="5"/>
        <v>97</v>
      </c>
      <c r="L10" s="37">
        <f t="shared" si="6"/>
        <v>0.32993197278911562</v>
      </c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2.75" customHeight="1" x14ac:dyDescent="0.25">
      <c r="A11" s="32" t="s">
        <v>17</v>
      </c>
      <c r="B11" s="32">
        <v>227</v>
      </c>
      <c r="C11" s="33">
        <v>20</v>
      </c>
      <c r="D11" s="34">
        <f t="shared" si="0"/>
        <v>0.16949152542372881</v>
      </c>
      <c r="E11" s="35">
        <v>83</v>
      </c>
      <c r="F11" s="36">
        <f t="shared" si="1"/>
        <v>0.70338983050847459</v>
      </c>
      <c r="G11" s="32">
        <v>15</v>
      </c>
      <c r="H11" s="37">
        <f t="shared" si="2"/>
        <v>0.1271186440677966</v>
      </c>
      <c r="I11" s="32">
        <f t="shared" si="3"/>
        <v>118</v>
      </c>
      <c r="J11" s="37">
        <f t="shared" si="4"/>
        <v>0.51982378854625555</v>
      </c>
      <c r="K11" s="32">
        <f t="shared" si="5"/>
        <v>109</v>
      </c>
      <c r="L11" s="37">
        <f t="shared" si="6"/>
        <v>0.48017621145374451</v>
      </c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2.75" customHeight="1" x14ac:dyDescent="0.25">
      <c r="A12" s="22" t="s">
        <v>18</v>
      </c>
      <c r="B12" s="22">
        <f>SUM(B6:B11)</f>
        <v>2111</v>
      </c>
      <c r="C12" s="23">
        <f>SUM(C6:C11)</f>
        <v>403</v>
      </c>
      <c r="D12" s="24">
        <f t="shared" si="0"/>
        <v>0.31047765793528503</v>
      </c>
      <c r="E12" s="25">
        <f>SUM(E6:E11)</f>
        <v>805</v>
      </c>
      <c r="F12" s="26">
        <f t="shared" si="1"/>
        <v>0.62018489984591685</v>
      </c>
      <c r="G12" s="22">
        <f>SUM(G6:G11)</f>
        <v>90</v>
      </c>
      <c r="H12" s="27">
        <f t="shared" si="2"/>
        <v>6.9337442218798145E-2</v>
      </c>
      <c r="I12" s="22">
        <f>SUM(C12,E12,G12)</f>
        <v>1298</v>
      </c>
      <c r="J12" s="27">
        <f t="shared" si="4"/>
        <v>0.6148744670772146</v>
      </c>
      <c r="K12" s="22">
        <f>SUM(K6:K11)</f>
        <v>813</v>
      </c>
      <c r="L12" s="27">
        <f t="shared" si="6"/>
        <v>0.3851255329227854</v>
      </c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2.75" customHeight="1" x14ac:dyDescent="0.25">
      <c r="A13" s="22" t="s">
        <v>19</v>
      </c>
      <c r="B13" s="22">
        <v>20</v>
      </c>
      <c r="C13" s="23"/>
      <c r="D13" s="24"/>
      <c r="E13" s="25"/>
      <c r="F13" s="26"/>
      <c r="G13" s="22"/>
      <c r="H13" s="27"/>
      <c r="I13" s="22"/>
      <c r="J13" s="27"/>
      <c r="K13" s="22"/>
      <c r="L13" s="27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2.75" customHeight="1" x14ac:dyDescent="0.25">
      <c r="A14" s="28" t="s">
        <v>20</v>
      </c>
      <c r="B14" s="22" t="s">
        <v>21</v>
      </c>
      <c r="C14" s="29"/>
      <c r="D14" s="29"/>
      <c r="E14" s="30"/>
      <c r="F14" s="30"/>
      <c r="G14" s="31"/>
      <c r="H14" s="31"/>
      <c r="I14" s="31"/>
      <c r="J14" s="31"/>
      <c r="K14" s="31"/>
      <c r="L14" s="31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2.75" customHeight="1" x14ac:dyDescent="0.25">
      <c r="A15" s="32" t="s">
        <v>22</v>
      </c>
      <c r="B15" s="32">
        <v>393</v>
      </c>
      <c r="C15" s="33">
        <v>104</v>
      </c>
      <c r="D15" s="34">
        <f>IF((I15=0),"",(C15/I15))</f>
        <v>0.40944881889763779</v>
      </c>
      <c r="E15" s="35">
        <v>134</v>
      </c>
      <c r="F15" s="36">
        <f>IF((I15=0),"",(E15/I15))</f>
        <v>0.52755905511811019</v>
      </c>
      <c r="G15" s="32">
        <v>16</v>
      </c>
      <c r="H15" s="37">
        <f>IF((I15=0),"",(G15/I15))</f>
        <v>6.2992125984251968E-2</v>
      </c>
      <c r="I15" s="32">
        <f>SUM(C15,E15,G15)</f>
        <v>254</v>
      </c>
      <c r="J15" s="37">
        <f>IF((B15=0),"",(I15/B15))</f>
        <v>0.64631043256997456</v>
      </c>
      <c r="K15" s="32">
        <f>B15-I15</f>
        <v>139</v>
      </c>
      <c r="L15" s="37">
        <f>IF((B15=0),"",(K15/B15))</f>
        <v>0.35368956743002544</v>
      </c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2.75" customHeight="1" x14ac:dyDescent="0.25">
      <c r="A16" s="32" t="s">
        <v>23</v>
      </c>
      <c r="B16" s="32">
        <v>334</v>
      </c>
      <c r="C16" s="33">
        <v>72</v>
      </c>
      <c r="D16" s="34">
        <f>IF((I16=0),"",(C16/I16))</f>
        <v>0.35467980295566504</v>
      </c>
      <c r="E16" s="35">
        <v>127</v>
      </c>
      <c r="F16" s="36">
        <f>IF((I16=0),"",(E16/I16))</f>
        <v>0.62561576354679804</v>
      </c>
      <c r="G16" s="32">
        <v>4</v>
      </c>
      <c r="H16" s="37">
        <f>IF((I16=0),"",(G16/I16))</f>
        <v>1.9704433497536946E-2</v>
      </c>
      <c r="I16" s="32">
        <f>SUM(C16,E16,G16)</f>
        <v>203</v>
      </c>
      <c r="J16" s="37">
        <f>IF((B16=0),"",(I16/B16))</f>
        <v>0.60778443113772451</v>
      </c>
      <c r="K16" s="32">
        <f>B16-I16</f>
        <v>131</v>
      </c>
      <c r="L16" s="37">
        <f>IF((B16=0),"",(K16/B16))</f>
        <v>0.39221556886227543</v>
      </c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2.75" customHeight="1" x14ac:dyDescent="0.25">
      <c r="A17" s="32" t="s">
        <v>24</v>
      </c>
      <c r="B17" s="32">
        <v>337</v>
      </c>
      <c r="C17" s="33">
        <v>95</v>
      </c>
      <c r="D17" s="34">
        <f>IF((I17=0),"",(C17/I17))</f>
        <v>0.44811320754716982</v>
      </c>
      <c r="E17" s="35">
        <v>97</v>
      </c>
      <c r="F17" s="36">
        <f>IF((I17=0),"",(E17/I17))</f>
        <v>0.45754716981132076</v>
      </c>
      <c r="G17" s="32">
        <v>20</v>
      </c>
      <c r="H17" s="37">
        <f>IF((I17=0),"",(G17/I17))</f>
        <v>9.4339622641509441E-2</v>
      </c>
      <c r="I17" s="32">
        <f>SUM(C17,E17,G17)</f>
        <v>212</v>
      </c>
      <c r="J17" s="37">
        <f>IF((B17=0),"",(I17/B17))</f>
        <v>0.62908011869436198</v>
      </c>
      <c r="K17" s="32">
        <f>B17-I17</f>
        <v>125</v>
      </c>
      <c r="L17" s="37">
        <f>IF((B17=0),"",(K17/B17))</f>
        <v>0.37091988130563797</v>
      </c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2.75" customHeight="1" x14ac:dyDescent="0.25">
      <c r="A18" s="22" t="s">
        <v>18</v>
      </c>
      <c r="B18" s="22">
        <f>SUM(B15:B17)</f>
        <v>1064</v>
      </c>
      <c r="C18" s="23">
        <f>SUM(C15:C17)</f>
        <v>271</v>
      </c>
      <c r="D18" s="24">
        <f>IF((I18=0),"",(C18/I18))</f>
        <v>0.40508221225710017</v>
      </c>
      <c r="E18" s="25">
        <f>SUM(E15:E17)</f>
        <v>358</v>
      </c>
      <c r="F18" s="26">
        <f>IF((I18=0),"",(E18/I18))</f>
        <v>0.53512705530642746</v>
      </c>
      <c r="G18" s="22">
        <f>SUM(G15:G17)</f>
        <v>40</v>
      </c>
      <c r="H18" s="27">
        <f>IF((I18=0),"",(G18/I18))</f>
        <v>5.9790732436472344E-2</v>
      </c>
      <c r="I18" s="22">
        <f>SUM(C18,E18,G18)</f>
        <v>669</v>
      </c>
      <c r="J18" s="27">
        <f>IF((B18=0),"",(I18/B18))</f>
        <v>0.62875939849624063</v>
      </c>
      <c r="K18" s="22">
        <f>SUM(K15:K17)</f>
        <v>395</v>
      </c>
      <c r="L18" s="27">
        <f>IF((B18=0),"",(K18/B18))</f>
        <v>0.37124060150375937</v>
      </c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2.75" customHeight="1" x14ac:dyDescent="0.25">
      <c r="A19" s="22" t="s">
        <v>19</v>
      </c>
      <c r="B19" s="22">
        <v>22</v>
      </c>
      <c r="C19" s="23"/>
      <c r="D19" s="24"/>
      <c r="E19" s="25"/>
      <c r="F19" s="26"/>
      <c r="G19" s="22"/>
      <c r="H19" s="27"/>
      <c r="I19" s="22"/>
      <c r="J19" s="27"/>
      <c r="K19" s="22"/>
      <c r="L19" s="27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2.75" customHeight="1" x14ac:dyDescent="0.25">
      <c r="A20" s="28" t="s">
        <v>25</v>
      </c>
      <c r="B20" s="22" t="s">
        <v>26</v>
      </c>
      <c r="C20" s="29"/>
      <c r="D20" s="29"/>
      <c r="E20" s="30"/>
      <c r="F20" s="30"/>
      <c r="G20" s="31"/>
      <c r="H20" s="31"/>
      <c r="I20" s="31"/>
      <c r="J20" s="31"/>
      <c r="K20" s="31"/>
      <c r="L20" s="31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2.75" customHeight="1" x14ac:dyDescent="0.25">
      <c r="A21" s="32" t="s">
        <v>27</v>
      </c>
      <c r="B21" s="32">
        <v>355</v>
      </c>
      <c r="C21" s="33">
        <v>77</v>
      </c>
      <c r="D21" s="34">
        <f>IF((I21=0),"",(C21/I21))</f>
        <v>0.32083333333333336</v>
      </c>
      <c r="E21" s="35">
        <v>147</v>
      </c>
      <c r="F21" s="36">
        <f>IF((I21=0),"",(E21/I21))</f>
        <v>0.61250000000000004</v>
      </c>
      <c r="G21" s="32">
        <v>16</v>
      </c>
      <c r="H21" s="37">
        <f>IF((I21=0),"",(G21/I21))</f>
        <v>6.6666666666666666E-2</v>
      </c>
      <c r="I21" s="32">
        <f>SUM(C21,E21,G21)</f>
        <v>240</v>
      </c>
      <c r="J21" s="37">
        <f>IF((B21=0),"",(I21/B21))</f>
        <v>0.676056338028169</v>
      </c>
      <c r="K21" s="32">
        <f>B21-I21</f>
        <v>115</v>
      </c>
      <c r="L21" s="37">
        <f>IF((B21=0),"",(K21/B21))</f>
        <v>0.323943661971831</v>
      </c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2.75" customHeight="1" x14ac:dyDescent="0.25">
      <c r="A22" s="32" t="s">
        <v>28</v>
      </c>
      <c r="B22" s="32">
        <v>378</v>
      </c>
      <c r="C22" s="33">
        <v>84</v>
      </c>
      <c r="D22" s="34">
        <f>IF((I22=0),"",(C22/I22))</f>
        <v>0.35</v>
      </c>
      <c r="E22" s="35">
        <v>142</v>
      </c>
      <c r="F22" s="36">
        <f>IF((I22=0),"",(E22/I22))</f>
        <v>0.59166666666666667</v>
      </c>
      <c r="G22" s="32">
        <v>14</v>
      </c>
      <c r="H22" s="37">
        <f>IF((I22=0),"",(G22/I22))</f>
        <v>5.8333333333333334E-2</v>
      </c>
      <c r="I22" s="32">
        <f>SUM(C22,E22,G22)</f>
        <v>240</v>
      </c>
      <c r="J22" s="37">
        <f>IF((B22=0),"",(I22/B22))</f>
        <v>0.63492063492063489</v>
      </c>
      <c r="K22" s="32">
        <f>B22-I22</f>
        <v>138</v>
      </c>
      <c r="L22" s="37">
        <f>IF((B22=0),"",(K22/B22))</f>
        <v>0.36507936507936506</v>
      </c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2.75" customHeight="1" x14ac:dyDescent="0.25">
      <c r="A23" s="22" t="s">
        <v>18</v>
      </c>
      <c r="B23" s="22">
        <f>SUM(B21:B22)</f>
        <v>733</v>
      </c>
      <c r="C23" s="23">
        <f>SUM(C21:C22)</f>
        <v>161</v>
      </c>
      <c r="D23" s="24">
        <f>IF((I23=0),"",(C23/I23))</f>
        <v>0.33541666666666664</v>
      </c>
      <c r="E23" s="25">
        <f>SUM(E21:E22)</f>
        <v>289</v>
      </c>
      <c r="F23" s="26">
        <f>IF((I23=0),"",(E23/I23))</f>
        <v>0.6020833333333333</v>
      </c>
      <c r="G23" s="22">
        <f>SUM(G21:G22)</f>
        <v>30</v>
      </c>
      <c r="H23" s="27">
        <f>IF((I23=0),"",(G23/I23))</f>
        <v>6.25E-2</v>
      </c>
      <c r="I23" s="22">
        <f>SUM(C23,E23,G23)</f>
        <v>480</v>
      </c>
      <c r="J23" s="27">
        <f>IF((B23=0),"",(I23/B23))</f>
        <v>0.65484311050477495</v>
      </c>
      <c r="K23" s="22">
        <f>SUM(K21:K22)</f>
        <v>253</v>
      </c>
      <c r="L23" s="27">
        <f>IF((B23=0),"",(K23/B23))</f>
        <v>0.34515688949522511</v>
      </c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2.75" customHeight="1" x14ac:dyDescent="0.25">
      <c r="A24" s="22" t="s">
        <v>19</v>
      </c>
      <c r="B24" s="22">
        <v>2</v>
      </c>
      <c r="C24" s="23"/>
      <c r="D24" s="24"/>
      <c r="E24" s="25"/>
      <c r="F24" s="26"/>
      <c r="G24" s="22"/>
      <c r="H24" s="27"/>
      <c r="I24" s="22"/>
      <c r="J24" s="27"/>
      <c r="K24" s="22"/>
      <c r="L24" s="27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2.75" customHeight="1" x14ac:dyDescent="0.25">
      <c r="A25" s="28" t="s">
        <v>29</v>
      </c>
      <c r="B25" s="22" t="s">
        <v>30</v>
      </c>
      <c r="C25" s="29"/>
      <c r="D25" s="29"/>
      <c r="E25" s="30"/>
      <c r="F25" s="30"/>
      <c r="G25" s="31"/>
      <c r="H25" s="31"/>
      <c r="I25" s="31"/>
      <c r="J25" s="31"/>
      <c r="K25" s="31"/>
      <c r="L25" s="31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2.75" customHeight="1" x14ac:dyDescent="0.25">
      <c r="A26" s="32" t="s">
        <v>31</v>
      </c>
      <c r="B26" s="32">
        <v>274</v>
      </c>
      <c r="C26" s="33">
        <v>67</v>
      </c>
      <c r="D26" s="34">
        <f t="shared" ref="D26:D32" si="7">IF((I26=0),"",(C26/I26))</f>
        <v>0.44966442953020136</v>
      </c>
      <c r="E26" s="35">
        <v>71</v>
      </c>
      <c r="F26" s="36">
        <f t="shared" ref="F26:F32" si="8">IF((I26=0),"",(E26/I26))</f>
        <v>0.47651006711409394</v>
      </c>
      <c r="G26" s="32">
        <v>11</v>
      </c>
      <c r="H26" s="37">
        <f t="shared" ref="H26:H32" si="9">IF((I26=0),"",(G26/I26))</f>
        <v>7.3825503355704702E-2</v>
      </c>
      <c r="I26" s="32">
        <f t="shared" ref="I26:I31" si="10">SUM(C26,E26,G26)</f>
        <v>149</v>
      </c>
      <c r="J26" s="37">
        <f t="shared" ref="J26:J32" si="11">IF((B26=0),"",(I26/B26))</f>
        <v>0.54379562043795615</v>
      </c>
      <c r="K26" s="32">
        <f t="shared" ref="K26:K31" si="12">B26-I26</f>
        <v>125</v>
      </c>
      <c r="L26" s="37">
        <f t="shared" ref="L26:L32" si="13">IF((B26=0),"",(K26/B26))</f>
        <v>0.45620437956204379</v>
      </c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2.75" customHeight="1" x14ac:dyDescent="0.25">
      <c r="A27" s="32" t="s">
        <v>32</v>
      </c>
      <c r="B27" s="32">
        <v>690</v>
      </c>
      <c r="C27" s="33">
        <v>178</v>
      </c>
      <c r="D27" s="34">
        <f t="shared" si="7"/>
        <v>0.45063291139240508</v>
      </c>
      <c r="E27" s="35">
        <v>213</v>
      </c>
      <c r="F27" s="36">
        <f t="shared" si="8"/>
        <v>0.53924050632911391</v>
      </c>
      <c r="G27" s="32">
        <v>4</v>
      </c>
      <c r="H27" s="37">
        <f t="shared" si="9"/>
        <v>1.0126582278481013E-2</v>
      </c>
      <c r="I27" s="32">
        <f t="shared" si="10"/>
        <v>395</v>
      </c>
      <c r="J27" s="37">
        <f t="shared" si="11"/>
        <v>0.57246376811594202</v>
      </c>
      <c r="K27" s="32">
        <f t="shared" si="12"/>
        <v>295</v>
      </c>
      <c r="L27" s="37">
        <f t="shared" si="13"/>
        <v>0.42753623188405798</v>
      </c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2.75" customHeight="1" x14ac:dyDescent="0.25">
      <c r="A28" s="32" t="s">
        <v>33</v>
      </c>
      <c r="B28" s="32">
        <v>352</v>
      </c>
      <c r="C28" s="33">
        <v>128</v>
      </c>
      <c r="D28" s="34">
        <f t="shared" si="7"/>
        <v>0.41157556270096463</v>
      </c>
      <c r="E28" s="35">
        <v>163</v>
      </c>
      <c r="F28" s="36">
        <f t="shared" si="8"/>
        <v>0.52411575562700963</v>
      </c>
      <c r="G28" s="32">
        <v>20</v>
      </c>
      <c r="H28" s="37">
        <f t="shared" si="9"/>
        <v>6.4308681672025719E-2</v>
      </c>
      <c r="I28" s="32">
        <f t="shared" si="10"/>
        <v>311</v>
      </c>
      <c r="J28" s="37">
        <f t="shared" si="11"/>
        <v>0.88352272727272729</v>
      </c>
      <c r="K28" s="32">
        <f t="shared" si="12"/>
        <v>41</v>
      </c>
      <c r="L28" s="37">
        <f t="shared" si="13"/>
        <v>0.11647727272727272</v>
      </c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2.75" customHeight="1" x14ac:dyDescent="0.25">
      <c r="A29" s="32" t="s">
        <v>34</v>
      </c>
      <c r="B29" s="32">
        <v>390</v>
      </c>
      <c r="C29" s="33">
        <v>98</v>
      </c>
      <c r="D29" s="34">
        <f t="shared" si="7"/>
        <v>0.44545454545454544</v>
      </c>
      <c r="E29" s="35">
        <v>112</v>
      </c>
      <c r="F29" s="36">
        <f t="shared" si="8"/>
        <v>0.50909090909090904</v>
      </c>
      <c r="G29" s="32">
        <v>10</v>
      </c>
      <c r="H29" s="37">
        <f t="shared" si="9"/>
        <v>4.5454545454545456E-2</v>
      </c>
      <c r="I29" s="32">
        <f t="shared" si="10"/>
        <v>220</v>
      </c>
      <c r="J29" s="37">
        <f t="shared" si="11"/>
        <v>0.5641025641025641</v>
      </c>
      <c r="K29" s="32">
        <f t="shared" si="12"/>
        <v>170</v>
      </c>
      <c r="L29" s="37">
        <f t="shared" si="13"/>
        <v>0.4358974358974359</v>
      </c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2.75" customHeight="1" x14ac:dyDescent="0.25">
      <c r="A30" s="32" t="s">
        <v>35</v>
      </c>
      <c r="B30" s="32">
        <v>257</v>
      </c>
      <c r="C30" s="33">
        <v>77</v>
      </c>
      <c r="D30" s="34">
        <f t="shared" si="7"/>
        <v>0.57462686567164178</v>
      </c>
      <c r="E30" s="35">
        <v>54</v>
      </c>
      <c r="F30" s="36">
        <f t="shared" si="8"/>
        <v>0.40298507462686567</v>
      </c>
      <c r="G30" s="32">
        <v>3</v>
      </c>
      <c r="H30" s="37">
        <f t="shared" si="9"/>
        <v>2.2388059701492536E-2</v>
      </c>
      <c r="I30" s="32">
        <f t="shared" si="10"/>
        <v>134</v>
      </c>
      <c r="J30" s="37">
        <f t="shared" si="11"/>
        <v>0.52140077821011677</v>
      </c>
      <c r="K30" s="32">
        <f t="shared" si="12"/>
        <v>123</v>
      </c>
      <c r="L30" s="37">
        <f t="shared" si="13"/>
        <v>0.47859922178988329</v>
      </c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2.75" customHeight="1" x14ac:dyDescent="0.25">
      <c r="A31" s="32" t="s">
        <v>36</v>
      </c>
      <c r="B31" s="32">
        <v>266</v>
      </c>
      <c r="C31" s="33">
        <v>93</v>
      </c>
      <c r="D31" s="34">
        <f t="shared" si="7"/>
        <v>0.57763975155279501</v>
      </c>
      <c r="E31" s="35">
        <v>60</v>
      </c>
      <c r="F31" s="36">
        <f t="shared" si="8"/>
        <v>0.37267080745341613</v>
      </c>
      <c r="G31" s="32">
        <v>8</v>
      </c>
      <c r="H31" s="37">
        <f t="shared" si="9"/>
        <v>4.9689440993788817E-2</v>
      </c>
      <c r="I31" s="32">
        <f t="shared" si="10"/>
        <v>161</v>
      </c>
      <c r="J31" s="37">
        <f t="shared" si="11"/>
        <v>0.60526315789473684</v>
      </c>
      <c r="K31" s="32">
        <f t="shared" si="12"/>
        <v>105</v>
      </c>
      <c r="L31" s="37">
        <f t="shared" si="13"/>
        <v>0.39473684210526316</v>
      </c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2.75" customHeight="1" x14ac:dyDescent="0.25">
      <c r="A32" s="22" t="s">
        <v>18</v>
      </c>
      <c r="B32" s="22">
        <f>SUM(B26:B31)</f>
        <v>2229</v>
      </c>
      <c r="C32" s="23">
        <f>SUM(C26:C31)</f>
        <v>641</v>
      </c>
      <c r="D32" s="24">
        <f t="shared" si="7"/>
        <v>0.46788321167883212</v>
      </c>
      <c r="E32" s="25">
        <f>SUM(E26:E31)</f>
        <v>673</v>
      </c>
      <c r="F32" s="26">
        <f t="shared" si="8"/>
        <v>0.49124087591240878</v>
      </c>
      <c r="G32" s="22">
        <f>SUM(G26:G31)</f>
        <v>56</v>
      </c>
      <c r="H32" s="27">
        <f t="shared" si="9"/>
        <v>4.0875912408759124E-2</v>
      </c>
      <c r="I32" s="22">
        <f>SUM(C32,E32,G32)</f>
        <v>1370</v>
      </c>
      <c r="J32" s="27">
        <f t="shared" si="11"/>
        <v>0.6146253925527142</v>
      </c>
      <c r="K32" s="22">
        <f>SUM(K26:K31)</f>
        <v>859</v>
      </c>
      <c r="L32" s="27">
        <f t="shared" si="13"/>
        <v>0.3853746074472858</v>
      </c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2.75" customHeight="1" x14ac:dyDescent="0.25">
      <c r="A33" s="22" t="s">
        <v>19</v>
      </c>
      <c r="B33" s="22">
        <v>25</v>
      </c>
      <c r="C33" s="23"/>
      <c r="D33" s="24"/>
      <c r="E33" s="25"/>
      <c r="F33" s="26"/>
      <c r="G33" s="22"/>
      <c r="H33" s="27"/>
      <c r="I33" s="22"/>
      <c r="J33" s="27"/>
      <c r="K33" s="22"/>
      <c r="L33" s="27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2.75" customHeight="1" x14ac:dyDescent="0.25">
      <c r="A34" s="28" t="s">
        <v>37</v>
      </c>
      <c r="B34" s="22" t="s">
        <v>38</v>
      </c>
      <c r="C34" s="29"/>
      <c r="D34" s="29"/>
      <c r="E34" s="30"/>
      <c r="F34" s="30"/>
      <c r="G34" s="31"/>
      <c r="H34" s="31"/>
      <c r="I34" s="31"/>
      <c r="J34" s="31"/>
      <c r="K34" s="31"/>
      <c r="L34" s="31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2.75" customHeight="1" x14ac:dyDescent="0.25">
      <c r="A35" s="32" t="s">
        <v>12</v>
      </c>
      <c r="B35" s="32">
        <v>389</v>
      </c>
      <c r="C35" s="33">
        <v>106</v>
      </c>
      <c r="D35" s="34">
        <f t="shared" ref="D35:D41" si="14">IF((I35=0),"",(C35/I35))</f>
        <v>0.46696035242290751</v>
      </c>
      <c r="E35" s="35">
        <v>87</v>
      </c>
      <c r="F35" s="36">
        <f t="shared" ref="F35:F41" si="15">IF((I35=0),"",(E35/I35))</f>
        <v>0.38325991189427311</v>
      </c>
      <c r="G35" s="32">
        <v>34</v>
      </c>
      <c r="H35" s="37">
        <f t="shared" ref="H35:H41" si="16">IF((I35=0),"",(G35/I35))</f>
        <v>0.14977973568281938</v>
      </c>
      <c r="I35" s="32">
        <f>SUM(C35,E35,G35)</f>
        <v>227</v>
      </c>
      <c r="J35" s="37">
        <f t="shared" ref="J35:J41" si="17">IF((B35=0),"",(I35/B35))</f>
        <v>0.58354755784061696</v>
      </c>
      <c r="K35" s="32">
        <f t="shared" ref="K35:K40" si="18">B35-I35</f>
        <v>162</v>
      </c>
      <c r="L35" s="37">
        <f t="shared" ref="L35:L41" si="19">IF((B35=0),"",(K35/B35))</f>
        <v>0.41645244215938304</v>
      </c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2.75" customHeight="1" x14ac:dyDescent="0.25">
      <c r="A36" s="32" t="s">
        <v>39</v>
      </c>
      <c r="B36" s="32">
        <v>271</v>
      </c>
      <c r="C36" s="33">
        <v>96</v>
      </c>
      <c r="D36" s="34">
        <f t="shared" si="14"/>
        <v>0.63576158940397354</v>
      </c>
      <c r="E36" s="35">
        <v>47</v>
      </c>
      <c r="F36" s="36">
        <f t="shared" si="15"/>
        <v>0.31125827814569534</v>
      </c>
      <c r="G36" s="32">
        <v>8</v>
      </c>
      <c r="H36" s="37">
        <f t="shared" si="16"/>
        <v>5.2980132450331126E-2</v>
      </c>
      <c r="I36" s="32">
        <f>SUM(C36,E36,G36)</f>
        <v>151</v>
      </c>
      <c r="J36" s="37">
        <f t="shared" si="17"/>
        <v>0.55719557195571956</v>
      </c>
      <c r="K36" s="32">
        <f t="shared" si="18"/>
        <v>120</v>
      </c>
      <c r="L36" s="37">
        <f t="shared" si="19"/>
        <v>0.44280442804428044</v>
      </c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2.75" customHeight="1" x14ac:dyDescent="0.25">
      <c r="A37" s="32" t="s">
        <v>40</v>
      </c>
      <c r="B37" s="32">
        <v>266</v>
      </c>
      <c r="C37" s="33">
        <v>84</v>
      </c>
      <c r="D37" s="34">
        <f t="shared" si="14"/>
        <v>0.55629139072847678</v>
      </c>
      <c r="E37" s="35">
        <v>52</v>
      </c>
      <c r="F37" s="36">
        <f t="shared" si="15"/>
        <v>0.3443708609271523</v>
      </c>
      <c r="G37" s="32">
        <v>15</v>
      </c>
      <c r="H37" s="37">
        <f t="shared" si="16"/>
        <v>9.9337748344370855E-2</v>
      </c>
      <c r="I37" s="32">
        <f>SUM(C37,E37,G37)</f>
        <v>151</v>
      </c>
      <c r="J37" s="37">
        <f t="shared" si="17"/>
        <v>0.56766917293233088</v>
      </c>
      <c r="K37" s="32">
        <f t="shared" si="18"/>
        <v>115</v>
      </c>
      <c r="L37" s="37">
        <f t="shared" si="19"/>
        <v>0.43233082706766918</v>
      </c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2.75" customHeight="1" x14ac:dyDescent="0.25">
      <c r="A38" s="32" t="s">
        <v>41</v>
      </c>
      <c r="B38" s="32">
        <v>372</v>
      </c>
      <c r="C38" s="33">
        <v>134</v>
      </c>
      <c r="D38" s="34">
        <f t="shared" si="14"/>
        <v>0.65686274509803921</v>
      </c>
      <c r="E38" s="35">
        <v>48</v>
      </c>
      <c r="F38" s="36">
        <f t="shared" si="15"/>
        <v>0.23529411764705882</v>
      </c>
      <c r="G38" s="32">
        <v>22</v>
      </c>
      <c r="H38" s="37">
        <f t="shared" si="16"/>
        <v>0.10784313725490197</v>
      </c>
      <c r="I38" s="32">
        <f>SUM(C38,E38,G38)</f>
        <v>204</v>
      </c>
      <c r="J38" s="37">
        <f t="shared" si="17"/>
        <v>0.54838709677419351</v>
      </c>
      <c r="K38" s="32">
        <f t="shared" si="18"/>
        <v>168</v>
      </c>
      <c r="L38" s="37">
        <f t="shared" si="19"/>
        <v>0.45161290322580644</v>
      </c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2.75" customHeight="1" x14ac:dyDescent="0.25">
      <c r="A39" s="32" t="s">
        <v>42</v>
      </c>
      <c r="B39" s="32">
        <v>303</v>
      </c>
      <c r="C39" s="33">
        <v>111</v>
      </c>
      <c r="D39" s="34">
        <f t="shared" si="14"/>
        <v>0.58730158730158732</v>
      </c>
      <c r="E39" s="35">
        <v>67</v>
      </c>
      <c r="F39" s="36">
        <f t="shared" si="15"/>
        <v>0.35449735449735448</v>
      </c>
      <c r="G39" s="32">
        <v>11</v>
      </c>
      <c r="H39" s="37">
        <f t="shared" si="16"/>
        <v>5.8201058201058198E-2</v>
      </c>
      <c r="I39" s="32">
        <v>189</v>
      </c>
      <c r="J39" s="37">
        <f t="shared" si="17"/>
        <v>0.62376237623762376</v>
      </c>
      <c r="K39" s="32">
        <f t="shared" si="18"/>
        <v>114</v>
      </c>
      <c r="L39" s="37">
        <f t="shared" si="19"/>
        <v>0.37623762376237624</v>
      </c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2.75" customHeight="1" x14ac:dyDescent="0.25">
      <c r="A40" s="32" t="s">
        <v>43</v>
      </c>
      <c r="B40" s="32">
        <v>242</v>
      </c>
      <c r="C40" s="33">
        <v>80</v>
      </c>
      <c r="D40" s="34">
        <f t="shared" si="14"/>
        <v>0.61538461538461542</v>
      </c>
      <c r="E40" s="35">
        <v>46</v>
      </c>
      <c r="F40" s="36">
        <f t="shared" si="15"/>
        <v>0.35384615384615387</v>
      </c>
      <c r="G40" s="32">
        <v>4</v>
      </c>
      <c r="H40" s="37">
        <f t="shared" si="16"/>
        <v>3.0769230769230771E-2</v>
      </c>
      <c r="I40" s="32">
        <f>SUM(C40,E40,G40)</f>
        <v>130</v>
      </c>
      <c r="J40" s="37">
        <f t="shared" si="17"/>
        <v>0.53719008264462809</v>
      </c>
      <c r="K40" s="32">
        <f t="shared" si="18"/>
        <v>112</v>
      </c>
      <c r="L40" s="37">
        <f t="shared" si="19"/>
        <v>0.46280991735537191</v>
      </c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2.75" customHeight="1" x14ac:dyDescent="0.25">
      <c r="A41" s="22" t="s">
        <v>18</v>
      </c>
      <c r="B41" s="22">
        <f>SUM(B35:B40)</f>
        <v>1843</v>
      </c>
      <c r="C41" s="23">
        <f>SUM(C35:C40)</f>
        <v>611</v>
      </c>
      <c r="D41" s="24">
        <f t="shared" si="14"/>
        <v>0.58079847908745252</v>
      </c>
      <c r="E41" s="25">
        <f>SUM(E35:E40)</f>
        <v>347</v>
      </c>
      <c r="F41" s="26">
        <f t="shared" si="15"/>
        <v>0.32984790874524716</v>
      </c>
      <c r="G41" s="22">
        <f>SUM(G35:G40)</f>
        <v>94</v>
      </c>
      <c r="H41" s="27">
        <f t="shared" si="16"/>
        <v>8.9353612167300381E-2</v>
      </c>
      <c r="I41" s="22">
        <f>SUM(C41,E41,G41)</f>
        <v>1052</v>
      </c>
      <c r="J41" s="27">
        <f t="shared" si="17"/>
        <v>0.57080846446011935</v>
      </c>
      <c r="K41" s="22">
        <f>SUM(K35:K40)</f>
        <v>791</v>
      </c>
      <c r="L41" s="27">
        <f t="shared" si="19"/>
        <v>0.42919153553988065</v>
      </c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2.75" customHeight="1" x14ac:dyDescent="0.25">
      <c r="A42" s="38" t="s">
        <v>19</v>
      </c>
      <c r="B42" s="38">
        <v>21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2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2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2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2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2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2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2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2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2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2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2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2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2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2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2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2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2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2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2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2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2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2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2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2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2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2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2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2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2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2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2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2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2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2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2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2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2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2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2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2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2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2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2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2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2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2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2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2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2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2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2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2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2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2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2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2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2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2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2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2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2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2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2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2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2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2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2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ht="12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ht="12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spans="1:22" ht="12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spans="1:22" ht="12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</sheetData>
  <mergeCells count="10">
    <mergeCell ref="A1:L1"/>
    <mergeCell ref="A2:B2"/>
    <mergeCell ref="C2:D2"/>
    <mergeCell ref="E2:F2"/>
    <mergeCell ref="A3:B3"/>
    <mergeCell ref="C3:D3"/>
    <mergeCell ref="E3:F3"/>
    <mergeCell ref="G3:H3"/>
    <mergeCell ref="I3:J3"/>
    <mergeCell ref="K3:L3"/>
  </mergeCells>
  <pageMargins left="0.75" right="0.75" top="1" bottom="1" header="0.3" footer="0.3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G_Anse_La_Raye_and_Canaries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2020-06-24T01:45:18Z</dcterms:created>
  <dcterms:modified xsi:type="dcterms:W3CDTF">2020-06-24T01:45:47Z</dcterms:modified>
</cp:coreProperties>
</file>