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N_Micoud_Nort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I37" i="1"/>
  <c r="G37" i="1"/>
  <c r="E37" i="1"/>
  <c r="C37" i="1"/>
  <c r="M37" i="1" s="1"/>
  <c r="B37" i="1"/>
  <c r="N37" i="1" s="1"/>
  <c r="O36" i="1"/>
  <c r="P36" i="1" s="1"/>
  <c r="N36" i="1"/>
  <c r="M36" i="1"/>
  <c r="J36" i="1" s="1"/>
  <c r="L36" i="1"/>
  <c r="H36" i="1"/>
  <c r="F36" i="1"/>
  <c r="D36" i="1"/>
  <c r="M35" i="1"/>
  <c r="O35" i="1" s="1"/>
  <c r="P35" i="1" s="1"/>
  <c r="J35" i="1"/>
  <c r="H35" i="1"/>
  <c r="F35" i="1"/>
  <c r="D35" i="1"/>
  <c r="N34" i="1"/>
  <c r="M34" i="1"/>
  <c r="O34" i="1" s="1"/>
  <c r="P34" i="1" s="1"/>
  <c r="L34" i="1"/>
  <c r="J34" i="1"/>
  <c r="H34" i="1"/>
  <c r="F34" i="1"/>
  <c r="D34" i="1"/>
  <c r="M33" i="1"/>
  <c r="F33" i="1" s="1"/>
  <c r="L33" i="1"/>
  <c r="H33" i="1"/>
  <c r="M32" i="1"/>
  <c r="H32" i="1" s="1"/>
  <c r="K29" i="1"/>
  <c r="I29" i="1"/>
  <c r="G29" i="1"/>
  <c r="E29" i="1"/>
  <c r="M29" i="1" s="1"/>
  <c r="C29" i="1"/>
  <c r="B29" i="1"/>
  <c r="M28" i="1"/>
  <c r="H28" i="1" s="1"/>
  <c r="O27" i="1"/>
  <c r="P27" i="1" s="1"/>
  <c r="N27" i="1"/>
  <c r="M27" i="1"/>
  <c r="J27" i="1" s="1"/>
  <c r="L27" i="1"/>
  <c r="O26" i="1"/>
  <c r="M26" i="1"/>
  <c r="L26" i="1" s="1"/>
  <c r="P25" i="1"/>
  <c r="O25" i="1"/>
  <c r="N25" i="1"/>
  <c r="M25" i="1"/>
  <c r="L25" i="1" s="1"/>
  <c r="F25" i="1"/>
  <c r="D25" i="1"/>
  <c r="K22" i="1"/>
  <c r="I22" i="1"/>
  <c r="I4" i="1" s="1"/>
  <c r="G22" i="1"/>
  <c r="G4" i="1" s="1"/>
  <c r="E22" i="1"/>
  <c r="C22" i="1"/>
  <c r="M22" i="1" s="1"/>
  <c r="B22" i="1"/>
  <c r="N22" i="1" s="1"/>
  <c r="P21" i="1"/>
  <c r="O21" i="1"/>
  <c r="N21" i="1"/>
  <c r="M21" i="1"/>
  <c r="L21" i="1" s="1"/>
  <c r="F21" i="1"/>
  <c r="D21" i="1"/>
  <c r="O20" i="1"/>
  <c r="P20" i="1" s="1"/>
  <c r="N20" i="1"/>
  <c r="M20" i="1"/>
  <c r="L20" i="1" s="1"/>
  <c r="H20" i="1"/>
  <c r="F20" i="1"/>
  <c r="D20" i="1"/>
  <c r="P19" i="1"/>
  <c r="O19" i="1"/>
  <c r="N19" i="1"/>
  <c r="M19" i="1"/>
  <c r="L19" i="1" s="1"/>
  <c r="J19" i="1"/>
  <c r="H19" i="1"/>
  <c r="F19" i="1"/>
  <c r="D19" i="1"/>
  <c r="O18" i="1"/>
  <c r="P18" i="1" s="1"/>
  <c r="N18" i="1"/>
  <c r="M18" i="1"/>
  <c r="L18" i="1"/>
  <c r="J18" i="1"/>
  <c r="H18" i="1"/>
  <c r="F18" i="1"/>
  <c r="D18" i="1"/>
  <c r="M17" i="1"/>
  <c r="F17" i="1" s="1"/>
  <c r="L17" i="1"/>
  <c r="H17" i="1"/>
  <c r="K14" i="1"/>
  <c r="K4" i="1" s="1"/>
  <c r="I14" i="1"/>
  <c r="G14" i="1"/>
  <c r="E14" i="1"/>
  <c r="E4" i="1" s="1"/>
  <c r="C14" i="1"/>
  <c r="M14" i="1" s="1"/>
  <c r="B14" i="1"/>
  <c r="M13" i="1"/>
  <c r="F13" i="1" s="1"/>
  <c r="L13" i="1"/>
  <c r="H13" i="1"/>
  <c r="M12" i="1"/>
  <c r="H12" i="1" s="1"/>
  <c r="J12" i="1"/>
  <c r="O11" i="1"/>
  <c r="P11" i="1" s="1"/>
  <c r="N11" i="1"/>
  <c r="M11" i="1"/>
  <c r="J11" i="1" s="1"/>
  <c r="L11" i="1"/>
  <c r="M10" i="1"/>
  <c r="L10" i="1" s="1"/>
  <c r="P9" i="1"/>
  <c r="O9" i="1"/>
  <c r="N9" i="1"/>
  <c r="M9" i="1"/>
  <c r="L9" i="1" s="1"/>
  <c r="F9" i="1"/>
  <c r="D9" i="1"/>
  <c r="O6" i="1"/>
  <c r="P6" i="1" s="1"/>
  <c r="M6" i="1"/>
  <c r="N6" i="1" s="1"/>
  <c r="H6" i="1"/>
  <c r="F6" i="1"/>
  <c r="D6" i="1"/>
  <c r="B4" i="1"/>
  <c r="J14" i="1" l="1"/>
  <c r="F14" i="1"/>
  <c r="H14" i="1"/>
  <c r="N14" i="1"/>
  <c r="L14" i="1"/>
  <c r="D14" i="1"/>
  <c r="O4" i="1"/>
  <c r="F29" i="1"/>
  <c r="J29" i="1"/>
  <c r="N29" i="1"/>
  <c r="H29" i="1"/>
  <c r="L29" i="1"/>
  <c r="D29" i="1"/>
  <c r="O14" i="1"/>
  <c r="P14" i="1" s="1"/>
  <c r="F37" i="1"/>
  <c r="J37" i="1"/>
  <c r="L37" i="1"/>
  <c r="D37" i="1"/>
  <c r="H37" i="1"/>
  <c r="F22" i="1"/>
  <c r="L22" i="1"/>
  <c r="D22" i="1"/>
  <c r="J22" i="1"/>
  <c r="H22" i="1"/>
  <c r="J28" i="1"/>
  <c r="J32" i="1"/>
  <c r="N10" i="1"/>
  <c r="L12" i="1"/>
  <c r="J13" i="1"/>
  <c r="J17" i="1"/>
  <c r="N26" i="1"/>
  <c r="L28" i="1"/>
  <c r="L32" i="1"/>
  <c r="J33" i="1"/>
  <c r="D26" i="1"/>
  <c r="J6" i="1"/>
  <c r="H9" i="1"/>
  <c r="F10" i="1"/>
  <c r="D11" i="1"/>
  <c r="O12" i="1"/>
  <c r="P12" i="1" s="1"/>
  <c r="N13" i="1"/>
  <c r="N17" i="1"/>
  <c r="J20" i="1"/>
  <c r="H21" i="1"/>
  <c r="H25" i="1"/>
  <c r="F26" i="1"/>
  <c r="D27" i="1"/>
  <c r="O28" i="1"/>
  <c r="P28" i="1" s="1"/>
  <c r="O32" i="1"/>
  <c r="N33" i="1"/>
  <c r="L35" i="1"/>
  <c r="O10" i="1"/>
  <c r="P10" i="1" s="1"/>
  <c r="N28" i="1"/>
  <c r="N32" i="1"/>
  <c r="L6" i="1"/>
  <c r="J9" i="1"/>
  <c r="H10" i="1"/>
  <c r="F11" i="1"/>
  <c r="D12" i="1"/>
  <c r="O13" i="1"/>
  <c r="P13" i="1" s="1"/>
  <c r="O17" i="1"/>
  <c r="J21" i="1"/>
  <c r="J25" i="1"/>
  <c r="H26" i="1"/>
  <c r="F27" i="1"/>
  <c r="D28" i="1"/>
  <c r="D32" i="1"/>
  <c r="O33" i="1"/>
  <c r="P33" i="1" s="1"/>
  <c r="C4" i="1"/>
  <c r="M4" i="1" s="1"/>
  <c r="N4" i="1" s="1"/>
  <c r="J10" i="1"/>
  <c r="H11" i="1"/>
  <c r="F12" i="1"/>
  <c r="D13" i="1"/>
  <c r="D17" i="1"/>
  <c r="J26" i="1"/>
  <c r="H27" i="1"/>
  <c r="F28" i="1"/>
  <c r="F32" i="1"/>
  <c r="D33" i="1"/>
  <c r="N35" i="1"/>
  <c r="P4" i="1"/>
  <c r="D10" i="1"/>
  <c r="N12" i="1"/>
  <c r="P26" i="1"/>
  <c r="O29" i="1" l="1"/>
  <c r="P29" i="1" s="1"/>
  <c r="O37" i="1"/>
  <c r="P37" i="1" s="1"/>
  <c r="P32" i="1"/>
  <c r="J4" i="1"/>
  <c r="F4" i="1"/>
  <c r="L4" i="1"/>
  <c r="D4" i="1"/>
  <c r="H4" i="1"/>
  <c r="O22" i="1"/>
  <c r="P22" i="1" s="1"/>
  <c r="P17" i="1"/>
</calcChain>
</file>

<file path=xl/sharedStrings.xml><?xml version="1.0" encoding="utf-8"?>
<sst xmlns="http://schemas.openxmlformats.org/spreadsheetml/2006/main" count="52" uniqueCount="41">
  <si>
    <t>N - MICOUD NORTH</t>
  </si>
  <si>
    <t>H. ROSERIE</t>
  </si>
  <si>
    <t>G. RIGOBERT</t>
  </si>
  <si>
    <t>M. ALEXANDER</t>
  </si>
  <si>
    <t>J. COMPTON-ANTOINE</t>
  </si>
  <si>
    <t>Total Electors</t>
  </si>
  <si>
    <t>SLP</t>
  </si>
  <si>
    <t>UWP</t>
  </si>
  <si>
    <t>INDEP</t>
  </si>
  <si>
    <t>INDP</t>
  </si>
  <si>
    <t>Rejected</t>
  </si>
  <si>
    <t>Votes Cast</t>
  </si>
  <si>
    <t>Not Cast</t>
  </si>
  <si>
    <t>N1</t>
  </si>
  <si>
    <t>PRASLIN COMMUNITY CENTRE</t>
  </si>
  <si>
    <t>A-Z</t>
  </si>
  <si>
    <t>Police</t>
  </si>
  <si>
    <t>N2</t>
  </si>
  <si>
    <t>MON REPOS COMBINED SCHOOL</t>
  </si>
  <si>
    <t>A-E</t>
  </si>
  <si>
    <t>F-JN</t>
  </si>
  <si>
    <t>JO-M</t>
  </si>
  <si>
    <t>N-SM</t>
  </si>
  <si>
    <t>SO-Z</t>
  </si>
  <si>
    <t>Sub</t>
  </si>
  <si>
    <t>N3</t>
  </si>
  <si>
    <t>PATIENCE COMBINED SCHOOL</t>
  </si>
  <si>
    <t>A-C</t>
  </si>
  <si>
    <t>D-I</t>
  </si>
  <si>
    <t>J-L</t>
  </si>
  <si>
    <t>M-R</t>
  </si>
  <si>
    <t>S-Z</t>
  </si>
  <si>
    <t>N4</t>
  </si>
  <si>
    <t>MICOUD INFANT SCHOOL</t>
  </si>
  <si>
    <t>M-Z</t>
  </si>
  <si>
    <t>N5</t>
  </si>
  <si>
    <t>MICOUD SECONDARY SCHOOL</t>
  </si>
  <si>
    <t xml:space="preserve">A-C </t>
  </si>
  <si>
    <t>D-G</t>
  </si>
  <si>
    <t>H-MA</t>
  </si>
  <si>
    <t>MC-R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</si>
</sst>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4" fillId="4" borderId="1" xfId="0" applyFont="1" applyFill="1" applyBorder="1" applyAlignment="1">
      <alignment horizontal="center"/>
    </xf>
    <xf numFmtId="0" fontId="2" fillId="4" borderId="2" xfId="0" applyFont="1" applyFill="1" applyBorder="1"/>
    <xf numFmtId="0" fontId="4" fillId="5" borderId="1" xfId="0" applyFont="1" applyFill="1" applyBorder="1" applyAlignment="1">
      <alignment horizontal="center"/>
    </xf>
    <xf numFmtId="0" fontId="5" fillId="5" borderId="2" xfId="0" applyFont="1" applyFill="1" applyBorder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0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4" borderId="2" xfId="0" applyFont="1" applyFill="1" applyBorder="1"/>
    <xf numFmtId="0" fontId="0" fillId="5" borderId="1" xfId="0" applyFont="1" applyFill="1" applyBorder="1" applyAlignment="1">
      <alignment horizontal="center"/>
    </xf>
    <xf numFmtId="0" fontId="2" fillId="5" borderId="2" xfId="0" applyFont="1" applyFill="1" applyBorder="1"/>
    <xf numFmtId="0" fontId="0" fillId="0" borderId="1" xfId="0" applyFont="1" applyBorder="1" applyAlignment="1">
      <alignment horizontal="center"/>
    </xf>
    <xf numFmtId="0" fontId="3" fillId="0" borderId="3" xfId="0" applyFont="1" applyBorder="1"/>
    <xf numFmtId="0" fontId="3" fillId="2" borderId="3" xfId="0" applyFont="1" applyFill="1" applyBorder="1"/>
    <xf numFmtId="10" fontId="3" fillId="2" borderId="3" xfId="0" applyNumberFormat="1" applyFont="1" applyFill="1" applyBorder="1"/>
    <xf numFmtId="0" fontId="3" fillId="3" borderId="3" xfId="0" applyFont="1" applyFill="1" applyBorder="1"/>
    <xf numFmtId="10" fontId="3" fillId="3" borderId="3" xfId="0" applyNumberFormat="1" applyFont="1" applyFill="1" applyBorder="1"/>
    <xf numFmtId="0" fontId="3" fillId="4" borderId="3" xfId="0" applyFont="1" applyFill="1" applyBorder="1"/>
    <xf numFmtId="10" fontId="3" fillId="4" borderId="3" xfId="0" applyNumberFormat="1" applyFont="1" applyFill="1" applyBorder="1"/>
    <xf numFmtId="0" fontId="3" fillId="5" borderId="3" xfId="0" applyFont="1" applyFill="1" applyBorder="1"/>
    <xf numFmtId="10" fontId="3" fillId="5" borderId="3" xfId="0" applyNumberFormat="1" applyFont="1" applyFill="1" applyBorder="1"/>
    <xf numFmtId="10" fontId="3" fillId="0" borderId="3" xfId="0" applyNumberFormat="1" applyFont="1" applyBorder="1"/>
    <xf numFmtId="0" fontId="6" fillId="0" borderId="3" xfId="0" applyFont="1" applyBorder="1"/>
    <xf numFmtId="0" fontId="2" fillId="2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Font="1" applyBorder="1"/>
    <xf numFmtId="0" fontId="0" fillId="2" borderId="3" xfId="0" applyFont="1" applyFill="1" applyBorder="1"/>
    <xf numFmtId="10" fontId="0" fillId="2" borderId="3" xfId="0" applyNumberFormat="1" applyFont="1" applyFill="1" applyBorder="1"/>
    <xf numFmtId="0" fontId="0" fillId="3" borderId="3" xfId="0" applyFont="1" applyFill="1" applyBorder="1"/>
    <xf numFmtId="10" fontId="0" fillId="3" borderId="3" xfId="0" applyNumberFormat="1" applyFont="1" applyFill="1" applyBorder="1"/>
    <xf numFmtId="0" fontId="0" fillId="4" borderId="3" xfId="0" applyFont="1" applyFill="1" applyBorder="1"/>
    <xf numFmtId="10" fontId="0" fillId="4" borderId="3" xfId="0" applyNumberFormat="1" applyFont="1" applyFill="1" applyBorder="1"/>
    <xf numFmtId="0" fontId="0" fillId="5" borderId="3" xfId="0" applyFont="1" applyFill="1" applyBorder="1"/>
    <xf numFmtId="10" fontId="0" fillId="5" borderId="3" xfId="0" applyNumberFormat="1" applyFont="1" applyFill="1" applyBorder="1"/>
    <xf numFmtId="10" fontId="0" fillId="0" borderId="3" xfId="0" applyNumberFormat="1" applyFont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20" sqref="L20"/>
    </sheetView>
  </sheetViews>
  <sheetFormatPr defaultColWidth="17.33203125" defaultRowHeight="15" customHeight="1" x14ac:dyDescent="0.25"/>
  <cols>
    <col min="1" max="1" width="7.5546875" style="4" customWidth="1"/>
    <col min="2" max="2" width="8" style="4" customWidth="1"/>
    <col min="3" max="3" width="9.44140625" style="4" customWidth="1"/>
    <col min="4" max="4" width="9.33203125" style="4" customWidth="1"/>
    <col min="5" max="8" width="7.6640625" style="4" customWidth="1"/>
    <col min="9" max="9" width="9.44140625" style="4" customWidth="1"/>
    <col min="10" max="10" width="9.88671875" style="4" customWidth="1"/>
    <col min="11" max="11" width="7.33203125" style="4" customWidth="1"/>
    <col min="12" max="12" width="9.109375" style="4" customWidth="1"/>
    <col min="13" max="13" width="8" style="4" customWidth="1"/>
    <col min="14" max="14" width="9.109375" style="4" customWidth="1"/>
    <col min="15" max="15" width="9.33203125" style="4" customWidth="1"/>
    <col min="16" max="16" width="12.33203125" style="4" customWidth="1"/>
    <col min="17" max="26" width="11.44140625" style="4" customWidth="1"/>
    <col min="27" max="16384" width="17.33203125" style="4"/>
  </cols>
  <sheetData>
    <row r="1" spans="1:26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</row>
    <row r="2" spans="1:26" ht="12" customHeight="1" x14ac:dyDescent="0.25">
      <c r="A2" s="5"/>
      <c r="B2" s="6"/>
      <c r="C2" s="7" t="s">
        <v>1</v>
      </c>
      <c r="D2" s="8"/>
      <c r="E2" s="9" t="s">
        <v>2</v>
      </c>
      <c r="F2" s="10"/>
      <c r="G2" s="11" t="s">
        <v>3</v>
      </c>
      <c r="H2" s="12"/>
      <c r="I2" s="13" t="s">
        <v>4</v>
      </c>
      <c r="J2" s="14"/>
      <c r="K2" s="15"/>
      <c r="L2" s="16"/>
      <c r="M2" s="15"/>
      <c r="N2" s="16"/>
      <c r="O2" s="15"/>
      <c r="P2" s="16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" customHeight="1" x14ac:dyDescent="0.25">
      <c r="A3" s="17" t="s">
        <v>5</v>
      </c>
      <c r="B3" s="6"/>
      <c r="C3" s="18" t="s">
        <v>6</v>
      </c>
      <c r="D3" s="19"/>
      <c r="E3" s="20" t="s">
        <v>7</v>
      </c>
      <c r="F3" s="10"/>
      <c r="G3" s="21" t="s">
        <v>8</v>
      </c>
      <c r="H3" s="22"/>
      <c r="I3" s="23" t="s">
        <v>9</v>
      </c>
      <c r="J3" s="24"/>
      <c r="K3" s="25" t="s">
        <v>10</v>
      </c>
      <c r="L3" s="6"/>
      <c r="M3" s="25" t="s">
        <v>11</v>
      </c>
      <c r="N3" s="6"/>
      <c r="O3" s="25" t="s">
        <v>12</v>
      </c>
      <c r="P3" s="6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" customHeight="1" x14ac:dyDescent="0.25">
      <c r="A4" s="26"/>
      <c r="B4" s="26">
        <f>+B6+B7+B14+B15+B22+B23+B29+B30+B37+B38</f>
        <v>7449</v>
      </c>
      <c r="C4" s="27">
        <f>SUM(C6,C14,C22,C29,C37,C38)</f>
        <v>927</v>
      </c>
      <c r="D4" s="28">
        <f>IF((M4=0),"",(C4/M4))</f>
        <v>0.24899274778404512</v>
      </c>
      <c r="E4" s="29">
        <f>SUM(E6,E14,E22,E29,E37,E38)</f>
        <v>1910</v>
      </c>
      <c r="F4" s="30">
        <f>IF((M4=0),"",(E4/M4))</f>
        <v>0.51302712865968303</v>
      </c>
      <c r="G4" s="31">
        <f>SUM(G6,G14,G22,G29,G37,G38)</f>
        <v>4</v>
      </c>
      <c r="H4" s="32">
        <f>IF((M4=0),"",(G4/M4))</f>
        <v>1.0744023636852001E-3</v>
      </c>
      <c r="I4" s="33">
        <f>SUM(I6,I14,I22,I29,I37,I38)</f>
        <v>787</v>
      </c>
      <c r="J4" s="34">
        <f>IF((M4=0),"",(I4/M4))</f>
        <v>0.21138866505506312</v>
      </c>
      <c r="K4" s="26">
        <f>SUM(K6,K14,K22,K29,K37,K38)</f>
        <v>95</v>
      </c>
      <c r="L4" s="35">
        <f>IF((M4=0),"",(K4/M4))</f>
        <v>2.5517056137523503E-2</v>
      </c>
      <c r="M4" s="26">
        <f>SUM(C4,E4,G4,I4,K4)</f>
        <v>3723</v>
      </c>
      <c r="N4" s="35">
        <f>IF((B4=0),"",(M4/B4))</f>
        <v>0.49979863068868302</v>
      </c>
      <c r="O4" s="26">
        <f>B4-M4</f>
        <v>3726</v>
      </c>
      <c r="P4" s="35">
        <f>IF((B4=0),"",(O4/B4))</f>
        <v>0.50020136931131698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" customHeight="1" x14ac:dyDescent="0.25">
      <c r="A5" s="36" t="s">
        <v>13</v>
      </c>
      <c r="B5" s="26" t="s">
        <v>14</v>
      </c>
      <c r="C5" s="37"/>
      <c r="D5" s="37"/>
      <c r="E5" s="38"/>
      <c r="F5" s="38"/>
      <c r="G5" s="39"/>
      <c r="H5" s="39"/>
      <c r="I5" s="40"/>
      <c r="J5" s="40"/>
      <c r="K5" s="41"/>
      <c r="L5" s="41"/>
      <c r="M5" s="41"/>
      <c r="N5" s="41"/>
      <c r="O5" s="41"/>
      <c r="P5" s="4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 x14ac:dyDescent="0.25">
      <c r="A6" s="26" t="s">
        <v>15</v>
      </c>
      <c r="B6" s="26">
        <v>421</v>
      </c>
      <c r="C6" s="27">
        <v>109</v>
      </c>
      <c r="D6" s="28">
        <f>IF((M6=0),"",(C6/M6))</f>
        <v>0.43083003952569171</v>
      </c>
      <c r="E6" s="29">
        <v>89</v>
      </c>
      <c r="F6" s="30">
        <f>IF((M6=0),"",(E6/M6))</f>
        <v>0.35177865612648224</v>
      </c>
      <c r="G6" s="31">
        <v>0</v>
      </c>
      <c r="H6" s="32">
        <f>IF((M6=0),"",(G6/M6))</f>
        <v>0</v>
      </c>
      <c r="I6" s="33">
        <v>25</v>
      </c>
      <c r="J6" s="34">
        <f>IF((M6=0),"",(I6/M6))</f>
        <v>9.8814229249011856E-2</v>
      </c>
      <c r="K6" s="26">
        <v>30</v>
      </c>
      <c r="L6" s="35">
        <f>IF((M6=0),"",(K6/M6))</f>
        <v>0.11857707509881422</v>
      </c>
      <c r="M6" s="26">
        <f>SUM(C6,E6,G6,I6,K6)</f>
        <v>253</v>
      </c>
      <c r="N6" s="35">
        <f>IF((B6=0),"",(M6/B6))</f>
        <v>0.60095011876484561</v>
      </c>
      <c r="O6" s="26">
        <f>B6-M6</f>
        <v>168</v>
      </c>
      <c r="P6" s="35">
        <f>IF((B6=0),"",(O6/B6))</f>
        <v>0.39904988123515439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" customHeight="1" x14ac:dyDescent="0.25">
      <c r="A7" s="26" t="s">
        <v>16</v>
      </c>
      <c r="B7" s="26">
        <v>3</v>
      </c>
      <c r="C7" s="27"/>
      <c r="D7" s="28"/>
      <c r="E7" s="29"/>
      <c r="F7" s="30"/>
      <c r="G7" s="31"/>
      <c r="H7" s="32"/>
      <c r="I7" s="33"/>
      <c r="J7" s="34"/>
      <c r="K7" s="26"/>
      <c r="L7" s="35"/>
      <c r="M7" s="26"/>
      <c r="N7" s="35"/>
      <c r="O7" s="26"/>
      <c r="P7" s="35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" customHeight="1" x14ac:dyDescent="0.25">
      <c r="A8" s="36" t="s">
        <v>17</v>
      </c>
      <c r="B8" s="26" t="s">
        <v>18</v>
      </c>
      <c r="C8" s="37"/>
      <c r="D8" s="37"/>
      <c r="E8" s="38"/>
      <c r="F8" s="38"/>
      <c r="G8" s="39"/>
      <c r="H8" s="39"/>
      <c r="I8" s="40"/>
      <c r="J8" s="40"/>
      <c r="K8" s="41"/>
      <c r="L8" s="41"/>
      <c r="M8" s="41"/>
      <c r="N8" s="41"/>
      <c r="O8" s="41"/>
      <c r="P8" s="4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25">
      <c r="A9" s="42" t="s">
        <v>19</v>
      </c>
      <c r="B9" s="42">
        <v>367</v>
      </c>
      <c r="C9" s="43">
        <v>51</v>
      </c>
      <c r="D9" s="44">
        <f t="shared" ref="D9:D14" si="0">IF((M9=0),"",(C9/M9))</f>
        <v>0.32903225806451614</v>
      </c>
      <c r="E9" s="45">
        <v>86</v>
      </c>
      <c r="F9" s="46">
        <f t="shared" ref="F9:F14" si="1">IF((M9=0),"",(E9/M9))</f>
        <v>0.55483870967741933</v>
      </c>
      <c r="G9" s="47">
        <v>0</v>
      </c>
      <c r="H9" s="48">
        <f t="shared" ref="H9:H14" si="2">IF((M9=0),"",(G9/M9))</f>
        <v>0</v>
      </c>
      <c r="I9" s="49">
        <v>15</v>
      </c>
      <c r="J9" s="50">
        <f t="shared" ref="J9:J14" si="3">IF((M9=0),"",(I9/M9))</f>
        <v>9.6774193548387094E-2</v>
      </c>
      <c r="K9" s="42">
        <v>3</v>
      </c>
      <c r="L9" s="51">
        <f t="shared" ref="L9:L14" si="4">IF((M9=0),"",(K9/M9))</f>
        <v>1.935483870967742E-2</v>
      </c>
      <c r="M9" s="42">
        <f t="shared" ref="M9:M14" si="5">SUM(C9,E9,G9,I9,K9)</f>
        <v>155</v>
      </c>
      <c r="N9" s="51">
        <f t="shared" ref="N9:N14" si="6">IF((B9=0),"",(M9/B9))</f>
        <v>0.42234332425068122</v>
      </c>
      <c r="O9" s="42">
        <f>B9-M9</f>
        <v>212</v>
      </c>
      <c r="P9" s="51">
        <f t="shared" ref="P9:P14" si="7">IF((B9=0),"",(O9/B9))</f>
        <v>0.57765667574931878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 x14ac:dyDescent="0.25">
      <c r="A10" s="42" t="s">
        <v>20</v>
      </c>
      <c r="B10" s="42">
        <v>383</v>
      </c>
      <c r="C10" s="43">
        <v>51</v>
      </c>
      <c r="D10" s="44">
        <f t="shared" si="0"/>
        <v>0.35915492957746481</v>
      </c>
      <c r="E10" s="45">
        <v>82</v>
      </c>
      <c r="F10" s="46">
        <f t="shared" si="1"/>
        <v>0.57746478873239437</v>
      </c>
      <c r="G10" s="47">
        <v>0</v>
      </c>
      <c r="H10" s="48">
        <f t="shared" si="2"/>
        <v>0</v>
      </c>
      <c r="I10" s="49">
        <v>9</v>
      </c>
      <c r="J10" s="50">
        <f t="shared" si="3"/>
        <v>6.3380281690140844E-2</v>
      </c>
      <c r="K10" s="42">
        <v>0</v>
      </c>
      <c r="L10" s="51">
        <f t="shared" si="4"/>
        <v>0</v>
      </c>
      <c r="M10" s="42">
        <f t="shared" si="5"/>
        <v>142</v>
      </c>
      <c r="N10" s="51">
        <f t="shared" si="6"/>
        <v>0.37075718015665798</v>
      </c>
      <c r="O10" s="42">
        <f>B10-M10</f>
        <v>241</v>
      </c>
      <c r="P10" s="51">
        <f t="shared" si="7"/>
        <v>0.62924281984334207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25">
      <c r="A11" s="42" t="s">
        <v>21</v>
      </c>
      <c r="B11" s="42">
        <v>357</v>
      </c>
      <c r="C11" s="43">
        <v>45</v>
      </c>
      <c r="D11" s="44">
        <f t="shared" si="0"/>
        <v>0.30405405405405406</v>
      </c>
      <c r="E11" s="45">
        <v>77</v>
      </c>
      <c r="F11" s="46">
        <f t="shared" si="1"/>
        <v>0.52027027027027029</v>
      </c>
      <c r="G11" s="47">
        <v>0</v>
      </c>
      <c r="H11" s="48">
        <f t="shared" si="2"/>
        <v>0</v>
      </c>
      <c r="I11" s="49">
        <v>21</v>
      </c>
      <c r="J11" s="50">
        <f t="shared" si="3"/>
        <v>0.14189189189189189</v>
      </c>
      <c r="K11" s="42">
        <v>5</v>
      </c>
      <c r="L11" s="51">
        <f t="shared" si="4"/>
        <v>3.3783783783783786E-2</v>
      </c>
      <c r="M11" s="42">
        <f t="shared" si="5"/>
        <v>148</v>
      </c>
      <c r="N11" s="51">
        <f t="shared" si="6"/>
        <v>0.41456582633053224</v>
      </c>
      <c r="O11" s="42">
        <f>B11-M11</f>
        <v>209</v>
      </c>
      <c r="P11" s="51">
        <f t="shared" si="7"/>
        <v>0.58543417366946782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25">
      <c r="A12" s="42" t="s">
        <v>22</v>
      </c>
      <c r="B12" s="42">
        <v>330</v>
      </c>
      <c r="C12" s="43">
        <v>47</v>
      </c>
      <c r="D12" s="44">
        <f t="shared" si="0"/>
        <v>0.29559748427672955</v>
      </c>
      <c r="E12" s="45">
        <v>87</v>
      </c>
      <c r="F12" s="46">
        <f t="shared" si="1"/>
        <v>0.54716981132075471</v>
      </c>
      <c r="G12" s="47">
        <v>0</v>
      </c>
      <c r="H12" s="48">
        <f t="shared" si="2"/>
        <v>0</v>
      </c>
      <c r="I12" s="49">
        <v>22</v>
      </c>
      <c r="J12" s="50">
        <f t="shared" si="3"/>
        <v>0.13836477987421383</v>
      </c>
      <c r="K12" s="42">
        <v>3</v>
      </c>
      <c r="L12" s="51">
        <f t="shared" si="4"/>
        <v>1.8867924528301886E-2</v>
      </c>
      <c r="M12" s="42">
        <f t="shared" si="5"/>
        <v>159</v>
      </c>
      <c r="N12" s="51">
        <f t="shared" si="6"/>
        <v>0.48181818181818181</v>
      </c>
      <c r="O12" s="42">
        <f>B12-M12</f>
        <v>171</v>
      </c>
      <c r="P12" s="51">
        <f t="shared" si="7"/>
        <v>0.51818181818181819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25">
      <c r="A13" s="42" t="s">
        <v>23</v>
      </c>
      <c r="B13" s="42">
        <v>240</v>
      </c>
      <c r="C13" s="43">
        <v>40</v>
      </c>
      <c r="D13" s="44">
        <f t="shared" si="0"/>
        <v>0.38834951456310679</v>
      </c>
      <c r="E13" s="45">
        <v>48</v>
      </c>
      <c r="F13" s="46">
        <f t="shared" si="1"/>
        <v>0.46601941747572817</v>
      </c>
      <c r="G13" s="47">
        <v>0</v>
      </c>
      <c r="H13" s="48">
        <f t="shared" si="2"/>
        <v>0</v>
      </c>
      <c r="I13" s="49">
        <v>15</v>
      </c>
      <c r="J13" s="50">
        <f t="shared" si="3"/>
        <v>0.14563106796116504</v>
      </c>
      <c r="K13" s="42">
        <v>0</v>
      </c>
      <c r="L13" s="51">
        <f t="shared" si="4"/>
        <v>0</v>
      </c>
      <c r="M13" s="42">
        <f t="shared" si="5"/>
        <v>103</v>
      </c>
      <c r="N13" s="51">
        <f t="shared" si="6"/>
        <v>0.42916666666666664</v>
      </c>
      <c r="O13" s="42">
        <f>B13-M13</f>
        <v>137</v>
      </c>
      <c r="P13" s="51">
        <f t="shared" si="7"/>
        <v>0.5708333333333333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" customHeight="1" x14ac:dyDescent="0.25">
      <c r="A14" s="26" t="s">
        <v>24</v>
      </c>
      <c r="B14" s="26">
        <f>SUM(B9:B13)</f>
        <v>1677</v>
      </c>
      <c r="C14" s="27">
        <f>SUM(C9:C13)</f>
        <v>234</v>
      </c>
      <c r="D14" s="28">
        <f t="shared" si="0"/>
        <v>0.33097595473833097</v>
      </c>
      <c r="E14" s="29">
        <f>SUM(E9:E13)</f>
        <v>380</v>
      </c>
      <c r="F14" s="30">
        <f t="shared" si="1"/>
        <v>0.5374823196605375</v>
      </c>
      <c r="G14" s="31">
        <f>SUM(G9:G13)</f>
        <v>0</v>
      </c>
      <c r="H14" s="32">
        <f t="shared" si="2"/>
        <v>0</v>
      </c>
      <c r="I14" s="33">
        <f>SUM(I9:I13)</f>
        <v>82</v>
      </c>
      <c r="J14" s="34">
        <f t="shared" si="3"/>
        <v>0.11598302687411598</v>
      </c>
      <c r="K14" s="26">
        <f>SUM(K9:K13)</f>
        <v>11</v>
      </c>
      <c r="L14" s="35">
        <f t="shared" si="4"/>
        <v>1.5558698727015558E-2</v>
      </c>
      <c r="M14" s="26">
        <f t="shared" si="5"/>
        <v>707</v>
      </c>
      <c r="N14" s="35">
        <f t="shared" si="6"/>
        <v>0.42158616577221231</v>
      </c>
      <c r="O14" s="26">
        <f>SUM(O9:O13)</f>
        <v>970</v>
      </c>
      <c r="P14" s="35">
        <f t="shared" si="7"/>
        <v>0.57841383422778769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" customHeight="1" x14ac:dyDescent="0.25">
      <c r="A15" s="26" t="s">
        <v>16</v>
      </c>
      <c r="B15" s="26">
        <v>63</v>
      </c>
      <c r="C15" s="27"/>
      <c r="D15" s="28"/>
      <c r="E15" s="29"/>
      <c r="F15" s="30"/>
      <c r="G15" s="31"/>
      <c r="H15" s="32"/>
      <c r="I15" s="33"/>
      <c r="J15" s="34"/>
      <c r="K15" s="26"/>
      <c r="L15" s="35"/>
      <c r="M15" s="26"/>
      <c r="N15" s="35"/>
      <c r="O15" s="26"/>
      <c r="P15" s="35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" customHeight="1" x14ac:dyDescent="0.25">
      <c r="A16" s="36" t="s">
        <v>25</v>
      </c>
      <c r="B16" s="26" t="s">
        <v>26</v>
      </c>
      <c r="C16" s="37"/>
      <c r="D16" s="37"/>
      <c r="E16" s="38"/>
      <c r="F16" s="38"/>
      <c r="G16" s="39"/>
      <c r="H16" s="39"/>
      <c r="I16" s="40"/>
      <c r="J16" s="40"/>
      <c r="K16" s="41"/>
      <c r="L16" s="41"/>
      <c r="M16" s="41"/>
      <c r="N16" s="41"/>
      <c r="O16" s="41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" customHeight="1" x14ac:dyDescent="0.25">
      <c r="A17" s="42" t="s">
        <v>27</v>
      </c>
      <c r="B17" s="42">
        <v>360</v>
      </c>
      <c r="C17" s="43">
        <v>67</v>
      </c>
      <c r="D17" s="44">
        <f t="shared" ref="D17:D22" si="8">IF((M17=0),"",(C17/M17))</f>
        <v>0.35828877005347592</v>
      </c>
      <c r="E17" s="45">
        <v>81</v>
      </c>
      <c r="F17" s="46">
        <f t="shared" ref="F17:F22" si="9">IF((M17=0),"",(E17/M17))</f>
        <v>0.43315508021390375</v>
      </c>
      <c r="G17" s="47">
        <v>0</v>
      </c>
      <c r="H17" s="48">
        <f t="shared" ref="H17:H22" si="10">IF((M17=0),"",(G17/M17))</f>
        <v>0</v>
      </c>
      <c r="I17" s="49">
        <v>37</v>
      </c>
      <c r="J17" s="50">
        <f t="shared" ref="J17:J22" si="11">IF((M17=0),"",(I17/M17))</f>
        <v>0.19786096256684493</v>
      </c>
      <c r="K17" s="42">
        <v>2</v>
      </c>
      <c r="L17" s="51">
        <f t="shared" ref="L17:L22" si="12">IF((M17=0),"",(K17/M17))</f>
        <v>1.06951871657754E-2</v>
      </c>
      <c r="M17" s="42">
        <f t="shared" ref="M17:M22" si="13">SUM(C17,E17,G17,I17,K17)</f>
        <v>187</v>
      </c>
      <c r="N17" s="51">
        <f t="shared" ref="N17:N22" si="14">IF((B17=0),"",(M17/B17))</f>
        <v>0.51944444444444449</v>
      </c>
      <c r="O17" s="42">
        <f>B17-M17</f>
        <v>173</v>
      </c>
      <c r="P17" s="51">
        <f t="shared" ref="P17:P22" si="15">IF((B17=0),"",(O17/B17))</f>
        <v>0.48055555555555557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" customHeight="1" x14ac:dyDescent="0.25">
      <c r="A18" s="42" t="s">
        <v>28</v>
      </c>
      <c r="B18" s="42">
        <v>398</v>
      </c>
      <c r="C18" s="43">
        <v>85</v>
      </c>
      <c r="D18" s="44">
        <f t="shared" si="8"/>
        <v>0.3794642857142857</v>
      </c>
      <c r="E18" s="45">
        <v>87</v>
      </c>
      <c r="F18" s="46">
        <f t="shared" si="9"/>
        <v>0.38839285714285715</v>
      </c>
      <c r="G18" s="47">
        <v>0</v>
      </c>
      <c r="H18" s="48">
        <f t="shared" si="10"/>
        <v>0</v>
      </c>
      <c r="I18" s="49">
        <v>47</v>
      </c>
      <c r="J18" s="50">
        <f t="shared" si="11"/>
        <v>0.20982142857142858</v>
      </c>
      <c r="K18" s="42">
        <v>5</v>
      </c>
      <c r="L18" s="51">
        <f t="shared" si="12"/>
        <v>2.2321428571428572E-2</v>
      </c>
      <c r="M18" s="42">
        <f t="shared" si="13"/>
        <v>224</v>
      </c>
      <c r="N18" s="51">
        <f t="shared" si="14"/>
        <v>0.56281407035175879</v>
      </c>
      <c r="O18" s="42">
        <f>B18-M18</f>
        <v>174</v>
      </c>
      <c r="P18" s="51">
        <f t="shared" si="15"/>
        <v>0.43718592964824121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" customHeight="1" x14ac:dyDescent="0.25">
      <c r="A19" s="42" t="s">
        <v>29</v>
      </c>
      <c r="B19" s="42">
        <v>339</v>
      </c>
      <c r="C19" s="43">
        <v>80</v>
      </c>
      <c r="D19" s="44">
        <f t="shared" si="8"/>
        <v>0.43478260869565216</v>
      </c>
      <c r="E19" s="45">
        <v>71</v>
      </c>
      <c r="F19" s="46">
        <f t="shared" si="9"/>
        <v>0.3858695652173913</v>
      </c>
      <c r="G19" s="47">
        <v>2</v>
      </c>
      <c r="H19" s="48">
        <f t="shared" si="10"/>
        <v>1.0869565217391304E-2</v>
      </c>
      <c r="I19" s="49">
        <v>26</v>
      </c>
      <c r="J19" s="50">
        <f t="shared" si="11"/>
        <v>0.14130434782608695</v>
      </c>
      <c r="K19" s="42">
        <v>5</v>
      </c>
      <c r="L19" s="51">
        <f t="shared" si="12"/>
        <v>2.717391304347826E-2</v>
      </c>
      <c r="M19" s="42">
        <f t="shared" si="13"/>
        <v>184</v>
      </c>
      <c r="N19" s="51">
        <f t="shared" si="14"/>
        <v>0.54277286135693215</v>
      </c>
      <c r="O19" s="42">
        <f>B19-M19</f>
        <v>155</v>
      </c>
      <c r="P19" s="51">
        <f t="shared" si="15"/>
        <v>0.45722713864306785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" customHeight="1" x14ac:dyDescent="0.25">
      <c r="A20" s="42" t="s">
        <v>30</v>
      </c>
      <c r="B20" s="42">
        <v>343</v>
      </c>
      <c r="C20" s="43">
        <v>51</v>
      </c>
      <c r="D20" s="44">
        <f t="shared" si="8"/>
        <v>0.30357142857142855</v>
      </c>
      <c r="E20" s="45">
        <v>72</v>
      </c>
      <c r="F20" s="46">
        <f t="shared" si="9"/>
        <v>0.42857142857142855</v>
      </c>
      <c r="G20" s="47">
        <v>0</v>
      </c>
      <c r="H20" s="48">
        <f t="shared" si="10"/>
        <v>0</v>
      </c>
      <c r="I20" s="49">
        <v>37</v>
      </c>
      <c r="J20" s="50">
        <f t="shared" si="11"/>
        <v>0.22023809523809523</v>
      </c>
      <c r="K20" s="42">
        <v>8</v>
      </c>
      <c r="L20" s="51">
        <f t="shared" si="12"/>
        <v>4.7619047619047616E-2</v>
      </c>
      <c r="M20" s="42">
        <f t="shared" si="13"/>
        <v>168</v>
      </c>
      <c r="N20" s="51">
        <f t="shared" si="14"/>
        <v>0.48979591836734693</v>
      </c>
      <c r="O20" s="42">
        <f>B20-M20</f>
        <v>175</v>
      </c>
      <c r="P20" s="51">
        <f t="shared" si="15"/>
        <v>0.51020408163265307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" customHeight="1" x14ac:dyDescent="0.25">
      <c r="A21" s="42" t="s">
        <v>31</v>
      </c>
      <c r="B21" s="42">
        <v>433</v>
      </c>
      <c r="C21" s="43">
        <v>75</v>
      </c>
      <c r="D21" s="44">
        <f t="shared" si="8"/>
        <v>0.3048780487804878</v>
      </c>
      <c r="E21" s="45">
        <v>109</v>
      </c>
      <c r="F21" s="46">
        <f t="shared" si="9"/>
        <v>0.44308943089430897</v>
      </c>
      <c r="G21" s="47">
        <v>0</v>
      </c>
      <c r="H21" s="48">
        <f t="shared" si="10"/>
        <v>0</v>
      </c>
      <c r="I21" s="49">
        <v>54</v>
      </c>
      <c r="J21" s="50">
        <f t="shared" si="11"/>
        <v>0.21951219512195122</v>
      </c>
      <c r="K21" s="42">
        <v>8</v>
      </c>
      <c r="L21" s="51">
        <f t="shared" si="12"/>
        <v>3.2520325203252036E-2</v>
      </c>
      <c r="M21" s="42">
        <f t="shared" si="13"/>
        <v>246</v>
      </c>
      <c r="N21" s="51">
        <f t="shared" si="14"/>
        <v>0.56812933025404155</v>
      </c>
      <c r="O21" s="42">
        <f>B21-M21</f>
        <v>187</v>
      </c>
      <c r="P21" s="51">
        <f t="shared" si="15"/>
        <v>0.43187066974595845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 x14ac:dyDescent="0.25">
      <c r="A22" s="26" t="s">
        <v>24</v>
      </c>
      <c r="B22" s="26">
        <f>SUM(B17:B21)</f>
        <v>1873</v>
      </c>
      <c r="C22" s="27">
        <f>SUM(C17:C21)</f>
        <v>358</v>
      </c>
      <c r="D22" s="28">
        <f t="shared" si="8"/>
        <v>0.35480673934588702</v>
      </c>
      <c r="E22" s="29">
        <f>SUM(E17:E21)</f>
        <v>420</v>
      </c>
      <c r="F22" s="30">
        <f t="shared" si="9"/>
        <v>0.41625371655104065</v>
      </c>
      <c r="G22" s="31">
        <f>SUM(G17:G21)</f>
        <v>2</v>
      </c>
      <c r="H22" s="32">
        <f t="shared" si="10"/>
        <v>1.9821605550049554E-3</v>
      </c>
      <c r="I22" s="33">
        <f>SUM(I17:I21)</f>
        <v>201</v>
      </c>
      <c r="J22" s="34">
        <f t="shared" si="11"/>
        <v>0.19920713577799801</v>
      </c>
      <c r="K22" s="26">
        <f>SUM(K17:K21)</f>
        <v>28</v>
      </c>
      <c r="L22" s="35">
        <f t="shared" si="12"/>
        <v>2.7750247770069375E-2</v>
      </c>
      <c r="M22" s="26">
        <f t="shared" si="13"/>
        <v>1009</v>
      </c>
      <c r="N22" s="35">
        <f t="shared" si="14"/>
        <v>0.5387079551521623</v>
      </c>
      <c r="O22" s="26">
        <f>SUM(O17:O21)</f>
        <v>864</v>
      </c>
      <c r="P22" s="35">
        <f t="shared" si="15"/>
        <v>0.4612920448478377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 x14ac:dyDescent="0.25">
      <c r="A23" s="26" t="s">
        <v>16</v>
      </c>
      <c r="B23" s="26">
        <v>67</v>
      </c>
      <c r="C23" s="27"/>
      <c r="D23" s="28"/>
      <c r="E23" s="29"/>
      <c r="F23" s="30"/>
      <c r="G23" s="31"/>
      <c r="H23" s="32"/>
      <c r="I23" s="33"/>
      <c r="J23" s="34"/>
      <c r="K23" s="26"/>
      <c r="L23" s="35"/>
      <c r="M23" s="26"/>
      <c r="N23" s="35"/>
      <c r="O23" s="26"/>
      <c r="P23" s="35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 x14ac:dyDescent="0.25">
      <c r="A24" s="36" t="s">
        <v>32</v>
      </c>
      <c r="B24" s="26" t="s">
        <v>33</v>
      </c>
      <c r="C24" s="37"/>
      <c r="D24" s="37"/>
      <c r="E24" s="38"/>
      <c r="F24" s="38"/>
      <c r="G24" s="39"/>
      <c r="H24" s="39"/>
      <c r="I24" s="40"/>
      <c r="J24" s="40"/>
      <c r="K24" s="41"/>
      <c r="L24" s="41"/>
      <c r="M24" s="41"/>
      <c r="N24" s="41"/>
      <c r="O24" s="41"/>
      <c r="P24" s="4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 x14ac:dyDescent="0.25">
      <c r="A25" s="42" t="s">
        <v>27</v>
      </c>
      <c r="B25" s="42">
        <v>420</v>
      </c>
      <c r="C25" s="43">
        <v>16</v>
      </c>
      <c r="D25" s="44">
        <f>IF((M25=0),"",(C25/M25))</f>
        <v>8.8397790055248615E-2</v>
      </c>
      <c r="E25" s="45">
        <v>114</v>
      </c>
      <c r="F25" s="46">
        <f>IF((M25=0),"",(E25/M25))</f>
        <v>0.62983425414364635</v>
      </c>
      <c r="G25" s="47">
        <v>0</v>
      </c>
      <c r="H25" s="48">
        <f>IF((M25=0),"",(G25/M25))</f>
        <v>0</v>
      </c>
      <c r="I25" s="49">
        <v>50</v>
      </c>
      <c r="J25" s="50">
        <f>IF((M25=0),"",(I25/M25))</f>
        <v>0.27624309392265195</v>
      </c>
      <c r="K25" s="42">
        <v>1</v>
      </c>
      <c r="L25" s="51">
        <f>IF((M25=0),"",(K25/M25))</f>
        <v>5.5248618784530384E-3</v>
      </c>
      <c r="M25" s="42">
        <f>SUM(C25,E25,G25,I25,K25)</f>
        <v>181</v>
      </c>
      <c r="N25" s="51">
        <f>IF((B25=0),"",(M25/B25))</f>
        <v>0.43095238095238098</v>
      </c>
      <c r="O25" s="42">
        <f>B25-M25</f>
        <v>239</v>
      </c>
      <c r="P25" s="51">
        <f>IF((B25=0),"",(O25/B25))</f>
        <v>0.56904761904761902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 x14ac:dyDescent="0.25">
      <c r="A26" s="42" t="s">
        <v>28</v>
      </c>
      <c r="B26" s="42">
        <v>430</v>
      </c>
      <c r="C26" s="43">
        <v>58</v>
      </c>
      <c r="D26" s="44">
        <f>IF((M26=0),"",(C26/M26))</f>
        <v>0.2283464566929134</v>
      </c>
      <c r="E26" s="45">
        <v>135</v>
      </c>
      <c r="F26" s="46">
        <f>IF((M26=0),"",(E26/M26))</f>
        <v>0.53149606299212604</v>
      </c>
      <c r="G26" s="47">
        <v>0</v>
      </c>
      <c r="H26" s="48">
        <f>IF((M26=0),"",(G26/M26))</f>
        <v>0</v>
      </c>
      <c r="I26" s="49">
        <v>58</v>
      </c>
      <c r="J26" s="50">
        <f>IF((M26=0),"",(I26/M26))</f>
        <v>0.2283464566929134</v>
      </c>
      <c r="K26" s="42">
        <v>3</v>
      </c>
      <c r="L26" s="51">
        <f>IF((M26=0),"",(K26/M26))</f>
        <v>1.1811023622047244E-2</v>
      </c>
      <c r="M26" s="42">
        <f>SUM(C26,E26,G26,I26,K26)</f>
        <v>254</v>
      </c>
      <c r="N26" s="51">
        <f>IF((B26=0),"",(M26/B26))</f>
        <v>0.59069767441860466</v>
      </c>
      <c r="O26" s="42">
        <f>B26-M26</f>
        <v>176</v>
      </c>
      <c r="P26" s="51">
        <f>IF((B26=0),"",(O26/B26))</f>
        <v>0.40930232558139534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 x14ac:dyDescent="0.25">
      <c r="A27" s="42" t="s">
        <v>29</v>
      </c>
      <c r="B27" s="42">
        <v>303</v>
      </c>
      <c r="C27" s="43">
        <v>18</v>
      </c>
      <c r="D27" s="44">
        <f>IF((M27=0),"",(C27/M27))</f>
        <v>0.14285714285714285</v>
      </c>
      <c r="E27" s="45">
        <v>65</v>
      </c>
      <c r="F27" s="46">
        <f>IF((M27=0),"",(E27/M27))</f>
        <v>0.51587301587301593</v>
      </c>
      <c r="G27" s="47">
        <v>1</v>
      </c>
      <c r="H27" s="48">
        <f>IF((M27=0),"",(G27/M27))</f>
        <v>7.9365079365079361E-3</v>
      </c>
      <c r="I27" s="49">
        <v>42</v>
      </c>
      <c r="J27" s="50">
        <f>IF((M27=0),"",(I27/M27))</f>
        <v>0.33333333333333331</v>
      </c>
      <c r="K27" s="42">
        <v>0</v>
      </c>
      <c r="L27" s="51">
        <f>IF((M27=0),"",(K27/M27))</f>
        <v>0</v>
      </c>
      <c r="M27" s="42">
        <f>SUM(C27,E27,G27,I27,K27)</f>
        <v>126</v>
      </c>
      <c r="N27" s="51">
        <f>IF((B27=0),"",(M27/B27))</f>
        <v>0.41584158415841582</v>
      </c>
      <c r="O27" s="42">
        <f>B27-M27</f>
        <v>177</v>
      </c>
      <c r="P27" s="51">
        <f>IF((B27=0),"",(O27/B27))</f>
        <v>0.58415841584158412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 x14ac:dyDescent="0.25">
      <c r="A28" s="42" t="s">
        <v>34</v>
      </c>
      <c r="B28" s="42">
        <v>410</v>
      </c>
      <c r="C28" s="43">
        <v>33</v>
      </c>
      <c r="D28" s="44">
        <f>IF((M28=0),"",(C28/M28))</f>
        <v>0.16751269035532995</v>
      </c>
      <c r="E28" s="45">
        <v>103</v>
      </c>
      <c r="F28" s="46">
        <f>IF((M28=0),"",(E28/M28))</f>
        <v>0.52284263959390864</v>
      </c>
      <c r="G28" s="47">
        <v>0</v>
      </c>
      <c r="H28" s="48">
        <f>IF((M28=0),"",(G28/M28))</f>
        <v>0</v>
      </c>
      <c r="I28" s="49">
        <v>54</v>
      </c>
      <c r="J28" s="50">
        <f>IF((M28=0),"",(I28/M28))</f>
        <v>0.27411167512690354</v>
      </c>
      <c r="K28" s="42">
        <v>7</v>
      </c>
      <c r="L28" s="51">
        <f>IF((M28=0),"",(K28/M28))</f>
        <v>3.553299492385787E-2</v>
      </c>
      <c r="M28" s="42">
        <f>SUM(C28,E28,G28,I28,K28)</f>
        <v>197</v>
      </c>
      <c r="N28" s="51">
        <f>IF((B28=0),"",(M28/B28))</f>
        <v>0.48048780487804876</v>
      </c>
      <c r="O28" s="42">
        <f>B28-M28</f>
        <v>213</v>
      </c>
      <c r="P28" s="51">
        <f>IF((B28=0),"",(O28/B28))</f>
        <v>0.51951219512195124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 x14ac:dyDescent="0.25">
      <c r="A29" s="26" t="s">
        <v>24</v>
      </c>
      <c r="B29" s="26">
        <f>SUM(B25:B28)</f>
        <v>1563</v>
      </c>
      <c r="C29" s="27">
        <f>SUM(C25:C28)</f>
        <v>125</v>
      </c>
      <c r="D29" s="28">
        <f>IF((M29=0),"",(C29/M29))</f>
        <v>0.16490765171503957</v>
      </c>
      <c r="E29" s="29">
        <f>SUM(E25:E28)</f>
        <v>417</v>
      </c>
      <c r="F29" s="30">
        <f>IF((M29=0),"",(E29/M29))</f>
        <v>0.55013192612137207</v>
      </c>
      <c r="G29" s="31">
        <f>SUM(G25:G28)</f>
        <v>1</v>
      </c>
      <c r="H29" s="32">
        <f>IF((M29=0),"",(G29/M29))</f>
        <v>1.3192612137203166E-3</v>
      </c>
      <c r="I29" s="33">
        <f>SUM(I25:I28)</f>
        <v>204</v>
      </c>
      <c r="J29" s="34">
        <f>IF((M29=0),"",(I29/M29))</f>
        <v>0.26912928759894461</v>
      </c>
      <c r="K29" s="26">
        <f>SUM(K25:K28)</f>
        <v>11</v>
      </c>
      <c r="L29" s="35">
        <f>IF((M29=0),"",(K29/M29))</f>
        <v>1.4511873350923483E-2</v>
      </c>
      <c r="M29" s="26">
        <f>SUM(C29,E29,G29,I29,K29)</f>
        <v>758</v>
      </c>
      <c r="N29" s="35">
        <f>IF((B29=0),"",(M29/B29))</f>
        <v>0.4849648112603967</v>
      </c>
      <c r="O29" s="26">
        <f>SUM(O25:O28)</f>
        <v>805</v>
      </c>
      <c r="P29" s="35">
        <f>IF((B29=0),"",(O29/B29))</f>
        <v>0.5150351887396033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 x14ac:dyDescent="0.25">
      <c r="A30" s="26" t="s">
        <v>16</v>
      </c>
      <c r="B30" s="26">
        <v>28</v>
      </c>
      <c r="C30" s="27"/>
      <c r="D30" s="28"/>
      <c r="E30" s="29"/>
      <c r="F30" s="30"/>
      <c r="G30" s="31"/>
      <c r="H30" s="32"/>
      <c r="I30" s="33"/>
      <c r="J30" s="34"/>
      <c r="K30" s="26"/>
      <c r="L30" s="35"/>
      <c r="M30" s="26"/>
      <c r="N30" s="35"/>
      <c r="O30" s="26"/>
      <c r="P30" s="35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 x14ac:dyDescent="0.25">
      <c r="A31" s="36" t="s">
        <v>35</v>
      </c>
      <c r="B31" s="26" t="s">
        <v>36</v>
      </c>
      <c r="C31" s="37"/>
      <c r="D31" s="37"/>
      <c r="E31" s="38"/>
      <c r="F31" s="38"/>
      <c r="G31" s="39"/>
      <c r="H31" s="39"/>
      <c r="I31" s="40"/>
      <c r="J31" s="40"/>
      <c r="K31" s="41"/>
      <c r="L31" s="41"/>
      <c r="M31" s="41"/>
      <c r="N31" s="41"/>
      <c r="O31" s="41"/>
      <c r="P31" s="4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 x14ac:dyDescent="0.25">
      <c r="A32" s="42" t="s">
        <v>37</v>
      </c>
      <c r="B32" s="42">
        <v>412</v>
      </c>
      <c r="C32" s="43">
        <v>42</v>
      </c>
      <c r="D32" s="44">
        <f t="shared" ref="D32:D37" si="16">IF((M32=0),"",(C32/M32))</f>
        <v>0.12</v>
      </c>
      <c r="E32" s="45">
        <v>218</v>
      </c>
      <c r="F32" s="46">
        <f t="shared" ref="F32:F37" si="17">IF((M32=0),"",(E32/M32))</f>
        <v>0.62285714285714289</v>
      </c>
      <c r="G32" s="47">
        <v>0</v>
      </c>
      <c r="H32" s="48">
        <f t="shared" ref="H32:H37" si="18">IF((M32=0),"",(G32/M32))</f>
        <v>0</v>
      </c>
      <c r="I32" s="49">
        <v>90</v>
      </c>
      <c r="J32" s="50">
        <f t="shared" ref="J32:J37" si="19">IF((M32=0),"",(I32/M32))</f>
        <v>0.25714285714285712</v>
      </c>
      <c r="K32" s="42">
        <v>0</v>
      </c>
      <c r="L32" s="51">
        <f t="shared" ref="L32:L37" si="20">IF((M32=0),"",(K32/M32))</f>
        <v>0</v>
      </c>
      <c r="M32" s="42">
        <f t="shared" ref="M32:M37" si="21">SUM(C32,E32,G32,I32,K32)</f>
        <v>350</v>
      </c>
      <c r="N32" s="51">
        <f t="shared" ref="N32:N37" si="22">IF((B32=0),"",(M32/B32))</f>
        <v>0.84951456310679607</v>
      </c>
      <c r="O32" s="42">
        <f>B32-M32</f>
        <v>62</v>
      </c>
      <c r="P32" s="51">
        <f t="shared" ref="P32:P37" si="23">IF((B32=0),"",(O32/B32))</f>
        <v>0.15048543689320387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 x14ac:dyDescent="0.25">
      <c r="A33" s="42" t="s">
        <v>38</v>
      </c>
      <c r="B33" s="42">
        <v>426</v>
      </c>
      <c r="C33" s="43">
        <v>19</v>
      </c>
      <c r="D33" s="44">
        <f t="shared" si="16"/>
        <v>8.5972850678733032E-2</v>
      </c>
      <c r="E33" s="45">
        <v>122</v>
      </c>
      <c r="F33" s="46">
        <f t="shared" si="17"/>
        <v>0.55203619909502266</v>
      </c>
      <c r="G33" s="47">
        <v>1</v>
      </c>
      <c r="H33" s="48">
        <f t="shared" si="18"/>
        <v>4.5248868778280547E-3</v>
      </c>
      <c r="I33" s="49">
        <v>77</v>
      </c>
      <c r="J33" s="50">
        <f t="shared" si="19"/>
        <v>0.34841628959276016</v>
      </c>
      <c r="K33" s="42">
        <v>2</v>
      </c>
      <c r="L33" s="51">
        <f t="shared" si="20"/>
        <v>9.0497737556561094E-3</v>
      </c>
      <c r="M33" s="42">
        <f t="shared" si="21"/>
        <v>221</v>
      </c>
      <c r="N33" s="51">
        <f t="shared" si="22"/>
        <v>0.51877934272300474</v>
      </c>
      <c r="O33" s="42">
        <f>B33-M33</f>
        <v>205</v>
      </c>
      <c r="P33" s="51">
        <f t="shared" si="23"/>
        <v>0.48122065727699531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 x14ac:dyDescent="0.25">
      <c r="A34" s="42" t="s">
        <v>39</v>
      </c>
      <c r="B34" s="42">
        <v>385</v>
      </c>
      <c r="C34" s="43">
        <v>17</v>
      </c>
      <c r="D34" s="44">
        <f t="shared" si="16"/>
        <v>9.0425531914893623E-2</v>
      </c>
      <c r="E34" s="45">
        <v>112</v>
      </c>
      <c r="F34" s="46">
        <f t="shared" si="17"/>
        <v>0.5957446808510638</v>
      </c>
      <c r="G34" s="47">
        <v>0</v>
      </c>
      <c r="H34" s="48">
        <f t="shared" si="18"/>
        <v>0</v>
      </c>
      <c r="I34" s="49">
        <v>54</v>
      </c>
      <c r="J34" s="50">
        <f t="shared" si="19"/>
        <v>0.28723404255319152</v>
      </c>
      <c r="K34" s="42">
        <v>5</v>
      </c>
      <c r="L34" s="51">
        <f t="shared" si="20"/>
        <v>2.6595744680851064E-2</v>
      </c>
      <c r="M34" s="42">
        <f t="shared" si="21"/>
        <v>188</v>
      </c>
      <c r="N34" s="51">
        <f t="shared" si="22"/>
        <v>0.48831168831168831</v>
      </c>
      <c r="O34" s="42">
        <f>B34-M34</f>
        <v>197</v>
      </c>
      <c r="P34" s="51">
        <f t="shared" si="23"/>
        <v>0.51168831168831164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 x14ac:dyDescent="0.25">
      <c r="A35" s="42" t="s">
        <v>40</v>
      </c>
      <c r="B35" s="42">
        <v>245</v>
      </c>
      <c r="C35" s="43">
        <v>11</v>
      </c>
      <c r="D35" s="44">
        <f t="shared" si="16"/>
        <v>0.1</v>
      </c>
      <c r="E35" s="45">
        <v>67</v>
      </c>
      <c r="F35" s="46">
        <f t="shared" si="17"/>
        <v>0.60909090909090913</v>
      </c>
      <c r="G35" s="47">
        <v>0</v>
      </c>
      <c r="H35" s="48">
        <f t="shared" si="18"/>
        <v>0</v>
      </c>
      <c r="I35" s="49">
        <v>26</v>
      </c>
      <c r="J35" s="50">
        <f t="shared" si="19"/>
        <v>0.23636363636363636</v>
      </c>
      <c r="K35" s="42">
        <v>6</v>
      </c>
      <c r="L35" s="51">
        <f t="shared" si="20"/>
        <v>5.4545454545454543E-2</v>
      </c>
      <c r="M35" s="42">
        <f t="shared" si="21"/>
        <v>110</v>
      </c>
      <c r="N35" s="51">
        <f t="shared" si="22"/>
        <v>0.44897959183673469</v>
      </c>
      <c r="O35" s="42">
        <f>B35-M35</f>
        <v>135</v>
      </c>
      <c r="P35" s="51">
        <f t="shared" si="23"/>
        <v>0.55102040816326525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 x14ac:dyDescent="0.25">
      <c r="A36" s="42" t="s">
        <v>31</v>
      </c>
      <c r="B36" s="42">
        <v>257</v>
      </c>
      <c r="C36" s="43">
        <v>12</v>
      </c>
      <c r="D36" s="44">
        <f t="shared" si="16"/>
        <v>9.4488188976377951E-2</v>
      </c>
      <c r="E36" s="45">
        <v>85</v>
      </c>
      <c r="F36" s="46">
        <f t="shared" si="17"/>
        <v>0.6692913385826772</v>
      </c>
      <c r="G36" s="47">
        <v>0</v>
      </c>
      <c r="H36" s="48">
        <f t="shared" si="18"/>
        <v>0</v>
      </c>
      <c r="I36" s="49">
        <v>28</v>
      </c>
      <c r="J36" s="50">
        <f t="shared" si="19"/>
        <v>0.22047244094488189</v>
      </c>
      <c r="K36" s="42">
        <v>2</v>
      </c>
      <c r="L36" s="51">
        <f t="shared" si="20"/>
        <v>1.5748031496062992E-2</v>
      </c>
      <c r="M36" s="42">
        <f t="shared" si="21"/>
        <v>127</v>
      </c>
      <c r="N36" s="51">
        <f t="shared" si="22"/>
        <v>0.49416342412451364</v>
      </c>
      <c r="O36" s="42">
        <f>B36-M36</f>
        <v>130</v>
      </c>
      <c r="P36" s="51">
        <f t="shared" si="23"/>
        <v>0.50583657587548636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 x14ac:dyDescent="0.25">
      <c r="A37" s="26" t="s">
        <v>24</v>
      </c>
      <c r="B37" s="26">
        <f>SUM(B32:B36)</f>
        <v>1725</v>
      </c>
      <c r="C37" s="27">
        <f>SUM(C32:C36)</f>
        <v>101</v>
      </c>
      <c r="D37" s="28">
        <f t="shared" si="16"/>
        <v>0.10140562248995984</v>
      </c>
      <c r="E37" s="29">
        <f>SUM(E32:E36)</f>
        <v>604</v>
      </c>
      <c r="F37" s="30">
        <f t="shared" si="17"/>
        <v>0.60642570281124497</v>
      </c>
      <c r="G37" s="31">
        <f>SUM(G32:G36)</f>
        <v>1</v>
      </c>
      <c r="H37" s="32">
        <f t="shared" si="18"/>
        <v>1.004016064257028E-3</v>
      </c>
      <c r="I37" s="33">
        <f>SUM(I32:I36)</f>
        <v>275</v>
      </c>
      <c r="J37" s="34">
        <f t="shared" si="19"/>
        <v>0.27610441767068272</v>
      </c>
      <c r="K37" s="26">
        <f>SUM(K32:K36)</f>
        <v>15</v>
      </c>
      <c r="L37" s="35">
        <f t="shared" si="20"/>
        <v>1.5060240963855422E-2</v>
      </c>
      <c r="M37" s="26">
        <f t="shared" si="21"/>
        <v>996</v>
      </c>
      <c r="N37" s="35">
        <f t="shared" si="22"/>
        <v>0.57739130434782604</v>
      </c>
      <c r="O37" s="26">
        <f>SUM(O32:O36)</f>
        <v>729</v>
      </c>
      <c r="P37" s="35">
        <f t="shared" si="23"/>
        <v>0.4226086956521739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52" t="s">
        <v>16</v>
      </c>
      <c r="B38" s="52">
        <v>29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customHeight="1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customHeight="1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13">
    <mergeCell ref="K3:L3"/>
    <mergeCell ref="M3:N3"/>
    <mergeCell ref="O3:P3"/>
    <mergeCell ref="A1:Q1"/>
    <mergeCell ref="A2:B2"/>
    <mergeCell ref="E2:F2"/>
    <mergeCell ref="G2:H2"/>
    <mergeCell ref="I2:J2"/>
    <mergeCell ref="A3:B3"/>
    <mergeCell ref="C3:D3"/>
    <mergeCell ref="E3:F3"/>
    <mergeCell ref="G3:H3"/>
    <mergeCell ref="I3:J3"/>
  </mergeCells>
  <pageMargins left="0.75" right="0.75" top="1" bottom="1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N_Micoud_North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2020-06-24T01:55:38Z</dcterms:created>
  <dcterms:modified xsi:type="dcterms:W3CDTF">2020-06-24T01:55:52Z</dcterms:modified>
</cp:coreProperties>
</file>