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montagne\Documents\R\St. Lucia 2016 Election Results\"/>
    </mc:Choice>
  </mc:AlternateContent>
  <bookViews>
    <workbookView xWindow="0" yWindow="0" windowWidth="23040" windowHeight="9336"/>
  </bookViews>
  <sheets>
    <sheet name="M_Micoud_Sout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E38" i="1"/>
  <c r="C38" i="1"/>
  <c r="B38" i="1"/>
  <c r="I37" i="1"/>
  <c r="F37" i="1" s="1"/>
  <c r="H37" i="1"/>
  <c r="I36" i="1"/>
  <c r="D36" i="1" s="1"/>
  <c r="H36" i="1"/>
  <c r="F36" i="1"/>
  <c r="I35" i="1"/>
  <c r="K35" i="1" s="1"/>
  <c r="L35" i="1" s="1"/>
  <c r="H35" i="1"/>
  <c r="F35" i="1"/>
  <c r="D35" i="1"/>
  <c r="I34" i="1"/>
  <c r="K34" i="1" s="1"/>
  <c r="F34" i="1"/>
  <c r="D34" i="1"/>
  <c r="G31" i="1"/>
  <c r="E31" i="1"/>
  <c r="C31" i="1"/>
  <c r="B31" i="1"/>
  <c r="I30" i="1"/>
  <c r="D30" i="1" s="1"/>
  <c r="H30" i="1"/>
  <c r="F30" i="1"/>
  <c r="K29" i="1"/>
  <c r="I28" i="1"/>
  <c r="D28" i="1" s="1"/>
  <c r="H28" i="1"/>
  <c r="F28" i="1"/>
  <c r="I27" i="1"/>
  <c r="K27" i="1" s="1"/>
  <c r="L27" i="1" s="1"/>
  <c r="F27" i="1"/>
  <c r="D27" i="1"/>
  <c r="I26" i="1"/>
  <c r="K26" i="1" s="1"/>
  <c r="H26" i="1"/>
  <c r="F26" i="1"/>
  <c r="D26" i="1"/>
  <c r="G23" i="1"/>
  <c r="E23" i="1"/>
  <c r="C23" i="1"/>
  <c r="B23" i="1"/>
  <c r="J23" i="1" s="1"/>
  <c r="J22" i="1"/>
  <c r="I22" i="1"/>
  <c r="D22" i="1" s="1"/>
  <c r="H22" i="1"/>
  <c r="F22" i="1"/>
  <c r="I21" i="1"/>
  <c r="I23" i="1" s="1"/>
  <c r="F21" i="1"/>
  <c r="D21" i="1"/>
  <c r="I18" i="1"/>
  <c r="K18" i="1" s="1"/>
  <c r="L18" i="1" s="1"/>
  <c r="H18" i="1"/>
  <c r="F18" i="1"/>
  <c r="D18" i="1"/>
  <c r="G15" i="1"/>
  <c r="E15" i="1"/>
  <c r="C15" i="1"/>
  <c r="B15" i="1"/>
  <c r="J14" i="1"/>
  <c r="I14" i="1"/>
  <c r="D14" i="1" s="1"/>
  <c r="H14" i="1"/>
  <c r="F14" i="1"/>
  <c r="I13" i="1"/>
  <c r="K13" i="1" s="1"/>
  <c r="L13" i="1" s="1"/>
  <c r="F13" i="1"/>
  <c r="D13" i="1"/>
  <c r="I12" i="1"/>
  <c r="K12" i="1" s="1"/>
  <c r="L12" i="1" s="1"/>
  <c r="H12" i="1"/>
  <c r="D12" i="1"/>
  <c r="I11" i="1"/>
  <c r="K11" i="1" s="1"/>
  <c r="H11" i="1"/>
  <c r="F11" i="1"/>
  <c r="D11" i="1"/>
  <c r="G8" i="1"/>
  <c r="E8" i="1"/>
  <c r="C8" i="1"/>
  <c r="C4" i="1" s="1"/>
  <c r="B8" i="1"/>
  <c r="J8" i="1" s="1"/>
  <c r="I7" i="1"/>
  <c r="J7" i="1" s="1"/>
  <c r="F7" i="1"/>
  <c r="D7" i="1"/>
  <c r="I6" i="1"/>
  <c r="I8" i="1" s="1"/>
  <c r="H6" i="1"/>
  <c r="D6" i="1"/>
  <c r="G4" i="1"/>
  <c r="E4" i="1"/>
  <c r="B4" i="1"/>
  <c r="L26" i="1" l="1"/>
  <c r="L34" i="1"/>
  <c r="L11" i="1"/>
  <c r="J15" i="1"/>
  <c r="H8" i="1"/>
  <c r="F8" i="1"/>
  <c r="D8" i="1"/>
  <c r="H23" i="1"/>
  <c r="F23" i="1"/>
  <c r="D23" i="1"/>
  <c r="F6" i="1"/>
  <c r="H7" i="1"/>
  <c r="F12" i="1"/>
  <c r="H13" i="1"/>
  <c r="H21" i="1"/>
  <c r="H27" i="1"/>
  <c r="J37" i="1"/>
  <c r="J28" i="1"/>
  <c r="J30" i="1"/>
  <c r="H34" i="1"/>
  <c r="J36" i="1"/>
  <c r="K37" i="1"/>
  <c r="L37" i="1" s="1"/>
  <c r="J13" i="1"/>
  <c r="K14" i="1"/>
  <c r="L14" i="1" s="1"/>
  <c r="J21" i="1"/>
  <c r="K22" i="1"/>
  <c r="L22" i="1" s="1"/>
  <c r="J27" i="1"/>
  <c r="K28" i="1"/>
  <c r="L28" i="1" s="1"/>
  <c r="K30" i="1"/>
  <c r="L30" i="1" s="1"/>
  <c r="J35" i="1"/>
  <c r="K36" i="1"/>
  <c r="L36" i="1" s="1"/>
  <c r="I38" i="1"/>
  <c r="J6" i="1"/>
  <c r="K7" i="1"/>
  <c r="L7" i="1" s="1"/>
  <c r="J12" i="1"/>
  <c r="I15" i="1"/>
  <c r="J18" i="1"/>
  <c r="K21" i="1"/>
  <c r="J26" i="1"/>
  <c r="I31" i="1"/>
  <c r="J34" i="1"/>
  <c r="K6" i="1"/>
  <c r="J11" i="1"/>
  <c r="D37" i="1"/>
  <c r="H31" i="1" l="1"/>
  <c r="D31" i="1"/>
  <c r="F31" i="1"/>
  <c r="K15" i="1"/>
  <c r="L15" i="1" s="1"/>
  <c r="K23" i="1"/>
  <c r="L23" i="1" s="1"/>
  <c r="L21" i="1"/>
  <c r="I4" i="1"/>
  <c r="K38" i="1"/>
  <c r="L38" i="1" s="1"/>
  <c r="L6" i="1"/>
  <c r="K8" i="1"/>
  <c r="L8" i="1" s="1"/>
  <c r="D15" i="1"/>
  <c r="H15" i="1"/>
  <c r="F15" i="1"/>
  <c r="D38" i="1"/>
  <c r="H38" i="1"/>
  <c r="F38" i="1"/>
  <c r="J38" i="1"/>
  <c r="J31" i="1"/>
  <c r="K31" i="1"/>
  <c r="L31" i="1" s="1"/>
  <c r="H4" i="1" l="1"/>
  <c r="F4" i="1"/>
  <c r="D4" i="1"/>
  <c r="J4" i="1"/>
  <c r="K4" i="1"/>
  <c r="L4" i="1" s="1"/>
</calcChain>
</file>

<file path=xl/sharedStrings.xml><?xml version="1.0" encoding="utf-8"?>
<sst xmlns="http://schemas.openxmlformats.org/spreadsheetml/2006/main" count="51" uniqueCount="40">
  <si>
    <t>M - MICOUD SOUTH</t>
  </si>
  <si>
    <t>Candidates</t>
  </si>
  <si>
    <t>G. FERDINAND</t>
  </si>
  <si>
    <t>A. CHASTANET</t>
  </si>
  <si>
    <t>Total Electors</t>
  </si>
  <si>
    <t>SLP</t>
  </si>
  <si>
    <t>UWP</t>
  </si>
  <si>
    <t>Rejected</t>
  </si>
  <si>
    <t>Votes Cast</t>
  </si>
  <si>
    <t>Not Cast</t>
  </si>
  <si>
    <t>M1</t>
  </si>
  <si>
    <t>DUGARD COMMUNITY CENTRE</t>
  </si>
  <si>
    <t>A-I</t>
  </si>
  <si>
    <t>J-Z</t>
  </si>
  <si>
    <t>Sub</t>
  </si>
  <si>
    <t>Police</t>
  </si>
  <si>
    <t>M2 (a)</t>
  </si>
  <si>
    <t>TI ROCHER COMMUNITY CENTRE</t>
  </si>
  <si>
    <t>A-B</t>
  </si>
  <si>
    <t>C-I</t>
  </si>
  <si>
    <t>J-N</t>
  </si>
  <si>
    <t>O-Z</t>
  </si>
  <si>
    <t>M2 (b)</t>
  </si>
  <si>
    <t>LA COUR VILLE COMMUNITY CENTRE</t>
  </si>
  <si>
    <t>A-Z</t>
  </si>
  <si>
    <t>M3 (a)</t>
  </si>
  <si>
    <t>ANSE GER SECONDARY SCHOOL</t>
  </si>
  <si>
    <t xml:space="preserve">M3 (b) </t>
  </si>
  <si>
    <t>DESRUISSEAUX COMBINED SCHOOL</t>
  </si>
  <si>
    <t>A-D</t>
  </si>
  <si>
    <t>E-I</t>
  </si>
  <si>
    <t>J-MA</t>
  </si>
  <si>
    <t>MC-SP</t>
  </si>
  <si>
    <t>ST-Z</t>
  </si>
  <si>
    <t xml:space="preserve">M3 (c) </t>
  </si>
  <si>
    <t>BLANCHARD COMBINED SCHOOL</t>
  </si>
  <si>
    <t>A-E</t>
  </si>
  <si>
    <t>F-J</t>
  </si>
  <si>
    <t>K-PA</t>
  </si>
  <si>
    <t>PE-Z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</si>
</sst>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sz val="10"/>
      <color rgb="FF0000FF"/>
      <name val="Arial"/>
      <family val="2"/>
    </font>
    <font>
      <sz val="10"/>
      <color rgb="FF1859A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2" fillId="2" borderId="3" xfId="0" applyFont="1" applyFill="1" applyBorder="1"/>
    <xf numFmtId="0" fontId="3" fillId="3" borderId="1" xfId="0" applyFont="1" applyFill="1" applyBorder="1" applyAlignment="1">
      <alignment horizontal="center"/>
    </xf>
    <xf numFmtId="0" fontId="2" fillId="3" borderId="3" xfId="0" applyFont="1" applyFill="1" applyBorder="1"/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5" fillId="0" borderId="4" xfId="0" applyFont="1" applyBorder="1"/>
    <xf numFmtId="0" fontId="5" fillId="2" borderId="4" xfId="0" applyFont="1" applyFill="1" applyBorder="1"/>
    <xf numFmtId="10" fontId="5" fillId="2" borderId="4" xfId="0" applyNumberFormat="1" applyFont="1" applyFill="1" applyBorder="1"/>
    <xf numFmtId="0" fontId="5" fillId="3" borderId="4" xfId="0" applyFont="1" applyFill="1" applyBorder="1"/>
    <xf numFmtId="10" fontId="5" fillId="3" borderId="4" xfId="0" applyNumberFormat="1" applyFont="1" applyFill="1" applyBorder="1"/>
    <xf numFmtId="10" fontId="5" fillId="0" borderId="4" xfId="0" applyNumberFormat="1" applyFont="1" applyBorder="1"/>
    <xf numFmtId="0" fontId="6" fillId="0" borderId="4" xfId="0" applyFont="1" applyBorder="1"/>
    <xf numFmtId="0" fontId="2" fillId="2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4" xfId="0" applyFont="1" applyBorder="1"/>
    <xf numFmtId="0" fontId="0" fillId="2" borderId="4" xfId="0" applyFont="1" applyFill="1" applyBorder="1"/>
    <xf numFmtId="10" fontId="0" fillId="2" borderId="4" xfId="0" applyNumberFormat="1" applyFont="1" applyFill="1" applyBorder="1"/>
    <xf numFmtId="0" fontId="0" fillId="3" borderId="4" xfId="0" applyFont="1" applyFill="1" applyBorder="1"/>
    <xf numFmtId="10" fontId="0" fillId="3" borderId="4" xfId="0" applyNumberFormat="1" applyFont="1" applyFill="1" applyBorder="1"/>
    <xf numFmtId="10" fontId="0" fillId="0" borderId="4" xfId="0" applyNumberFormat="1" applyFont="1" applyBorder="1"/>
    <xf numFmtId="0" fontId="7" fillId="0" borderId="4" xfId="0" applyFont="1" applyBorder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3"/>
  <sheetViews>
    <sheetView tabSelected="1" workbookViewId="0">
      <pane xSplit="1" ySplit="4" topLeftCell="B14" activePane="bottomRight" state="frozen"/>
      <selection pane="topRight" activeCell="B1" sqref="B1"/>
      <selection pane="bottomLeft" activeCell="A5" sqref="A5"/>
      <selection pane="bottomRight" activeCell="J24" sqref="J24"/>
    </sheetView>
  </sheetViews>
  <sheetFormatPr defaultColWidth="17.33203125" defaultRowHeight="15" customHeight="1" x14ac:dyDescent="0.25"/>
  <cols>
    <col min="1" max="1" width="7.88671875" style="5" customWidth="1"/>
    <col min="2" max="2" width="10.33203125" style="5" customWidth="1"/>
    <col min="3" max="3" width="9.109375" style="5" customWidth="1"/>
    <col min="4" max="4" width="12.33203125" style="5" customWidth="1"/>
    <col min="5" max="5" width="10.33203125" style="5" customWidth="1"/>
    <col min="6" max="6" width="11.44140625" style="5" customWidth="1"/>
    <col min="7" max="7" width="10.109375" style="5" customWidth="1"/>
    <col min="8" max="8" width="10.44140625" style="5" customWidth="1"/>
    <col min="9" max="9" width="9.109375" style="5" customWidth="1"/>
    <col min="10" max="10" width="11.33203125" style="5" customWidth="1"/>
    <col min="11" max="11" width="9.5546875" style="5" customWidth="1"/>
    <col min="12" max="12" width="12.44140625" style="5" customWidth="1"/>
    <col min="13" max="22" width="11.44140625" style="5" customWidth="1"/>
    <col min="23" max="24" width="10" style="5" customWidth="1"/>
    <col min="25" max="16384" width="17.33203125" style="5"/>
  </cols>
  <sheetData>
    <row r="1" spans="1:24" ht="12.7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2.75" customHeight="1" x14ac:dyDescent="0.25">
      <c r="A2" s="6" t="s">
        <v>1</v>
      </c>
      <c r="B2" s="7"/>
      <c r="C2" s="8" t="s">
        <v>2</v>
      </c>
      <c r="D2" s="9"/>
      <c r="E2" s="10" t="s">
        <v>3</v>
      </c>
      <c r="F2" s="11"/>
      <c r="G2" s="12"/>
      <c r="H2" s="2"/>
      <c r="I2" s="2"/>
      <c r="J2" s="2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2.75" customHeight="1" x14ac:dyDescent="0.25">
      <c r="A3" s="13" t="s">
        <v>4</v>
      </c>
      <c r="B3" s="3"/>
      <c r="C3" s="14" t="s">
        <v>5</v>
      </c>
      <c r="D3" s="9"/>
      <c r="E3" s="15" t="s">
        <v>6</v>
      </c>
      <c r="F3" s="11"/>
      <c r="G3" s="13" t="s">
        <v>7</v>
      </c>
      <c r="H3" s="3"/>
      <c r="I3" s="13" t="s">
        <v>8</v>
      </c>
      <c r="J3" s="3"/>
      <c r="K3" s="13" t="s">
        <v>9</v>
      </c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2.75" customHeight="1" x14ac:dyDescent="0.25">
      <c r="A4" s="16"/>
      <c r="B4" s="16">
        <f>+B8+B9+B15+B16+B18+B19+B23+B24+B31+B32+B38+B39</f>
        <v>7018</v>
      </c>
      <c r="C4" s="17">
        <f>SUM(C8,C15,C18,C23,C31,C38,C39)</f>
        <v>1409</v>
      </c>
      <c r="D4" s="18">
        <f>IF((I4=0),"",(C4/I4))</f>
        <v>0.34500489715964738</v>
      </c>
      <c r="E4" s="19">
        <f>SUM(E8,E15,E18,E23,E31,E38,E39)</f>
        <v>2571</v>
      </c>
      <c r="F4" s="20">
        <f>IF((I4=0),"",(E4/I4))</f>
        <v>0.62952987267384919</v>
      </c>
      <c r="G4" s="16">
        <f>SUM(G8,G15,G18,G23,G31,G38,G39)</f>
        <v>134</v>
      </c>
      <c r="H4" s="21">
        <f>IF((I4=0),"",(G4/I4))</f>
        <v>3.2810969637610189E-2</v>
      </c>
      <c r="I4" s="16">
        <f>SUM(I8,I15,I18,I23,I31,I38,I39)</f>
        <v>4084</v>
      </c>
      <c r="J4" s="21">
        <f>IF((B4=0),"",(I4/B4))</f>
        <v>0.58193217440866341</v>
      </c>
      <c r="K4" s="16">
        <f>B4-I4</f>
        <v>2934</v>
      </c>
      <c r="L4" s="21">
        <f>IF((B4=0),"",(K4/B4))</f>
        <v>0.41806782559133654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2.75" customHeight="1" x14ac:dyDescent="0.25">
      <c r="A5" s="22" t="s">
        <v>10</v>
      </c>
      <c r="B5" s="16" t="s">
        <v>11</v>
      </c>
      <c r="C5" s="23"/>
      <c r="D5" s="23"/>
      <c r="E5" s="24"/>
      <c r="F5" s="24"/>
      <c r="G5" s="25"/>
      <c r="H5" s="25"/>
      <c r="I5" s="25"/>
      <c r="J5" s="25"/>
      <c r="K5" s="25"/>
      <c r="L5" s="25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2.75" customHeight="1" x14ac:dyDescent="0.25">
      <c r="A6" s="26" t="s">
        <v>12</v>
      </c>
      <c r="B6" s="26">
        <v>338</v>
      </c>
      <c r="C6" s="27">
        <v>59</v>
      </c>
      <c r="D6" s="28">
        <f>IF((I6=0),"",(C6/I6))</f>
        <v>0.27962085308056872</v>
      </c>
      <c r="E6" s="29">
        <v>151</v>
      </c>
      <c r="F6" s="30">
        <f>IF((I6=0),"",(E6/I6))</f>
        <v>0.71563981042654023</v>
      </c>
      <c r="G6" s="26">
        <v>1</v>
      </c>
      <c r="H6" s="31">
        <f>IF((I6=0),"",(G6/I6))</f>
        <v>4.7393364928909956E-3</v>
      </c>
      <c r="I6" s="26">
        <f>SUM(C6,E6,G6)</f>
        <v>211</v>
      </c>
      <c r="J6" s="31">
        <f>IF((B6=0),"",(I6/B6))</f>
        <v>0.62426035502958577</v>
      </c>
      <c r="K6" s="26">
        <f>B6-I6</f>
        <v>127</v>
      </c>
      <c r="L6" s="31">
        <f>IF((B6=0),"",(K6/B6))</f>
        <v>0.37573964497041418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2.75" customHeight="1" x14ac:dyDescent="0.25">
      <c r="A7" s="26" t="s">
        <v>13</v>
      </c>
      <c r="B7" s="26">
        <v>396</v>
      </c>
      <c r="C7" s="27">
        <v>81</v>
      </c>
      <c r="D7" s="28">
        <f>IF((I7=0),"",(C7/I7))</f>
        <v>0.31395348837209303</v>
      </c>
      <c r="E7" s="29">
        <v>177</v>
      </c>
      <c r="F7" s="30">
        <f>IF((I7=0),"",(E7/I7))</f>
        <v>0.68604651162790697</v>
      </c>
      <c r="G7" s="26">
        <v>0</v>
      </c>
      <c r="H7" s="31">
        <f>IF((I7=0),"",(G7/I7))</f>
        <v>0</v>
      </c>
      <c r="I7" s="26">
        <f>SUM(C7,E7,G7)</f>
        <v>258</v>
      </c>
      <c r="J7" s="31">
        <f>IF((B7=0),"",(I7/B7))</f>
        <v>0.65151515151515149</v>
      </c>
      <c r="K7" s="26">
        <f>B7-I7</f>
        <v>138</v>
      </c>
      <c r="L7" s="31">
        <f>IF((B7=0),"",(K7/B7))</f>
        <v>0.34848484848484851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2.75" customHeight="1" x14ac:dyDescent="0.25">
      <c r="A8" s="16" t="s">
        <v>14</v>
      </c>
      <c r="B8" s="16">
        <f>SUM(B6:B7)</f>
        <v>734</v>
      </c>
      <c r="C8" s="17">
        <f>SUM(C6:C7)</f>
        <v>140</v>
      </c>
      <c r="D8" s="18">
        <f>IF((I8=0),"",(C8/I8))</f>
        <v>0.29850746268656714</v>
      </c>
      <c r="E8" s="19">
        <f>SUM(E6:E7)</f>
        <v>328</v>
      </c>
      <c r="F8" s="20">
        <f>IF((I8=0),"",(E8/I8))</f>
        <v>0.6993603411513859</v>
      </c>
      <c r="G8" s="16">
        <f>SUM(G6:G7)</f>
        <v>1</v>
      </c>
      <c r="H8" s="21">
        <f>IF((I8=0),"",(G8/I8))</f>
        <v>2.1321961620469083E-3</v>
      </c>
      <c r="I8" s="16">
        <f>SUM(I6:I7)</f>
        <v>469</v>
      </c>
      <c r="J8" s="21">
        <f>IF((B8=0),"",(I8/B8))</f>
        <v>0.6389645776566758</v>
      </c>
      <c r="K8" s="16">
        <f>SUM(K6:K7)</f>
        <v>265</v>
      </c>
      <c r="L8" s="21">
        <f>IF((B8=0),"",(K8/B8))</f>
        <v>0.36103542234332425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2.75" customHeight="1" x14ac:dyDescent="0.25">
      <c r="A9" s="16" t="s">
        <v>15</v>
      </c>
      <c r="B9" s="16">
        <v>12</v>
      </c>
      <c r="C9" s="17"/>
      <c r="D9" s="18"/>
      <c r="E9" s="19"/>
      <c r="F9" s="20"/>
      <c r="G9" s="16"/>
      <c r="H9" s="21"/>
      <c r="I9" s="16"/>
      <c r="J9" s="21"/>
      <c r="K9" s="16"/>
      <c r="L9" s="21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2.75" customHeight="1" x14ac:dyDescent="0.25">
      <c r="A10" s="22" t="s">
        <v>16</v>
      </c>
      <c r="B10" s="16" t="s">
        <v>17</v>
      </c>
      <c r="C10" s="23"/>
      <c r="D10" s="23"/>
      <c r="E10" s="24"/>
      <c r="F10" s="24"/>
      <c r="G10" s="25"/>
      <c r="H10" s="25"/>
      <c r="I10" s="25"/>
      <c r="J10" s="25"/>
      <c r="K10" s="25"/>
      <c r="L10" s="25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2.75" customHeight="1" x14ac:dyDescent="0.25">
      <c r="A11" s="26" t="s">
        <v>18</v>
      </c>
      <c r="B11" s="26">
        <v>331</v>
      </c>
      <c r="C11" s="27">
        <v>37</v>
      </c>
      <c r="D11" s="28">
        <f>IF((I11=0),"",(C11/I11))</f>
        <v>0.23417721518987342</v>
      </c>
      <c r="E11" s="29">
        <v>113</v>
      </c>
      <c r="F11" s="30">
        <f>IF((I11=0),"",(E11/I11))</f>
        <v>0.71518987341772156</v>
      </c>
      <c r="G11" s="26">
        <v>8</v>
      </c>
      <c r="H11" s="31">
        <f>IF((I11=0),"",(G11/I11))</f>
        <v>5.0632911392405063E-2</v>
      </c>
      <c r="I11" s="26">
        <f>SUM(C11,E11,G11)</f>
        <v>158</v>
      </c>
      <c r="J11" s="31">
        <f>IF((B11=0),"",(I11/B11))</f>
        <v>0.4773413897280967</v>
      </c>
      <c r="K11" s="26">
        <f>B11-I11</f>
        <v>173</v>
      </c>
      <c r="L11" s="31">
        <f>IF((B11=0),"",(K11/B11))</f>
        <v>0.5226586102719033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2.75" customHeight="1" x14ac:dyDescent="0.25">
      <c r="A12" s="26" t="s">
        <v>19</v>
      </c>
      <c r="B12" s="26">
        <v>485</v>
      </c>
      <c r="C12" s="27">
        <v>59</v>
      </c>
      <c r="D12" s="28">
        <f>IF((I12=0),"",(C12/I12))</f>
        <v>0.23137254901960785</v>
      </c>
      <c r="E12" s="29">
        <v>185</v>
      </c>
      <c r="F12" s="30">
        <f>IF((I12=0),"",(E12/I12))</f>
        <v>0.72549019607843135</v>
      </c>
      <c r="G12" s="26">
        <v>11</v>
      </c>
      <c r="H12" s="31">
        <f>IF((I12=0),"",(G12/I12))</f>
        <v>4.3137254901960784E-2</v>
      </c>
      <c r="I12" s="26">
        <f>SUM(C12,E12,G12)</f>
        <v>255</v>
      </c>
      <c r="J12" s="31">
        <f>IF((B12=0),"",(I12/B12))</f>
        <v>0.52577319587628868</v>
      </c>
      <c r="K12" s="26">
        <f>B12-I12</f>
        <v>230</v>
      </c>
      <c r="L12" s="31">
        <f>IF((B12=0),"",(K12/B12))</f>
        <v>0.47422680412371132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2.75" customHeight="1" x14ac:dyDescent="0.25">
      <c r="A13" s="26" t="s">
        <v>20</v>
      </c>
      <c r="B13" s="26">
        <v>479</v>
      </c>
      <c r="C13" s="27">
        <v>149</v>
      </c>
      <c r="D13" s="28">
        <f>IF((I13=0),"",(C13/I13))</f>
        <v>0.36881188118811881</v>
      </c>
      <c r="E13" s="29">
        <v>247</v>
      </c>
      <c r="F13" s="30">
        <f>IF((I13=0),"",(E13/I13))</f>
        <v>0.61138613861386137</v>
      </c>
      <c r="G13" s="26">
        <v>8</v>
      </c>
      <c r="H13" s="31">
        <f>IF((I13=0),"",(G13/I13))</f>
        <v>1.9801980198019802E-2</v>
      </c>
      <c r="I13" s="26">
        <f>SUM(C13,E13,G13)</f>
        <v>404</v>
      </c>
      <c r="J13" s="31">
        <f>IF((B13=0),"",(I13/B13))</f>
        <v>0.8434237995824635</v>
      </c>
      <c r="K13" s="26">
        <f>B13-I13</f>
        <v>75</v>
      </c>
      <c r="L13" s="31">
        <f>IF((B13=0),"",(K13/B13))</f>
        <v>0.15657620041753653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2.75" customHeight="1" x14ac:dyDescent="0.25">
      <c r="A14" s="26" t="s">
        <v>21</v>
      </c>
      <c r="B14" s="26">
        <v>401</v>
      </c>
      <c r="C14" s="27">
        <v>45</v>
      </c>
      <c r="D14" s="28">
        <f>IF((I14=0),"",(C14/I14))</f>
        <v>0.22277227722772278</v>
      </c>
      <c r="E14" s="29">
        <v>152</v>
      </c>
      <c r="F14" s="30">
        <f>IF((I14=0),"",(E14/I14))</f>
        <v>0.75247524752475248</v>
      </c>
      <c r="G14" s="26">
        <v>5</v>
      </c>
      <c r="H14" s="31">
        <f>IF((I14=0),"",(G14/I14))</f>
        <v>2.4752475247524754E-2</v>
      </c>
      <c r="I14" s="26">
        <f>SUM(C14,E14,G14)</f>
        <v>202</v>
      </c>
      <c r="J14" s="31">
        <f>IF((B14=0),"",(I14/B14))</f>
        <v>0.50374064837905241</v>
      </c>
      <c r="K14" s="26">
        <f>B14-I14</f>
        <v>199</v>
      </c>
      <c r="L14" s="31">
        <f>IF((B14=0),"",(K14/B14))</f>
        <v>0.49625935162094764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2.75" customHeight="1" x14ac:dyDescent="0.25">
      <c r="A15" s="16" t="s">
        <v>14</v>
      </c>
      <c r="B15" s="16">
        <f>SUM(B11:B14)</f>
        <v>1696</v>
      </c>
      <c r="C15" s="17">
        <f>SUM(C11:C14)</f>
        <v>290</v>
      </c>
      <c r="D15" s="18">
        <f>IF((I15=0),"",(C15/I15))</f>
        <v>0.28459273797841023</v>
      </c>
      <c r="E15" s="19">
        <f>SUM(E11:E14)</f>
        <v>697</v>
      </c>
      <c r="F15" s="20">
        <f>IF((I15=0),"",(E15/I15))</f>
        <v>0.68400392541707555</v>
      </c>
      <c r="G15" s="16">
        <f>SUM(G11:G14)</f>
        <v>32</v>
      </c>
      <c r="H15" s="21">
        <f>IF((I15=0),"",(G15/I15))</f>
        <v>3.1403336604514227E-2</v>
      </c>
      <c r="I15" s="16">
        <f>SUM(I11:I14)</f>
        <v>1019</v>
      </c>
      <c r="J15" s="21">
        <f>IF((B15=0),"",(I15/B15))</f>
        <v>0.60082547169811318</v>
      </c>
      <c r="K15" s="16">
        <f>SUM(K11:K14)</f>
        <v>677</v>
      </c>
      <c r="L15" s="21">
        <f>IF((B15=0),"",(K15/B15))</f>
        <v>0.39917452830188677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2.75" customHeight="1" x14ac:dyDescent="0.25">
      <c r="A16" s="16" t="s">
        <v>15</v>
      </c>
      <c r="B16" s="16">
        <v>30</v>
      </c>
      <c r="C16" s="17"/>
      <c r="D16" s="18"/>
      <c r="E16" s="19"/>
      <c r="F16" s="20"/>
      <c r="G16" s="16"/>
      <c r="H16" s="21"/>
      <c r="I16" s="16"/>
      <c r="J16" s="21"/>
      <c r="K16" s="16"/>
      <c r="L16" s="21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2.75" customHeight="1" x14ac:dyDescent="0.25">
      <c r="A17" s="22" t="s">
        <v>22</v>
      </c>
      <c r="B17" s="16" t="s">
        <v>23</v>
      </c>
      <c r="C17" s="23"/>
      <c r="D17" s="23"/>
      <c r="E17" s="24"/>
      <c r="F17" s="24"/>
      <c r="G17" s="25"/>
      <c r="H17" s="25"/>
      <c r="I17" s="25"/>
      <c r="J17" s="25"/>
      <c r="K17" s="25"/>
      <c r="L17" s="25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2.75" customHeight="1" x14ac:dyDescent="0.25">
      <c r="A18" s="16" t="s">
        <v>24</v>
      </c>
      <c r="B18" s="16">
        <v>265</v>
      </c>
      <c r="C18" s="17">
        <v>75</v>
      </c>
      <c r="D18" s="18">
        <f>IF((I18=0),"",(C18/I18))</f>
        <v>0.44910179640718562</v>
      </c>
      <c r="E18" s="19">
        <v>90</v>
      </c>
      <c r="F18" s="20">
        <f>IF((I18=0),"",(E18/I18))</f>
        <v>0.53892215568862278</v>
      </c>
      <c r="G18" s="16">
        <v>2</v>
      </c>
      <c r="H18" s="21">
        <f>IF((I18=0),"",(G18/I18))</f>
        <v>1.1976047904191617E-2</v>
      </c>
      <c r="I18" s="16">
        <f>SUM(C18,E18,G18)</f>
        <v>167</v>
      </c>
      <c r="J18" s="21">
        <f>IF((B18=0),"",(I18/B18))</f>
        <v>0.63018867924528299</v>
      </c>
      <c r="K18" s="16">
        <f>B18-I18</f>
        <v>98</v>
      </c>
      <c r="L18" s="21">
        <f>IF((B18=0),"",(K18/B18))</f>
        <v>0.36981132075471695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2.75" customHeight="1" x14ac:dyDescent="0.25">
      <c r="A19" s="16" t="s">
        <v>15</v>
      </c>
      <c r="B19" s="16">
        <v>7</v>
      </c>
      <c r="C19" s="17"/>
      <c r="D19" s="18"/>
      <c r="E19" s="19"/>
      <c r="F19" s="20"/>
      <c r="G19" s="16"/>
      <c r="H19" s="21"/>
      <c r="I19" s="16"/>
      <c r="J19" s="21"/>
      <c r="K19" s="16"/>
      <c r="L19" s="21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2.75" customHeight="1" x14ac:dyDescent="0.25">
      <c r="A20" s="22" t="s">
        <v>25</v>
      </c>
      <c r="B20" s="16" t="s">
        <v>26</v>
      </c>
      <c r="C20" s="23"/>
      <c r="D20" s="23"/>
      <c r="E20" s="24"/>
      <c r="F20" s="24"/>
      <c r="G20" s="25"/>
      <c r="H20" s="25"/>
      <c r="I20" s="25"/>
      <c r="J20" s="25"/>
      <c r="K20" s="25"/>
      <c r="L20" s="25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2.75" customHeight="1" x14ac:dyDescent="0.25">
      <c r="A21" s="26" t="s">
        <v>12</v>
      </c>
      <c r="B21" s="26">
        <v>366</v>
      </c>
      <c r="C21" s="27">
        <v>83</v>
      </c>
      <c r="D21" s="28">
        <f>IF((I21=0),"",(C21/I21))</f>
        <v>0.33603238866396762</v>
      </c>
      <c r="E21" s="29">
        <v>162</v>
      </c>
      <c r="F21" s="30">
        <f>IF((I21=0),"",(E21/I21))</f>
        <v>0.65587044534412953</v>
      </c>
      <c r="G21" s="26">
        <v>2</v>
      </c>
      <c r="H21" s="31">
        <f>IF((I21=0),"",(G21/I21))</f>
        <v>8.0971659919028341E-3</v>
      </c>
      <c r="I21" s="26">
        <f>SUM(C21,E21,G21)</f>
        <v>247</v>
      </c>
      <c r="J21" s="31">
        <f>IF((B21=0),"",(I21/B21))</f>
        <v>0.67486338797814205</v>
      </c>
      <c r="K21" s="26">
        <f>B21-I21</f>
        <v>119</v>
      </c>
      <c r="L21" s="31">
        <f>IF((B21=0),"",(K21/B21))</f>
        <v>0.3251366120218579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2.75" customHeight="1" x14ac:dyDescent="0.25">
      <c r="A22" s="26" t="s">
        <v>13</v>
      </c>
      <c r="B22" s="26">
        <v>418</v>
      </c>
      <c r="C22" s="27">
        <v>89</v>
      </c>
      <c r="D22" s="28">
        <f>IF((I22=0),"",(C22/I22))</f>
        <v>0.30795847750865052</v>
      </c>
      <c r="E22" s="29">
        <v>184</v>
      </c>
      <c r="F22" s="30">
        <f>IF((I22=0),"",(E22/I22))</f>
        <v>0.63667820069204151</v>
      </c>
      <c r="G22" s="26">
        <v>16</v>
      </c>
      <c r="H22" s="31">
        <f>IF((I22=0),"",(G22/I22))</f>
        <v>5.536332179930796E-2</v>
      </c>
      <c r="I22" s="26">
        <f>SUM(C22,E22,G22)</f>
        <v>289</v>
      </c>
      <c r="J22" s="31">
        <f>IF((B22=0),"",(I22/B22))</f>
        <v>0.69138755980861244</v>
      </c>
      <c r="K22" s="26">
        <f>B22-I22</f>
        <v>129</v>
      </c>
      <c r="L22" s="31">
        <f>IF((B22=0),"",(K22/B22))</f>
        <v>0.30861244019138756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2.75" customHeight="1" x14ac:dyDescent="0.25">
      <c r="A23" s="16" t="s">
        <v>14</v>
      </c>
      <c r="B23" s="16">
        <f>SUM(B21:B22)</f>
        <v>784</v>
      </c>
      <c r="C23" s="17">
        <f>SUM(C21:C22)</f>
        <v>172</v>
      </c>
      <c r="D23" s="18">
        <f>IF((I23=0),"",(C23/I23))</f>
        <v>0.32089552238805968</v>
      </c>
      <c r="E23" s="19">
        <f>SUM(E21:E22)</f>
        <v>346</v>
      </c>
      <c r="F23" s="20">
        <f>IF((I23=0),"",(E23/I23))</f>
        <v>0.64552238805970152</v>
      </c>
      <c r="G23" s="16">
        <f>SUM(G21:G22)</f>
        <v>18</v>
      </c>
      <c r="H23" s="21">
        <f>IF((I23=0),"",(G23/I23))</f>
        <v>3.3582089552238806E-2</v>
      </c>
      <c r="I23" s="16">
        <f>SUM(I21:I22)</f>
        <v>536</v>
      </c>
      <c r="J23" s="21">
        <f>IF((B23=0),"",(I23/B23))</f>
        <v>0.68367346938775508</v>
      </c>
      <c r="K23" s="16">
        <f>SUM(K21:K22)</f>
        <v>248</v>
      </c>
      <c r="L23" s="21">
        <f>IF((B23=0),"",(K23/B23))</f>
        <v>0.31632653061224492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2.75" customHeight="1" x14ac:dyDescent="0.25">
      <c r="A24" s="16" t="s">
        <v>15</v>
      </c>
      <c r="B24" s="16">
        <v>12</v>
      </c>
      <c r="C24" s="17"/>
      <c r="D24" s="18"/>
      <c r="E24" s="19"/>
      <c r="F24" s="20"/>
      <c r="G24" s="16"/>
      <c r="H24" s="21"/>
      <c r="I24" s="16"/>
      <c r="J24" s="21"/>
      <c r="K24" s="16"/>
      <c r="L24" s="21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2.75" customHeight="1" x14ac:dyDescent="0.25">
      <c r="A25" s="22" t="s">
        <v>27</v>
      </c>
      <c r="B25" s="16" t="s">
        <v>28</v>
      </c>
      <c r="C25" s="23"/>
      <c r="D25" s="23"/>
      <c r="E25" s="24"/>
      <c r="F25" s="24"/>
      <c r="G25" s="25"/>
      <c r="H25" s="25"/>
      <c r="I25" s="25"/>
      <c r="J25" s="25"/>
      <c r="K25" s="25"/>
      <c r="L25" s="25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2.75" customHeight="1" x14ac:dyDescent="0.25">
      <c r="A26" s="26" t="s">
        <v>29</v>
      </c>
      <c r="B26" s="26">
        <v>407</v>
      </c>
      <c r="C26" s="27">
        <v>115</v>
      </c>
      <c r="D26" s="28">
        <f>IF((I26=0),"",(C26/I26))</f>
        <v>0.42435424354243545</v>
      </c>
      <c r="E26" s="29">
        <v>156</v>
      </c>
      <c r="F26" s="30">
        <f>IF((I26=0),"",(E26/I26))</f>
        <v>0.57564575645756455</v>
      </c>
      <c r="G26" s="26">
        <v>0</v>
      </c>
      <c r="H26" s="31">
        <f>IF((I26=0),"",(G26/I26))</f>
        <v>0</v>
      </c>
      <c r="I26" s="26">
        <f>SUM(C26,E26,G26)</f>
        <v>271</v>
      </c>
      <c r="J26" s="31">
        <f>IF((B26=0),"",(I26/B26))</f>
        <v>0.66584766584766586</v>
      </c>
      <c r="K26" s="26">
        <f>B26-I26</f>
        <v>136</v>
      </c>
      <c r="L26" s="31">
        <f>IF((B26=0),"",(K26/B26))</f>
        <v>0.33415233415233414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2.75" customHeight="1" x14ac:dyDescent="0.25">
      <c r="A27" s="26" t="s">
        <v>30</v>
      </c>
      <c r="B27" s="26">
        <v>394</v>
      </c>
      <c r="C27" s="27">
        <v>62</v>
      </c>
      <c r="D27" s="28">
        <f>IF((I27=0),"",(C27/I27))</f>
        <v>0.39490445859872614</v>
      </c>
      <c r="E27" s="29">
        <v>74</v>
      </c>
      <c r="F27" s="30">
        <f>IF((I27=0),"",(E27/I27))</f>
        <v>0.4713375796178344</v>
      </c>
      <c r="G27" s="26">
        <v>21</v>
      </c>
      <c r="H27" s="31">
        <f>IF((I27=0),"",(G27/I27))</f>
        <v>0.13375796178343949</v>
      </c>
      <c r="I27" s="26">
        <f>SUM(C27,E27,G27)</f>
        <v>157</v>
      </c>
      <c r="J27" s="31">
        <f>IF((B27=0),"",(I27/B27))</f>
        <v>0.39847715736040606</v>
      </c>
      <c r="K27" s="26">
        <f>B27-I27</f>
        <v>237</v>
      </c>
      <c r="L27" s="31">
        <f>IF((B27=0),"",(K27/B27))</f>
        <v>0.60152284263959388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2.75" customHeight="1" x14ac:dyDescent="0.25">
      <c r="A28" s="26" t="s">
        <v>31</v>
      </c>
      <c r="B28" s="26">
        <v>433</v>
      </c>
      <c r="C28" s="27">
        <v>95</v>
      </c>
      <c r="D28" s="28">
        <f>IF((I28=0),"",(C28/I28))</f>
        <v>0.41484716157205243</v>
      </c>
      <c r="E28" s="29">
        <v>118</v>
      </c>
      <c r="F28" s="30">
        <f>IF((I28=0),"",(E28/I28))</f>
        <v>0.51528384279475981</v>
      </c>
      <c r="G28" s="26">
        <v>16</v>
      </c>
      <c r="H28" s="31">
        <f>IF((I28=0),"",(G28/I28))</f>
        <v>6.9868995633187769E-2</v>
      </c>
      <c r="I28" s="26">
        <f>SUM(C28,E28,G28)</f>
        <v>229</v>
      </c>
      <c r="J28" s="31">
        <f>IF((B28=0),"",(I28/B28))</f>
        <v>0.52886836027713624</v>
      </c>
      <c r="K28" s="26">
        <f>B28-I28</f>
        <v>204</v>
      </c>
      <c r="L28" s="31">
        <f>IF((B28=0),"",(K28/B28))</f>
        <v>0.47113163972286376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2.75" customHeight="1" x14ac:dyDescent="0.25">
      <c r="A29" s="26" t="s">
        <v>32</v>
      </c>
      <c r="B29" s="26">
        <v>349</v>
      </c>
      <c r="C29" s="27">
        <v>152</v>
      </c>
      <c r="D29" s="28">
        <v>0.52329999999999999</v>
      </c>
      <c r="E29" s="29">
        <v>152</v>
      </c>
      <c r="F29" s="30">
        <v>0.42809999999999998</v>
      </c>
      <c r="G29" s="26">
        <v>11</v>
      </c>
      <c r="H29" s="31">
        <v>4.0099999999999997E-2</v>
      </c>
      <c r="I29" s="26">
        <v>285</v>
      </c>
      <c r="J29" s="31">
        <v>0.78510000000000002</v>
      </c>
      <c r="K29" s="26">
        <f>B29-I29</f>
        <v>64</v>
      </c>
      <c r="L29" s="31">
        <v>0.21490000000000001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2.75" customHeight="1" x14ac:dyDescent="0.25">
      <c r="A30" s="26" t="s">
        <v>33</v>
      </c>
      <c r="B30" s="26">
        <v>291</v>
      </c>
      <c r="C30" s="27">
        <v>40</v>
      </c>
      <c r="D30" s="28">
        <f>IF((I30=0),"",(C30/I30))</f>
        <v>0.5</v>
      </c>
      <c r="E30" s="29">
        <v>37</v>
      </c>
      <c r="F30" s="30">
        <f>IF((I30=0),"",(E30/I30))</f>
        <v>0.46250000000000002</v>
      </c>
      <c r="G30" s="26">
        <v>3</v>
      </c>
      <c r="H30" s="31">
        <f>IF((I30=0),"",(G30/I30))</f>
        <v>3.7499999999999999E-2</v>
      </c>
      <c r="I30" s="26">
        <f>SUM(C30,E30,G30)</f>
        <v>80</v>
      </c>
      <c r="J30" s="31">
        <f>IF((B30=0),"",(I30/B30))</f>
        <v>0.27491408934707906</v>
      </c>
      <c r="K30" s="26">
        <f>B30-I30</f>
        <v>211</v>
      </c>
      <c r="L30" s="31">
        <f>IF((B30=0),"",(K30/B30))</f>
        <v>0.72508591065292094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2.75" customHeight="1" x14ac:dyDescent="0.25">
      <c r="A31" s="16" t="s">
        <v>14</v>
      </c>
      <c r="B31" s="16">
        <f>SUM(B26:B30)</f>
        <v>1874</v>
      </c>
      <c r="C31" s="17">
        <f>SUM(C26:C30)</f>
        <v>464</v>
      </c>
      <c r="D31" s="18">
        <f>IF((I31=0),"",(C31/I31))</f>
        <v>0.45401174168297453</v>
      </c>
      <c r="E31" s="19">
        <f>SUM(E26:E30)</f>
        <v>537</v>
      </c>
      <c r="F31" s="20">
        <f>IF((I31=0),"",(E31/I31))</f>
        <v>0.52544031311154604</v>
      </c>
      <c r="G31" s="16">
        <f>SUM(G26:G30)</f>
        <v>51</v>
      </c>
      <c r="H31" s="21">
        <f>IF((I31=0),"",(G31/I31))</f>
        <v>4.9902152641878667E-2</v>
      </c>
      <c r="I31" s="16">
        <f>SUM(I26:I30)</f>
        <v>1022</v>
      </c>
      <c r="J31" s="21">
        <f>IF((B31=0),"",(I31/B31))</f>
        <v>0.54535752401280679</v>
      </c>
      <c r="K31" s="16">
        <f>SUM(K26:K30)</f>
        <v>852</v>
      </c>
      <c r="L31" s="21">
        <f>IF((B31=0),"",(K31/B31))</f>
        <v>0.45464247598719315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2.75" customHeight="1" x14ac:dyDescent="0.25">
      <c r="A32" s="16" t="s">
        <v>15</v>
      </c>
      <c r="B32" s="16">
        <v>40</v>
      </c>
      <c r="C32" s="17"/>
      <c r="D32" s="18"/>
      <c r="E32" s="19"/>
      <c r="F32" s="20"/>
      <c r="G32" s="16"/>
      <c r="H32" s="21"/>
      <c r="I32" s="16"/>
      <c r="J32" s="21"/>
      <c r="K32" s="16"/>
      <c r="L32" s="21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2.75" customHeight="1" x14ac:dyDescent="0.25">
      <c r="A33" s="32" t="s">
        <v>34</v>
      </c>
      <c r="B33" s="16" t="s">
        <v>35</v>
      </c>
      <c r="C33" s="23"/>
      <c r="D33" s="23"/>
      <c r="E33" s="24"/>
      <c r="F33" s="24"/>
      <c r="G33" s="25"/>
      <c r="H33" s="25"/>
      <c r="I33" s="25"/>
      <c r="J33" s="25"/>
      <c r="K33" s="25"/>
      <c r="L33" s="25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2.75" customHeight="1" x14ac:dyDescent="0.25">
      <c r="A34" s="26" t="s">
        <v>36</v>
      </c>
      <c r="B34" s="26">
        <v>390</v>
      </c>
      <c r="C34" s="27">
        <v>61</v>
      </c>
      <c r="D34" s="28">
        <f>IF((I34=0),"",(C34/I34))</f>
        <v>0.35260115606936415</v>
      </c>
      <c r="E34" s="29">
        <v>107</v>
      </c>
      <c r="F34" s="30">
        <f>IF((I34=0),"",(E34/I34))</f>
        <v>0.61849710982658956</v>
      </c>
      <c r="G34" s="26">
        <v>5</v>
      </c>
      <c r="H34" s="31">
        <f>IF((I34=0),"",(G34/I34))</f>
        <v>2.8901734104046242E-2</v>
      </c>
      <c r="I34" s="26">
        <f>SUM(C34,E34,G34)</f>
        <v>173</v>
      </c>
      <c r="J34" s="31">
        <f>IF((B34=0),"",(I34/B34))</f>
        <v>0.44358974358974357</v>
      </c>
      <c r="K34" s="26">
        <f>B34-I34</f>
        <v>217</v>
      </c>
      <c r="L34" s="31">
        <f>IF((B34=0),"",(K34/B34))</f>
        <v>0.55641025641025643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2.75" customHeight="1" x14ac:dyDescent="0.25">
      <c r="A35" s="26" t="s">
        <v>37</v>
      </c>
      <c r="B35" s="26">
        <v>387</v>
      </c>
      <c r="C35" s="27">
        <v>84</v>
      </c>
      <c r="D35" s="28">
        <f>IF((I35=0),"",(C35/I35))</f>
        <v>0.31818181818181818</v>
      </c>
      <c r="E35" s="29">
        <v>173</v>
      </c>
      <c r="F35" s="30">
        <f>IF((I35=0),"",(E35/I35))</f>
        <v>0.65530303030303028</v>
      </c>
      <c r="G35" s="26">
        <v>7</v>
      </c>
      <c r="H35" s="31">
        <f>IF((I35=0),"",(G35/I35))</f>
        <v>2.6515151515151516E-2</v>
      </c>
      <c r="I35" s="26">
        <f>SUM(C35,E35,G35)</f>
        <v>264</v>
      </c>
      <c r="J35" s="31">
        <f>IF((B35=0),"",(I35/B35))</f>
        <v>0.68217054263565891</v>
      </c>
      <c r="K35" s="26">
        <f>B35-I35</f>
        <v>123</v>
      </c>
      <c r="L35" s="31">
        <f>IF((B35=0),"",(K35/B35))</f>
        <v>0.31782945736434109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2.75" customHeight="1" x14ac:dyDescent="0.25">
      <c r="A36" s="26" t="s">
        <v>38</v>
      </c>
      <c r="B36" s="26">
        <v>385</v>
      </c>
      <c r="C36" s="27">
        <v>61</v>
      </c>
      <c r="D36" s="28">
        <f>IF((I36=0),"",(C36/I36))</f>
        <v>0.30348258706467662</v>
      </c>
      <c r="E36" s="29">
        <v>128</v>
      </c>
      <c r="F36" s="30">
        <f>IF((I36=0),"",(E36/I36))</f>
        <v>0.63681592039800994</v>
      </c>
      <c r="G36" s="26">
        <v>12</v>
      </c>
      <c r="H36" s="31">
        <f>IF((I36=0),"",(G36/I36))</f>
        <v>5.9701492537313432E-2</v>
      </c>
      <c r="I36" s="26">
        <f>SUM(C36,E36,G36)</f>
        <v>201</v>
      </c>
      <c r="J36" s="31">
        <f>IF((B36=0),"",(I36/B36))</f>
        <v>0.52207792207792203</v>
      </c>
      <c r="K36" s="26">
        <f>B36-I36</f>
        <v>184</v>
      </c>
      <c r="L36" s="31">
        <f>IF((B36=0),"",(K36/B36))</f>
        <v>0.47792207792207791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2.75" customHeight="1" x14ac:dyDescent="0.25">
      <c r="A37" s="26" t="s">
        <v>39</v>
      </c>
      <c r="B37" s="26">
        <v>375</v>
      </c>
      <c r="C37" s="27">
        <v>62</v>
      </c>
      <c r="D37" s="28">
        <f>IF((I37=0),"",(C37/I37))</f>
        <v>0.26609442060085836</v>
      </c>
      <c r="E37" s="29">
        <v>165</v>
      </c>
      <c r="F37" s="30">
        <f>IF((I37=0),"",(E37/I37))</f>
        <v>0.70815450643776823</v>
      </c>
      <c r="G37" s="26">
        <v>6</v>
      </c>
      <c r="H37" s="31">
        <f>IF((I37=0),"",(G37/I37))</f>
        <v>2.575107296137339E-2</v>
      </c>
      <c r="I37" s="26">
        <f>SUM(C37,E37,G37)</f>
        <v>233</v>
      </c>
      <c r="J37" s="31">
        <f>IF((B37=0),"",(I37/B37))</f>
        <v>0.62133333333333329</v>
      </c>
      <c r="K37" s="26">
        <f>B37-I37</f>
        <v>142</v>
      </c>
      <c r="L37" s="31">
        <f>IF((B37=0),"",(K37/B37))</f>
        <v>0.37866666666666665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2.75" customHeight="1" x14ac:dyDescent="0.25">
      <c r="A38" s="16" t="s">
        <v>14</v>
      </c>
      <c r="B38" s="16">
        <f>SUM(B34:B37)</f>
        <v>1537</v>
      </c>
      <c r="C38" s="17">
        <f>SUM(C34:C37)</f>
        <v>268</v>
      </c>
      <c r="D38" s="18">
        <f>IF((I38=0),"",(C38/I38))</f>
        <v>0.30769230769230771</v>
      </c>
      <c r="E38" s="19">
        <f>SUM(E34:E37)</f>
        <v>573</v>
      </c>
      <c r="F38" s="20">
        <f>IF((I38=0),"",(E38/I38))</f>
        <v>0.65786452353616531</v>
      </c>
      <c r="G38" s="16">
        <f>SUM(G34:G37)</f>
        <v>30</v>
      </c>
      <c r="H38" s="21">
        <f>IF((I38=0),"",(G38/I38))</f>
        <v>3.4443168771526977E-2</v>
      </c>
      <c r="I38" s="16">
        <f>SUM(I34:I37)</f>
        <v>871</v>
      </c>
      <c r="J38" s="21">
        <f>IF((B38=0),"",(I38/B38))</f>
        <v>0.5666883539362394</v>
      </c>
      <c r="K38" s="16">
        <f>SUM(K34:K37)</f>
        <v>666</v>
      </c>
      <c r="L38" s="21">
        <f>IF((B38=0),"",(K38/B38))</f>
        <v>0.43331164606376055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2.75" customHeight="1" x14ac:dyDescent="0.25">
      <c r="A39" s="33" t="s">
        <v>15</v>
      </c>
      <c r="B39" s="33">
        <v>27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2.7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2.7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2.7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2.7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2.7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2.7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2.7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2.7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2.7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2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2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2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2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2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2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2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2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2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2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2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2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2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2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2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2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2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2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2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2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2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2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2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2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2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2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2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2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2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2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2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2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2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2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2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2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2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2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2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2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2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2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2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2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2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2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2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2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2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2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2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2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2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2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2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2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2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2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2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2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2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2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2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2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2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2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2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2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2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2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2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2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2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2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2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2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2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2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2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2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2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2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2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2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2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2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2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2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2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2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2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2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2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2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2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2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2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2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2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2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2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2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2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2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2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2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2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2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2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2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2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2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2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2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2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2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2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2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2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2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2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2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2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2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2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2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2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2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2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2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2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2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2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2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2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2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2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2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2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2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2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2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2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2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2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2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2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2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2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2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2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2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2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2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2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2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2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2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2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2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2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2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2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2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12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2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12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12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12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12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2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12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2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12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ht="12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ht="12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ht="12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ht="12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ht="12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ht="12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ht="12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ht="12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ht="12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ht="12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ht="12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ht="12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ht="12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ht="12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ht="12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ht="12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ht="12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ht="12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ht="12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ht="12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ht="12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ht="12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ht="12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ht="12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ht="12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ht="12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ht="12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ht="12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ht="12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ht="12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ht="12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ht="12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ht="12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ht="12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ht="12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ht="12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ht="12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ht="12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ht="12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ht="12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ht="12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ht="12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ht="12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ht="12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ht="12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ht="12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ht="12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ht="12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ht="12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ht="12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ht="12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ht="12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ht="12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ht="12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ht="12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ht="12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ht="12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ht="12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ht="12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ht="12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ht="12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ht="12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ht="12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ht="12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ht="12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ht="12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ht="12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ht="12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ht="12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ht="12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ht="12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ht="12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ht="12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ht="12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ht="12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ht="12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ht="12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ht="12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ht="12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ht="12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ht="12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ht="12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ht="12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ht="12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ht="12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ht="12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ht="12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ht="12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ht="12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ht="12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ht="12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ht="12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ht="12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ht="12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ht="12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ht="12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ht="12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ht="12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ht="12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ht="12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ht="12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ht="12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ht="12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ht="12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ht="12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ht="12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ht="12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ht="12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ht="12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ht="12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ht="12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ht="12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ht="12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ht="12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ht="12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ht="12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ht="12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ht="12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ht="12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ht="12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ht="12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ht="12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ht="12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ht="12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ht="12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ht="12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ht="12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ht="12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ht="12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ht="12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ht="12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ht="12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ht="12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ht="12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ht="12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ht="12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ht="12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ht="12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ht="12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ht="12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ht="12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ht="12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ht="12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ht="12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ht="12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ht="12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ht="12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ht="12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ht="12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ht="12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ht="12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ht="12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ht="12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ht="12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ht="12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ht="12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ht="12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ht="12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ht="12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ht="12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ht="12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ht="12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ht="12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ht="12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ht="12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ht="12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ht="12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ht="12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ht="12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ht="12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ht="12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ht="12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ht="12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ht="12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ht="12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ht="12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ht="12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ht="12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ht="12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ht="12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ht="12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ht="12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ht="12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ht="12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ht="12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ht="12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ht="12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ht="12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ht="12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ht="12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ht="12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ht="12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ht="12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ht="12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ht="12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ht="12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ht="12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ht="12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ht="12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ht="12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ht="12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ht="12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ht="12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ht="12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ht="12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ht="12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ht="12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ht="12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ht="12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ht="12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ht="12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ht="12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ht="12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ht="12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ht="12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ht="12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ht="12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ht="12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ht="12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ht="12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ht="12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ht="12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ht="12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ht="12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ht="12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ht="12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ht="12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ht="12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ht="12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ht="12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ht="12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ht="12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ht="12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ht="12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ht="12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ht="12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ht="12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ht="12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ht="12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ht="12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ht="12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ht="12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ht="12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ht="12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ht="12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ht="12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ht="12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ht="12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ht="12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ht="12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ht="12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ht="12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ht="12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ht="12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ht="12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ht="12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ht="12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ht="12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ht="12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ht="12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ht="12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ht="12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ht="12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ht="12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ht="12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ht="12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ht="12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ht="12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ht="12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ht="12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ht="12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ht="12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ht="12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ht="12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ht="12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ht="12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ht="12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ht="12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ht="12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ht="12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ht="12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ht="12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ht="12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ht="12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ht="12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ht="12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ht="12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ht="12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ht="12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ht="12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ht="12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ht="12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ht="12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ht="12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ht="12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ht="12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ht="12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ht="12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ht="12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ht="12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ht="12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ht="12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ht="12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ht="12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ht="12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ht="12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ht="12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ht="12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ht="12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ht="12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ht="12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ht="12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ht="12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ht="12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ht="12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ht="12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ht="12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ht="12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ht="12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ht="12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ht="12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ht="12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ht="12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ht="12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ht="12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ht="12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ht="12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ht="12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ht="12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ht="12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ht="12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ht="12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ht="12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ht="12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ht="12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ht="12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ht="12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ht="12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ht="12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ht="12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ht="12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ht="12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ht="12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ht="12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ht="12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ht="12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ht="12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ht="12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ht="12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ht="12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ht="12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ht="12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ht="12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ht="12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ht="12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ht="12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ht="12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ht="12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ht="12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ht="12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ht="12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ht="12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ht="12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ht="12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ht="12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ht="12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ht="12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ht="12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ht="12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ht="12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ht="12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ht="12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ht="12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ht="12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ht="12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ht="12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ht="12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ht="12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ht="12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ht="12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ht="12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ht="12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ht="12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ht="12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ht="12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ht="12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ht="12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ht="12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ht="12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ht="12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ht="12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ht="12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ht="12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ht="12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ht="12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ht="12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ht="12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ht="12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ht="12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ht="12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ht="12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ht="12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ht="12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ht="12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ht="12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ht="12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ht="12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ht="12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ht="12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ht="12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ht="12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ht="12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ht="12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ht="12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ht="12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ht="12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ht="12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ht="12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ht="12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ht="12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ht="12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ht="12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ht="12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ht="12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ht="12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ht="12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ht="12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ht="12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ht="12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ht="12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ht="12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ht="12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ht="12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ht="12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ht="12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ht="12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ht="12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ht="12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ht="12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ht="12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ht="12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ht="12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ht="12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ht="12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ht="12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ht="12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ht="12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ht="12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ht="12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ht="12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ht="12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ht="12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ht="12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ht="12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ht="12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ht="12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ht="12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ht="12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ht="12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ht="12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ht="12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ht="12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ht="12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ht="12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ht="12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ht="12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ht="12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ht="12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ht="12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ht="12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ht="12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ht="12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ht="12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ht="12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ht="12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ht="12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ht="12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ht="12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ht="12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ht="12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ht="12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ht="12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ht="12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ht="12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ht="12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ht="12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ht="12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ht="12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ht="12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ht="12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ht="12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ht="12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ht="12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ht="12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ht="12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ht="12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ht="12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ht="12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ht="12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ht="12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ht="12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ht="12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ht="12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ht="12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ht="12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ht="12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ht="12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ht="12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ht="12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ht="12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ht="12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ht="12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ht="12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ht="12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ht="12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ht="12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ht="12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ht="12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ht="12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ht="12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ht="12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ht="12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ht="12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ht="12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ht="12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ht="12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ht="12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ht="12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ht="12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ht="12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ht="12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ht="12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ht="12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ht="12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ht="12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ht="12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ht="12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ht="12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ht="12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ht="12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ht="12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ht="12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ht="12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ht="12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ht="12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ht="12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ht="12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ht="12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ht="12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ht="12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ht="12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ht="12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ht="12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ht="12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ht="12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ht="12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ht="12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ht="12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ht="12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ht="12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ht="12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ht="12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ht="12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ht="12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ht="12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ht="12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ht="12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ht="12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ht="12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ht="12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ht="12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ht="12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ht="12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ht="12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ht="12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ht="12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ht="12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ht="12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ht="12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ht="12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ht="12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ht="12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ht="12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ht="12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ht="12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ht="12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ht="12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ht="12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ht="12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ht="12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ht="12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ht="12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ht="12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ht="12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ht="12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ht="12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ht="12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ht="12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ht="12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ht="12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ht="12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ht="12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ht="12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ht="12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ht="12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ht="12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ht="12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ht="12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ht="12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ht="12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ht="12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ht="12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ht="12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ht="12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ht="12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ht="12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ht="12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ht="12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ht="12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ht="12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ht="12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ht="12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ht="12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ht="12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ht="12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ht="12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ht="12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ht="12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ht="12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ht="12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ht="12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ht="12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ht="12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ht="12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ht="12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ht="12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ht="12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ht="12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ht="12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ht="12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ht="12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ht="12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ht="12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ht="12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ht="12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ht="12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ht="12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ht="12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ht="12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ht="12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ht="12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ht="12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ht="12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ht="12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ht="12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ht="12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ht="12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ht="12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ht="12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ht="12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ht="12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ht="12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ht="12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ht="12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ht="12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ht="12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ht="12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ht="12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ht="12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ht="12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ht="12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ht="12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ht="12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ht="12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ht="12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ht="12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ht="12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ht="12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ht="12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ht="12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ht="12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ht="12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ht="12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ht="12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ht="12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ht="12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ht="12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ht="12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ht="12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ht="12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ht="12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ht="12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ht="12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ht="12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ht="12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ht="12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ht="12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ht="12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ht="12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ht="12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ht="12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ht="12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ht="12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ht="12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ht="12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ht="12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ht="12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ht="12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ht="12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ht="12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ht="12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ht="12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ht="12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ht="12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ht="12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ht="12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ht="12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ht="12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ht="12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ht="12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ht="12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ht="12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ht="12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ht="12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ht="12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ht="12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ht="12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ht="12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ht="12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ht="12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ht="12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ht="12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ht="12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ht="12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ht="12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ht="12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ht="12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ht="12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ht="12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ht="12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ht="12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ht="12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ht="12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ht="12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ht="12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ht="12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ht="12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ht="12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ht="12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 ht="12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spans="1:24" ht="12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spans="1:24" ht="12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spans="1:24" ht="12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spans="1:24" ht="12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spans="1:24" ht="12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spans="1:24" ht="12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spans="1:24" ht="12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spans="1:24" ht="12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 spans="1:24" ht="12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 spans="1:24" ht="12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 spans="1:24" ht="12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 spans="1:24" ht="12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 spans="1:24" ht="12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 spans="1:24" ht="12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 spans="1:24" ht="12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 spans="1:24" ht="12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 spans="1:24" ht="12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 spans="1:24" ht="12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 spans="1:24" ht="12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 spans="1:24" ht="12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 spans="1:24" ht="12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 spans="1:24" ht="12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 spans="1:24" ht="12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 spans="1:24" ht="12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 spans="1:24" ht="12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 spans="1:24" ht="12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 spans="1:24" ht="12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  <row r="1001" spans="1:24" ht="12.75" customHeight="1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</row>
    <row r="1002" spans="1:24" ht="12.75" customHeight="1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</row>
    <row r="1003" spans="1:24" ht="12.75" customHeight="1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</row>
  </sheetData>
  <mergeCells count="10">
    <mergeCell ref="A1:L1"/>
    <mergeCell ref="C2:D2"/>
    <mergeCell ref="E2:F2"/>
    <mergeCell ref="G2:L2"/>
    <mergeCell ref="A3:B3"/>
    <mergeCell ref="C3:D3"/>
    <mergeCell ref="E3:F3"/>
    <mergeCell ref="G3:H3"/>
    <mergeCell ref="I3:J3"/>
    <mergeCell ref="K3:L3"/>
  </mergeCells>
  <pageMargins left="0.75" right="0.75" top="1" bottom="1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M_Micoud_South</vt:lpstr>
    </vt:vector>
  </TitlesOfParts>
  <Company>SUNY Geneseo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Lamontagne</dc:creator>
  <cp:lastModifiedBy>Ravi Lamontagne</cp:lastModifiedBy>
  <dcterms:created xsi:type="dcterms:W3CDTF">2020-06-24T01:54:49Z</dcterms:created>
  <dcterms:modified xsi:type="dcterms:W3CDTF">2020-06-24T01:55:05Z</dcterms:modified>
</cp:coreProperties>
</file>