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ince Bajaj\Downloads\Reconciliation Dashboard\"/>
    </mc:Choice>
  </mc:AlternateContent>
  <xr:revisionPtr revIDLastSave="0" documentId="13_ncr:1_{E9E2A741-550F-4D2B-89B0-A90D819D1232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Life Cycle Testing" sheetId="1" r:id="rId1"/>
    <sheet name="Sheet17" sheetId="2" r:id="rId2"/>
    <sheet name="Micro Valuation Calculation" sheetId="3" r:id="rId3"/>
    <sheet name="FCF discounted Based" sheetId="4" r:id="rId4"/>
    <sheet name="Capitalization" sheetId="5" r:id="rId5"/>
    <sheet name="Operational Matrix" sheetId="6" r:id="rId6"/>
    <sheet name="P&amp;L Profile" sheetId="7" r:id="rId7"/>
    <sheet name="Cash Flow" sheetId="8" r:id="rId8"/>
    <sheet name="Dividend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3" l="1"/>
  <c r="AH30" i="9"/>
  <c r="AG30" i="9"/>
  <c r="AF30" i="9"/>
  <c r="AE30" i="9"/>
  <c r="AD30" i="9"/>
  <c r="AH31" i="9" s="1"/>
  <c r="AB30" i="9"/>
  <c r="AA30" i="9"/>
  <c r="Z30" i="9"/>
  <c r="Y30" i="9"/>
  <c r="X30" i="9"/>
  <c r="W30" i="9"/>
  <c r="AB31" i="9" s="1"/>
  <c r="CE28" i="9"/>
  <c r="CD28" i="9"/>
  <c r="BY28" i="9"/>
  <c r="BX28" i="9"/>
  <c r="BW28" i="9"/>
  <c r="BV28" i="9"/>
  <c r="BS28" i="9"/>
  <c r="BK28" i="9"/>
  <c r="BJ28" i="9"/>
  <c r="BG28" i="9"/>
  <c r="BF28" i="9"/>
  <c r="BE28" i="9"/>
  <c r="AV28" i="9"/>
  <c r="AQ28" i="9"/>
  <c r="AW28" i="9" s="1"/>
  <c r="AM28" i="9"/>
  <c r="T28" i="9"/>
  <c r="Q28" i="9"/>
  <c r="F28" i="9"/>
  <c r="CE27" i="9"/>
  <c r="CD27" i="9"/>
  <c r="BY27" i="9"/>
  <c r="BX27" i="9"/>
  <c r="BW27" i="9"/>
  <c r="BV27" i="9"/>
  <c r="BS27" i="9"/>
  <c r="BK27" i="9"/>
  <c r="BJ27" i="9"/>
  <c r="BG27" i="9"/>
  <c r="BF27" i="9"/>
  <c r="BE27" i="9"/>
  <c r="AV27" i="9"/>
  <c r="AQ27" i="9"/>
  <c r="AW27" i="9" s="1"/>
  <c r="AM27" i="9"/>
  <c r="T27" i="9"/>
  <c r="Q27" i="9"/>
  <c r="F27" i="9"/>
  <c r="CE26" i="9"/>
  <c r="CD26" i="9"/>
  <c r="BY26" i="9"/>
  <c r="BX26" i="9"/>
  <c r="BW26" i="9"/>
  <c r="BV26" i="9"/>
  <c r="BS26" i="9"/>
  <c r="BK26" i="9"/>
  <c r="BJ26" i="9"/>
  <c r="BG26" i="9"/>
  <c r="BF26" i="9"/>
  <c r="BE26" i="9"/>
  <c r="AV26" i="9"/>
  <c r="AQ26" i="9"/>
  <c r="AW26" i="9" s="1"/>
  <c r="AM26" i="9"/>
  <c r="T26" i="9"/>
  <c r="Q26" i="9"/>
  <c r="F26" i="9"/>
  <c r="CE25" i="9"/>
  <c r="CD25" i="9"/>
  <c r="BY25" i="9"/>
  <c r="BX25" i="9"/>
  <c r="BW25" i="9"/>
  <c r="BV25" i="9"/>
  <c r="BS25" i="9"/>
  <c r="BK25" i="9"/>
  <c r="BJ25" i="9"/>
  <c r="BG25" i="9"/>
  <c r="BF25" i="9"/>
  <c r="BE25" i="9"/>
  <c r="AV25" i="9"/>
  <c r="AQ25" i="9"/>
  <c r="AW25" i="9" s="1"/>
  <c r="AM25" i="9"/>
  <c r="T25" i="9"/>
  <c r="Q25" i="9"/>
  <c r="F25" i="9"/>
  <c r="CE24" i="9"/>
  <c r="CD24" i="9"/>
  <c r="BY24" i="9"/>
  <c r="BX24" i="9"/>
  <c r="BW24" i="9"/>
  <c r="BV24" i="9"/>
  <c r="BS24" i="9"/>
  <c r="BK24" i="9"/>
  <c r="BJ24" i="9"/>
  <c r="BG24" i="9"/>
  <c r="BF24" i="9"/>
  <c r="BE24" i="9"/>
  <c r="AV24" i="9"/>
  <c r="AQ24" i="9"/>
  <c r="AW24" i="9" s="1"/>
  <c r="AM24" i="9"/>
  <c r="T24" i="9"/>
  <c r="Q24" i="9"/>
  <c r="F24" i="9"/>
  <c r="CE23" i="9"/>
  <c r="CD23" i="9"/>
  <c r="BY23" i="9"/>
  <c r="BX23" i="9"/>
  <c r="BW23" i="9"/>
  <c r="BV23" i="9"/>
  <c r="BS23" i="9"/>
  <c r="BK23" i="9"/>
  <c r="BJ23" i="9"/>
  <c r="BG23" i="9"/>
  <c r="BF23" i="9"/>
  <c r="BE23" i="9"/>
  <c r="AV23" i="9"/>
  <c r="AQ23" i="9"/>
  <c r="AW23" i="9" s="1"/>
  <c r="AM23" i="9"/>
  <c r="T23" i="9"/>
  <c r="Q23" i="9"/>
  <c r="F23" i="9"/>
  <c r="CE22" i="9"/>
  <c r="CD22" i="9"/>
  <c r="BY22" i="9"/>
  <c r="BX22" i="9"/>
  <c r="BW22" i="9"/>
  <c r="BV22" i="9"/>
  <c r="BS22" i="9"/>
  <c r="BK22" i="9"/>
  <c r="BJ22" i="9"/>
  <c r="BG22" i="9"/>
  <c r="BF22" i="9"/>
  <c r="BE22" i="9"/>
  <c r="AV22" i="9"/>
  <c r="AQ22" i="9"/>
  <c r="AW22" i="9" s="1"/>
  <c r="AM22" i="9"/>
  <c r="T22" i="9"/>
  <c r="Q22" i="9"/>
  <c r="F22" i="9"/>
  <c r="CE21" i="9"/>
  <c r="CD21" i="9"/>
  <c r="BY21" i="9"/>
  <c r="BX21" i="9"/>
  <c r="BW21" i="9"/>
  <c r="BV21" i="9"/>
  <c r="BS21" i="9"/>
  <c r="BK21" i="9"/>
  <c r="BJ21" i="9"/>
  <c r="BG21" i="9"/>
  <c r="BF21" i="9"/>
  <c r="BE21" i="9"/>
  <c r="AV21" i="9"/>
  <c r="AQ21" i="9"/>
  <c r="AW21" i="9" s="1"/>
  <c r="AM21" i="9"/>
  <c r="T21" i="9"/>
  <c r="Q21" i="9"/>
  <c r="F21" i="9"/>
  <c r="CE20" i="9"/>
  <c r="CD20" i="9"/>
  <c r="BY20" i="9"/>
  <c r="BX20" i="9"/>
  <c r="BW20" i="9"/>
  <c r="BV20" i="9"/>
  <c r="BS20" i="9"/>
  <c r="BK20" i="9"/>
  <c r="BJ20" i="9"/>
  <c r="BG20" i="9"/>
  <c r="BF20" i="9"/>
  <c r="BE20" i="9"/>
  <c r="AV20" i="9"/>
  <c r="AQ20" i="9"/>
  <c r="AW20" i="9" s="1"/>
  <c r="AM20" i="9"/>
  <c r="T20" i="9"/>
  <c r="Q20" i="9"/>
  <c r="F20" i="9"/>
  <c r="CE19" i="9"/>
  <c r="CD19" i="9"/>
  <c r="BY19" i="9"/>
  <c r="BX19" i="9"/>
  <c r="BW19" i="9"/>
  <c r="BV19" i="9"/>
  <c r="BS19" i="9"/>
  <c r="BK19" i="9"/>
  <c r="BJ19" i="9"/>
  <c r="BG19" i="9"/>
  <c r="BF19" i="9"/>
  <c r="BE19" i="9"/>
  <c r="AV19" i="9"/>
  <c r="AQ19" i="9"/>
  <c r="AW19" i="9" s="1"/>
  <c r="AM19" i="9"/>
  <c r="T19" i="9"/>
  <c r="Q19" i="9"/>
  <c r="F19" i="9"/>
  <c r="CE18" i="9"/>
  <c r="CD18" i="9"/>
  <c r="BY18" i="9"/>
  <c r="BX18" i="9"/>
  <c r="BW18" i="9"/>
  <c r="BV18" i="9"/>
  <c r="BS18" i="9"/>
  <c r="BK18" i="9"/>
  <c r="BJ18" i="9"/>
  <c r="BG18" i="9"/>
  <c r="BF18" i="9"/>
  <c r="BE18" i="9"/>
  <c r="AV18" i="9"/>
  <c r="AQ18" i="9"/>
  <c r="AW18" i="9" s="1"/>
  <c r="AM18" i="9"/>
  <c r="T18" i="9"/>
  <c r="Q18" i="9"/>
  <c r="F18" i="9"/>
  <c r="CE17" i="9"/>
  <c r="CD17" i="9"/>
  <c r="BY17" i="9"/>
  <c r="BX17" i="9"/>
  <c r="BW17" i="9"/>
  <c r="BV17" i="9"/>
  <c r="BS17" i="9"/>
  <c r="BK17" i="9"/>
  <c r="BJ17" i="9"/>
  <c r="BG17" i="9"/>
  <c r="BF17" i="9"/>
  <c r="BE17" i="9"/>
  <c r="AV17" i="9"/>
  <c r="AQ17" i="9"/>
  <c r="AW17" i="9" s="1"/>
  <c r="AM17" i="9"/>
  <c r="T17" i="9"/>
  <c r="Q17" i="9"/>
  <c r="F17" i="9"/>
  <c r="CE16" i="9"/>
  <c r="CD16" i="9"/>
  <c r="BY16" i="9"/>
  <c r="BX16" i="9"/>
  <c r="BW16" i="9"/>
  <c r="BV16" i="9"/>
  <c r="BS16" i="9"/>
  <c r="BK16" i="9"/>
  <c r="BJ16" i="9"/>
  <c r="BG16" i="9"/>
  <c r="BF16" i="9"/>
  <c r="BE16" i="9"/>
  <c r="AV16" i="9"/>
  <c r="AQ16" i="9"/>
  <c r="AW16" i="9" s="1"/>
  <c r="AM16" i="9"/>
  <c r="T16" i="9"/>
  <c r="Q16" i="9"/>
  <c r="F16" i="9"/>
  <c r="CE15" i="9"/>
  <c r="CD15" i="9"/>
  <c r="BY15" i="9"/>
  <c r="BX15" i="9"/>
  <c r="BW15" i="9"/>
  <c r="BV15" i="9"/>
  <c r="BS15" i="9"/>
  <c r="BK15" i="9"/>
  <c r="BJ15" i="9"/>
  <c r="BG15" i="9"/>
  <c r="BF15" i="9"/>
  <c r="BE15" i="9"/>
  <c r="AV15" i="9"/>
  <c r="AQ15" i="9"/>
  <c r="AW15" i="9" s="1"/>
  <c r="AM15" i="9"/>
  <c r="T15" i="9"/>
  <c r="Q15" i="9"/>
  <c r="F15" i="9"/>
  <c r="CE14" i="9"/>
  <c r="CD14" i="9"/>
  <c r="BY14" i="9"/>
  <c r="BX14" i="9"/>
  <c r="BW14" i="9"/>
  <c r="BV14" i="9"/>
  <c r="BS14" i="9"/>
  <c r="BK14" i="9"/>
  <c r="BJ14" i="9"/>
  <c r="BG14" i="9"/>
  <c r="BF14" i="9"/>
  <c r="BE14" i="9"/>
  <c r="AV14" i="9"/>
  <c r="AQ14" i="9"/>
  <c r="AW14" i="9" s="1"/>
  <c r="AM14" i="9"/>
  <c r="T14" i="9"/>
  <c r="Q14" i="9"/>
  <c r="F14" i="9"/>
  <c r="CE13" i="9"/>
  <c r="CD13" i="9"/>
  <c r="BY13" i="9"/>
  <c r="BX13" i="9"/>
  <c r="BW13" i="9"/>
  <c r="BV13" i="9"/>
  <c r="BS13" i="9"/>
  <c r="BK13" i="9"/>
  <c r="BJ13" i="9"/>
  <c r="BG13" i="9"/>
  <c r="BF13" i="9"/>
  <c r="BE13" i="9"/>
  <c r="AV13" i="9"/>
  <c r="AQ13" i="9"/>
  <c r="AW13" i="9" s="1"/>
  <c r="AM13" i="9"/>
  <c r="T13" i="9"/>
  <c r="Q13" i="9"/>
  <c r="F13" i="9"/>
  <c r="CE12" i="9"/>
  <c r="CD12" i="9"/>
  <c r="BY12" i="9"/>
  <c r="BX12" i="9"/>
  <c r="BW12" i="9"/>
  <c r="BV12" i="9"/>
  <c r="BS12" i="9"/>
  <c r="BK12" i="9"/>
  <c r="BJ12" i="9"/>
  <c r="BG12" i="9"/>
  <c r="BF12" i="9"/>
  <c r="BE12" i="9"/>
  <c r="AV12" i="9"/>
  <c r="AQ12" i="9"/>
  <c r="AW12" i="9" s="1"/>
  <c r="AM12" i="9"/>
  <c r="T12" i="9"/>
  <c r="Q12" i="9"/>
  <c r="F12" i="9"/>
  <c r="CE11" i="9"/>
  <c r="CD11" i="9"/>
  <c r="BY11" i="9"/>
  <c r="BX11" i="9"/>
  <c r="BW11" i="9"/>
  <c r="BV11" i="9"/>
  <c r="BS11" i="9"/>
  <c r="BK11" i="9"/>
  <c r="BJ11" i="9"/>
  <c r="BG11" i="9"/>
  <c r="BF11" i="9"/>
  <c r="BE11" i="9"/>
  <c r="AV11" i="9"/>
  <c r="AQ11" i="9"/>
  <c r="AW11" i="9" s="1"/>
  <c r="AM11" i="9"/>
  <c r="T11" i="9"/>
  <c r="Q11" i="9"/>
  <c r="F11" i="9"/>
  <c r="CE10" i="9"/>
  <c r="CD10" i="9"/>
  <c r="BY10" i="9"/>
  <c r="BX10" i="9"/>
  <c r="BW10" i="9"/>
  <c r="BV10" i="9"/>
  <c r="BS10" i="9"/>
  <c r="BK10" i="9"/>
  <c r="BJ10" i="9"/>
  <c r="BG10" i="9"/>
  <c r="BF10" i="9"/>
  <c r="BE10" i="9"/>
  <c r="AV10" i="9"/>
  <c r="AQ10" i="9"/>
  <c r="AW10" i="9" s="1"/>
  <c r="AM10" i="9"/>
  <c r="T10" i="9"/>
  <c r="Q10" i="9"/>
  <c r="F10" i="9"/>
  <c r="CE9" i="9"/>
  <c r="CD9" i="9"/>
  <c r="BY9" i="9"/>
  <c r="BX9" i="9"/>
  <c r="BW9" i="9"/>
  <c r="BV9" i="9"/>
  <c r="BS9" i="9"/>
  <c r="BK9" i="9"/>
  <c r="BJ9" i="9"/>
  <c r="BG9" i="9"/>
  <c r="BF9" i="9"/>
  <c r="BE9" i="9"/>
  <c r="AV9" i="9"/>
  <c r="AQ9" i="9"/>
  <c r="AW9" i="9" s="1"/>
  <c r="AM9" i="9"/>
  <c r="T9" i="9"/>
  <c r="Q9" i="9"/>
  <c r="F9" i="9"/>
  <c r="CE8" i="9"/>
  <c r="CD8" i="9"/>
  <c r="BY8" i="9"/>
  <c r="BX8" i="9"/>
  <c r="BW8" i="9"/>
  <c r="BV8" i="9"/>
  <c r="BS8" i="9"/>
  <c r="BK8" i="9"/>
  <c r="BJ8" i="9"/>
  <c r="BG8" i="9"/>
  <c r="BF8" i="9"/>
  <c r="BE8" i="9"/>
  <c r="AV8" i="9"/>
  <c r="AQ8" i="9"/>
  <c r="AW8" i="9" s="1"/>
  <c r="AM8" i="9"/>
  <c r="T8" i="9"/>
  <c r="Q8" i="9"/>
  <c r="F8" i="9"/>
  <c r="CE7" i="9"/>
  <c r="CD7" i="9"/>
  <c r="BY7" i="9"/>
  <c r="BX7" i="9"/>
  <c r="BW7" i="9"/>
  <c r="BV7" i="9"/>
  <c r="BS7" i="9"/>
  <c r="BK7" i="9"/>
  <c r="BJ7" i="9"/>
  <c r="BG7" i="9"/>
  <c r="BF7" i="9"/>
  <c r="BE7" i="9"/>
  <c r="AV7" i="9"/>
  <c r="AQ7" i="9"/>
  <c r="AW7" i="9" s="1"/>
  <c r="AM7" i="9"/>
  <c r="T7" i="9"/>
  <c r="Q7" i="9"/>
  <c r="F7" i="9"/>
  <c r="CE6" i="9"/>
  <c r="CD6" i="9"/>
  <c r="BY6" i="9"/>
  <c r="BX6" i="9"/>
  <c r="BW6" i="9"/>
  <c r="BV6" i="9"/>
  <c r="BS6" i="9"/>
  <c r="BK6" i="9"/>
  <c r="BJ6" i="9"/>
  <c r="BG6" i="9"/>
  <c r="BF6" i="9"/>
  <c r="BE6" i="9"/>
  <c r="AV6" i="9"/>
  <c r="AQ6" i="9"/>
  <c r="AW6" i="9" s="1"/>
  <c r="AM6" i="9"/>
  <c r="T6" i="9"/>
  <c r="Q6" i="9"/>
  <c r="F6" i="9"/>
  <c r="CE5" i="9"/>
  <c r="CD5" i="9"/>
  <c r="BY5" i="9"/>
  <c r="BX5" i="9"/>
  <c r="BW5" i="9"/>
  <c r="BV5" i="9"/>
  <c r="BS5" i="9"/>
  <c r="BK5" i="9"/>
  <c r="BJ5" i="9"/>
  <c r="BG5" i="9"/>
  <c r="BF5" i="9"/>
  <c r="BE5" i="9"/>
  <c r="AV5" i="9"/>
  <c r="AQ5" i="9"/>
  <c r="AW5" i="9" s="1"/>
  <c r="AM5" i="9"/>
  <c r="T5" i="9"/>
  <c r="Q5" i="9"/>
  <c r="F5" i="9"/>
  <c r="CE4" i="9"/>
  <c r="CD4" i="9"/>
  <c r="BY4" i="9"/>
  <c r="BX4" i="9"/>
  <c r="BW4" i="9"/>
  <c r="BV4" i="9"/>
  <c r="BS4" i="9"/>
  <c r="BK4" i="9"/>
  <c r="BJ4" i="9"/>
  <c r="BG4" i="9"/>
  <c r="BF4" i="9"/>
  <c r="BE4" i="9"/>
  <c r="AV4" i="9"/>
  <c r="AQ4" i="9"/>
  <c r="AW4" i="9" s="1"/>
  <c r="AM4" i="9"/>
  <c r="T4" i="9"/>
  <c r="Q4" i="9"/>
  <c r="F4" i="9"/>
  <c r="CE3" i="9"/>
  <c r="CD3" i="9"/>
  <c r="BS3" i="9"/>
  <c r="BE3" i="9"/>
  <c r="AV3" i="9"/>
  <c r="AW3" i="9" s="1"/>
  <c r="AX3" i="9" s="1"/>
  <c r="AX4" i="9" s="1"/>
  <c r="AX5" i="9" s="1"/>
  <c r="AX6" i="9" s="1"/>
  <c r="AX7" i="9" s="1"/>
  <c r="AX8" i="9" s="1"/>
  <c r="AX9" i="9" s="1"/>
  <c r="AX10" i="9" s="1"/>
  <c r="AX11" i="9" s="1"/>
  <c r="AX12" i="9" s="1"/>
  <c r="AX13" i="9" s="1"/>
  <c r="AX14" i="9" s="1"/>
  <c r="AX15" i="9" s="1"/>
  <c r="AX16" i="9" s="1"/>
  <c r="AX17" i="9" s="1"/>
  <c r="AX18" i="9" s="1"/>
  <c r="AX19" i="9" s="1"/>
  <c r="AX20" i="9" s="1"/>
  <c r="AX21" i="9" s="1"/>
  <c r="AX22" i="9" s="1"/>
  <c r="AX23" i="9" s="1"/>
  <c r="AX24" i="9" s="1"/>
  <c r="AX25" i="9" s="1"/>
  <c r="AX26" i="9" s="1"/>
  <c r="AX27" i="9" s="1"/>
  <c r="AX28" i="9" s="1"/>
  <c r="AQ3" i="9"/>
  <c r="AM3" i="9"/>
  <c r="T3" i="9"/>
  <c r="Q3" i="9"/>
  <c r="F3" i="9"/>
  <c r="N30" i="8"/>
  <c r="M30" i="8"/>
  <c r="L30" i="8"/>
  <c r="K30" i="8"/>
  <c r="J30" i="8"/>
  <c r="I30" i="8"/>
  <c r="H30" i="8"/>
  <c r="G30" i="8"/>
  <c r="E30" i="8"/>
  <c r="D30" i="8"/>
  <c r="C30" i="8"/>
  <c r="U28" i="8"/>
  <c r="W28" i="8" s="1"/>
  <c r="U27" i="8"/>
  <c r="U26" i="8"/>
  <c r="W26" i="8" s="1"/>
  <c r="U25" i="8"/>
  <c r="W25" i="8" s="1"/>
  <c r="U24" i="8"/>
  <c r="W24" i="8" s="1"/>
  <c r="U23" i="8"/>
  <c r="W23" i="8" s="1"/>
  <c r="U22" i="8"/>
  <c r="W22" i="8" s="1"/>
  <c r="U21" i="8"/>
  <c r="W21" i="8" s="1"/>
  <c r="U20" i="8"/>
  <c r="W20" i="8" s="1"/>
  <c r="U19" i="8"/>
  <c r="W19" i="8" s="1"/>
  <c r="U18" i="8"/>
  <c r="W18" i="8" s="1"/>
  <c r="U17" i="8"/>
  <c r="W17" i="8" s="1"/>
  <c r="U16" i="8"/>
  <c r="W16" i="8" s="1"/>
  <c r="U15" i="8"/>
  <c r="W15" i="8" s="1"/>
  <c r="U14" i="8"/>
  <c r="W14" i="8" s="1"/>
  <c r="U13" i="8"/>
  <c r="W13" i="8" s="1"/>
  <c r="U12" i="8"/>
  <c r="W12" i="8" s="1"/>
  <c r="U11" i="8"/>
  <c r="W11" i="8" s="1"/>
  <c r="U10" i="8"/>
  <c r="W10" i="8" s="1"/>
  <c r="U9" i="8"/>
  <c r="W9" i="8" s="1"/>
  <c r="U8" i="8"/>
  <c r="W8" i="8" s="1"/>
  <c r="U7" i="8"/>
  <c r="W7" i="8" s="1"/>
  <c r="U6" i="8"/>
  <c r="W6" i="8" s="1"/>
  <c r="U5" i="8"/>
  <c r="W5" i="8" s="1"/>
  <c r="U4" i="8"/>
  <c r="W4" i="8" s="1"/>
  <c r="U3" i="8"/>
  <c r="W3" i="8" s="1"/>
  <c r="BB33" i="7"/>
  <c r="AX33" i="7"/>
  <c r="BB32" i="7"/>
  <c r="AX32" i="7"/>
  <c r="BB31" i="7"/>
  <c r="AX31" i="7"/>
  <c r="BB30" i="7"/>
  <c r="AX30" i="7"/>
  <c r="CC28" i="7"/>
  <c r="BY28" i="7"/>
  <c r="BZ28" i="7" s="1"/>
  <c r="BV28" i="7"/>
  <c r="BU28" i="7"/>
  <c r="BT28" i="7"/>
  <c r="BP28" i="7"/>
  <c r="BQ28" i="7" s="1"/>
  <c r="BO28" i="7"/>
  <c r="BK28" i="7"/>
  <c r="BG28" i="7"/>
  <c r="BF28" i="7"/>
  <c r="BC28" i="7"/>
  <c r="BA28" i="7"/>
  <c r="AY28" i="7"/>
  <c r="AZ28" i="7" s="1"/>
  <c r="AV28" i="7"/>
  <c r="AT28" i="7"/>
  <c r="AR28" i="7"/>
  <c r="AP28" i="7"/>
  <c r="AN28" i="7"/>
  <c r="AL28" i="7"/>
  <c r="AJ28" i="7"/>
  <c r="AE28" i="7"/>
  <c r="AF28" i="7" s="1"/>
  <c r="CH27" i="7"/>
  <c r="CC27" i="7"/>
  <c r="BY27" i="7"/>
  <c r="BZ27" i="7" s="1"/>
  <c r="BV27" i="7"/>
  <c r="BU27" i="7"/>
  <c r="BT27" i="7"/>
  <c r="BP27" i="7"/>
  <c r="BO27" i="7"/>
  <c r="BK27" i="7"/>
  <c r="BG27" i="7"/>
  <c r="BF27" i="7"/>
  <c r="BC27" i="7"/>
  <c r="BA27" i="7"/>
  <c r="AY27" i="7"/>
  <c r="AZ27" i="7" s="1"/>
  <c r="AV27" i="7"/>
  <c r="AT27" i="7"/>
  <c r="AR27" i="7"/>
  <c r="AP27" i="7"/>
  <c r="AN27" i="7"/>
  <c r="AL27" i="7"/>
  <c r="AJ27" i="7"/>
  <c r="AE27" i="7"/>
  <c r="AF27" i="7" s="1"/>
  <c r="CH26" i="7"/>
  <c r="CC26" i="7"/>
  <c r="BY26" i="7"/>
  <c r="BZ26" i="7" s="1"/>
  <c r="BV26" i="7"/>
  <c r="BU26" i="7"/>
  <c r="BT26" i="7"/>
  <c r="BP26" i="7"/>
  <c r="BO26" i="7"/>
  <c r="BK26" i="7"/>
  <c r="BG26" i="7"/>
  <c r="BF26" i="7"/>
  <c r="BC26" i="7"/>
  <c r="BA26" i="7"/>
  <c r="AY26" i="7"/>
  <c r="AZ26" i="7" s="1"/>
  <c r="AV26" i="7"/>
  <c r="AT26" i="7"/>
  <c r="AR26" i="7"/>
  <c r="AP26" i="7"/>
  <c r="AN26" i="7"/>
  <c r="AL26" i="7"/>
  <c r="AJ26" i="7"/>
  <c r="AE26" i="7"/>
  <c r="AF26" i="7" s="1"/>
  <c r="CH25" i="7"/>
  <c r="CC25" i="7"/>
  <c r="BY25" i="7"/>
  <c r="BZ25" i="7" s="1"/>
  <c r="BV25" i="7"/>
  <c r="BU25" i="7"/>
  <c r="BT25" i="7"/>
  <c r="BP25" i="7"/>
  <c r="BO25" i="7"/>
  <c r="BK25" i="7"/>
  <c r="BG25" i="7"/>
  <c r="BF25" i="7"/>
  <c r="BC25" i="7"/>
  <c r="BA25" i="7"/>
  <c r="AY25" i="7"/>
  <c r="AZ25" i="7" s="1"/>
  <c r="AV25" i="7"/>
  <c r="AT25" i="7"/>
  <c r="AR25" i="7"/>
  <c r="AP25" i="7"/>
  <c r="AN25" i="7"/>
  <c r="AL25" i="7"/>
  <c r="AJ25" i="7"/>
  <c r="AE25" i="7"/>
  <c r="AF25" i="7" s="1"/>
  <c r="CH24" i="7"/>
  <c r="CC24" i="7"/>
  <c r="BY24" i="7"/>
  <c r="BZ24" i="7" s="1"/>
  <c r="BV24" i="7"/>
  <c r="BU24" i="7"/>
  <c r="BT24" i="7"/>
  <c r="BP24" i="7"/>
  <c r="BO24" i="7"/>
  <c r="BK24" i="7"/>
  <c r="BG24" i="7"/>
  <c r="BF24" i="7"/>
  <c r="BC24" i="7"/>
  <c r="BA24" i="7"/>
  <c r="AY24" i="7"/>
  <c r="AZ24" i="7" s="1"/>
  <c r="AV24" i="7"/>
  <c r="AT24" i="7"/>
  <c r="AR24" i="7"/>
  <c r="AP24" i="7"/>
  <c r="AN24" i="7"/>
  <c r="AL24" i="7"/>
  <c r="AJ24" i="7"/>
  <c r="AE24" i="7"/>
  <c r="AF24" i="7" s="1"/>
  <c r="CH23" i="7"/>
  <c r="CC23" i="7"/>
  <c r="BY23" i="7"/>
  <c r="BZ23" i="7" s="1"/>
  <c r="BV23" i="7"/>
  <c r="BU23" i="7"/>
  <c r="BT23" i="7"/>
  <c r="BP23" i="7"/>
  <c r="BO23" i="7"/>
  <c r="BK23" i="7"/>
  <c r="BG23" i="7"/>
  <c r="BF23" i="7"/>
  <c r="BC23" i="7"/>
  <c r="BA23" i="7"/>
  <c r="AY23" i="7"/>
  <c r="AZ23" i="7" s="1"/>
  <c r="AV23" i="7"/>
  <c r="AT23" i="7"/>
  <c r="AR23" i="7"/>
  <c r="AP23" i="7"/>
  <c r="AN23" i="7"/>
  <c r="AL23" i="7"/>
  <c r="AJ23" i="7"/>
  <c r="AE23" i="7"/>
  <c r="AF23" i="7" s="1"/>
  <c r="CH22" i="7"/>
  <c r="CC22" i="7"/>
  <c r="BY22" i="7"/>
  <c r="BZ22" i="7" s="1"/>
  <c r="BV22" i="7"/>
  <c r="BU22" i="7"/>
  <c r="BT22" i="7"/>
  <c r="BP22" i="7"/>
  <c r="BO22" i="7"/>
  <c r="BK22" i="7"/>
  <c r="BG22" i="7"/>
  <c r="BF22" i="7"/>
  <c r="BC22" i="7"/>
  <c r="BA22" i="7"/>
  <c r="AY22" i="7"/>
  <c r="AZ22" i="7" s="1"/>
  <c r="AV22" i="7"/>
  <c r="AT22" i="7"/>
  <c r="AR22" i="7"/>
  <c r="AP22" i="7"/>
  <c r="AN22" i="7"/>
  <c r="AL22" i="7"/>
  <c r="AJ22" i="7"/>
  <c r="AE22" i="7"/>
  <c r="AF22" i="7" s="1"/>
  <c r="CH21" i="7"/>
  <c r="CC21" i="7"/>
  <c r="BY21" i="7"/>
  <c r="BZ21" i="7" s="1"/>
  <c r="BV21" i="7"/>
  <c r="BU21" i="7"/>
  <c r="BT21" i="7"/>
  <c r="BP21" i="7"/>
  <c r="BO21" i="7"/>
  <c r="BK21" i="7"/>
  <c r="BG21" i="7"/>
  <c r="BF21" i="7"/>
  <c r="BC21" i="7"/>
  <c r="BA21" i="7"/>
  <c r="AY21" i="7"/>
  <c r="AZ21" i="7" s="1"/>
  <c r="AV21" i="7"/>
  <c r="AT21" i="7"/>
  <c r="AR21" i="7"/>
  <c r="AP21" i="7"/>
  <c r="AN21" i="7"/>
  <c r="AL21" i="7"/>
  <c r="AJ21" i="7"/>
  <c r="AE21" i="7"/>
  <c r="AF21" i="7" s="1"/>
  <c r="CH20" i="7"/>
  <c r="CC20" i="7"/>
  <c r="BY20" i="7"/>
  <c r="BZ20" i="7" s="1"/>
  <c r="BV20" i="7"/>
  <c r="BU20" i="7"/>
  <c r="BT20" i="7"/>
  <c r="BP20" i="7"/>
  <c r="BO20" i="7"/>
  <c r="BK20" i="7"/>
  <c r="BG20" i="7"/>
  <c r="BF20" i="7"/>
  <c r="BC20" i="7"/>
  <c r="BA20" i="7"/>
  <c r="AY20" i="7"/>
  <c r="AZ20" i="7" s="1"/>
  <c r="AV20" i="7"/>
  <c r="AT20" i="7"/>
  <c r="AR20" i="7"/>
  <c r="AP20" i="7"/>
  <c r="AN20" i="7"/>
  <c r="AL20" i="7"/>
  <c r="AJ20" i="7"/>
  <c r="AE20" i="7"/>
  <c r="AF20" i="7" s="1"/>
  <c r="CH19" i="7"/>
  <c r="CC19" i="7"/>
  <c r="BY19" i="7"/>
  <c r="BZ19" i="7" s="1"/>
  <c r="BV19" i="7"/>
  <c r="BU19" i="7"/>
  <c r="BT19" i="7"/>
  <c r="BP19" i="7"/>
  <c r="BO19" i="7"/>
  <c r="BK19" i="7"/>
  <c r="BG19" i="7"/>
  <c r="BF19" i="7"/>
  <c r="BC19" i="7"/>
  <c r="BA19" i="7"/>
  <c r="AY19" i="7"/>
  <c r="AZ19" i="7" s="1"/>
  <c r="AV19" i="7"/>
  <c r="AT19" i="7"/>
  <c r="AR19" i="7"/>
  <c r="AP19" i="7"/>
  <c r="AN19" i="7"/>
  <c r="AL19" i="7"/>
  <c r="AJ19" i="7"/>
  <c r="AE19" i="7"/>
  <c r="AF19" i="7" s="1"/>
  <c r="CH18" i="7"/>
  <c r="CC18" i="7"/>
  <c r="BY18" i="7"/>
  <c r="BZ18" i="7" s="1"/>
  <c r="BV18" i="7"/>
  <c r="BU18" i="7"/>
  <c r="BT18" i="7"/>
  <c r="BP18" i="7"/>
  <c r="BO18" i="7"/>
  <c r="BK18" i="7"/>
  <c r="BG18" i="7"/>
  <c r="BF18" i="7"/>
  <c r="BC18" i="7"/>
  <c r="BA18" i="7"/>
  <c r="AY18" i="7"/>
  <c r="AZ18" i="7" s="1"/>
  <c r="AV18" i="7"/>
  <c r="AT18" i="7"/>
  <c r="AR18" i="7"/>
  <c r="AP18" i="7"/>
  <c r="AN18" i="7"/>
  <c r="AL18" i="7"/>
  <c r="AJ18" i="7"/>
  <c r="AE18" i="7"/>
  <c r="AF18" i="7" s="1"/>
  <c r="CH17" i="7"/>
  <c r="CC17" i="7"/>
  <c r="BY17" i="7"/>
  <c r="BZ17" i="7" s="1"/>
  <c r="BV17" i="7"/>
  <c r="BU17" i="7"/>
  <c r="BT17" i="7"/>
  <c r="BP17" i="7"/>
  <c r="BO17" i="7"/>
  <c r="BK17" i="7"/>
  <c r="BG17" i="7"/>
  <c r="BF17" i="7"/>
  <c r="BC17" i="7"/>
  <c r="BA17" i="7"/>
  <c r="AY17" i="7"/>
  <c r="AZ17" i="7" s="1"/>
  <c r="AV17" i="7"/>
  <c r="AT17" i="7"/>
  <c r="AR17" i="7"/>
  <c r="AP17" i="7"/>
  <c r="AN17" i="7"/>
  <c r="AL17" i="7"/>
  <c r="AJ17" i="7"/>
  <c r="AE17" i="7"/>
  <c r="AF17" i="7" s="1"/>
  <c r="CH16" i="7"/>
  <c r="CC16" i="7"/>
  <c r="BY16" i="7"/>
  <c r="BZ16" i="7" s="1"/>
  <c r="BV16" i="7"/>
  <c r="BU16" i="7"/>
  <c r="BT16" i="7"/>
  <c r="BP16" i="7"/>
  <c r="BO16" i="7"/>
  <c r="BK16" i="7"/>
  <c r="BG16" i="7"/>
  <c r="BF16" i="7"/>
  <c r="BC16" i="7"/>
  <c r="BA16" i="7"/>
  <c r="AY16" i="7"/>
  <c r="AZ16" i="7" s="1"/>
  <c r="AV16" i="7"/>
  <c r="AT16" i="7"/>
  <c r="AR16" i="7"/>
  <c r="AP16" i="7"/>
  <c r="AN16" i="7"/>
  <c r="AL16" i="7"/>
  <c r="AJ16" i="7"/>
  <c r="AE16" i="7"/>
  <c r="AF16" i="7" s="1"/>
  <c r="CH15" i="7"/>
  <c r="CC15" i="7"/>
  <c r="BY15" i="7"/>
  <c r="BZ15" i="7" s="1"/>
  <c r="BV15" i="7"/>
  <c r="BU15" i="7"/>
  <c r="BT15" i="7"/>
  <c r="BP15" i="7"/>
  <c r="BO15" i="7"/>
  <c r="BK15" i="7"/>
  <c r="BG15" i="7"/>
  <c r="BF15" i="7"/>
  <c r="BC15" i="7"/>
  <c r="BA15" i="7"/>
  <c r="AY15" i="7"/>
  <c r="AZ15" i="7" s="1"/>
  <c r="AV15" i="7"/>
  <c r="AT15" i="7"/>
  <c r="AR15" i="7"/>
  <c r="AP15" i="7"/>
  <c r="AN15" i="7"/>
  <c r="AL15" i="7"/>
  <c r="AJ15" i="7"/>
  <c r="AE15" i="7"/>
  <c r="AF15" i="7" s="1"/>
  <c r="CH14" i="7"/>
  <c r="CC14" i="7"/>
  <c r="BY14" i="7"/>
  <c r="BZ14" i="7" s="1"/>
  <c r="BV14" i="7"/>
  <c r="BU14" i="7"/>
  <c r="BT14" i="7"/>
  <c r="BP14" i="7"/>
  <c r="BO14" i="7"/>
  <c r="BK14" i="7"/>
  <c r="BG14" i="7"/>
  <c r="BF14" i="7"/>
  <c r="BC14" i="7"/>
  <c r="BA14" i="7"/>
  <c r="AY14" i="7"/>
  <c r="AZ14" i="7" s="1"/>
  <c r="AV14" i="7"/>
  <c r="AT14" i="7"/>
  <c r="AR14" i="7"/>
  <c r="AP14" i="7"/>
  <c r="AN14" i="7"/>
  <c r="AL14" i="7"/>
  <c r="AJ14" i="7"/>
  <c r="AE14" i="7"/>
  <c r="AF14" i="7" s="1"/>
  <c r="CH13" i="7"/>
  <c r="CC13" i="7"/>
  <c r="BY13" i="7"/>
  <c r="BZ13" i="7" s="1"/>
  <c r="BV13" i="7"/>
  <c r="BU13" i="7"/>
  <c r="BT13" i="7"/>
  <c r="BP13" i="7"/>
  <c r="BO13" i="7"/>
  <c r="BK13" i="7"/>
  <c r="BG13" i="7"/>
  <c r="BF13" i="7"/>
  <c r="BC13" i="7"/>
  <c r="BA13" i="7"/>
  <c r="AY13" i="7"/>
  <c r="AZ13" i="7" s="1"/>
  <c r="AV13" i="7"/>
  <c r="AT13" i="7"/>
  <c r="AR13" i="7"/>
  <c r="AP13" i="7"/>
  <c r="AN13" i="7"/>
  <c r="AL13" i="7"/>
  <c r="AJ13" i="7"/>
  <c r="AE13" i="7"/>
  <c r="AF13" i="7" s="1"/>
  <c r="CH12" i="7"/>
  <c r="CC12" i="7"/>
  <c r="BY12" i="7"/>
  <c r="BZ12" i="7" s="1"/>
  <c r="BV12" i="7"/>
  <c r="BU12" i="7"/>
  <c r="BT12" i="7"/>
  <c r="BP12" i="7"/>
  <c r="BO12" i="7"/>
  <c r="BK12" i="7"/>
  <c r="BG12" i="7"/>
  <c r="BF12" i="7"/>
  <c r="BC12" i="7"/>
  <c r="BA12" i="7"/>
  <c r="AY12" i="7"/>
  <c r="AZ12" i="7" s="1"/>
  <c r="AV12" i="7"/>
  <c r="AT12" i="7"/>
  <c r="AR12" i="7"/>
  <c r="AP12" i="7"/>
  <c r="AN12" i="7"/>
  <c r="AL12" i="7"/>
  <c r="AJ12" i="7"/>
  <c r="AE12" i="7"/>
  <c r="AF12" i="7" s="1"/>
  <c r="CH11" i="7"/>
  <c r="CC11" i="7"/>
  <c r="BY11" i="7"/>
  <c r="BZ11" i="7" s="1"/>
  <c r="BV11" i="7"/>
  <c r="BU11" i="7"/>
  <c r="BT11" i="7"/>
  <c r="BP11" i="7"/>
  <c r="BO11" i="7"/>
  <c r="BK11" i="7"/>
  <c r="BG11" i="7"/>
  <c r="BF11" i="7"/>
  <c r="BC11" i="7"/>
  <c r="BA11" i="7"/>
  <c r="AY11" i="7"/>
  <c r="AZ11" i="7" s="1"/>
  <c r="AV11" i="7"/>
  <c r="AT11" i="7"/>
  <c r="AR11" i="7"/>
  <c r="AP11" i="7"/>
  <c r="AN11" i="7"/>
  <c r="AL11" i="7"/>
  <c r="AJ11" i="7"/>
  <c r="AE11" i="7"/>
  <c r="AF11" i="7" s="1"/>
  <c r="CH10" i="7"/>
  <c r="CC10" i="7"/>
  <c r="BY10" i="7"/>
  <c r="BZ10" i="7" s="1"/>
  <c r="BV10" i="7"/>
  <c r="BU10" i="7"/>
  <c r="BT10" i="7"/>
  <c r="BP10" i="7"/>
  <c r="BO10" i="7"/>
  <c r="BK10" i="7"/>
  <c r="BG10" i="7"/>
  <c r="BF10" i="7"/>
  <c r="BC10" i="7"/>
  <c r="BA10" i="7"/>
  <c r="AY10" i="7"/>
  <c r="AZ10" i="7" s="1"/>
  <c r="AV10" i="7"/>
  <c r="AT10" i="7"/>
  <c r="AR10" i="7"/>
  <c r="AP10" i="7"/>
  <c r="AN10" i="7"/>
  <c r="AL10" i="7"/>
  <c r="AJ10" i="7"/>
  <c r="AE10" i="7"/>
  <c r="AF10" i="7" s="1"/>
  <c r="CH9" i="7"/>
  <c r="CC9" i="7"/>
  <c r="BY9" i="7"/>
  <c r="BZ9" i="7" s="1"/>
  <c r="BV9" i="7"/>
  <c r="BU9" i="7"/>
  <c r="BT9" i="7"/>
  <c r="BP9" i="7"/>
  <c r="BO9" i="7"/>
  <c r="BK9" i="7"/>
  <c r="BG9" i="7"/>
  <c r="BF9" i="7"/>
  <c r="BC9" i="7"/>
  <c r="BA9" i="7"/>
  <c r="AY9" i="7"/>
  <c r="AZ9" i="7" s="1"/>
  <c r="AV9" i="7"/>
  <c r="AT9" i="7"/>
  <c r="AR9" i="7"/>
  <c r="AP9" i="7"/>
  <c r="AN9" i="7"/>
  <c r="AL9" i="7"/>
  <c r="AJ9" i="7"/>
  <c r="AE9" i="7"/>
  <c r="AF9" i="7" s="1"/>
  <c r="CH8" i="7"/>
  <c r="CC8" i="7"/>
  <c r="BY8" i="7"/>
  <c r="BZ8" i="7" s="1"/>
  <c r="BV8" i="7"/>
  <c r="BU8" i="7"/>
  <c r="BT8" i="7"/>
  <c r="BP8" i="7"/>
  <c r="BO8" i="7"/>
  <c r="BK8" i="7"/>
  <c r="BG8" i="7"/>
  <c r="BF8" i="7"/>
  <c r="BC8" i="7"/>
  <c r="BA8" i="7"/>
  <c r="AY8" i="7"/>
  <c r="AZ8" i="7" s="1"/>
  <c r="AV8" i="7"/>
  <c r="AT8" i="7"/>
  <c r="AR8" i="7"/>
  <c r="AP8" i="7"/>
  <c r="AN8" i="7"/>
  <c r="AL8" i="7"/>
  <c r="AJ8" i="7"/>
  <c r="AE8" i="7"/>
  <c r="AF8" i="7" s="1"/>
  <c r="CH7" i="7"/>
  <c r="CC7" i="7"/>
  <c r="BY7" i="7"/>
  <c r="BZ7" i="7" s="1"/>
  <c r="BV7" i="7"/>
  <c r="BU7" i="7"/>
  <c r="BT7" i="7"/>
  <c r="BP7" i="7"/>
  <c r="BO7" i="7"/>
  <c r="BK7" i="7"/>
  <c r="BG7" i="7"/>
  <c r="BF7" i="7"/>
  <c r="BC7" i="7"/>
  <c r="BA7" i="7"/>
  <c r="AY7" i="7"/>
  <c r="AZ7" i="7" s="1"/>
  <c r="AV7" i="7"/>
  <c r="AT7" i="7"/>
  <c r="AR7" i="7"/>
  <c r="AP7" i="7"/>
  <c r="AN7" i="7"/>
  <c r="AL7" i="7"/>
  <c r="AJ7" i="7"/>
  <c r="AE7" i="7"/>
  <c r="AF7" i="7" s="1"/>
  <c r="CH6" i="7"/>
  <c r="CC6" i="7"/>
  <c r="BY6" i="7"/>
  <c r="BZ6" i="7" s="1"/>
  <c r="BV6" i="7"/>
  <c r="BU6" i="7"/>
  <c r="BT6" i="7"/>
  <c r="BP6" i="7"/>
  <c r="BO6" i="7"/>
  <c r="BK6" i="7"/>
  <c r="BG6" i="7"/>
  <c r="BF6" i="7"/>
  <c r="BC6" i="7"/>
  <c r="BA6" i="7"/>
  <c r="AY6" i="7"/>
  <c r="AZ6" i="7" s="1"/>
  <c r="AV6" i="7"/>
  <c r="AT6" i="7"/>
  <c r="AR6" i="7"/>
  <c r="AP6" i="7"/>
  <c r="AN6" i="7"/>
  <c r="AL6" i="7"/>
  <c r="AJ6" i="7"/>
  <c r="AE6" i="7"/>
  <c r="AF6" i="7" s="1"/>
  <c r="CH5" i="7"/>
  <c r="CC5" i="7"/>
  <c r="BY5" i="7"/>
  <c r="BZ5" i="7" s="1"/>
  <c r="BV5" i="7"/>
  <c r="BU5" i="7"/>
  <c r="BT5" i="7"/>
  <c r="BP5" i="7"/>
  <c r="BO5" i="7"/>
  <c r="BK5" i="7"/>
  <c r="BG5" i="7"/>
  <c r="BF5" i="7"/>
  <c r="BC5" i="7"/>
  <c r="BA5" i="7"/>
  <c r="AY5" i="7"/>
  <c r="AZ5" i="7" s="1"/>
  <c r="AV5" i="7"/>
  <c r="AT5" i="7"/>
  <c r="AR5" i="7"/>
  <c r="AP5" i="7"/>
  <c r="AN5" i="7"/>
  <c r="AL5" i="7"/>
  <c r="AJ5" i="7"/>
  <c r="AE5" i="7"/>
  <c r="AF5" i="7" s="1"/>
  <c r="CH4" i="7"/>
  <c r="CC4" i="7"/>
  <c r="BY4" i="7"/>
  <c r="BZ4" i="7" s="1"/>
  <c r="BV4" i="7"/>
  <c r="BU4" i="7"/>
  <c r="BT4" i="7"/>
  <c r="BP4" i="7"/>
  <c r="BO4" i="7"/>
  <c r="BK4" i="7"/>
  <c r="BG4" i="7"/>
  <c r="BF4" i="7"/>
  <c r="BC4" i="7"/>
  <c r="BA4" i="7"/>
  <c r="AY4" i="7"/>
  <c r="AZ4" i="7" s="1"/>
  <c r="AV4" i="7"/>
  <c r="AT4" i="7"/>
  <c r="AR4" i="7"/>
  <c r="AP4" i="7"/>
  <c r="AN4" i="7"/>
  <c r="AL4" i="7"/>
  <c r="AJ4" i="7"/>
  <c r="AE4" i="7"/>
  <c r="AF4" i="7" s="1"/>
  <c r="CH3" i="7"/>
  <c r="CC3" i="7"/>
  <c r="BY3" i="7"/>
  <c r="BZ3" i="7" s="1"/>
  <c r="BV3" i="7"/>
  <c r="BU3" i="7"/>
  <c r="BT3" i="7"/>
  <c r="BP3" i="7"/>
  <c r="CG3" i="7" s="1"/>
  <c r="BK3" i="7"/>
  <c r="BG3" i="7"/>
  <c r="BF3" i="7"/>
  <c r="BC3" i="7"/>
  <c r="BA3" i="7"/>
  <c r="AY3" i="7"/>
  <c r="AZ3" i="7" s="1"/>
  <c r="AV3" i="7"/>
  <c r="AT3" i="7"/>
  <c r="AR3" i="7"/>
  <c r="AP3" i="7"/>
  <c r="AN3" i="7"/>
  <c r="AL3" i="7"/>
  <c r="AJ3" i="7"/>
  <c r="AE3" i="7"/>
  <c r="AD28" i="6"/>
  <c r="AE28" i="6" s="1"/>
  <c r="AA28" i="6"/>
  <c r="V28" i="6"/>
  <c r="P28" i="6"/>
  <c r="R28" i="6" s="1"/>
  <c r="H28" i="6"/>
  <c r="AD27" i="6"/>
  <c r="AE27" i="6" s="1"/>
  <c r="AA27" i="6"/>
  <c r="V27" i="6"/>
  <c r="P27" i="6"/>
  <c r="R27" i="6" s="1"/>
  <c r="H27" i="6"/>
  <c r="AD26" i="6"/>
  <c r="AE26" i="6" s="1"/>
  <c r="AA26" i="6"/>
  <c r="V26" i="6"/>
  <c r="P26" i="6"/>
  <c r="R26" i="6" s="1"/>
  <c r="H26" i="6"/>
  <c r="AD25" i="6"/>
  <c r="AE25" i="6" s="1"/>
  <c r="AA25" i="6"/>
  <c r="V25" i="6"/>
  <c r="P25" i="6"/>
  <c r="R25" i="6" s="1"/>
  <c r="H25" i="6"/>
  <c r="AD24" i="6"/>
  <c r="AE24" i="6" s="1"/>
  <c r="AA24" i="6"/>
  <c r="V24" i="6"/>
  <c r="P24" i="6"/>
  <c r="R24" i="6" s="1"/>
  <c r="H24" i="6"/>
  <c r="AD23" i="6"/>
  <c r="AE23" i="6" s="1"/>
  <c r="AA23" i="6"/>
  <c r="V23" i="6"/>
  <c r="P23" i="6"/>
  <c r="R23" i="6" s="1"/>
  <c r="H23" i="6"/>
  <c r="AD22" i="6"/>
  <c r="AE22" i="6" s="1"/>
  <c r="AA22" i="6"/>
  <c r="V22" i="6"/>
  <c r="P22" i="6"/>
  <c r="R22" i="6" s="1"/>
  <c r="H22" i="6"/>
  <c r="AD21" i="6"/>
  <c r="AE21" i="6" s="1"/>
  <c r="AA21" i="6"/>
  <c r="V21" i="6"/>
  <c r="P21" i="6"/>
  <c r="R21" i="6" s="1"/>
  <c r="H21" i="6"/>
  <c r="AD20" i="6"/>
  <c r="AE20" i="6" s="1"/>
  <c r="AA20" i="6"/>
  <c r="V20" i="6"/>
  <c r="P20" i="6"/>
  <c r="R20" i="6" s="1"/>
  <c r="H20" i="6"/>
  <c r="AD19" i="6"/>
  <c r="AE19" i="6" s="1"/>
  <c r="AA19" i="6"/>
  <c r="V19" i="6"/>
  <c r="P19" i="6"/>
  <c r="R19" i="6" s="1"/>
  <c r="H19" i="6"/>
  <c r="AD18" i="6"/>
  <c r="AE18" i="6" s="1"/>
  <c r="AA18" i="6"/>
  <c r="V18" i="6"/>
  <c r="P18" i="6"/>
  <c r="R18" i="6" s="1"/>
  <c r="H18" i="6"/>
  <c r="AD17" i="6"/>
  <c r="AE17" i="6" s="1"/>
  <c r="AA17" i="6"/>
  <c r="V17" i="6"/>
  <c r="P17" i="6"/>
  <c r="R17" i="6" s="1"/>
  <c r="H17" i="6"/>
  <c r="AD16" i="6"/>
  <c r="AE16" i="6" s="1"/>
  <c r="AA16" i="6"/>
  <c r="V16" i="6"/>
  <c r="P16" i="6"/>
  <c r="R16" i="6" s="1"/>
  <c r="H16" i="6"/>
  <c r="AD15" i="6"/>
  <c r="AE15" i="6" s="1"/>
  <c r="AA15" i="6"/>
  <c r="V15" i="6"/>
  <c r="P15" i="6"/>
  <c r="R15" i="6" s="1"/>
  <c r="H15" i="6"/>
  <c r="AD14" i="6"/>
  <c r="AE14" i="6" s="1"/>
  <c r="AA14" i="6"/>
  <c r="V14" i="6"/>
  <c r="P14" i="6"/>
  <c r="R14" i="6" s="1"/>
  <c r="H14" i="6"/>
  <c r="AD13" i="6"/>
  <c r="AE13" i="6" s="1"/>
  <c r="AA13" i="6"/>
  <c r="V13" i="6"/>
  <c r="P13" i="6"/>
  <c r="R13" i="6" s="1"/>
  <c r="H13" i="6"/>
  <c r="AD12" i="6"/>
  <c r="AE12" i="6" s="1"/>
  <c r="AA12" i="6"/>
  <c r="V12" i="6"/>
  <c r="P12" i="6"/>
  <c r="R12" i="6" s="1"/>
  <c r="H12" i="6"/>
  <c r="AE11" i="6"/>
  <c r="AD11" i="6"/>
  <c r="AA11" i="6"/>
  <c r="V11" i="6"/>
  <c r="P11" i="6"/>
  <c r="R11" i="6" s="1"/>
  <c r="H11" i="6"/>
  <c r="AD10" i="6"/>
  <c r="AE10" i="6" s="1"/>
  <c r="AA10" i="6"/>
  <c r="V10" i="6"/>
  <c r="P10" i="6"/>
  <c r="R10" i="6" s="1"/>
  <c r="H10" i="6"/>
  <c r="AD9" i="6"/>
  <c r="AE9" i="6" s="1"/>
  <c r="AA9" i="6"/>
  <c r="V9" i="6"/>
  <c r="P9" i="6"/>
  <c r="R9" i="6" s="1"/>
  <c r="H9" i="6"/>
  <c r="AD8" i="6"/>
  <c r="AE8" i="6" s="1"/>
  <c r="AA8" i="6"/>
  <c r="V8" i="6"/>
  <c r="P8" i="6"/>
  <c r="R8" i="6" s="1"/>
  <c r="H8" i="6"/>
  <c r="AD7" i="6"/>
  <c r="AE7" i="6" s="1"/>
  <c r="AA7" i="6"/>
  <c r="V7" i="6"/>
  <c r="P7" i="6"/>
  <c r="R7" i="6" s="1"/>
  <c r="H7" i="6"/>
  <c r="AD6" i="6"/>
  <c r="AE6" i="6" s="1"/>
  <c r="AA6" i="6"/>
  <c r="V6" i="6"/>
  <c r="P6" i="6"/>
  <c r="R6" i="6" s="1"/>
  <c r="H6" i="6"/>
  <c r="AD5" i="6"/>
  <c r="AE5" i="6" s="1"/>
  <c r="AA5" i="6"/>
  <c r="V5" i="6"/>
  <c r="P5" i="6"/>
  <c r="R5" i="6" s="1"/>
  <c r="H5" i="6"/>
  <c r="AD4" i="6"/>
  <c r="AE4" i="6" s="1"/>
  <c r="AA4" i="6"/>
  <c r="V4" i="6"/>
  <c r="P4" i="6"/>
  <c r="R4" i="6" s="1"/>
  <c r="H4" i="6"/>
  <c r="AD3" i="6"/>
  <c r="AE3" i="6" s="1"/>
  <c r="AA3" i="6"/>
  <c r="V3" i="6"/>
  <c r="P3" i="6"/>
  <c r="R3" i="6" s="1"/>
  <c r="R33" i="5"/>
  <c r="R32" i="5"/>
  <c r="R31" i="5"/>
  <c r="R30" i="5"/>
  <c r="AP28" i="5"/>
  <c r="AN28" i="5"/>
  <c r="AM28" i="5"/>
  <c r="U28" i="5"/>
  <c r="W28" i="5" s="1"/>
  <c r="O28" i="5"/>
  <c r="Q28" i="5" s="1"/>
  <c r="E28" i="5"/>
  <c r="AP27" i="5"/>
  <c r="AN27" i="5"/>
  <c r="AM27" i="5"/>
  <c r="U27" i="5"/>
  <c r="W27" i="5" s="1"/>
  <c r="O27" i="5"/>
  <c r="Q27" i="5" s="1"/>
  <c r="E27" i="5"/>
  <c r="AP26" i="5"/>
  <c r="AN26" i="5"/>
  <c r="AM26" i="5"/>
  <c r="U26" i="5"/>
  <c r="W26" i="5" s="1"/>
  <c r="O26" i="5"/>
  <c r="Q26" i="5" s="1"/>
  <c r="E26" i="5"/>
  <c r="AP25" i="5"/>
  <c r="AN25" i="5"/>
  <c r="AM25" i="5"/>
  <c r="U25" i="5"/>
  <c r="W25" i="5" s="1"/>
  <c r="O25" i="5"/>
  <c r="Q25" i="5" s="1"/>
  <c r="E25" i="5"/>
  <c r="AP24" i="5"/>
  <c r="AN24" i="5"/>
  <c r="AM24" i="5"/>
  <c r="U24" i="5"/>
  <c r="W24" i="5" s="1"/>
  <c r="O24" i="5"/>
  <c r="Q24" i="5" s="1"/>
  <c r="E24" i="5"/>
  <c r="AP23" i="5"/>
  <c r="AN23" i="5"/>
  <c r="AM23" i="5"/>
  <c r="U23" i="5"/>
  <c r="W23" i="5" s="1"/>
  <c r="O23" i="5"/>
  <c r="Q23" i="5" s="1"/>
  <c r="E23" i="5"/>
  <c r="AP22" i="5"/>
  <c r="AN22" i="5"/>
  <c r="AM22" i="5"/>
  <c r="U22" i="5"/>
  <c r="W22" i="5" s="1"/>
  <c r="O22" i="5"/>
  <c r="Q22" i="5" s="1"/>
  <c r="E22" i="5"/>
  <c r="AP21" i="5"/>
  <c r="AN21" i="5"/>
  <c r="AM21" i="5"/>
  <c r="U21" i="5"/>
  <c r="W21" i="5" s="1"/>
  <c r="O21" i="5"/>
  <c r="Q21" i="5" s="1"/>
  <c r="E21" i="5"/>
  <c r="AP20" i="5"/>
  <c r="AN20" i="5"/>
  <c r="AM20" i="5"/>
  <c r="U20" i="5"/>
  <c r="W20" i="5" s="1"/>
  <c r="O20" i="5"/>
  <c r="Q20" i="5" s="1"/>
  <c r="E20" i="5"/>
  <c r="AP19" i="5"/>
  <c r="AN19" i="5"/>
  <c r="AM19" i="5"/>
  <c r="U19" i="5"/>
  <c r="W19" i="5" s="1"/>
  <c r="O19" i="5"/>
  <c r="Q19" i="5" s="1"/>
  <c r="E19" i="5"/>
  <c r="AP18" i="5"/>
  <c r="AN18" i="5"/>
  <c r="AM18" i="5"/>
  <c r="U18" i="5"/>
  <c r="W18" i="5" s="1"/>
  <c r="O18" i="5"/>
  <c r="Q18" i="5" s="1"/>
  <c r="E18" i="5"/>
  <c r="AP17" i="5"/>
  <c r="AN17" i="5"/>
  <c r="AM17" i="5"/>
  <c r="U17" i="5"/>
  <c r="W17" i="5" s="1"/>
  <c r="O17" i="5"/>
  <c r="Q17" i="5" s="1"/>
  <c r="E17" i="5"/>
  <c r="AP16" i="5"/>
  <c r="AN16" i="5"/>
  <c r="AM16" i="5"/>
  <c r="U16" i="5"/>
  <c r="W16" i="5" s="1"/>
  <c r="O16" i="5"/>
  <c r="Q16" i="5" s="1"/>
  <c r="E16" i="5"/>
  <c r="AP15" i="5"/>
  <c r="AN15" i="5"/>
  <c r="AM15" i="5"/>
  <c r="U15" i="5"/>
  <c r="W15" i="5" s="1"/>
  <c r="O15" i="5"/>
  <c r="Q15" i="5" s="1"/>
  <c r="E15" i="5"/>
  <c r="AP14" i="5"/>
  <c r="AN14" i="5"/>
  <c r="AM14" i="5"/>
  <c r="U14" i="5"/>
  <c r="W14" i="5" s="1"/>
  <c r="O14" i="5"/>
  <c r="Q14" i="5" s="1"/>
  <c r="E14" i="5"/>
  <c r="AP13" i="5"/>
  <c r="AN13" i="5"/>
  <c r="AM13" i="5"/>
  <c r="U13" i="5"/>
  <c r="W13" i="5" s="1"/>
  <c r="O13" i="5"/>
  <c r="Q13" i="5" s="1"/>
  <c r="E13" i="5"/>
  <c r="AP12" i="5"/>
  <c r="AN12" i="5"/>
  <c r="AM12" i="5"/>
  <c r="W12" i="5"/>
  <c r="U12" i="5"/>
  <c r="O12" i="5"/>
  <c r="Q12" i="5" s="1"/>
  <c r="E12" i="5"/>
  <c r="AP11" i="5"/>
  <c r="AN11" i="5"/>
  <c r="AM11" i="5"/>
  <c r="U11" i="5"/>
  <c r="W11" i="5" s="1"/>
  <c r="O11" i="5"/>
  <c r="Q11" i="5" s="1"/>
  <c r="E11" i="5"/>
  <c r="AP10" i="5"/>
  <c r="AN10" i="5"/>
  <c r="AM10" i="5"/>
  <c r="U10" i="5"/>
  <c r="W10" i="5" s="1"/>
  <c r="O10" i="5"/>
  <c r="Q10" i="5" s="1"/>
  <c r="E10" i="5"/>
  <c r="AP9" i="5"/>
  <c r="AN9" i="5"/>
  <c r="AM9" i="5"/>
  <c r="U9" i="5"/>
  <c r="W9" i="5" s="1"/>
  <c r="O9" i="5"/>
  <c r="Q9" i="5" s="1"/>
  <c r="E9" i="5"/>
  <c r="AP8" i="5"/>
  <c r="AN8" i="5"/>
  <c r="AM8" i="5"/>
  <c r="U8" i="5"/>
  <c r="W8" i="5" s="1"/>
  <c r="O8" i="5"/>
  <c r="Q8" i="5" s="1"/>
  <c r="E8" i="5"/>
  <c r="AP7" i="5"/>
  <c r="AN7" i="5"/>
  <c r="AM7" i="5"/>
  <c r="U7" i="5"/>
  <c r="W7" i="5" s="1"/>
  <c r="O7" i="5"/>
  <c r="Q7" i="5" s="1"/>
  <c r="E7" i="5"/>
  <c r="AP6" i="5"/>
  <c r="AN6" i="5"/>
  <c r="AM6" i="5"/>
  <c r="U6" i="5"/>
  <c r="W6" i="5" s="1"/>
  <c r="Q6" i="5"/>
  <c r="O6" i="5"/>
  <c r="E6" i="5"/>
  <c r="AP5" i="5"/>
  <c r="AN5" i="5"/>
  <c r="AM5" i="5"/>
  <c r="U5" i="5"/>
  <c r="W5" i="5" s="1"/>
  <c r="O5" i="5"/>
  <c r="Q5" i="5" s="1"/>
  <c r="E5" i="5"/>
  <c r="AP4" i="5"/>
  <c r="AN4" i="5"/>
  <c r="AM4" i="5"/>
  <c r="U4" i="5"/>
  <c r="W4" i="5" s="1"/>
  <c r="O4" i="5"/>
  <c r="Q4" i="5" s="1"/>
  <c r="E4" i="5"/>
  <c r="AP3" i="5"/>
  <c r="AN3" i="5"/>
  <c r="AM3" i="5"/>
  <c r="U3" i="5"/>
  <c r="W3" i="5" s="1"/>
  <c r="O3" i="5"/>
  <c r="Q3" i="5" s="1"/>
  <c r="E3" i="5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W44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C28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C27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C26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C25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C24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C23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C22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C21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C20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C19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C18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C17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C16" i="4"/>
  <c r="CF15" i="4"/>
  <c r="CE15" i="4"/>
  <c r="CD15" i="4"/>
  <c r="CC15" i="4"/>
  <c r="CB15" i="4"/>
  <c r="CA15" i="4"/>
  <c r="BZ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C15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C14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C13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C12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C11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C10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C9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C8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C7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U6" i="4"/>
  <c r="T6" i="4"/>
  <c r="S6" i="4"/>
  <c r="R6" i="4"/>
  <c r="V15" i="4" s="1"/>
  <c r="Q6" i="4"/>
  <c r="V14" i="4" s="1"/>
  <c r="P6" i="4"/>
  <c r="V13" i="4" s="1"/>
  <c r="O6" i="4"/>
  <c r="V12" i="4" s="1"/>
  <c r="N6" i="4"/>
  <c r="V11" i="4" s="1"/>
  <c r="M6" i="4"/>
  <c r="V10" i="4" s="1"/>
  <c r="L6" i="4"/>
  <c r="V9" i="4" s="1"/>
  <c r="K6" i="4"/>
  <c r="V8" i="4" s="1"/>
  <c r="J6" i="4"/>
  <c r="V7" i="4" s="1"/>
  <c r="I6" i="4"/>
  <c r="V6" i="4" s="1"/>
  <c r="H6" i="4"/>
  <c r="G6" i="4"/>
  <c r="F6" i="4"/>
  <c r="C6" i="4"/>
  <c r="AO5" i="4"/>
  <c r="W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C5" i="4"/>
  <c r="BG4" i="4"/>
  <c r="AO4" i="4"/>
  <c r="W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C4" i="4"/>
  <c r="BY3" i="4"/>
  <c r="BG3" i="4"/>
  <c r="AO3" i="4"/>
  <c r="W3" i="4"/>
  <c r="U3" i="4"/>
  <c r="V18" i="4" s="1"/>
  <c r="T3" i="4"/>
  <c r="V17" i="4" s="1"/>
  <c r="S3" i="4"/>
  <c r="V16" i="4" s="1"/>
  <c r="R3" i="4"/>
  <c r="Q3" i="4"/>
  <c r="P3" i="4"/>
  <c r="O3" i="4"/>
  <c r="N3" i="4"/>
  <c r="M3" i="4"/>
  <c r="L3" i="4"/>
  <c r="K3" i="4"/>
  <c r="J3" i="4"/>
  <c r="I3" i="4"/>
  <c r="H3" i="4"/>
  <c r="V5" i="4" s="1"/>
  <c r="G3" i="4"/>
  <c r="V4" i="4" s="1"/>
  <c r="F3" i="4"/>
  <c r="V3" i="4" s="1"/>
  <c r="C3" i="4"/>
  <c r="CQ3" i="4" s="1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CL52" i="3"/>
  <c r="CK52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M51" i="3"/>
  <c r="CL51" i="3"/>
  <c r="CK51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CL50" i="3"/>
  <c r="CK50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FT45" i="3"/>
  <c r="FS45" i="3"/>
  <c r="FR45" i="3"/>
  <c r="FQ45" i="3"/>
  <c r="FP45" i="3"/>
  <c r="FO45" i="3"/>
  <c r="FN45" i="3"/>
  <c r="FM45" i="3"/>
  <c r="FL45" i="3"/>
  <c r="FK45" i="3"/>
  <c r="FJ45" i="3"/>
  <c r="FI45" i="3"/>
  <c r="FH45" i="3"/>
  <c r="FG45" i="3"/>
  <c r="FF45" i="3"/>
  <c r="FE45" i="3"/>
  <c r="FB45" i="3"/>
  <c r="FA45" i="3"/>
  <c r="EZ45" i="3"/>
  <c r="EY45" i="3"/>
  <c r="EX45" i="3"/>
  <c r="EW45" i="3"/>
  <c r="EV45" i="3"/>
  <c r="EU45" i="3"/>
  <c r="ET45" i="3"/>
  <c r="ES45" i="3"/>
  <c r="ER45" i="3"/>
  <c r="EQ45" i="3"/>
  <c r="EP45" i="3"/>
  <c r="EO45" i="3"/>
  <c r="EN45" i="3"/>
  <c r="EM45" i="3"/>
  <c r="EJ45" i="3"/>
  <c r="EI45" i="3"/>
  <c r="EH45" i="3"/>
  <c r="EG45" i="3"/>
  <c r="EF45" i="3"/>
  <c r="EE45" i="3"/>
  <c r="ED45" i="3"/>
  <c r="EC45" i="3"/>
  <c r="EB45" i="3"/>
  <c r="EA45" i="3"/>
  <c r="DZ45" i="3"/>
  <c r="DY45" i="3"/>
  <c r="DX45" i="3"/>
  <c r="DW45" i="3"/>
  <c r="DV45" i="3"/>
  <c r="DU45" i="3"/>
  <c r="DR45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FT44" i="3"/>
  <c r="FS44" i="3"/>
  <c r="FR44" i="3"/>
  <c r="FQ44" i="3"/>
  <c r="FP44" i="3"/>
  <c r="FO44" i="3"/>
  <c r="FN44" i="3"/>
  <c r="FM44" i="3"/>
  <c r="FL44" i="3"/>
  <c r="FK44" i="3"/>
  <c r="FJ44" i="3"/>
  <c r="FI44" i="3"/>
  <c r="FH44" i="3"/>
  <c r="FG44" i="3"/>
  <c r="FF44" i="3"/>
  <c r="FE44" i="3"/>
  <c r="FB44" i="3"/>
  <c r="FA44" i="3"/>
  <c r="EZ44" i="3"/>
  <c r="EY44" i="3"/>
  <c r="EX44" i="3"/>
  <c r="EW44" i="3"/>
  <c r="EV44" i="3"/>
  <c r="EU44" i="3"/>
  <c r="ET44" i="3"/>
  <c r="ES44" i="3"/>
  <c r="ER44" i="3"/>
  <c r="EQ44" i="3"/>
  <c r="EP44" i="3"/>
  <c r="EO44" i="3"/>
  <c r="EN44" i="3"/>
  <c r="EM44" i="3"/>
  <c r="EJ44" i="3"/>
  <c r="EI44" i="3"/>
  <c r="EH44" i="3"/>
  <c r="EG44" i="3"/>
  <c r="EF44" i="3"/>
  <c r="EE44" i="3"/>
  <c r="ED44" i="3"/>
  <c r="EC44" i="3"/>
  <c r="EB44" i="3"/>
  <c r="EA44" i="3"/>
  <c r="DZ44" i="3"/>
  <c r="DY44" i="3"/>
  <c r="DX44" i="3"/>
  <c r="DW44" i="3"/>
  <c r="DV44" i="3"/>
  <c r="DU44" i="3"/>
  <c r="DR44" i="3"/>
  <c r="DQ44" i="3"/>
  <c r="DP44" i="3"/>
  <c r="DO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FT43" i="3"/>
  <c r="FS43" i="3"/>
  <c r="FR43" i="3"/>
  <c r="FQ43" i="3"/>
  <c r="FP43" i="3"/>
  <c r="FO43" i="3"/>
  <c r="FN43" i="3"/>
  <c r="FM43" i="3"/>
  <c r="FL43" i="3"/>
  <c r="FK43" i="3"/>
  <c r="FJ43" i="3"/>
  <c r="FI43" i="3"/>
  <c r="FH43" i="3"/>
  <c r="FG43" i="3"/>
  <c r="FF43" i="3"/>
  <c r="FE43" i="3"/>
  <c r="FB43" i="3"/>
  <c r="FA43" i="3"/>
  <c r="EZ43" i="3"/>
  <c r="EY43" i="3"/>
  <c r="EX43" i="3"/>
  <c r="EW43" i="3"/>
  <c r="EV43" i="3"/>
  <c r="EU43" i="3"/>
  <c r="ET43" i="3"/>
  <c r="ES43" i="3"/>
  <c r="ER43" i="3"/>
  <c r="EQ43" i="3"/>
  <c r="EP43" i="3"/>
  <c r="EO43" i="3"/>
  <c r="EN43" i="3"/>
  <c r="EM43" i="3"/>
  <c r="EJ43" i="3"/>
  <c r="EI43" i="3"/>
  <c r="EH43" i="3"/>
  <c r="EG43" i="3"/>
  <c r="EF43" i="3"/>
  <c r="EE43" i="3"/>
  <c r="ED43" i="3"/>
  <c r="EC43" i="3"/>
  <c r="EB43" i="3"/>
  <c r="EA43" i="3"/>
  <c r="DZ43" i="3"/>
  <c r="DY43" i="3"/>
  <c r="DX43" i="3"/>
  <c r="DW43" i="3"/>
  <c r="DV43" i="3"/>
  <c r="DU43" i="3"/>
  <c r="DR43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FT41" i="3"/>
  <c r="FS41" i="3"/>
  <c r="FR41" i="3"/>
  <c r="FQ41" i="3"/>
  <c r="FP41" i="3"/>
  <c r="FO41" i="3"/>
  <c r="FN41" i="3"/>
  <c r="FM41" i="3"/>
  <c r="FL41" i="3"/>
  <c r="FK41" i="3"/>
  <c r="FJ41" i="3"/>
  <c r="FI41" i="3"/>
  <c r="FH41" i="3"/>
  <c r="FG41" i="3"/>
  <c r="FF41" i="3"/>
  <c r="FE41" i="3"/>
  <c r="FB41" i="3"/>
  <c r="FA41" i="3"/>
  <c r="EZ41" i="3"/>
  <c r="EY41" i="3"/>
  <c r="EX41" i="3"/>
  <c r="EW41" i="3"/>
  <c r="EV41" i="3"/>
  <c r="EU41" i="3"/>
  <c r="ET41" i="3"/>
  <c r="ES41" i="3"/>
  <c r="ER41" i="3"/>
  <c r="EQ41" i="3"/>
  <c r="EP41" i="3"/>
  <c r="EO41" i="3"/>
  <c r="EN41" i="3"/>
  <c r="EM41" i="3"/>
  <c r="EJ41" i="3"/>
  <c r="EI41" i="3"/>
  <c r="EH41" i="3"/>
  <c r="EG41" i="3"/>
  <c r="EF41" i="3"/>
  <c r="EE41" i="3"/>
  <c r="ED41" i="3"/>
  <c r="EC41" i="3"/>
  <c r="EB41" i="3"/>
  <c r="EA41" i="3"/>
  <c r="DZ41" i="3"/>
  <c r="DY41" i="3"/>
  <c r="DX41" i="3"/>
  <c r="DW41" i="3"/>
  <c r="DV41" i="3"/>
  <c r="DU41" i="3"/>
  <c r="DR41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FT40" i="3"/>
  <c r="FS40" i="3"/>
  <c r="FR40" i="3"/>
  <c r="FQ40" i="3"/>
  <c r="FP40" i="3"/>
  <c r="FO40" i="3"/>
  <c r="FN40" i="3"/>
  <c r="FM40" i="3"/>
  <c r="FL40" i="3"/>
  <c r="FK40" i="3"/>
  <c r="FJ40" i="3"/>
  <c r="FI40" i="3"/>
  <c r="FH40" i="3"/>
  <c r="FG40" i="3"/>
  <c r="FF40" i="3"/>
  <c r="FE40" i="3"/>
  <c r="FB40" i="3"/>
  <c r="FA40" i="3"/>
  <c r="EZ40" i="3"/>
  <c r="EY40" i="3"/>
  <c r="EX40" i="3"/>
  <c r="EW40" i="3"/>
  <c r="EV40" i="3"/>
  <c r="EU40" i="3"/>
  <c r="ET40" i="3"/>
  <c r="ES40" i="3"/>
  <c r="ER40" i="3"/>
  <c r="EQ40" i="3"/>
  <c r="EP40" i="3"/>
  <c r="EO40" i="3"/>
  <c r="EN40" i="3"/>
  <c r="EM40" i="3"/>
  <c r="EJ40" i="3"/>
  <c r="EI40" i="3"/>
  <c r="EH40" i="3"/>
  <c r="EG40" i="3"/>
  <c r="EF40" i="3"/>
  <c r="EE40" i="3"/>
  <c r="ED40" i="3"/>
  <c r="EC40" i="3"/>
  <c r="EB40" i="3"/>
  <c r="EA40" i="3"/>
  <c r="DZ40" i="3"/>
  <c r="DY40" i="3"/>
  <c r="DX40" i="3"/>
  <c r="DW40" i="3"/>
  <c r="DV40" i="3"/>
  <c r="DU40" i="3"/>
  <c r="DR40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FT39" i="3"/>
  <c r="FS39" i="3"/>
  <c r="FR39" i="3"/>
  <c r="FQ39" i="3"/>
  <c r="FP39" i="3"/>
  <c r="FO39" i="3"/>
  <c r="FN39" i="3"/>
  <c r="FM39" i="3"/>
  <c r="FL39" i="3"/>
  <c r="FK39" i="3"/>
  <c r="FJ39" i="3"/>
  <c r="FI39" i="3"/>
  <c r="FH39" i="3"/>
  <c r="FG39" i="3"/>
  <c r="FF39" i="3"/>
  <c r="FE39" i="3"/>
  <c r="FB39" i="3"/>
  <c r="FA39" i="3"/>
  <c r="EZ39" i="3"/>
  <c r="EY39" i="3"/>
  <c r="EX39" i="3"/>
  <c r="EW39" i="3"/>
  <c r="EV39" i="3"/>
  <c r="EU39" i="3"/>
  <c r="ET39" i="3"/>
  <c r="ES39" i="3"/>
  <c r="ER39" i="3"/>
  <c r="EQ39" i="3"/>
  <c r="EP39" i="3"/>
  <c r="EO39" i="3"/>
  <c r="EN39" i="3"/>
  <c r="EM39" i="3"/>
  <c r="EJ39" i="3"/>
  <c r="EI39" i="3"/>
  <c r="EH39" i="3"/>
  <c r="EG39" i="3"/>
  <c r="EF39" i="3"/>
  <c r="EE39" i="3"/>
  <c r="ED39" i="3"/>
  <c r="EC39" i="3"/>
  <c r="EB39" i="3"/>
  <c r="EA39" i="3"/>
  <c r="DZ39" i="3"/>
  <c r="DY39" i="3"/>
  <c r="DX39" i="3"/>
  <c r="DW39" i="3"/>
  <c r="DV39" i="3"/>
  <c r="DU39" i="3"/>
  <c r="DR39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FT38" i="3"/>
  <c r="FS38" i="3"/>
  <c r="FR38" i="3"/>
  <c r="FQ38" i="3"/>
  <c r="FP38" i="3"/>
  <c r="FO38" i="3"/>
  <c r="FN38" i="3"/>
  <c r="FM38" i="3"/>
  <c r="FL38" i="3"/>
  <c r="FK38" i="3"/>
  <c r="FJ38" i="3"/>
  <c r="FI38" i="3"/>
  <c r="FH38" i="3"/>
  <c r="FG38" i="3"/>
  <c r="FF38" i="3"/>
  <c r="FE38" i="3"/>
  <c r="FB38" i="3"/>
  <c r="FA38" i="3"/>
  <c r="EZ38" i="3"/>
  <c r="EY38" i="3"/>
  <c r="EX38" i="3"/>
  <c r="EW38" i="3"/>
  <c r="EV38" i="3"/>
  <c r="EU38" i="3"/>
  <c r="ET38" i="3"/>
  <c r="ES38" i="3"/>
  <c r="ER38" i="3"/>
  <c r="EQ38" i="3"/>
  <c r="EP38" i="3"/>
  <c r="EO38" i="3"/>
  <c r="EN38" i="3"/>
  <c r="EM38" i="3"/>
  <c r="EJ38" i="3"/>
  <c r="EI38" i="3"/>
  <c r="EH38" i="3"/>
  <c r="EG38" i="3"/>
  <c r="EF38" i="3"/>
  <c r="EE38" i="3"/>
  <c r="ED38" i="3"/>
  <c r="EC38" i="3"/>
  <c r="EB38" i="3"/>
  <c r="EA38" i="3"/>
  <c r="DZ38" i="3"/>
  <c r="DY38" i="3"/>
  <c r="DX38" i="3"/>
  <c r="DW38" i="3"/>
  <c r="DV38" i="3"/>
  <c r="DU38" i="3"/>
  <c r="DR38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FT37" i="3"/>
  <c r="FS37" i="3"/>
  <c r="FR37" i="3"/>
  <c r="FQ37" i="3"/>
  <c r="FP37" i="3"/>
  <c r="FO37" i="3"/>
  <c r="FN37" i="3"/>
  <c r="FM37" i="3"/>
  <c r="FL37" i="3"/>
  <c r="FK37" i="3"/>
  <c r="FJ37" i="3"/>
  <c r="FI37" i="3"/>
  <c r="FH37" i="3"/>
  <c r="FG37" i="3"/>
  <c r="FF37" i="3"/>
  <c r="FE37" i="3"/>
  <c r="FB37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EN37" i="3"/>
  <c r="EM37" i="3"/>
  <c r="EJ37" i="3"/>
  <c r="EI37" i="3"/>
  <c r="EH37" i="3"/>
  <c r="EG37" i="3"/>
  <c r="EF37" i="3"/>
  <c r="EE37" i="3"/>
  <c r="ED37" i="3"/>
  <c r="EC37" i="3"/>
  <c r="EB37" i="3"/>
  <c r="EA37" i="3"/>
  <c r="DZ37" i="3"/>
  <c r="DY37" i="3"/>
  <c r="DX37" i="3"/>
  <c r="DW37" i="3"/>
  <c r="DV37" i="3"/>
  <c r="DU37" i="3"/>
  <c r="DR37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AJ34" i="3"/>
  <c r="AI34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AJ33" i="3"/>
  <c r="AI33" i="3"/>
  <c r="G33" i="3"/>
  <c r="F33" i="3"/>
  <c r="E33" i="3"/>
  <c r="D33" i="3"/>
  <c r="C33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AJ32" i="3"/>
  <c r="AI32" i="3"/>
  <c r="G32" i="3"/>
  <c r="F32" i="3"/>
  <c r="E32" i="3"/>
  <c r="D32" i="3"/>
  <c r="C32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AJ31" i="3"/>
  <c r="AI31" i="3"/>
  <c r="G31" i="3"/>
  <c r="F31" i="3"/>
  <c r="E31" i="3"/>
  <c r="D31" i="3"/>
  <c r="C31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AJ30" i="3"/>
  <c r="AI30" i="3"/>
  <c r="G30" i="3"/>
  <c r="F30" i="3"/>
  <c r="E30" i="3"/>
  <c r="D30" i="3"/>
  <c r="C30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AD29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H28" i="3"/>
  <c r="BV28" i="3"/>
  <c r="BT28" i="3"/>
  <c r="BX28" i="3" s="1"/>
  <c r="BS28" i="3"/>
  <c r="BW28" i="3" s="1"/>
  <c r="BQ28" i="3"/>
  <c r="BO28" i="3"/>
  <c r="BE28" i="3"/>
  <c r="BD28" i="3"/>
  <c r="AY28" i="3"/>
  <c r="AW28" i="3"/>
  <c r="AV28" i="3"/>
  <c r="AS28" i="3"/>
  <c r="AQ28" i="3"/>
  <c r="AO28" i="3"/>
  <c r="AM28" i="3"/>
  <c r="AD28" i="3"/>
  <c r="Y28" i="3"/>
  <c r="W28" i="3"/>
  <c r="U28" i="3"/>
  <c r="N28" i="3"/>
  <c r="BU28" i="3" s="1"/>
  <c r="BY28" i="3" s="1"/>
  <c r="I28" i="3"/>
  <c r="H28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H27" i="3"/>
  <c r="BV27" i="3"/>
  <c r="BT27" i="3"/>
  <c r="BS27" i="3"/>
  <c r="BQ27" i="3"/>
  <c r="BO27" i="3"/>
  <c r="BI27" i="3"/>
  <c r="BE27" i="3"/>
  <c r="BD27" i="3"/>
  <c r="AY27" i="3"/>
  <c r="AW27" i="3"/>
  <c r="AV27" i="3"/>
  <c r="AS27" i="3"/>
  <c r="AT27" i="3" s="1"/>
  <c r="AQ27" i="3"/>
  <c r="AR27" i="3" s="1"/>
  <c r="AO27" i="3"/>
  <c r="AM27" i="3"/>
  <c r="AD27" i="3"/>
  <c r="Y27" i="3"/>
  <c r="W27" i="3"/>
  <c r="U27" i="3"/>
  <c r="T27" i="3"/>
  <c r="Q27" i="3"/>
  <c r="N27" i="3"/>
  <c r="I27" i="3"/>
  <c r="H27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H26" i="3"/>
  <c r="BV26" i="3"/>
  <c r="BT26" i="3"/>
  <c r="BS26" i="3"/>
  <c r="BQ26" i="3"/>
  <c r="BO26" i="3"/>
  <c r="BI26" i="3"/>
  <c r="BE26" i="3"/>
  <c r="BD26" i="3"/>
  <c r="AY26" i="3"/>
  <c r="AW26" i="3"/>
  <c r="AV26" i="3"/>
  <c r="AS26" i="3"/>
  <c r="AQ26" i="3"/>
  <c r="AO26" i="3"/>
  <c r="AM26" i="3"/>
  <c r="AD26" i="3"/>
  <c r="Y26" i="3"/>
  <c r="W26" i="3"/>
  <c r="U26" i="3"/>
  <c r="T26" i="3"/>
  <c r="Q26" i="3"/>
  <c r="N26" i="3"/>
  <c r="BU26" i="3" s="1"/>
  <c r="I26" i="3"/>
  <c r="H26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H25" i="3"/>
  <c r="BV25" i="3"/>
  <c r="BT25" i="3"/>
  <c r="BS25" i="3"/>
  <c r="BQ25" i="3"/>
  <c r="BO25" i="3"/>
  <c r="BI25" i="3"/>
  <c r="BE25" i="3"/>
  <c r="BD25" i="3"/>
  <c r="AY25" i="3"/>
  <c r="AW25" i="3"/>
  <c r="AV25" i="3"/>
  <c r="AS25" i="3"/>
  <c r="AT25" i="3" s="1"/>
  <c r="AQ25" i="3"/>
  <c r="AR25" i="3" s="1"/>
  <c r="AO25" i="3"/>
  <c r="AM25" i="3"/>
  <c r="AD25" i="3"/>
  <c r="Y25" i="3"/>
  <c r="W25" i="3"/>
  <c r="U25" i="3"/>
  <c r="T25" i="3"/>
  <c r="Q25" i="3"/>
  <c r="N25" i="3"/>
  <c r="BU25" i="3" s="1"/>
  <c r="I25" i="3"/>
  <c r="H25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H24" i="3"/>
  <c r="BV24" i="3"/>
  <c r="BT24" i="3"/>
  <c r="BS24" i="3"/>
  <c r="BQ24" i="3"/>
  <c r="BO24" i="3"/>
  <c r="BI24" i="3"/>
  <c r="BE24" i="3"/>
  <c r="BD24" i="3"/>
  <c r="AY24" i="3"/>
  <c r="AW24" i="3"/>
  <c r="AV24" i="3"/>
  <c r="AS24" i="3"/>
  <c r="AQ24" i="3"/>
  <c r="AO24" i="3"/>
  <c r="AM24" i="3"/>
  <c r="AD24" i="3"/>
  <c r="Y24" i="3"/>
  <c r="W24" i="3"/>
  <c r="U24" i="3"/>
  <c r="T24" i="3"/>
  <c r="Q24" i="3"/>
  <c r="N24" i="3"/>
  <c r="BU24" i="3" s="1"/>
  <c r="I24" i="3"/>
  <c r="H24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H23" i="3"/>
  <c r="BV23" i="3"/>
  <c r="BT23" i="3"/>
  <c r="BS23" i="3"/>
  <c r="BQ23" i="3"/>
  <c r="BO23" i="3"/>
  <c r="BI23" i="3"/>
  <c r="BE23" i="3"/>
  <c r="BD23" i="3"/>
  <c r="AY23" i="3"/>
  <c r="AW23" i="3"/>
  <c r="AV23" i="3"/>
  <c r="AS23" i="3"/>
  <c r="AT23" i="3" s="1"/>
  <c r="AQ23" i="3"/>
  <c r="AR23" i="3" s="1"/>
  <c r="AO23" i="3"/>
  <c r="AM23" i="3"/>
  <c r="AD23" i="3"/>
  <c r="Y23" i="3"/>
  <c r="W23" i="3"/>
  <c r="U23" i="3"/>
  <c r="T23" i="3"/>
  <c r="Q23" i="3"/>
  <c r="N23" i="3"/>
  <c r="BU23" i="3" s="1"/>
  <c r="I23" i="3"/>
  <c r="H23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H22" i="3"/>
  <c r="BV22" i="3"/>
  <c r="BZ22" i="3" s="1"/>
  <c r="BT22" i="3"/>
  <c r="BX22" i="3" s="1"/>
  <c r="BS22" i="3"/>
  <c r="BW22" i="3" s="1"/>
  <c r="BQ22" i="3"/>
  <c r="BO22" i="3"/>
  <c r="BI22" i="3"/>
  <c r="BE22" i="3"/>
  <c r="BD22" i="3"/>
  <c r="AY22" i="3"/>
  <c r="AW22" i="3"/>
  <c r="AV22" i="3"/>
  <c r="AS22" i="3"/>
  <c r="AQ22" i="3"/>
  <c r="AO22" i="3"/>
  <c r="AM22" i="3"/>
  <c r="AD22" i="3"/>
  <c r="Y22" i="3"/>
  <c r="W22" i="3"/>
  <c r="U22" i="3"/>
  <c r="T22" i="3"/>
  <c r="Q22" i="3"/>
  <c r="N22" i="3"/>
  <c r="BU22" i="3" s="1"/>
  <c r="I22" i="3"/>
  <c r="H22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H21" i="3"/>
  <c r="BV21" i="3"/>
  <c r="BZ21" i="3" s="1"/>
  <c r="BT21" i="3"/>
  <c r="BX21" i="3" s="1"/>
  <c r="BS21" i="3"/>
  <c r="BW21" i="3" s="1"/>
  <c r="BQ21" i="3"/>
  <c r="BO21" i="3"/>
  <c r="BI21" i="3"/>
  <c r="BE21" i="3"/>
  <c r="BD21" i="3"/>
  <c r="AY21" i="3"/>
  <c r="AW21" i="3"/>
  <c r="AV21" i="3"/>
  <c r="AS21" i="3"/>
  <c r="AQ21" i="3"/>
  <c r="AO21" i="3"/>
  <c r="AM21" i="3"/>
  <c r="AD21" i="3"/>
  <c r="Y21" i="3"/>
  <c r="W21" i="3"/>
  <c r="U21" i="3"/>
  <c r="T21" i="3"/>
  <c r="Q21" i="3"/>
  <c r="N21" i="3"/>
  <c r="BU21" i="3" s="1"/>
  <c r="I21" i="3"/>
  <c r="H21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H20" i="3"/>
  <c r="BV20" i="3"/>
  <c r="BT20" i="3"/>
  <c r="BS20" i="3"/>
  <c r="BQ20" i="3"/>
  <c r="BO20" i="3"/>
  <c r="BI20" i="3"/>
  <c r="BE20" i="3"/>
  <c r="BD20" i="3"/>
  <c r="AY20" i="3"/>
  <c r="AW20" i="3"/>
  <c r="AV20" i="3"/>
  <c r="AS20" i="3"/>
  <c r="AQ20" i="3"/>
  <c r="AO20" i="3"/>
  <c r="AM20" i="3"/>
  <c r="AD20" i="3"/>
  <c r="Y20" i="3"/>
  <c r="W20" i="3"/>
  <c r="U20" i="3"/>
  <c r="T20" i="3"/>
  <c r="Q20" i="3"/>
  <c r="N20" i="3"/>
  <c r="BU20" i="3" s="1"/>
  <c r="I20" i="3"/>
  <c r="H20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H19" i="3"/>
  <c r="BV19" i="3"/>
  <c r="BT19" i="3"/>
  <c r="BS19" i="3"/>
  <c r="BQ19" i="3"/>
  <c r="BO19" i="3"/>
  <c r="BI19" i="3"/>
  <c r="BE19" i="3"/>
  <c r="BD19" i="3"/>
  <c r="AY19" i="3"/>
  <c r="AW19" i="3"/>
  <c r="AV19" i="3"/>
  <c r="AS19" i="3"/>
  <c r="AQ19" i="3"/>
  <c r="AO19" i="3"/>
  <c r="AM19" i="3"/>
  <c r="AD19" i="3"/>
  <c r="Y19" i="3"/>
  <c r="W19" i="3"/>
  <c r="U19" i="3"/>
  <c r="T19" i="3"/>
  <c r="Q19" i="3"/>
  <c r="N19" i="3"/>
  <c r="BU19" i="3" s="1"/>
  <c r="I19" i="3"/>
  <c r="H19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H18" i="3"/>
  <c r="BV18" i="3"/>
  <c r="BT18" i="3"/>
  <c r="BS18" i="3"/>
  <c r="BQ18" i="3"/>
  <c r="BO18" i="3"/>
  <c r="BI18" i="3"/>
  <c r="BE18" i="3"/>
  <c r="BD18" i="3"/>
  <c r="AY18" i="3"/>
  <c r="AW18" i="3"/>
  <c r="AV18" i="3"/>
  <c r="AT18" i="3"/>
  <c r="AS18" i="3"/>
  <c r="AQ18" i="3"/>
  <c r="AR18" i="3" s="1"/>
  <c r="AO18" i="3"/>
  <c r="AM18" i="3"/>
  <c r="AD18" i="3"/>
  <c r="Y18" i="3"/>
  <c r="W18" i="3"/>
  <c r="U18" i="3"/>
  <c r="T18" i="3"/>
  <c r="Q18" i="3"/>
  <c r="N18" i="3"/>
  <c r="BU18" i="3" s="1"/>
  <c r="I18" i="3"/>
  <c r="H18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H17" i="3"/>
  <c r="BV17" i="3"/>
  <c r="CD17" i="3" s="1"/>
  <c r="BT17" i="3"/>
  <c r="BS17" i="3"/>
  <c r="BQ17" i="3"/>
  <c r="BO17" i="3"/>
  <c r="BI17" i="3"/>
  <c r="BE17" i="3"/>
  <c r="BD17" i="3"/>
  <c r="AY17" i="3"/>
  <c r="AW17" i="3"/>
  <c r="AV17" i="3"/>
  <c r="AS17" i="3"/>
  <c r="AQ17" i="3"/>
  <c r="AO17" i="3"/>
  <c r="AM17" i="3"/>
  <c r="AD17" i="3"/>
  <c r="Y17" i="3"/>
  <c r="W17" i="3"/>
  <c r="U17" i="3"/>
  <c r="T17" i="3"/>
  <c r="Q17" i="3"/>
  <c r="N17" i="3"/>
  <c r="BU17" i="3" s="1"/>
  <c r="I17" i="3"/>
  <c r="H17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H16" i="3"/>
  <c r="BV16" i="3"/>
  <c r="BT16" i="3"/>
  <c r="BS16" i="3"/>
  <c r="BQ16" i="3"/>
  <c r="BO16" i="3"/>
  <c r="BI16" i="3"/>
  <c r="BE16" i="3"/>
  <c r="BD16" i="3"/>
  <c r="AY16" i="3"/>
  <c r="AW16" i="3"/>
  <c r="AV16" i="3"/>
  <c r="AS16" i="3"/>
  <c r="AQ16" i="3"/>
  <c r="AO16" i="3"/>
  <c r="AM16" i="3"/>
  <c r="AD16" i="3"/>
  <c r="Y16" i="3"/>
  <c r="W16" i="3"/>
  <c r="U16" i="3"/>
  <c r="T16" i="3"/>
  <c r="Q16" i="3"/>
  <c r="N16" i="3"/>
  <c r="BU16" i="3" s="1"/>
  <c r="I16" i="3"/>
  <c r="H16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H15" i="3"/>
  <c r="BV15" i="3"/>
  <c r="BZ15" i="3" s="1"/>
  <c r="BT15" i="3"/>
  <c r="BX15" i="3" s="1"/>
  <c r="BS15" i="3"/>
  <c r="BW15" i="3" s="1"/>
  <c r="BQ15" i="3"/>
  <c r="BO15" i="3"/>
  <c r="BI15" i="3"/>
  <c r="BE15" i="3"/>
  <c r="BD15" i="3"/>
  <c r="AY15" i="3"/>
  <c r="AW15" i="3"/>
  <c r="AV15" i="3"/>
  <c r="AS15" i="3"/>
  <c r="AQ15" i="3"/>
  <c r="AO15" i="3"/>
  <c r="AM15" i="3"/>
  <c r="AD15" i="3"/>
  <c r="Y15" i="3"/>
  <c r="W15" i="3"/>
  <c r="U15" i="3"/>
  <c r="T15" i="3"/>
  <c r="Q15" i="3"/>
  <c r="N15" i="3"/>
  <c r="BU15" i="3" s="1"/>
  <c r="I15" i="3"/>
  <c r="H15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H14" i="3"/>
  <c r="BV14" i="3"/>
  <c r="BT14" i="3"/>
  <c r="BS14" i="3"/>
  <c r="BQ14" i="3"/>
  <c r="BO14" i="3"/>
  <c r="BI14" i="3"/>
  <c r="BE14" i="3"/>
  <c r="BD14" i="3"/>
  <c r="AY14" i="3"/>
  <c r="AW14" i="3"/>
  <c r="AV14" i="3"/>
  <c r="AS14" i="3"/>
  <c r="AQ14" i="3"/>
  <c r="AO14" i="3"/>
  <c r="AM14" i="3"/>
  <c r="AD14" i="3"/>
  <c r="Y14" i="3"/>
  <c r="W14" i="3"/>
  <c r="U14" i="3"/>
  <c r="T14" i="3"/>
  <c r="Q14" i="3"/>
  <c r="N14" i="3"/>
  <c r="BU14" i="3" s="1"/>
  <c r="I14" i="3"/>
  <c r="H14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H13" i="3"/>
  <c r="BV13" i="3"/>
  <c r="BT13" i="3"/>
  <c r="BS13" i="3"/>
  <c r="BQ13" i="3"/>
  <c r="BO13" i="3"/>
  <c r="BI13" i="3"/>
  <c r="BE13" i="3"/>
  <c r="BD13" i="3"/>
  <c r="AY13" i="3"/>
  <c r="AW13" i="3"/>
  <c r="AV13" i="3"/>
  <c r="AS13" i="3"/>
  <c r="AQ13" i="3"/>
  <c r="AO13" i="3"/>
  <c r="AM13" i="3"/>
  <c r="AD13" i="3"/>
  <c r="Y13" i="3"/>
  <c r="W13" i="3"/>
  <c r="U13" i="3"/>
  <c r="T13" i="3"/>
  <c r="Q13" i="3"/>
  <c r="N13" i="3"/>
  <c r="BU13" i="3" s="1"/>
  <c r="I13" i="3"/>
  <c r="H13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H12" i="3"/>
  <c r="BV12" i="3"/>
  <c r="BT12" i="3"/>
  <c r="BS12" i="3"/>
  <c r="BQ12" i="3"/>
  <c r="BO12" i="3"/>
  <c r="BI12" i="3"/>
  <c r="BE12" i="3"/>
  <c r="BD12" i="3"/>
  <c r="AY12" i="3"/>
  <c r="AW12" i="3"/>
  <c r="AV12" i="3"/>
  <c r="AS12" i="3"/>
  <c r="AQ12" i="3"/>
  <c r="AO12" i="3"/>
  <c r="AM12" i="3"/>
  <c r="AD12" i="3"/>
  <c r="Y12" i="3"/>
  <c r="W12" i="3"/>
  <c r="U12" i="3"/>
  <c r="T12" i="3"/>
  <c r="Q12" i="3"/>
  <c r="N12" i="3"/>
  <c r="BU12" i="3" s="1"/>
  <c r="I12" i="3"/>
  <c r="H12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H11" i="3"/>
  <c r="BV11" i="3"/>
  <c r="BT11" i="3"/>
  <c r="BS11" i="3"/>
  <c r="BQ11" i="3"/>
  <c r="BO11" i="3"/>
  <c r="BI11" i="3"/>
  <c r="BE11" i="3"/>
  <c r="BD11" i="3"/>
  <c r="AY11" i="3"/>
  <c r="AW11" i="3"/>
  <c r="AV11" i="3"/>
  <c r="AS11" i="3"/>
  <c r="AQ11" i="3"/>
  <c r="AO11" i="3"/>
  <c r="AM11" i="3"/>
  <c r="AD11" i="3"/>
  <c r="Y11" i="3"/>
  <c r="W11" i="3"/>
  <c r="U11" i="3"/>
  <c r="T11" i="3"/>
  <c r="Q11" i="3"/>
  <c r="N11" i="3"/>
  <c r="BU11" i="3" s="1"/>
  <c r="I11" i="3"/>
  <c r="H11" i="3"/>
  <c r="FO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H10" i="3"/>
  <c r="BV10" i="3"/>
  <c r="BZ10" i="3" s="1"/>
  <c r="BT10" i="3"/>
  <c r="BX10" i="3" s="1"/>
  <c r="BS10" i="3"/>
  <c r="BW10" i="3" s="1"/>
  <c r="BQ10" i="3"/>
  <c r="BO10" i="3"/>
  <c r="BI10" i="3"/>
  <c r="BE10" i="3"/>
  <c r="BD10" i="3"/>
  <c r="AY10" i="3"/>
  <c r="AW10" i="3"/>
  <c r="AV10" i="3"/>
  <c r="AS10" i="3"/>
  <c r="AQ10" i="3"/>
  <c r="AO10" i="3"/>
  <c r="AM10" i="3"/>
  <c r="AD10" i="3"/>
  <c r="Y10" i="3"/>
  <c r="W10" i="3"/>
  <c r="U10" i="3"/>
  <c r="T10" i="3"/>
  <c r="Q10" i="3"/>
  <c r="N10" i="3"/>
  <c r="BU10" i="3" s="1"/>
  <c r="BY10" i="3" s="1"/>
  <c r="I10" i="3"/>
  <c r="H10" i="3"/>
  <c r="FT9" i="3"/>
  <c r="FS9" i="3"/>
  <c r="FR9" i="3"/>
  <c r="FQ9" i="3"/>
  <c r="FP9" i="3"/>
  <c r="FO9" i="3"/>
  <c r="FN9" i="3"/>
  <c r="FM9" i="3"/>
  <c r="FL9" i="3"/>
  <c r="FK9" i="3"/>
  <c r="FJ9" i="3"/>
  <c r="FI9" i="3"/>
  <c r="FH9" i="3"/>
  <c r="FG9" i="3"/>
  <c r="FF9" i="3"/>
  <c r="FE9" i="3"/>
  <c r="FB9" i="3"/>
  <c r="FA9" i="3"/>
  <c r="EZ9" i="3"/>
  <c r="EY9" i="3"/>
  <c r="EX9" i="3"/>
  <c r="EW9" i="3"/>
  <c r="EV9" i="3"/>
  <c r="EU9" i="3"/>
  <c r="ET9" i="3"/>
  <c r="ES9" i="3"/>
  <c r="ER9" i="3"/>
  <c r="EQ9" i="3"/>
  <c r="EP9" i="3"/>
  <c r="EO9" i="3"/>
  <c r="EN9" i="3"/>
  <c r="EM9" i="3"/>
  <c r="EJ9" i="3"/>
  <c r="EI9" i="3"/>
  <c r="EH9" i="3"/>
  <c r="EG9" i="3"/>
  <c r="EF9" i="3"/>
  <c r="EE9" i="3"/>
  <c r="ED9" i="3"/>
  <c r="EC9" i="3"/>
  <c r="EB9" i="3"/>
  <c r="EA9" i="3"/>
  <c r="DZ9" i="3"/>
  <c r="DY9" i="3"/>
  <c r="DX9" i="3"/>
  <c r="DW9" i="3"/>
  <c r="DV9" i="3"/>
  <c r="DU9" i="3"/>
  <c r="DR9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CZ9" i="3"/>
  <c r="CY9" i="3"/>
  <c r="CX9" i="3"/>
  <c r="CW9" i="3"/>
  <c r="CV9" i="3"/>
  <c r="CU9" i="3"/>
  <c r="CT9" i="3"/>
  <c r="CS9" i="3"/>
  <c r="CR9" i="3"/>
  <c r="CQ9" i="3"/>
  <c r="DA9" i="3" s="1"/>
  <c r="CP9" i="3"/>
  <c r="CO9" i="3"/>
  <c r="CN9" i="3"/>
  <c r="CM9" i="3"/>
  <c r="CL9" i="3"/>
  <c r="CK9" i="3"/>
  <c r="CH9" i="3"/>
  <c r="BV9" i="3"/>
  <c r="BZ9" i="3" s="1"/>
  <c r="BU9" i="3"/>
  <c r="BY9" i="3" s="1"/>
  <c r="BT9" i="3"/>
  <c r="BX9" i="3" s="1"/>
  <c r="BS9" i="3"/>
  <c r="BW9" i="3" s="1"/>
  <c r="BQ9" i="3"/>
  <c r="BO9" i="3"/>
  <c r="BI9" i="3"/>
  <c r="BE9" i="3"/>
  <c r="BD9" i="3"/>
  <c r="AY9" i="3"/>
  <c r="AW9" i="3"/>
  <c r="AV9" i="3"/>
  <c r="AS9" i="3"/>
  <c r="AQ9" i="3"/>
  <c r="AO9" i="3"/>
  <c r="AM9" i="3"/>
  <c r="AD9" i="3"/>
  <c r="Y9" i="3"/>
  <c r="W9" i="3"/>
  <c r="U9" i="3"/>
  <c r="T9" i="3"/>
  <c r="Q9" i="3"/>
  <c r="N9" i="3"/>
  <c r="I9" i="3"/>
  <c r="H9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H8" i="3"/>
  <c r="BV8" i="3"/>
  <c r="BT8" i="3"/>
  <c r="BS8" i="3"/>
  <c r="BQ8" i="3"/>
  <c r="BO8" i="3"/>
  <c r="BI8" i="3"/>
  <c r="BE8" i="3"/>
  <c r="BD8" i="3"/>
  <c r="AY8" i="3"/>
  <c r="AW8" i="3"/>
  <c r="AV8" i="3"/>
  <c r="AS8" i="3"/>
  <c r="AQ8" i="3"/>
  <c r="AO8" i="3"/>
  <c r="AM8" i="3"/>
  <c r="AD8" i="3"/>
  <c r="Y8" i="3"/>
  <c r="W8" i="3"/>
  <c r="U8" i="3"/>
  <c r="T8" i="3"/>
  <c r="Q8" i="3"/>
  <c r="N8" i="3"/>
  <c r="BU8" i="3" s="1"/>
  <c r="I8" i="3"/>
  <c r="H8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H7" i="3"/>
  <c r="BT7" i="3"/>
  <c r="BS7" i="3"/>
  <c r="BQ7" i="3"/>
  <c r="BO7" i="3"/>
  <c r="BI7" i="3"/>
  <c r="BE7" i="3"/>
  <c r="BD7" i="3"/>
  <c r="AY7" i="3"/>
  <c r="AW7" i="3"/>
  <c r="AV7" i="3"/>
  <c r="AS7" i="3"/>
  <c r="AQ7" i="3"/>
  <c r="AO7" i="3"/>
  <c r="AM7" i="3"/>
  <c r="AD7" i="3"/>
  <c r="Y7" i="3"/>
  <c r="W7" i="3"/>
  <c r="U7" i="3"/>
  <c r="T7" i="3"/>
  <c r="Q7" i="3"/>
  <c r="N7" i="3"/>
  <c r="BU7" i="3" s="1"/>
  <c r="I7" i="3"/>
  <c r="H7" i="3"/>
  <c r="DB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H6" i="3"/>
  <c r="BV6" i="3"/>
  <c r="BT6" i="3"/>
  <c r="BS6" i="3"/>
  <c r="BQ6" i="3"/>
  <c r="BO6" i="3"/>
  <c r="BI6" i="3"/>
  <c r="BE6" i="3"/>
  <c r="BD6" i="3"/>
  <c r="AY6" i="3"/>
  <c r="AW6" i="3"/>
  <c r="AV6" i="3"/>
  <c r="AS6" i="3"/>
  <c r="AQ6" i="3"/>
  <c r="AO6" i="3"/>
  <c r="AM6" i="3"/>
  <c r="AD6" i="3"/>
  <c r="Y6" i="3"/>
  <c r="W6" i="3"/>
  <c r="U6" i="3"/>
  <c r="T6" i="3"/>
  <c r="Q6" i="3"/>
  <c r="N6" i="3"/>
  <c r="BU6" i="3" s="1"/>
  <c r="I6" i="3"/>
  <c r="H6" i="3"/>
  <c r="DT5" i="3"/>
  <c r="DB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H5" i="3"/>
  <c r="BV5" i="3"/>
  <c r="BT5" i="3"/>
  <c r="BS5" i="3"/>
  <c r="BQ5" i="3"/>
  <c r="BO5" i="3"/>
  <c r="BI5" i="3"/>
  <c r="BE5" i="3"/>
  <c r="BD5" i="3"/>
  <c r="AY5" i="3"/>
  <c r="AW5" i="3"/>
  <c r="AV5" i="3"/>
  <c r="AS5" i="3"/>
  <c r="AQ5" i="3"/>
  <c r="AO5" i="3"/>
  <c r="AM5" i="3"/>
  <c r="AD5" i="3"/>
  <c r="Y5" i="3"/>
  <c r="W5" i="3"/>
  <c r="U5" i="3"/>
  <c r="T5" i="3"/>
  <c r="Q5" i="3"/>
  <c r="N5" i="3"/>
  <c r="BU5" i="3" s="1"/>
  <c r="I5" i="3"/>
  <c r="EL4" i="3"/>
  <c r="DT4" i="3"/>
  <c r="DB4" i="3"/>
  <c r="CZ4" i="3"/>
  <c r="CY4" i="3"/>
  <c r="CX4" i="3"/>
  <c r="CW4" i="3"/>
  <c r="CV4" i="3"/>
  <c r="CU4" i="3"/>
  <c r="CT4" i="3"/>
  <c r="CS4" i="3"/>
  <c r="CR4" i="3"/>
  <c r="CQ4" i="3"/>
  <c r="CP4" i="3"/>
  <c r="CO4" i="3"/>
  <c r="CN4" i="3"/>
  <c r="CM4" i="3"/>
  <c r="CL4" i="3"/>
  <c r="CK4" i="3"/>
  <c r="CH4" i="3"/>
  <c r="BV4" i="3"/>
  <c r="BT4" i="3"/>
  <c r="BS4" i="3"/>
  <c r="BQ4" i="3"/>
  <c r="BO4" i="3"/>
  <c r="BI4" i="3"/>
  <c r="BE4" i="3"/>
  <c r="BD4" i="3"/>
  <c r="AY4" i="3"/>
  <c r="AW4" i="3"/>
  <c r="AV4" i="3"/>
  <c r="AS4" i="3"/>
  <c r="AQ4" i="3"/>
  <c r="AO4" i="3"/>
  <c r="AM4" i="3"/>
  <c r="AD4" i="3"/>
  <c r="Y4" i="3"/>
  <c r="W4" i="3"/>
  <c r="U4" i="3"/>
  <c r="T4" i="3"/>
  <c r="Q4" i="3"/>
  <c r="N4" i="3"/>
  <c r="BU4" i="3" s="1"/>
  <c r="I4" i="3"/>
  <c r="H4" i="3"/>
  <c r="FD3" i="3"/>
  <c r="EL3" i="3"/>
  <c r="DT3" i="3"/>
  <c r="DB3" i="3"/>
  <c r="CZ3" i="3"/>
  <c r="DA18" i="3" s="1"/>
  <c r="CY3" i="3"/>
  <c r="DA17" i="3" s="1"/>
  <c r="CX3" i="3"/>
  <c r="DA16" i="3" s="1"/>
  <c r="CW3" i="3"/>
  <c r="DA15" i="3" s="1"/>
  <c r="CV3" i="3"/>
  <c r="DA14" i="3" s="1"/>
  <c r="CU3" i="3"/>
  <c r="DA13" i="3" s="1"/>
  <c r="CT3" i="3"/>
  <c r="DA12" i="3" s="1"/>
  <c r="CS3" i="3"/>
  <c r="DA11" i="3" s="1"/>
  <c r="CR3" i="3"/>
  <c r="DA10" i="3" s="1"/>
  <c r="CQ3" i="3"/>
  <c r="CP3" i="3"/>
  <c r="DA8" i="3" s="1"/>
  <c r="CO3" i="3"/>
  <c r="DA7" i="3" s="1"/>
  <c r="CN3" i="3"/>
  <c r="DA6" i="3" s="1"/>
  <c r="CM3" i="3"/>
  <c r="DA5" i="3" s="1"/>
  <c r="CL3" i="3"/>
  <c r="DA4" i="3" s="1"/>
  <c r="CK3" i="3"/>
  <c r="DA3" i="3" s="1"/>
  <c r="CH3" i="3"/>
  <c r="FV3" i="3" s="1"/>
  <c r="BV3" i="3"/>
  <c r="BT3" i="3"/>
  <c r="BS3" i="3"/>
  <c r="BQ3" i="3"/>
  <c r="BO3" i="3"/>
  <c r="BI3" i="3"/>
  <c r="BE3" i="3"/>
  <c r="BD3" i="3"/>
  <c r="AY3" i="3"/>
  <c r="AW3" i="3"/>
  <c r="AW30" i="3" s="1"/>
  <c r="AV3" i="3"/>
  <c r="AV30" i="3" s="1"/>
  <c r="AS3" i="3"/>
  <c r="AT3" i="3" s="1"/>
  <c r="AQ3" i="3"/>
  <c r="AR3" i="3" s="1"/>
  <c r="AO3" i="3"/>
  <c r="AM3" i="3"/>
  <c r="T3" i="3"/>
  <c r="N3" i="3"/>
  <c r="BU3" i="3" s="1"/>
  <c r="I3" i="3"/>
  <c r="H3" i="3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Y15" i="2"/>
  <c r="AY18" i="2" s="1"/>
  <c r="AX15" i="2"/>
  <c r="AX18" i="2" s="1"/>
  <c r="AW15" i="2"/>
  <c r="AW18" i="2" s="1"/>
  <c r="AV15" i="2"/>
  <c r="AV18" i="2" s="1"/>
  <c r="AU15" i="2"/>
  <c r="AU18" i="2" s="1"/>
  <c r="AT15" i="2"/>
  <c r="AT18" i="2" s="1"/>
  <c r="AS15" i="2"/>
  <c r="AS18" i="2" s="1"/>
  <c r="AR15" i="2"/>
  <c r="AR18" i="2" s="1"/>
  <c r="AQ15" i="2"/>
  <c r="AQ18" i="2" s="1"/>
  <c r="AP15" i="2"/>
  <c r="AP18" i="2" s="1"/>
  <c r="AO15" i="2"/>
  <c r="AO18" i="2" s="1"/>
  <c r="AN15" i="2"/>
  <c r="AN18" i="2" s="1"/>
  <c r="AM15" i="2"/>
  <c r="AM18" i="2" s="1"/>
  <c r="AL15" i="2"/>
  <c r="AL18" i="2" s="1"/>
  <c r="AK15" i="2"/>
  <c r="AK18" i="2" s="1"/>
  <c r="AJ15" i="2"/>
  <c r="AJ18" i="2" s="1"/>
  <c r="AI15" i="2"/>
  <c r="AI18" i="2" s="1"/>
  <c r="AH15" i="2"/>
  <c r="AH18" i="2" s="1"/>
  <c r="AG15" i="2"/>
  <c r="AG18" i="2" s="1"/>
  <c r="AF15" i="2"/>
  <c r="AF18" i="2" s="1"/>
  <c r="AE15" i="2"/>
  <c r="AE18" i="2" s="1"/>
  <c r="AD15" i="2"/>
  <c r="AD18" i="2" s="1"/>
  <c r="AC15" i="2"/>
  <c r="AC18" i="2" s="1"/>
  <c r="AB15" i="2"/>
  <c r="AB18" i="2" s="1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C27" i="1"/>
  <c r="K27" i="1"/>
  <c r="J27" i="1"/>
  <c r="F27" i="1"/>
  <c r="D27" i="1"/>
  <c r="H27" i="1" s="1"/>
  <c r="AC26" i="1"/>
  <c r="N26" i="1"/>
  <c r="M26" i="1"/>
  <c r="O26" i="1" s="1"/>
  <c r="K26" i="1"/>
  <c r="J26" i="1"/>
  <c r="F26" i="1"/>
  <c r="D26" i="1"/>
  <c r="H26" i="1" s="1"/>
  <c r="AC25" i="1"/>
  <c r="N25" i="1"/>
  <c r="M25" i="1"/>
  <c r="O25" i="1" s="1"/>
  <c r="K25" i="1"/>
  <c r="J25" i="1"/>
  <c r="F25" i="1"/>
  <c r="D25" i="1"/>
  <c r="H25" i="1" s="1"/>
  <c r="AC24" i="1"/>
  <c r="N24" i="1"/>
  <c r="M24" i="1"/>
  <c r="O24" i="1" s="1"/>
  <c r="K24" i="1"/>
  <c r="J24" i="1"/>
  <c r="F24" i="1"/>
  <c r="D24" i="1"/>
  <c r="H24" i="1" s="1"/>
  <c r="AC23" i="1"/>
  <c r="N23" i="1"/>
  <c r="M23" i="1"/>
  <c r="O23" i="1" s="1"/>
  <c r="K23" i="1"/>
  <c r="J23" i="1"/>
  <c r="F23" i="1"/>
  <c r="D23" i="1"/>
  <c r="H23" i="1" s="1"/>
  <c r="AC22" i="1"/>
  <c r="O22" i="1"/>
  <c r="N22" i="1"/>
  <c r="M22" i="1"/>
  <c r="K22" i="1"/>
  <c r="J22" i="1"/>
  <c r="F22" i="1"/>
  <c r="D22" i="1"/>
  <c r="H22" i="1" s="1"/>
  <c r="AC21" i="1"/>
  <c r="N21" i="1"/>
  <c r="M21" i="1"/>
  <c r="O21" i="1" s="1"/>
  <c r="K21" i="1"/>
  <c r="J21" i="1"/>
  <c r="F21" i="1"/>
  <c r="D21" i="1"/>
  <c r="H21" i="1" s="1"/>
  <c r="AC20" i="1"/>
  <c r="N20" i="1"/>
  <c r="M20" i="1"/>
  <c r="O20" i="1" s="1"/>
  <c r="K20" i="1"/>
  <c r="J20" i="1"/>
  <c r="F20" i="1"/>
  <c r="D20" i="1"/>
  <c r="H20" i="1" s="1"/>
  <c r="AC19" i="1"/>
  <c r="N19" i="1"/>
  <c r="M19" i="1"/>
  <c r="O19" i="1" s="1"/>
  <c r="K19" i="1"/>
  <c r="J19" i="1"/>
  <c r="F19" i="1"/>
  <c r="D19" i="1"/>
  <c r="H19" i="1" s="1"/>
  <c r="AC18" i="1"/>
  <c r="N18" i="1"/>
  <c r="M18" i="1"/>
  <c r="O18" i="1" s="1"/>
  <c r="K18" i="1"/>
  <c r="J18" i="1"/>
  <c r="F18" i="1"/>
  <c r="D18" i="1"/>
  <c r="H18" i="1" s="1"/>
  <c r="AC17" i="1"/>
  <c r="N17" i="1"/>
  <c r="M17" i="1"/>
  <c r="O17" i="1" s="1"/>
  <c r="K17" i="1"/>
  <c r="J17" i="1"/>
  <c r="F17" i="1"/>
  <c r="D17" i="1"/>
  <c r="H17" i="1" s="1"/>
  <c r="AC16" i="1"/>
  <c r="N16" i="1"/>
  <c r="M16" i="1"/>
  <c r="O16" i="1" s="1"/>
  <c r="K16" i="1"/>
  <c r="J16" i="1"/>
  <c r="F16" i="1"/>
  <c r="D16" i="1"/>
  <c r="H16" i="1" s="1"/>
  <c r="AC15" i="1"/>
  <c r="N15" i="1"/>
  <c r="M15" i="1"/>
  <c r="O15" i="1" s="1"/>
  <c r="R15" i="1" s="1"/>
  <c r="Z15" i="1" s="1"/>
  <c r="K15" i="1"/>
  <c r="J15" i="1"/>
  <c r="F15" i="1"/>
  <c r="D15" i="1"/>
  <c r="H15" i="1" s="1"/>
  <c r="AC14" i="1"/>
  <c r="N14" i="1"/>
  <c r="M14" i="1"/>
  <c r="O14" i="1" s="1"/>
  <c r="K14" i="1"/>
  <c r="J14" i="1"/>
  <c r="F14" i="1"/>
  <c r="D14" i="1"/>
  <c r="H14" i="1" s="1"/>
  <c r="AC13" i="1"/>
  <c r="N13" i="1"/>
  <c r="M13" i="1"/>
  <c r="O13" i="1" s="1"/>
  <c r="K13" i="1"/>
  <c r="J13" i="1"/>
  <c r="F13" i="1"/>
  <c r="D13" i="1"/>
  <c r="H13" i="1" s="1"/>
  <c r="AC12" i="1"/>
  <c r="N12" i="1"/>
  <c r="M12" i="1"/>
  <c r="O12" i="1" s="1"/>
  <c r="K12" i="1"/>
  <c r="J12" i="1"/>
  <c r="F12" i="1"/>
  <c r="D12" i="1"/>
  <c r="H12" i="1" s="1"/>
  <c r="AC11" i="1"/>
  <c r="N11" i="1"/>
  <c r="M11" i="1"/>
  <c r="O11" i="1" s="1"/>
  <c r="K11" i="1"/>
  <c r="J11" i="1"/>
  <c r="F11" i="1"/>
  <c r="D11" i="1"/>
  <c r="H11" i="1" s="1"/>
  <c r="AC10" i="1"/>
  <c r="N10" i="1"/>
  <c r="M10" i="1"/>
  <c r="O10" i="1" s="1"/>
  <c r="K10" i="1"/>
  <c r="J10" i="1"/>
  <c r="F10" i="1"/>
  <c r="D10" i="1"/>
  <c r="H10" i="1" s="1"/>
  <c r="AC9" i="1"/>
  <c r="N9" i="1"/>
  <c r="M9" i="1"/>
  <c r="O9" i="1" s="1"/>
  <c r="K9" i="1"/>
  <c r="J9" i="1"/>
  <c r="F9" i="1"/>
  <c r="D9" i="1"/>
  <c r="H9" i="1" s="1"/>
  <c r="AC8" i="1"/>
  <c r="N8" i="1"/>
  <c r="M8" i="1"/>
  <c r="O8" i="1" s="1"/>
  <c r="K8" i="1"/>
  <c r="J8" i="1"/>
  <c r="F8" i="1"/>
  <c r="D8" i="1"/>
  <c r="H8" i="1" s="1"/>
  <c r="AC7" i="1"/>
  <c r="N7" i="1"/>
  <c r="M7" i="1"/>
  <c r="O7" i="1" s="1"/>
  <c r="K7" i="1"/>
  <c r="J7" i="1"/>
  <c r="F7" i="1"/>
  <c r="D7" i="1"/>
  <c r="H7" i="1" s="1"/>
  <c r="AC6" i="1"/>
  <c r="M6" i="1"/>
  <c r="O6" i="1" s="1"/>
  <c r="K6" i="1"/>
  <c r="F6" i="1"/>
  <c r="D6" i="1"/>
  <c r="H6" i="1" s="1"/>
  <c r="AC5" i="1"/>
  <c r="M5" i="1"/>
  <c r="O5" i="1" s="1"/>
  <c r="K5" i="1"/>
  <c r="F5" i="1"/>
  <c r="D5" i="1"/>
  <c r="H5" i="1" s="1"/>
  <c r="AC4" i="1"/>
  <c r="AD4" i="1" s="1"/>
  <c r="W4" i="1"/>
  <c r="V4" i="1"/>
  <c r="T4" i="1"/>
  <c r="R4" i="1"/>
  <c r="Q4" i="1"/>
  <c r="F4" i="1"/>
  <c r="D4" i="1"/>
  <c r="H4" i="1" s="1"/>
  <c r="AC3" i="1"/>
  <c r="AD3" i="1" s="1"/>
  <c r="AC2" i="1"/>
  <c r="AD2" i="1" s="1"/>
  <c r="BU28" i="9" l="1"/>
  <c r="BT28" i="9"/>
  <c r="BI28" i="9"/>
  <c r="BH28" i="9"/>
  <c r="L28" i="9"/>
  <c r="J28" i="9"/>
  <c r="H28" i="9"/>
  <c r="BU27" i="9"/>
  <c r="BT27" i="9"/>
  <c r="BI27" i="9"/>
  <c r="BH27" i="9"/>
  <c r="L27" i="9"/>
  <c r="J27" i="9"/>
  <c r="H27" i="9"/>
  <c r="BU26" i="9"/>
  <c r="BT26" i="9"/>
  <c r="BI26" i="9"/>
  <c r="BH26" i="9"/>
  <c r="L26" i="9"/>
  <c r="J26" i="9"/>
  <c r="H26" i="9"/>
  <c r="BU25" i="9"/>
  <c r="BT25" i="9"/>
  <c r="BI25" i="9"/>
  <c r="BH25" i="9"/>
  <c r="L25" i="9"/>
  <c r="J25" i="9"/>
  <c r="H25" i="9"/>
  <c r="BU24" i="9"/>
  <c r="BT24" i="9"/>
  <c r="BI24" i="9"/>
  <c r="BH24" i="9"/>
  <c r="L24" i="9"/>
  <c r="J24" i="9"/>
  <c r="H24" i="9"/>
  <c r="BU23" i="9"/>
  <c r="BT23" i="9"/>
  <c r="BI23" i="9"/>
  <c r="BH23" i="9"/>
  <c r="L23" i="9"/>
  <c r="J23" i="9"/>
  <c r="H23" i="9"/>
  <c r="BU22" i="9"/>
  <c r="BT22" i="9"/>
  <c r="BI22" i="9"/>
  <c r="BH22" i="9"/>
  <c r="L22" i="9"/>
  <c r="J22" i="9"/>
  <c r="H22" i="9"/>
  <c r="BU21" i="9"/>
  <c r="BT21" i="9"/>
  <c r="BI21" i="9"/>
  <c r="BH21" i="9"/>
  <c r="L21" i="9"/>
  <c r="J21" i="9"/>
  <c r="H21" i="9"/>
  <c r="BU20" i="9"/>
  <c r="BT20" i="9"/>
  <c r="BI20" i="9"/>
  <c r="BH20" i="9"/>
  <c r="L20" i="9"/>
  <c r="J20" i="9"/>
  <c r="H20" i="9"/>
  <c r="BU19" i="9"/>
  <c r="BT19" i="9"/>
  <c r="BI19" i="9"/>
  <c r="BH19" i="9"/>
  <c r="L19" i="9"/>
  <c r="J19" i="9"/>
  <c r="H19" i="9"/>
  <c r="BU18" i="9"/>
  <c r="BT18" i="9"/>
  <c r="BI18" i="9"/>
  <c r="BH18" i="9"/>
  <c r="L18" i="9"/>
  <c r="J18" i="9"/>
  <c r="H18" i="9"/>
  <c r="BU17" i="9"/>
  <c r="BT17" i="9"/>
  <c r="BI17" i="9"/>
  <c r="BH17" i="9"/>
  <c r="L17" i="9"/>
  <c r="J17" i="9"/>
  <c r="H17" i="9"/>
  <c r="BU16" i="9"/>
  <c r="BT16" i="9"/>
  <c r="BI16" i="9"/>
  <c r="BH16" i="9"/>
  <c r="L16" i="9"/>
  <c r="J16" i="9"/>
  <c r="H16" i="9"/>
  <c r="BU15" i="9"/>
  <c r="BT15" i="9"/>
  <c r="BI15" i="9"/>
  <c r="BH15" i="9"/>
  <c r="L15" i="9"/>
  <c r="J15" i="9"/>
  <c r="H15" i="9"/>
  <c r="BU14" i="9"/>
  <c r="BT14" i="9"/>
  <c r="BI14" i="9"/>
  <c r="BH14" i="9"/>
  <c r="L14" i="9"/>
  <c r="J14" i="9"/>
  <c r="H14" i="9"/>
  <c r="BU13" i="9"/>
  <c r="BT13" i="9"/>
  <c r="BI13" i="9"/>
  <c r="BH13" i="9"/>
  <c r="L13" i="9"/>
  <c r="J13" i="9"/>
  <c r="H13" i="9"/>
  <c r="BU12" i="9"/>
  <c r="BT12" i="9"/>
  <c r="BI12" i="9"/>
  <c r="BH12" i="9"/>
  <c r="L12" i="9"/>
  <c r="J12" i="9"/>
  <c r="H12" i="9"/>
  <c r="BU11" i="9"/>
  <c r="BT11" i="9"/>
  <c r="BI11" i="9"/>
  <c r="BH11" i="9"/>
  <c r="L11" i="9"/>
  <c r="J11" i="9"/>
  <c r="H11" i="9"/>
  <c r="BU10" i="9"/>
  <c r="BT10" i="9"/>
  <c r="BI10" i="9"/>
  <c r="BH10" i="9"/>
  <c r="L10" i="9"/>
  <c r="J10" i="9"/>
  <c r="H10" i="9"/>
  <c r="BU9" i="9"/>
  <c r="BT9" i="9"/>
  <c r="BI9" i="9"/>
  <c r="BH9" i="9"/>
  <c r="L9" i="9"/>
  <c r="J9" i="9"/>
  <c r="H9" i="9"/>
  <c r="BU8" i="9"/>
  <c r="BT8" i="9"/>
  <c r="BI8" i="9"/>
  <c r="BH8" i="9"/>
  <c r="L8" i="9"/>
  <c r="J8" i="9"/>
  <c r="H8" i="9"/>
  <c r="BU7" i="9"/>
  <c r="BT7" i="9"/>
  <c r="BI7" i="9"/>
  <c r="BH7" i="9"/>
  <c r="L7" i="9"/>
  <c r="J7" i="9"/>
  <c r="H7" i="9"/>
  <c r="BU6" i="9"/>
  <c r="BT6" i="9"/>
  <c r="BI6" i="9"/>
  <c r="BH6" i="9"/>
  <c r="L6" i="9"/>
  <c r="J6" i="9"/>
  <c r="H6" i="9"/>
  <c r="BU5" i="9"/>
  <c r="BT5" i="9"/>
  <c r="BI5" i="9"/>
  <c r="BH5" i="9"/>
  <c r="L5" i="9"/>
  <c r="J5" i="9"/>
  <c r="H5" i="9"/>
  <c r="BU4" i="9"/>
  <c r="BT4" i="9"/>
  <c r="BI4" i="9"/>
  <c r="BH4" i="9"/>
  <c r="L4" i="9"/>
  <c r="J4" i="9"/>
  <c r="H4" i="9"/>
  <c r="L3" i="9"/>
  <c r="J3" i="9"/>
  <c r="H3" i="9"/>
  <c r="N31" i="8"/>
  <c r="G32" i="8"/>
  <c r="E31" i="8"/>
  <c r="C32" i="8"/>
  <c r="U33" i="8"/>
  <c r="U32" i="8"/>
  <c r="U31" i="8"/>
  <c r="U30" i="8"/>
  <c r="W27" i="8"/>
  <c r="CB28" i="7"/>
  <c r="CD28" i="7"/>
  <c r="CB27" i="7"/>
  <c r="CD27" i="7"/>
  <c r="BP33" i="7"/>
  <c r="BP32" i="7"/>
  <c r="BP31" i="7"/>
  <c r="BP30" i="7"/>
  <c r="CG27" i="7"/>
  <c r="BQ27" i="7"/>
  <c r="CB26" i="7"/>
  <c r="CD26" i="7"/>
  <c r="CG26" i="7"/>
  <c r="BQ26" i="7"/>
  <c r="CB25" i="7"/>
  <c r="CD25" i="7"/>
  <c r="CG25" i="7"/>
  <c r="BQ25" i="7"/>
  <c r="CB24" i="7"/>
  <c r="CD24" i="7"/>
  <c r="CG24" i="7"/>
  <c r="BQ24" i="7"/>
  <c r="CB23" i="7"/>
  <c r="CD23" i="7"/>
  <c r="CG23" i="7"/>
  <c r="BQ23" i="7"/>
  <c r="CB22" i="7"/>
  <c r="CD22" i="7"/>
  <c r="CG22" i="7"/>
  <c r="BQ22" i="7"/>
  <c r="CB21" i="7"/>
  <c r="CD21" i="7"/>
  <c r="CG21" i="7"/>
  <c r="BQ21" i="7"/>
  <c r="CB20" i="7"/>
  <c r="CD20" i="7"/>
  <c r="CG20" i="7"/>
  <c r="BQ20" i="7"/>
  <c r="CB19" i="7"/>
  <c r="CD19" i="7"/>
  <c r="CG19" i="7"/>
  <c r="BQ19" i="7"/>
  <c r="CB18" i="7"/>
  <c r="CD18" i="7"/>
  <c r="CG18" i="7"/>
  <c r="BQ18" i="7"/>
  <c r="CB17" i="7"/>
  <c r="CD17" i="7"/>
  <c r="CG17" i="7"/>
  <c r="BQ17" i="7"/>
  <c r="CB16" i="7"/>
  <c r="CD16" i="7"/>
  <c r="CG16" i="7"/>
  <c r="BQ16" i="7"/>
  <c r="CB15" i="7"/>
  <c r="CD15" i="7"/>
  <c r="CG15" i="7"/>
  <c r="BQ15" i="7"/>
  <c r="CB14" i="7"/>
  <c r="CD14" i="7"/>
  <c r="CG14" i="7"/>
  <c r="BQ14" i="7"/>
  <c r="CB13" i="7"/>
  <c r="CD13" i="7"/>
  <c r="CG13" i="7"/>
  <c r="BQ13" i="7"/>
  <c r="CB12" i="7"/>
  <c r="CD12" i="7"/>
  <c r="CG12" i="7"/>
  <c r="BQ12" i="7"/>
  <c r="CB11" i="7"/>
  <c r="CD11" i="7"/>
  <c r="CG11" i="7"/>
  <c r="BQ11" i="7"/>
  <c r="CB10" i="7"/>
  <c r="CD10" i="7"/>
  <c r="CG10" i="7"/>
  <c r="BQ10" i="7"/>
  <c r="CB9" i="7"/>
  <c r="CD9" i="7"/>
  <c r="CG9" i="7"/>
  <c r="BQ9" i="7"/>
  <c r="CB8" i="7"/>
  <c r="CD8" i="7"/>
  <c r="CG8" i="7"/>
  <c r="BQ8" i="7"/>
  <c r="CB7" i="7"/>
  <c r="CD7" i="7"/>
  <c r="CG7" i="7"/>
  <c r="BQ7" i="7"/>
  <c r="CB6" i="7"/>
  <c r="CD6" i="7"/>
  <c r="CG6" i="7"/>
  <c r="BQ6" i="7"/>
  <c r="CB5" i="7"/>
  <c r="CD5" i="7"/>
  <c r="CG5" i="7"/>
  <c r="BQ5" i="7"/>
  <c r="CB4" i="7"/>
  <c r="CD4" i="7"/>
  <c r="CG4" i="7"/>
  <c r="BQ4" i="7"/>
  <c r="CB3" i="7"/>
  <c r="CD3" i="7"/>
  <c r="L28" i="6"/>
  <c r="K28" i="6"/>
  <c r="J28" i="6"/>
  <c r="J27" i="6"/>
  <c r="L27" i="6"/>
  <c r="K27" i="6"/>
  <c r="K26" i="6"/>
  <c r="L26" i="6"/>
  <c r="J26" i="6"/>
  <c r="K25" i="6"/>
  <c r="L25" i="6"/>
  <c r="J25" i="6"/>
  <c r="K24" i="6"/>
  <c r="L24" i="6"/>
  <c r="J24" i="6"/>
  <c r="L23" i="6"/>
  <c r="J23" i="6"/>
  <c r="K23" i="6"/>
  <c r="L22" i="6"/>
  <c r="J22" i="6"/>
  <c r="K22" i="6"/>
  <c r="J21" i="6"/>
  <c r="L21" i="6"/>
  <c r="K21" i="6"/>
  <c r="L20" i="6"/>
  <c r="J20" i="6"/>
  <c r="K20" i="6"/>
  <c r="K19" i="6"/>
  <c r="L19" i="6"/>
  <c r="J19" i="6"/>
  <c r="J18" i="6"/>
  <c r="K18" i="6"/>
  <c r="L18" i="6"/>
  <c r="J17" i="6"/>
  <c r="K17" i="6"/>
  <c r="L17" i="6"/>
  <c r="J16" i="6"/>
  <c r="L16" i="6"/>
  <c r="K16" i="6"/>
  <c r="L15" i="6"/>
  <c r="K15" i="6"/>
  <c r="J15" i="6"/>
  <c r="K14" i="6"/>
  <c r="J14" i="6"/>
  <c r="L14" i="6"/>
  <c r="M14" i="6" s="1"/>
  <c r="J13" i="6"/>
  <c r="L13" i="6"/>
  <c r="K13" i="6"/>
  <c r="L12" i="6"/>
  <c r="K12" i="6"/>
  <c r="J12" i="6"/>
  <c r="L11" i="6"/>
  <c r="K11" i="6"/>
  <c r="J11" i="6"/>
  <c r="K10" i="6"/>
  <c r="L10" i="6"/>
  <c r="J10" i="6"/>
  <c r="L9" i="6"/>
  <c r="K9" i="6"/>
  <c r="J9" i="6"/>
  <c r="K8" i="6"/>
  <c r="L8" i="6"/>
  <c r="J8" i="6"/>
  <c r="J7" i="6"/>
  <c r="L7" i="6"/>
  <c r="K7" i="6"/>
  <c r="K6" i="6"/>
  <c r="J6" i="6"/>
  <c r="L6" i="6"/>
  <c r="M6" i="6" s="1"/>
  <c r="K5" i="6"/>
  <c r="J5" i="6"/>
  <c r="L5" i="6"/>
  <c r="M5" i="6" s="1"/>
  <c r="K4" i="6"/>
  <c r="L4" i="6"/>
  <c r="J4" i="6"/>
  <c r="AS28" i="5"/>
  <c r="I28" i="5"/>
  <c r="K28" i="5" s="1"/>
  <c r="AC28" i="5"/>
  <c r="AR28" i="5"/>
  <c r="AE28" i="5"/>
  <c r="J28" i="5"/>
  <c r="AF28" i="5"/>
  <c r="X28" i="5"/>
  <c r="P28" i="5"/>
  <c r="AR27" i="5"/>
  <c r="AC27" i="5"/>
  <c r="I27" i="5"/>
  <c r="K27" i="5" s="1"/>
  <c r="AF27" i="5"/>
  <c r="X27" i="5"/>
  <c r="P27" i="5"/>
  <c r="AE27" i="5"/>
  <c r="J27" i="5"/>
  <c r="AS27" i="5"/>
  <c r="P26" i="5"/>
  <c r="I26" i="5"/>
  <c r="K26" i="5" s="1"/>
  <c r="AS26" i="5"/>
  <c r="X26" i="5"/>
  <c r="AF26" i="5"/>
  <c r="AC26" i="5"/>
  <c r="AR26" i="5"/>
  <c r="J26" i="5"/>
  <c r="AE26" i="5"/>
  <c r="AF25" i="5"/>
  <c r="AE25" i="5"/>
  <c r="AS25" i="5"/>
  <c r="AC25" i="5"/>
  <c r="P25" i="5"/>
  <c r="X25" i="5"/>
  <c r="J25" i="5"/>
  <c r="AR25" i="5"/>
  <c r="I25" i="5"/>
  <c r="K25" i="5" s="1"/>
  <c r="AE24" i="5"/>
  <c r="AC24" i="5"/>
  <c r="AS24" i="5"/>
  <c r="AR24" i="5"/>
  <c r="J24" i="5"/>
  <c r="X24" i="5"/>
  <c r="AF24" i="5"/>
  <c r="I24" i="5"/>
  <c r="K24" i="5" s="1"/>
  <c r="P24" i="5"/>
  <c r="AE23" i="5"/>
  <c r="P23" i="5"/>
  <c r="J23" i="5"/>
  <c r="AC23" i="5"/>
  <c r="AS23" i="5"/>
  <c r="I23" i="5"/>
  <c r="K23" i="5" s="1"/>
  <c r="AR23" i="5"/>
  <c r="X23" i="5"/>
  <c r="AF23" i="5"/>
  <c r="AE22" i="5"/>
  <c r="AC22" i="5"/>
  <c r="I22" i="5"/>
  <c r="K22" i="5" s="1"/>
  <c r="J22" i="5"/>
  <c r="AF22" i="5"/>
  <c r="AR22" i="5"/>
  <c r="AS22" i="5"/>
  <c r="X22" i="5"/>
  <c r="P22" i="5"/>
  <c r="AS21" i="5"/>
  <c r="AF21" i="5"/>
  <c r="AE21" i="5"/>
  <c r="AR21" i="5"/>
  <c r="J21" i="5"/>
  <c r="P21" i="5"/>
  <c r="I21" i="5"/>
  <c r="K21" i="5" s="1"/>
  <c r="X21" i="5"/>
  <c r="AC21" i="5"/>
  <c r="J20" i="5"/>
  <c r="AE20" i="5"/>
  <c r="AS20" i="5"/>
  <c r="I20" i="5"/>
  <c r="K20" i="5" s="1"/>
  <c r="AC20" i="5"/>
  <c r="P20" i="5"/>
  <c r="X20" i="5"/>
  <c r="AF20" i="5"/>
  <c r="AR20" i="5"/>
  <c r="AC19" i="5"/>
  <c r="AE19" i="5"/>
  <c r="I19" i="5"/>
  <c r="K19" i="5" s="1"/>
  <c r="J19" i="5"/>
  <c r="AF19" i="5"/>
  <c r="AS19" i="5"/>
  <c r="AR19" i="5"/>
  <c r="P19" i="5"/>
  <c r="X19" i="5"/>
  <c r="AF18" i="5"/>
  <c r="I18" i="5"/>
  <c r="K18" i="5" s="1"/>
  <c r="AS18" i="5"/>
  <c r="AC18" i="5"/>
  <c r="P18" i="5"/>
  <c r="J18" i="5"/>
  <c r="AR18" i="5"/>
  <c r="X18" i="5"/>
  <c r="AE18" i="5"/>
  <c r="AS17" i="5"/>
  <c r="X17" i="5"/>
  <c r="AE17" i="5"/>
  <c r="J17" i="5"/>
  <c r="AC17" i="5"/>
  <c r="AR17" i="5"/>
  <c r="I17" i="5"/>
  <c r="K17" i="5" s="1"/>
  <c r="P17" i="5"/>
  <c r="AF17" i="5"/>
  <c r="AR16" i="5"/>
  <c r="I16" i="5"/>
  <c r="K16" i="5" s="1"/>
  <c r="P16" i="5"/>
  <c r="AS16" i="5"/>
  <c r="AC16" i="5"/>
  <c r="X16" i="5"/>
  <c r="AF16" i="5"/>
  <c r="J16" i="5"/>
  <c r="AE16" i="5"/>
  <c r="I15" i="5"/>
  <c r="K15" i="5" s="1"/>
  <c r="J15" i="5"/>
  <c r="AF15" i="5"/>
  <c r="AE15" i="5"/>
  <c r="P15" i="5"/>
  <c r="AR15" i="5"/>
  <c r="AC15" i="5"/>
  <c r="X15" i="5"/>
  <c r="AS15" i="5"/>
  <c r="AE14" i="5"/>
  <c r="AC14" i="5"/>
  <c r="P14" i="5"/>
  <c r="AF14" i="5"/>
  <c r="AS14" i="5"/>
  <c r="AR14" i="5"/>
  <c r="X14" i="5"/>
  <c r="J14" i="5"/>
  <c r="I14" i="5"/>
  <c r="K14" i="5" s="1"/>
  <c r="J13" i="5"/>
  <c r="AS13" i="5"/>
  <c r="AE13" i="5"/>
  <c r="I13" i="5"/>
  <c r="K13" i="5" s="1"/>
  <c r="AC13" i="5"/>
  <c r="AR13" i="5"/>
  <c r="AF13" i="5"/>
  <c r="X13" i="5"/>
  <c r="P13" i="5"/>
  <c r="AR12" i="5"/>
  <c r="J12" i="5"/>
  <c r="AE12" i="5"/>
  <c r="AC12" i="5"/>
  <c r="X12" i="5"/>
  <c r="AF12" i="5"/>
  <c r="P12" i="5"/>
  <c r="AS12" i="5"/>
  <c r="I12" i="5"/>
  <c r="K12" i="5" s="1"/>
  <c r="I11" i="5"/>
  <c r="K11" i="5" s="1"/>
  <c r="AE11" i="5"/>
  <c r="X11" i="5"/>
  <c r="AR11" i="5"/>
  <c r="AC11" i="5"/>
  <c r="P11" i="5"/>
  <c r="AF11" i="5"/>
  <c r="AS11" i="5"/>
  <c r="J11" i="5"/>
  <c r="AS10" i="5"/>
  <c r="AC10" i="5"/>
  <c r="P10" i="5"/>
  <c r="J10" i="5"/>
  <c r="AE10" i="5"/>
  <c r="AR10" i="5"/>
  <c r="I10" i="5"/>
  <c r="K10" i="5" s="1"/>
  <c r="AF10" i="5"/>
  <c r="X10" i="5"/>
  <c r="P9" i="5"/>
  <c r="AE9" i="5"/>
  <c r="X9" i="5"/>
  <c r="J9" i="5"/>
  <c r="AC9" i="5"/>
  <c r="AS9" i="5"/>
  <c r="AF9" i="5"/>
  <c r="AR9" i="5"/>
  <c r="I9" i="5"/>
  <c r="K9" i="5" s="1"/>
  <c r="AR8" i="5"/>
  <c r="AC8" i="5"/>
  <c r="X8" i="5"/>
  <c r="P8" i="5"/>
  <c r="J8" i="5"/>
  <c r="AF8" i="5"/>
  <c r="AS8" i="5"/>
  <c r="AE8" i="5"/>
  <c r="I8" i="5"/>
  <c r="K8" i="5" s="1"/>
  <c r="AS7" i="5"/>
  <c r="I7" i="5"/>
  <c r="K7" i="5" s="1"/>
  <c r="AR7" i="5"/>
  <c r="AE7" i="5"/>
  <c r="J7" i="5"/>
  <c r="X7" i="5"/>
  <c r="P7" i="5"/>
  <c r="AC7" i="5"/>
  <c r="AF7" i="5"/>
  <c r="X6" i="5"/>
  <c r="I6" i="5"/>
  <c r="K6" i="5" s="1"/>
  <c r="P6" i="5"/>
  <c r="J6" i="5"/>
  <c r="AF6" i="5"/>
  <c r="AE6" i="5"/>
  <c r="AC6" i="5"/>
  <c r="AR6" i="5"/>
  <c r="AS6" i="5"/>
  <c r="P5" i="5"/>
  <c r="AC5" i="5"/>
  <c r="AE5" i="5"/>
  <c r="AR5" i="5"/>
  <c r="X5" i="5"/>
  <c r="I5" i="5"/>
  <c r="K5" i="5" s="1"/>
  <c r="AF5" i="5"/>
  <c r="J5" i="5"/>
  <c r="AS5" i="5"/>
  <c r="J4" i="5"/>
  <c r="P4" i="5"/>
  <c r="AE4" i="5"/>
  <c r="AC4" i="5"/>
  <c r="AF4" i="5"/>
  <c r="AS4" i="5"/>
  <c r="AR4" i="5"/>
  <c r="I4" i="5"/>
  <c r="K4" i="5" s="1"/>
  <c r="X4" i="5"/>
  <c r="I3" i="5"/>
  <c r="K3" i="5" s="1"/>
  <c r="AS3" i="5"/>
  <c r="AE3" i="5"/>
  <c r="AC3" i="5"/>
  <c r="AF3" i="5"/>
  <c r="J3" i="5"/>
  <c r="X3" i="5"/>
  <c r="AR3" i="5"/>
  <c r="P3" i="5"/>
  <c r="CK5" i="4"/>
  <c r="CL5" i="4"/>
  <c r="CM5" i="4"/>
  <c r="CN5" i="4"/>
  <c r="CO5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BZ29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Z39" i="4"/>
  <c r="CA39" i="4"/>
  <c r="CB39" i="4"/>
  <c r="CC39" i="4"/>
  <c r="CD39" i="4"/>
  <c r="CE39" i="4"/>
  <c r="CF39" i="4"/>
  <c r="CG39" i="4"/>
  <c r="CA29" i="4"/>
  <c r="CO40" i="4"/>
  <c r="CN40" i="4"/>
  <c r="CM40" i="4"/>
  <c r="CL40" i="4"/>
  <c r="CK40" i="4"/>
  <c r="CJ40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I40" i="4"/>
  <c r="CH40" i="4"/>
  <c r="CG40" i="4"/>
  <c r="CF40" i="4"/>
  <c r="CE40" i="4"/>
  <c r="CD40" i="4"/>
  <c r="CC40" i="4"/>
  <c r="CB40" i="4"/>
  <c r="CA40" i="4"/>
  <c r="BZ40" i="4"/>
  <c r="CO30" i="4"/>
  <c r="CN30" i="4"/>
  <c r="CM30" i="4"/>
  <c r="CL30" i="4"/>
  <c r="CO38" i="4"/>
  <c r="CN38" i="4"/>
  <c r="CM38" i="4"/>
  <c r="CH15" i="4"/>
  <c r="CI15" i="4"/>
  <c r="CK15" i="4"/>
  <c r="CM15" i="4"/>
  <c r="CN15" i="4"/>
  <c r="CO15" i="4"/>
  <c r="BZ16" i="4"/>
  <c r="CB16" i="4"/>
  <c r="CD16" i="4"/>
  <c r="CF16" i="4"/>
  <c r="CH16" i="4"/>
  <c r="CJ16" i="4"/>
  <c r="CL16" i="4"/>
  <c r="BZ18" i="4"/>
  <c r="CB18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E18" i="4"/>
  <c r="CG18" i="4"/>
  <c r="CI18" i="4"/>
  <c r="CK18" i="4"/>
  <c r="CM18" i="4"/>
  <c r="CN18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BZ20" i="4"/>
  <c r="CA20" i="4"/>
  <c r="CB20" i="4"/>
  <c r="CC20" i="4"/>
  <c r="CD20" i="4"/>
  <c r="CE20" i="4"/>
  <c r="CF20" i="4"/>
  <c r="CG20" i="4"/>
  <c r="CK17" i="4"/>
  <c r="CH20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I20" i="4"/>
  <c r="CJ20" i="4"/>
  <c r="CK20" i="4"/>
  <c r="CL20" i="4"/>
  <c r="CM20" i="4"/>
  <c r="CN20" i="4"/>
  <c r="CO20" i="4"/>
  <c r="BZ21" i="4"/>
  <c r="CA21" i="4"/>
  <c r="CB21" i="4"/>
  <c r="CC21" i="4"/>
  <c r="CD21" i="4"/>
  <c r="CE21" i="4"/>
  <c r="CF21" i="4"/>
  <c r="CG21" i="4"/>
  <c r="CL38" i="4"/>
  <c r="CI21" i="4"/>
  <c r="CJ21" i="4"/>
  <c r="CK21" i="4"/>
  <c r="CL21" i="4"/>
  <c r="CM21" i="4"/>
  <c r="CN21" i="4"/>
  <c r="CO21" i="4"/>
  <c r="BZ22" i="4"/>
  <c r="CA22" i="4"/>
  <c r="CB22" i="4"/>
  <c r="CC22" i="4"/>
  <c r="CD22" i="4"/>
  <c r="CE22" i="4"/>
  <c r="CF22" i="4"/>
  <c r="CG22" i="4"/>
  <c r="CH22" i="4"/>
  <c r="CO31" i="4"/>
  <c r="CN31" i="4"/>
  <c r="CM31" i="4"/>
  <c r="CL31" i="4"/>
  <c r="CK31" i="4"/>
  <c r="CJ31" i="4"/>
  <c r="CI31" i="4"/>
  <c r="CH31" i="4"/>
  <c r="CK38" i="4"/>
  <c r="CF31" i="4"/>
  <c r="CE31" i="4"/>
  <c r="CD31" i="4"/>
  <c r="CC31" i="4"/>
  <c r="CB31" i="4"/>
  <c r="CA31" i="4"/>
  <c r="BZ31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CI22" i="4"/>
  <c r="CJ22" i="4"/>
  <c r="CK22" i="4"/>
  <c r="CL22" i="4"/>
  <c r="CM22" i="4"/>
  <c r="CN22" i="4"/>
  <c r="CO22" i="4"/>
  <c r="CH39" i="4"/>
  <c r="CI39" i="4"/>
  <c r="CJ39" i="4"/>
  <c r="CK39" i="4"/>
  <c r="CL39" i="4"/>
  <c r="CJ38" i="4"/>
  <c r="CI38" i="4"/>
  <c r="CH38" i="4"/>
  <c r="CG38" i="4"/>
  <c r="CF38" i="4"/>
  <c r="CE38" i="4"/>
  <c r="CD38" i="4"/>
  <c r="CC38" i="4"/>
  <c r="CB38" i="4"/>
  <c r="CA38" i="4"/>
  <c r="BZ38" i="4"/>
  <c r="CA16" i="4"/>
  <c r="CC16" i="4"/>
  <c r="CE16" i="4"/>
  <c r="CG16" i="4"/>
  <c r="CI16" i="4"/>
  <c r="CK16" i="4"/>
  <c r="CG15" i="4"/>
  <c r="CJ15" i="4"/>
  <c r="CL15" i="4"/>
  <c r="CM16" i="4"/>
  <c r="CN16" i="4"/>
  <c r="CO16" i="4"/>
  <c r="BZ17" i="4"/>
  <c r="CA17" i="4"/>
  <c r="CB17" i="4"/>
  <c r="CC17" i="4"/>
  <c r="CD17" i="4"/>
  <c r="CE17" i="4"/>
  <c r="CF17" i="4"/>
  <c r="CH21" i="4"/>
  <c r="BZ3" i="4"/>
  <c r="CA3" i="4"/>
  <c r="CB3" i="4"/>
  <c r="CC3" i="4"/>
  <c r="CM39" i="4"/>
  <c r="CN39" i="4"/>
  <c r="CO39" i="4"/>
  <c r="CD3" i="4"/>
  <c r="CE3" i="4"/>
  <c r="CF3" i="4"/>
  <c r="CG3" i="4"/>
  <c r="CH3" i="4"/>
  <c r="CI3" i="4"/>
  <c r="CJ3" i="4"/>
  <c r="CK3" i="4"/>
  <c r="CL3" i="4"/>
  <c r="CM3" i="4"/>
  <c r="CN3" i="4"/>
  <c r="CO3" i="4"/>
  <c r="BZ4" i="4"/>
  <c r="CA4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CG17" i="4"/>
  <c r="CH17" i="4"/>
  <c r="CI17" i="4"/>
  <c r="CJ17" i="4"/>
  <c r="CL17" i="4"/>
  <c r="CM17" i="4"/>
  <c r="CN17" i="4"/>
  <c r="CO17" i="4"/>
  <c r="CA18" i="4"/>
  <c r="CC18" i="4"/>
  <c r="CD18" i="4"/>
  <c r="CF18" i="4"/>
  <c r="CH18" i="4"/>
  <c r="CJ18" i="4"/>
  <c r="CL18" i="4"/>
  <c r="CO18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BZ5" i="4"/>
  <c r="CA5" i="4"/>
  <c r="CB5" i="4"/>
  <c r="CC5" i="4"/>
  <c r="CD5" i="4"/>
  <c r="CE5" i="4"/>
  <c r="CF5" i="4"/>
  <c r="CG5" i="4"/>
  <c r="CH5" i="4"/>
  <c r="CI5" i="4"/>
  <c r="CJ5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G31" i="4"/>
  <c r="BQ34" i="4"/>
  <c r="BP34" i="4"/>
  <c r="BO34" i="4"/>
  <c r="BN34" i="4"/>
  <c r="BM34" i="4"/>
  <c r="BL34" i="4"/>
  <c r="BK34" i="4"/>
  <c r="BJ34" i="4"/>
  <c r="BI34" i="4"/>
  <c r="BH34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W30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W17" i="4"/>
  <c r="BV17" i="4"/>
  <c r="BU17" i="4"/>
  <c r="BT17" i="4"/>
  <c r="BS17" i="4"/>
  <c r="BR17" i="4"/>
  <c r="BQ17" i="4"/>
  <c r="BP17" i="4"/>
  <c r="BO17" i="4"/>
  <c r="BJ17" i="4"/>
  <c r="BR16" i="4"/>
  <c r="BP16" i="4"/>
  <c r="BN16" i="4"/>
  <c r="BL16" i="4"/>
  <c r="BJ16" i="4"/>
  <c r="BH16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S3" i="4"/>
  <c r="BN17" i="4"/>
  <c r="BM17" i="4"/>
  <c r="BL17" i="4"/>
  <c r="BK17" i="4"/>
  <c r="BI17" i="4"/>
  <c r="BH17" i="4"/>
  <c r="BW16" i="4"/>
  <c r="BV16" i="4"/>
  <c r="BU16" i="4"/>
  <c r="BT16" i="4"/>
  <c r="BS16" i="4"/>
  <c r="BQ16" i="4"/>
  <c r="BO16" i="4"/>
  <c r="BM16" i="4"/>
  <c r="BK16" i="4"/>
  <c r="BI16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W3" i="4"/>
  <c r="BV3" i="4"/>
  <c r="BU3" i="4"/>
  <c r="BT3" i="4"/>
  <c r="BR3" i="4"/>
  <c r="BQ3" i="4"/>
  <c r="BP3" i="4"/>
  <c r="BO3" i="4"/>
  <c r="BN3" i="4"/>
  <c r="BM3" i="4"/>
  <c r="BL3" i="4"/>
  <c r="BK3" i="4"/>
  <c r="BJ3" i="4"/>
  <c r="BI3" i="4"/>
  <c r="BH3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W34" i="4"/>
  <c r="BV34" i="4"/>
  <c r="BU34" i="4"/>
  <c r="BT34" i="4"/>
  <c r="BS34" i="4"/>
  <c r="BR34" i="4"/>
  <c r="AX28" i="4"/>
  <c r="BA18" i="4"/>
  <c r="AY18" i="4"/>
  <c r="BE25" i="4"/>
  <c r="BD25" i="4"/>
  <c r="BC25" i="4"/>
  <c r="BB25" i="4"/>
  <c r="AP30" i="4"/>
  <c r="AQ30" i="4"/>
  <c r="AR30" i="4"/>
  <c r="AS30" i="4"/>
  <c r="AT30" i="4"/>
  <c r="AU30" i="4"/>
  <c r="AV30" i="4"/>
  <c r="BA25" i="4"/>
  <c r="AZ25" i="4"/>
  <c r="AY25" i="4"/>
  <c r="AX25" i="4"/>
  <c r="AW18" i="4"/>
  <c r="AV25" i="4"/>
  <c r="AU25" i="4"/>
  <c r="AT25" i="4"/>
  <c r="AS25" i="4"/>
  <c r="AR25" i="4"/>
  <c r="BB17" i="4"/>
  <c r="AZ17" i="4"/>
  <c r="AX17" i="4"/>
  <c r="AU17" i="4"/>
  <c r="AS17" i="4"/>
  <c r="AR17" i="4"/>
  <c r="AP17" i="4"/>
  <c r="AQ25" i="4"/>
  <c r="AP25" i="4"/>
  <c r="BE20" i="4"/>
  <c r="BD20" i="4"/>
  <c r="BC20" i="4"/>
  <c r="BB20" i="4"/>
  <c r="BA20" i="4"/>
  <c r="AZ20" i="4"/>
  <c r="AY36" i="4"/>
  <c r="AW30" i="4"/>
  <c r="AX30" i="4"/>
  <c r="AY30" i="4"/>
  <c r="AZ30" i="4"/>
  <c r="BA30" i="4"/>
  <c r="BB30" i="4"/>
  <c r="BC30" i="4"/>
  <c r="BD30" i="4"/>
  <c r="BE30" i="4"/>
  <c r="AY20" i="4"/>
  <c r="AX20" i="4"/>
  <c r="AW20" i="4"/>
  <c r="AV20" i="4"/>
  <c r="AU20" i="4"/>
  <c r="AT20" i="4"/>
  <c r="BE16" i="4"/>
  <c r="BD16" i="4"/>
  <c r="BB16" i="4"/>
  <c r="AZ16" i="4"/>
  <c r="AX16" i="4"/>
  <c r="AU16" i="4"/>
  <c r="AS16" i="4"/>
  <c r="AQ16" i="4"/>
  <c r="AS20" i="4"/>
  <c r="AR20" i="4"/>
  <c r="AQ20" i="4"/>
  <c r="AP20" i="4"/>
  <c r="AU18" i="4"/>
  <c r="AS18" i="4"/>
  <c r="AQ18" i="4"/>
  <c r="AP18" i="4"/>
  <c r="AY16" i="4"/>
  <c r="AW16" i="4"/>
  <c r="AV16" i="4"/>
  <c r="AT16" i="4"/>
  <c r="AR16" i="4"/>
  <c r="AP16" i="4"/>
  <c r="AX36" i="4"/>
  <c r="AW36" i="4"/>
  <c r="AV36" i="4"/>
  <c r="AU36" i="4"/>
  <c r="AT36" i="4"/>
  <c r="AS36" i="4"/>
  <c r="AR36" i="4"/>
  <c r="AU4" i="4"/>
  <c r="AR35" i="4"/>
  <c r="AS35" i="4"/>
  <c r="AQ36" i="4"/>
  <c r="AT35" i="4"/>
  <c r="AU35" i="4"/>
  <c r="AV35" i="4"/>
  <c r="AW35" i="4"/>
  <c r="AX35" i="4"/>
  <c r="AP36" i="4"/>
  <c r="BE17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D17" i="4"/>
  <c r="AP33" i="4"/>
  <c r="AQ33" i="4"/>
  <c r="AR33" i="4"/>
  <c r="AS33" i="4"/>
  <c r="AT33" i="4"/>
  <c r="AU33" i="4"/>
  <c r="AV33" i="4"/>
  <c r="AW33" i="4"/>
  <c r="AP28" i="4"/>
  <c r="AQ28" i="4"/>
  <c r="AR28" i="4"/>
  <c r="AS28" i="4"/>
  <c r="AT28" i="4"/>
  <c r="AU28" i="4"/>
  <c r="AV28" i="4"/>
  <c r="AW28" i="4"/>
  <c r="AW25" i="4"/>
  <c r="AY28" i="4"/>
  <c r="AZ28" i="4"/>
  <c r="BA28" i="4"/>
  <c r="BB28" i="4"/>
  <c r="BC28" i="4"/>
  <c r="BD28" i="4"/>
  <c r="BE28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X33" i="4"/>
  <c r="AY33" i="4"/>
  <c r="BC17" i="4"/>
  <c r="BA17" i="4"/>
  <c r="AY17" i="4"/>
  <c r="AW17" i="4"/>
  <c r="AV17" i="4"/>
  <c r="AT17" i="4"/>
  <c r="AQ17" i="4"/>
  <c r="AY35" i="4"/>
  <c r="AZ35" i="4"/>
  <c r="BA35" i="4"/>
  <c r="BB35" i="4"/>
  <c r="BC35" i="4"/>
  <c r="BD35" i="4"/>
  <c r="BE35" i="4"/>
  <c r="AP34" i="4"/>
  <c r="AQ34" i="4"/>
  <c r="BE19" i="4"/>
  <c r="BD19" i="4"/>
  <c r="BC19" i="4"/>
  <c r="BB19" i="4"/>
  <c r="BA19" i="4"/>
  <c r="AP32" i="4"/>
  <c r="AQ32" i="4"/>
  <c r="AR32" i="4"/>
  <c r="AS32" i="4"/>
  <c r="AT32" i="4"/>
  <c r="AU32" i="4"/>
  <c r="AV32" i="4"/>
  <c r="AW32" i="4"/>
  <c r="AX32" i="4"/>
  <c r="AZ19" i="4"/>
  <c r="AY19" i="4"/>
  <c r="AX19" i="4"/>
  <c r="AW19" i="4"/>
  <c r="AV19" i="4"/>
  <c r="AU19" i="4"/>
  <c r="AT19" i="4"/>
  <c r="AS19" i="4"/>
  <c r="AR19" i="4"/>
  <c r="AQ19" i="4"/>
  <c r="AP19" i="4"/>
  <c r="AR34" i="4"/>
  <c r="AS34" i="4"/>
  <c r="AT34" i="4"/>
  <c r="AU34" i="4"/>
  <c r="AV34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W34" i="4"/>
  <c r="AX34" i="4"/>
  <c r="AY34" i="4"/>
  <c r="AZ34" i="4"/>
  <c r="BA34" i="4"/>
  <c r="BB34" i="4"/>
  <c r="BC34" i="4"/>
  <c r="BD34" i="4"/>
  <c r="BE34" i="4"/>
  <c r="AP35" i="4"/>
  <c r="AQ35" i="4"/>
  <c r="AZ33" i="4"/>
  <c r="BA33" i="4"/>
  <c r="BB33" i="4"/>
  <c r="BC33" i="4"/>
  <c r="BD33" i="4"/>
  <c r="AY32" i="4"/>
  <c r="AZ32" i="4"/>
  <c r="BA32" i="4"/>
  <c r="BB32" i="4"/>
  <c r="BC32" i="4"/>
  <c r="BD32" i="4"/>
  <c r="BE32" i="4"/>
  <c r="BE33" i="4"/>
  <c r="BC16" i="4"/>
  <c r="BA16" i="4"/>
  <c r="BE18" i="4"/>
  <c r="BD18" i="4"/>
  <c r="BC18" i="4"/>
  <c r="BB18" i="4"/>
  <c r="AZ36" i="4"/>
  <c r="BA36" i="4"/>
  <c r="BB36" i="4"/>
  <c r="BC36" i="4"/>
  <c r="BD36" i="4"/>
  <c r="BE36" i="4"/>
  <c r="AP37" i="4"/>
  <c r="AQ37" i="4"/>
  <c r="BE24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BE4" i="4"/>
  <c r="BD4" i="4"/>
  <c r="BC4" i="4"/>
  <c r="BB4" i="4"/>
  <c r="BA4" i="4"/>
  <c r="AZ4" i="4"/>
  <c r="AY4" i="4"/>
  <c r="AX4" i="4"/>
  <c r="AW4" i="4"/>
  <c r="AV4" i="4"/>
  <c r="AT4" i="4"/>
  <c r="AS4" i="4"/>
  <c r="AR4" i="4"/>
  <c r="AQ4" i="4"/>
  <c r="AP4" i="4"/>
  <c r="AP27" i="4"/>
  <c r="AP38" i="4"/>
  <c r="AQ38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Z18" i="4"/>
  <c r="AX18" i="4"/>
  <c r="AV18" i="4"/>
  <c r="AT18" i="4"/>
  <c r="AR18" i="4"/>
  <c r="AF17" i="4"/>
  <c r="AD17" i="4"/>
  <c r="AB17" i="4"/>
  <c r="Z17" i="4"/>
  <c r="X17" i="4"/>
  <c r="Z34" i="4"/>
  <c r="AA34" i="4"/>
  <c r="AB34" i="4"/>
  <c r="AC34" i="4"/>
  <c r="AD34" i="4"/>
  <c r="AE34" i="4"/>
  <c r="AF34" i="4"/>
  <c r="AE29" i="4"/>
  <c r="AF29" i="4"/>
  <c r="AG29" i="4"/>
  <c r="AH29" i="4"/>
  <c r="AI29" i="4"/>
  <c r="AJ29" i="4"/>
  <c r="AK29" i="4"/>
  <c r="AL29" i="4"/>
  <c r="AM29" i="4"/>
  <c r="X28" i="4"/>
  <c r="AJ16" i="4"/>
  <c r="AH16" i="4"/>
  <c r="AF16" i="4"/>
  <c r="AD16" i="4"/>
  <c r="AB16" i="4"/>
  <c r="Z16" i="4"/>
  <c r="X16" i="4"/>
  <c r="AG34" i="4"/>
  <c r="AH34" i="4"/>
  <c r="AI34" i="4"/>
  <c r="AJ34" i="4"/>
  <c r="AK34" i="4"/>
  <c r="AL34" i="4"/>
  <c r="AM34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B18" i="4"/>
  <c r="AL36" i="4"/>
  <c r="AM36" i="4"/>
  <c r="AI30" i="4"/>
  <c r="Y33" i="4"/>
  <c r="AJ30" i="4"/>
  <c r="AK30" i="4"/>
  <c r="AL30" i="4"/>
  <c r="AM30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M26" i="4"/>
  <c r="AL26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K26" i="4"/>
  <c r="AJ26" i="4"/>
  <c r="AI26" i="4"/>
  <c r="AH26" i="4"/>
  <c r="AG26" i="4"/>
  <c r="AF26" i="4"/>
  <c r="AE26" i="4"/>
  <c r="AD26" i="4"/>
  <c r="AM17" i="4"/>
  <c r="AL17" i="4"/>
  <c r="AI17" i="4"/>
  <c r="AG17" i="4"/>
  <c r="AE17" i="4"/>
  <c r="AC17" i="4"/>
  <c r="AA17" i="4"/>
  <c r="Y17" i="4"/>
  <c r="AC26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AB26" i="4"/>
  <c r="AA26" i="4"/>
  <c r="Z26" i="4"/>
  <c r="Y26" i="4"/>
  <c r="X26" i="4"/>
  <c r="AM16" i="4"/>
  <c r="AL16" i="4"/>
  <c r="AK16" i="4"/>
  <c r="AI16" i="4"/>
  <c r="AG16" i="4"/>
  <c r="AE16" i="4"/>
  <c r="AC16" i="4"/>
  <c r="AA16" i="4"/>
  <c r="Y16" i="4"/>
  <c r="X38" i="4"/>
  <c r="Y38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24" i="4"/>
  <c r="AM31" i="4"/>
  <c r="X32" i="4"/>
  <c r="Y32" i="4"/>
  <c r="Z32" i="4"/>
  <c r="AA32" i="4"/>
  <c r="AB32" i="4"/>
  <c r="AC32" i="4"/>
  <c r="AD32" i="4"/>
  <c r="AE32" i="4"/>
  <c r="AF32" i="4"/>
  <c r="AK36" i="4"/>
  <c r="AM22" i="4"/>
  <c r="AL22" i="4"/>
  <c r="AK22" i="4"/>
  <c r="AJ22" i="4"/>
  <c r="AI22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Z38" i="4"/>
  <c r="AA38" i="4"/>
  <c r="AB38" i="4"/>
  <c r="AC38" i="4"/>
  <c r="AD38" i="4"/>
  <c r="AE38" i="4"/>
  <c r="AF38" i="4"/>
  <c r="AH22" i="4"/>
  <c r="AH38" i="4"/>
  <c r="AI38" i="4"/>
  <c r="AJ38" i="4"/>
  <c r="AK38" i="4"/>
  <c r="AL38" i="4"/>
  <c r="AM38" i="4"/>
  <c r="AG22" i="4"/>
  <c r="AF22" i="4"/>
  <c r="AL24" i="4"/>
  <c r="AK24" i="4"/>
  <c r="AJ24" i="4"/>
  <c r="AI24" i="4"/>
  <c r="AM19" i="4"/>
  <c r="AH24" i="4"/>
  <c r="AG24" i="4"/>
  <c r="AF24" i="4"/>
  <c r="AE24" i="4"/>
  <c r="AD24" i="4"/>
  <c r="AC24" i="4"/>
  <c r="AB24" i="4"/>
  <c r="AA24" i="4"/>
  <c r="Z24" i="4"/>
  <c r="Y24" i="4"/>
  <c r="X24" i="4"/>
  <c r="AE22" i="4"/>
  <c r="AD22" i="4"/>
  <c r="AC22" i="4"/>
  <c r="AB22" i="4"/>
  <c r="AA22" i="4"/>
  <c r="Z22" i="4"/>
  <c r="Y22" i="4"/>
  <c r="X22" i="4"/>
  <c r="AG32" i="4"/>
  <c r="AH32" i="4"/>
  <c r="AI32" i="4"/>
  <c r="AJ32" i="4"/>
  <c r="AK32" i="4"/>
  <c r="AL32" i="4"/>
  <c r="AM32" i="4"/>
  <c r="AM27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X27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X21" i="4"/>
  <c r="X33" i="4"/>
  <c r="Z33" i="4"/>
  <c r="AA33" i="4"/>
  <c r="AB33" i="4"/>
  <c r="AC33" i="4"/>
  <c r="AD33" i="4"/>
  <c r="AE33" i="4"/>
  <c r="AF33" i="4"/>
  <c r="AG33" i="4"/>
  <c r="AH3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AH33" i="4"/>
  <c r="AI33" i="4"/>
  <c r="AJ33" i="4"/>
  <c r="AK33" i="4"/>
  <c r="AL33" i="4"/>
  <c r="AM33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AG38" i="4"/>
  <c r="Y25" i="4"/>
  <c r="X25" i="4"/>
  <c r="X2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X30" i="4"/>
  <c r="Y30" i="4"/>
  <c r="Z30" i="4"/>
  <c r="AA30" i="4"/>
  <c r="AB30" i="4"/>
  <c r="AC30" i="4"/>
  <c r="AD30" i="4"/>
  <c r="AE30" i="4"/>
  <c r="Y19" i="4"/>
  <c r="X19" i="4"/>
  <c r="X34" i="4"/>
  <c r="Y34" i="4"/>
  <c r="AM18" i="4"/>
  <c r="AL18" i="4"/>
  <c r="AJ18" i="4"/>
  <c r="AH18" i="4"/>
  <c r="AF18" i="4"/>
  <c r="AD18" i="4"/>
  <c r="Z18" i="4"/>
  <c r="X18" i="4"/>
  <c r="Y29" i="4"/>
  <c r="Z29" i="4"/>
  <c r="AA29" i="4"/>
  <c r="AB29" i="4"/>
  <c r="AC29" i="4"/>
  <c r="AD29" i="4"/>
  <c r="AK17" i="4"/>
  <c r="AJ17" i="4"/>
  <c r="AH17" i="4"/>
  <c r="AK18" i="4"/>
  <c r="AI18" i="4"/>
  <c r="AG18" i="4"/>
  <c r="AE18" i="4"/>
  <c r="AC18" i="4"/>
  <c r="AA18" i="4"/>
  <c r="Y18" i="4"/>
  <c r="AF30" i="4"/>
  <c r="AG30" i="4"/>
  <c r="CR3" i="4"/>
  <c r="CS3" i="4"/>
  <c r="CT3" i="4"/>
  <c r="CU3" i="4"/>
  <c r="CV3" i="4"/>
  <c r="CW3" i="4"/>
  <c r="CX3" i="4"/>
  <c r="CY3" i="4"/>
  <c r="CZ3" i="4"/>
  <c r="DA3" i="4"/>
  <c r="DB3" i="4"/>
  <c r="DC3" i="4"/>
  <c r="DD3" i="4"/>
  <c r="DE3" i="4"/>
  <c r="DF3" i="4"/>
  <c r="DG3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B40" i="4"/>
  <c r="DG40" i="4"/>
  <c r="DA41" i="4"/>
  <c r="DE41" i="4"/>
  <c r="CR42" i="4"/>
  <c r="CU42" i="4"/>
  <c r="CZ42" i="4"/>
  <c r="DD42" i="4"/>
  <c r="DG42" i="4"/>
  <c r="DA43" i="4"/>
  <c r="DF43" i="4"/>
  <c r="CR44" i="4"/>
  <c r="DF44" i="4"/>
  <c r="DD45" i="4"/>
  <c r="CS46" i="4"/>
  <c r="CT47" i="4"/>
  <c r="CS48" i="4"/>
  <c r="CX48" i="4"/>
  <c r="CT49" i="4"/>
  <c r="CW49" i="4"/>
  <c r="CS5" i="4"/>
  <c r="CU5" i="4"/>
  <c r="CW5" i="4"/>
  <c r="CY5" i="4"/>
  <c r="DA5" i="4"/>
  <c r="DC5" i="4"/>
  <c r="DE5" i="4"/>
  <c r="DF5" i="4"/>
  <c r="CS6" i="4"/>
  <c r="CT6" i="4"/>
  <c r="CV6" i="4"/>
  <c r="CW6" i="4"/>
  <c r="CY6" i="4"/>
  <c r="CZ6" i="4"/>
  <c r="DA6" i="4"/>
  <c r="DB6" i="4"/>
  <c r="DC6" i="4"/>
  <c r="DD6" i="4"/>
  <c r="DE6" i="4"/>
  <c r="DF6" i="4"/>
  <c r="DG6" i="4"/>
  <c r="CR7" i="4"/>
  <c r="CT7" i="4"/>
  <c r="CU7" i="4"/>
  <c r="CW7" i="4"/>
  <c r="CY7" i="4"/>
  <c r="CZ7" i="4"/>
  <c r="DB7" i="4"/>
  <c r="DD7" i="4"/>
  <c r="DE7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CR9" i="4"/>
  <c r="CT9" i="4"/>
  <c r="CU9" i="4"/>
  <c r="CW9" i="4"/>
  <c r="CY9" i="4"/>
  <c r="DA9" i="4"/>
  <c r="DB9" i="4"/>
  <c r="DC9" i="4"/>
  <c r="DE9" i="4"/>
  <c r="DF9" i="4"/>
  <c r="CS10" i="4"/>
  <c r="CT10" i="4"/>
  <c r="CU10" i="4"/>
  <c r="CW10" i="4"/>
  <c r="CX10" i="4"/>
  <c r="CY10" i="4"/>
  <c r="CZ10" i="4"/>
  <c r="DA10" i="4"/>
  <c r="DB10" i="4"/>
  <c r="DC10" i="4"/>
  <c r="DD10" i="4"/>
  <c r="DE10" i="4"/>
  <c r="DF10" i="4"/>
  <c r="DG10" i="4"/>
  <c r="CS11" i="4"/>
  <c r="CU11" i="4"/>
  <c r="CW11" i="4"/>
  <c r="CY11" i="4"/>
  <c r="DA11" i="4"/>
  <c r="DB11" i="4"/>
  <c r="DD11" i="4"/>
  <c r="DE11" i="4"/>
  <c r="DF11" i="4"/>
  <c r="DG11" i="4"/>
  <c r="CS12" i="4"/>
  <c r="CT12" i="4"/>
  <c r="CV12" i="4"/>
  <c r="CW12" i="4"/>
  <c r="CX12" i="4"/>
  <c r="CY12" i="4"/>
  <c r="DA12" i="4"/>
  <c r="DC12" i="4"/>
  <c r="DD12" i="4"/>
  <c r="DF12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CS14" i="4"/>
  <c r="CU14" i="4"/>
  <c r="CW14" i="4"/>
  <c r="CY14" i="4"/>
  <c r="DA14" i="4"/>
  <c r="DC14" i="4"/>
  <c r="DE14" i="4"/>
  <c r="DG14" i="4"/>
  <c r="CR15" i="4"/>
  <c r="CT15" i="4"/>
  <c r="CU15" i="4"/>
  <c r="CW15" i="4"/>
  <c r="CY15" i="4"/>
  <c r="CZ15" i="4"/>
  <c r="DB15" i="4"/>
  <c r="DD15" i="4"/>
  <c r="DE15" i="4"/>
  <c r="DF15" i="4"/>
  <c r="DG15" i="4"/>
  <c r="CS16" i="4"/>
  <c r="CU16" i="4"/>
  <c r="CV16" i="4"/>
  <c r="CX16" i="4"/>
  <c r="CZ16" i="4"/>
  <c r="DB16" i="4"/>
  <c r="DC16" i="4"/>
  <c r="DE16" i="4"/>
  <c r="DA17" i="4"/>
  <c r="DC17" i="4"/>
  <c r="DD17" i="4"/>
  <c r="DF17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CR22" i="4"/>
  <c r="CS22" i="4"/>
  <c r="CR5" i="4"/>
  <c r="CT5" i="4"/>
  <c r="CV5" i="4"/>
  <c r="CX5" i="4"/>
  <c r="CZ5" i="4"/>
  <c r="DB5" i="4"/>
  <c r="DD5" i="4"/>
  <c r="DG5" i="4"/>
  <c r="CR6" i="4"/>
  <c r="CU6" i="4"/>
  <c r="CX6" i="4"/>
  <c r="CS7" i="4"/>
  <c r="CV7" i="4"/>
  <c r="CX7" i="4"/>
  <c r="DA7" i="4"/>
  <c r="DC7" i="4"/>
  <c r="DF7" i="4"/>
  <c r="DG7" i="4"/>
  <c r="CS9" i="4"/>
  <c r="CV9" i="4"/>
  <c r="CX9" i="4"/>
  <c r="CZ9" i="4"/>
  <c r="DD9" i="4"/>
  <c r="DG9" i="4"/>
  <c r="CR10" i="4"/>
  <c r="CV10" i="4"/>
  <c r="CR11" i="4"/>
  <c r="CT11" i="4"/>
  <c r="CV11" i="4"/>
  <c r="CX11" i="4"/>
  <c r="CZ11" i="4"/>
  <c r="DC11" i="4"/>
  <c r="CR12" i="4"/>
  <c r="CU12" i="4"/>
  <c r="CZ12" i="4"/>
  <c r="DB12" i="4"/>
  <c r="DE12" i="4"/>
  <c r="DG12" i="4"/>
  <c r="CR14" i="4"/>
  <c r="CT14" i="4"/>
  <c r="CV14" i="4"/>
  <c r="CX14" i="4"/>
  <c r="CZ14" i="4"/>
  <c r="DB14" i="4"/>
  <c r="DD14" i="4"/>
  <c r="DF14" i="4"/>
  <c r="CS15" i="4"/>
  <c r="CV15" i="4"/>
  <c r="CX15" i="4"/>
  <c r="DA15" i="4"/>
  <c r="DC15" i="4"/>
  <c r="CR16" i="4"/>
  <c r="CT16" i="4"/>
  <c r="CW16" i="4"/>
  <c r="CY16" i="4"/>
  <c r="DA16" i="4"/>
  <c r="DD16" i="4"/>
  <c r="DF16" i="4"/>
  <c r="DG16" i="4"/>
  <c r="CR17" i="4"/>
  <c r="CS17" i="4"/>
  <c r="CT17" i="4"/>
  <c r="CU17" i="4"/>
  <c r="CV17" i="4"/>
  <c r="CW17" i="4"/>
  <c r="CX17" i="4"/>
  <c r="CY17" i="4"/>
  <c r="CZ17" i="4"/>
  <c r="DB17" i="4"/>
  <c r="DE17" i="4"/>
  <c r="DG17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CR40" i="4"/>
  <c r="CW40" i="4"/>
  <c r="DA40" i="4"/>
  <c r="DD40" i="4"/>
  <c r="CS41" i="4"/>
  <c r="CW41" i="4"/>
  <c r="CT42" i="4"/>
  <c r="DA42" i="4"/>
  <c r="DE42" i="4"/>
  <c r="CS43" i="4"/>
  <c r="CX43" i="4"/>
  <c r="CS44" i="4"/>
  <c r="CY44" i="4"/>
  <c r="CT45" i="4"/>
  <c r="CY45" i="4"/>
  <c r="DC45" i="4"/>
  <c r="DG45" i="4"/>
  <c r="CT46" i="4"/>
  <c r="CX46" i="4"/>
  <c r="DF46" i="4"/>
  <c r="CU47" i="4"/>
  <c r="DC47" i="4"/>
  <c r="DE47" i="4"/>
  <c r="CY48" i="4"/>
  <c r="CR49" i="4"/>
  <c r="DC49" i="4"/>
  <c r="DE49" i="4"/>
  <c r="CS50" i="4"/>
  <c r="CX50" i="4"/>
  <c r="CZ50" i="4"/>
  <c r="DD50" i="4"/>
  <c r="CU51" i="4"/>
  <c r="CY51" i="4"/>
  <c r="DA51" i="4"/>
  <c r="DF51" i="4"/>
  <c r="CR52" i="4"/>
  <c r="CU52" i="4"/>
  <c r="CY52" i="4"/>
  <c r="DC52" i="4"/>
  <c r="DG52" i="4"/>
  <c r="CT40" i="4"/>
  <c r="CX40" i="4"/>
  <c r="CR41" i="4"/>
  <c r="CX41" i="4"/>
  <c r="DB41" i="4"/>
  <c r="DF41" i="4"/>
  <c r="CY42" i="4"/>
  <c r="CR43" i="4"/>
  <c r="CV43" i="4"/>
  <c r="DD43" i="4"/>
  <c r="CU44" i="4"/>
  <c r="CX44" i="4"/>
  <c r="DA44" i="4"/>
  <c r="DE44" i="4"/>
  <c r="CS45" i="4"/>
  <c r="CW45" i="4"/>
  <c r="DA45" i="4"/>
  <c r="DF45" i="4"/>
  <c r="CR46" i="4"/>
  <c r="CW46" i="4"/>
  <c r="DC46" i="4"/>
  <c r="DG46" i="4"/>
  <c r="CW47" i="4"/>
  <c r="CW48" i="4"/>
  <c r="DF48" i="4"/>
  <c r="CX49" i="4"/>
  <c r="DD49" i="4"/>
  <c r="CT50" i="4"/>
  <c r="CY50" i="4"/>
  <c r="DC50" i="4"/>
  <c r="DG50" i="4"/>
  <c r="CS51" i="4"/>
  <c r="CX51" i="4"/>
  <c r="DC51" i="4"/>
  <c r="DG51" i="4"/>
  <c r="CS52" i="4"/>
  <c r="CV52" i="4"/>
  <c r="DB52" i="4"/>
  <c r="DD52" i="4"/>
  <c r="CU41" i="4"/>
  <c r="CY41" i="4"/>
  <c r="DC41" i="4"/>
  <c r="DG41" i="4"/>
  <c r="CV42" i="4"/>
  <c r="DB42" i="4"/>
  <c r="CT43" i="4"/>
  <c r="DC43" i="4"/>
  <c r="CV44" i="4"/>
  <c r="DB44" i="4"/>
  <c r="CX45" i="4"/>
  <c r="CY46" i="4"/>
  <c r="DD46" i="4"/>
  <c r="CY47" i="4"/>
  <c r="CR48" i="4"/>
  <c r="CV48" i="4"/>
  <c r="DA48" i="4"/>
  <c r="CV49" i="4"/>
  <c r="CZ49" i="4"/>
  <c r="DF49" i="4"/>
  <c r="DF50" i="4"/>
  <c r="CU40" i="4"/>
  <c r="CY40" i="4"/>
  <c r="DC40" i="4"/>
  <c r="DF40" i="4"/>
  <c r="CT41" i="4"/>
  <c r="DC42" i="4"/>
  <c r="CU43" i="4"/>
  <c r="CY43" i="4"/>
  <c r="DB43" i="4"/>
  <c r="DE43" i="4"/>
  <c r="CZ44" i="4"/>
  <c r="CV45" i="4"/>
  <c r="CZ45" i="4"/>
  <c r="DE45" i="4"/>
  <c r="CV46" i="4"/>
  <c r="CZ46" i="4"/>
  <c r="CS47" i="4"/>
  <c r="CV47" i="4"/>
  <c r="DB47" i="4"/>
  <c r="DF47" i="4"/>
  <c r="DB48" i="4"/>
  <c r="DD48" i="4"/>
  <c r="DG48" i="4"/>
  <c r="CS49" i="4"/>
  <c r="CR50" i="4"/>
  <c r="CV50" i="4"/>
  <c r="DA50" i="4"/>
  <c r="DE50" i="4"/>
  <c r="CT51" i="4"/>
  <c r="CZ51" i="4"/>
  <c r="DB51" i="4"/>
  <c r="DE51" i="4"/>
  <c r="CV40" i="4"/>
  <c r="CZ40" i="4"/>
  <c r="CV41" i="4"/>
  <c r="CZ41" i="4"/>
  <c r="CX42" i="4"/>
  <c r="DF42" i="4"/>
  <c r="CW43" i="4"/>
  <c r="CT44" i="4"/>
  <c r="DD44" i="4"/>
  <c r="CR45" i="4"/>
  <c r="CU45" i="4"/>
  <c r="CU46" i="4"/>
  <c r="DB46" i="4"/>
  <c r="DE46" i="4"/>
  <c r="DA47" i="4"/>
  <c r="CU48" i="4"/>
  <c r="CZ48" i="4"/>
  <c r="DE48" i="4"/>
  <c r="CU49" i="4"/>
  <c r="CY49" i="4"/>
  <c r="DB49" i="4"/>
  <c r="CU50" i="4"/>
  <c r="CV51" i="4"/>
  <c r="CW52" i="4"/>
  <c r="CZ52" i="4"/>
  <c r="DE52" i="4"/>
  <c r="CS40" i="4"/>
  <c r="DE40" i="4"/>
  <c r="DD41" i="4"/>
  <c r="CS42" i="4"/>
  <c r="CW42" i="4"/>
  <c r="CZ43" i="4"/>
  <c r="DG43" i="4"/>
  <c r="CW44" i="4"/>
  <c r="DC44" i="4"/>
  <c r="DG44" i="4"/>
  <c r="DB45" i="4"/>
  <c r="DA46" i="4"/>
  <c r="CR47" i="4"/>
  <c r="CX47" i="4"/>
  <c r="CZ47" i="4"/>
  <c r="DD47" i="4"/>
  <c r="DG47" i="4"/>
  <c r="CT48" i="4"/>
  <c r="DC48" i="4"/>
  <c r="DA49" i="4"/>
  <c r="DG49" i="4"/>
  <c r="CW50" i="4"/>
  <c r="DB50" i="4"/>
  <c r="CR51" i="4"/>
  <c r="CW51" i="4"/>
  <c r="DD51" i="4"/>
  <c r="CT52" i="4"/>
  <c r="CX52" i="4"/>
  <c r="DA52" i="4"/>
  <c r="DF52" i="4"/>
  <c r="AF29" i="3"/>
  <c r="AG29" i="3" s="1"/>
  <c r="AE29" i="3"/>
  <c r="CD28" i="3"/>
  <c r="BZ28" i="3"/>
  <c r="BK28" i="3"/>
  <c r="AZ28" i="3"/>
  <c r="AF28" i="3"/>
  <c r="AG28" i="3" s="1"/>
  <c r="AE28" i="3"/>
  <c r="BZ27" i="3"/>
  <c r="CD27" i="3"/>
  <c r="CB27" i="3"/>
  <c r="BX27" i="3"/>
  <c r="CA27" i="3"/>
  <c r="BW27" i="3"/>
  <c r="BK27" i="3"/>
  <c r="AZ27" i="3"/>
  <c r="AF27" i="3"/>
  <c r="AG27" i="3" s="1"/>
  <c r="AE27" i="3"/>
  <c r="N33" i="3"/>
  <c r="BU27" i="3"/>
  <c r="N30" i="3"/>
  <c r="N32" i="3"/>
  <c r="N31" i="3"/>
  <c r="I33" i="3"/>
  <c r="I32" i="3"/>
  <c r="I31" i="3"/>
  <c r="I30" i="3"/>
  <c r="H31" i="3"/>
  <c r="H33" i="3"/>
  <c r="H30" i="3"/>
  <c r="H32" i="3"/>
  <c r="BK26" i="3"/>
  <c r="AZ26" i="3"/>
  <c r="AE26" i="3"/>
  <c r="AF26" i="3"/>
  <c r="AG26" i="3" s="1"/>
  <c r="BK25" i="3"/>
  <c r="AZ25" i="3"/>
  <c r="AF25" i="3"/>
  <c r="AG25" i="3" s="1"/>
  <c r="AE25" i="3"/>
  <c r="BK24" i="3"/>
  <c r="AZ24" i="3"/>
  <c r="AE24" i="3"/>
  <c r="AF24" i="3"/>
  <c r="AG24" i="3" s="1"/>
  <c r="BK23" i="3"/>
  <c r="AZ23" i="3"/>
  <c r="AF23" i="3"/>
  <c r="AG23" i="3" s="1"/>
  <c r="AE23" i="3"/>
  <c r="AZ22" i="3"/>
  <c r="BK22" i="3"/>
  <c r="AE22" i="3"/>
  <c r="AF22" i="3"/>
  <c r="AG22" i="3" s="1"/>
  <c r="AZ21" i="3"/>
  <c r="BK21" i="3"/>
  <c r="AE21" i="3"/>
  <c r="AF21" i="3"/>
  <c r="AG21" i="3" s="1"/>
  <c r="AZ20" i="3"/>
  <c r="BK20" i="3"/>
  <c r="AF20" i="3"/>
  <c r="AG20" i="3" s="1"/>
  <c r="AE20" i="3"/>
  <c r="BK19" i="3"/>
  <c r="AZ19" i="3"/>
  <c r="AF19" i="3"/>
  <c r="AG19" i="3" s="1"/>
  <c r="AE19" i="3"/>
  <c r="BK18" i="3"/>
  <c r="AZ18" i="3"/>
  <c r="AE18" i="3"/>
  <c r="AF18" i="3"/>
  <c r="AG18" i="3" s="1"/>
  <c r="BK17" i="3"/>
  <c r="AZ17" i="3"/>
  <c r="AF17" i="3"/>
  <c r="AG17" i="3" s="1"/>
  <c r="AE17" i="3"/>
  <c r="BZ16" i="3"/>
  <c r="CD16" i="3"/>
  <c r="BX16" i="3"/>
  <c r="CB16" i="3"/>
  <c r="CA16" i="3"/>
  <c r="BW16" i="3"/>
  <c r="AZ16" i="3"/>
  <c r="BK16" i="3"/>
  <c r="AE16" i="3"/>
  <c r="AF16" i="3"/>
  <c r="AG16" i="3" s="1"/>
  <c r="BY16" i="3"/>
  <c r="CC16" i="3"/>
  <c r="AZ15" i="3"/>
  <c r="BK15" i="3"/>
  <c r="AE15" i="3"/>
  <c r="AF15" i="3"/>
  <c r="AG15" i="3" s="1"/>
  <c r="AZ14" i="3"/>
  <c r="BK14" i="3"/>
  <c r="AF14" i="3"/>
  <c r="AG14" i="3" s="1"/>
  <c r="AE14" i="3"/>
  <c r="BK13" i="3"/>
  <c r="AZ13" i="3"/>
  <c r="AF13" i="3"/>
  <c r="AG13" i="3" s="1"/>
  <c r="AE13" i="3"/>
  <c r="AZ12" i="3"/>
  <c r="BK12" i="3"/>
  <c r="AF12" i="3"/>
  <c r="AG12" i="3" s="1"/>
  <c r="AE12" i="3"/>
  <c r="AZ11" i="3"/>
  <c r="BK11" i="3"/>
  <c r="AE11" i="3"/>
  <c r="AF11" i="3"/>
  <c r="AG11" i="3" s="1"/>
  <c r="BK10" i="3"/>
  <c r="AZ10" i="3"/>
  <c r="AE10" i="3"/>
  <c r="AF10" i="3"/>
  <c r="AG10" i="3" s="1"/>
  <c r="BK9" i="3"/>
  <c r="AZ9" i="3"/>
  <c r="AF9" i="3"/>
  <c r="AG9" i="3" s="1"/>
  <c r="AE9" i="3"/>
  <c r="BK8" i="3"/>
  <c r="AZ8" i="3"/>
  <c r="AF8" i="3"/>
  <c r="AG8" i="3" s="1"/>
  <c r="AE8" i="3"/>
  <c r="BK7" i="3"/>
  <c r="AZ7" i="3"/>
  <c r="AF7" i="3"/>
  <c r="AG7" i="3" s="1"/>
  <c r="AE7" i="3"/>
  <c r="AZ6" i="3"/>
  <c r="BK6" i="3"/>
  <c r="AE6" i="3"/>
  <c r="AF6" i="3"/>
  <c r="AG6" i="3" s="1"/>
  <c r="BK5" i="3"/>
  <c r="AZ5" i="3"/>
  <c r="AF5" i="3"/>
  <c r="AG5" i="3" s="1"/>
  <c r="AE5" i="3"/>
  <c r="AZ4" i="3"/>
  <c r="BK4" i="3"/>
  <c r="AF4" i="3"/>
  <c r="AG4" i="3" s="1"/>
  <c r="AE4" i="3"/>
  <c r="FE29" i="3"/>
  <c r="FO51" i="3"/>
  <c r="FN51" i="3"/>
  <c r="FM51" i="3"/>
  <c r="FL51" i="3"/>
  <c r="FK51" i="3"/>
  <c r="FJ51" i="3"/>
  <c r="FI51" i="3"/>
  <c r="FH51" i="3"/>
  <c r="FG51" i="3"/>
  <c r="FF51" i="3"/>
  <c r="FE51" i="3"/>
  <c r="FG29" i="3"/>
  <c r="FF29" i="3"/>
  <c r="FL10" i="3"/>
  <c r="FM10" i="3"/>
  <c r="FN10" i="3"/>
  <c r="FP10" i="3"/>
  <c r="FR10" i="3"/>
  <c r="FS10" i="3"/>
  <c r="FT10" i="3"/>
  <c r="FE20" i="3"/>
  <c r="FF20" i="3"/>
  <c r="FG20" i="3"/>
  <c r="FH20" i="3"/>
  <c r="FI20" i="3"/>
  <c r="FJ20" i="3"/>
  <c r="FK20" i="3"/>
  <c r="FQ10" i="3"/>
  <c r="FL20" i="3"/>
  <c r="FM20" i="3"/>
  <c r="FN20" i="3"/>
  <c r="FO20" i="3"/>
  <c r="FP20" i="3"/>
  <c r="FQ20" i="3"/>
  <c r="FT28" i="3"/>
  <c r="FF11" i="3"/>
  <c r="FH11" i="3"/>
  <c r="FJ11" i="3"/>
  <c r="FL11" i="3"/>
  <c r="FO11" i="3"/>
  <c r="FQ11" i="3"/>
  <c r="FS28" i="3"/>
  <c r="FT52" i="3"/>
  <c r="FS52" i="3"/>
  <c r="FR52" i="3"/>
  <c r="FQ52" i="3"/>
  <c r="FP52" i="3"/>
  <c r="FO52" i="3"/>
  <c r="FN52" i="3"/>
  <c r="FM52" i="3"/>
  <c r="FS15" i="3"/>
  <c r="FR15" i="3"/>
  <c r="FP15" i="3"/>
  <c r="FN15" i="3"/>
  <c r="FL15" i="3"/>
  <c r="FJ15" i="3"/>
  <c r="FH15" i="3"/>
  <c r="FF15" i="3"/>
  <c r="FR28" i="3"/>
  <c r="FQ28" i="3"/>
  <c r="FP28" i="3"/>
  <c r="FO28" i="3"/>
  <c r="FN28" i="3"/>
  <c r="FM28" i="3"/>
  <c r="FL28" i="3"/>
  <c r="FK28" i="3"/>
  <c r="FJ28" i="3"/>
  <c r="FI28" i="3"/>
  <c r="FH28" i="3"/>
  <c r="FG28" i="3"/>
  <c r="FF12" i="3"/>
  <c r="FH12" i="3"/>
  <c r="FJ12" i="3"/>
  <c r="FL12" i="3"/>
  <c r="FN12" i="3"/>
  <c r="FQ12" i="3"/>
  <c r="FR12" i="3"/>
  <c r="FS12" i="3"/>
  <c r="FT46" i="3"/>
  <c r="FS46" i="3"/>
  <c r="FR46" i="3"/>
  <c r="FQ46" i="3"/>
  <c r="FP46" i="3"/>
  <c r="FO46" i="3"/>
  <c r="FN46" i="3"/>
  <c r="FM46" i="3"/>
  <c r="FL46" i="3"/>
  <c r="FK46" i="3"/>
  <c r="FJ46" i="3"/>
  <c r="FI46" i="3"/>
  <c r="FH46" i="3"/>
  <c r="FG46" i="3"/>
  <c r="FF46" i="3"/>
  <c r="FE46" i="3"/>
  <c r="FF28" i="3"/>
  <c r="FE28" i="3"/>
  <c r="FT17" i="3"/>
  <c r="FS17" i="3"/>
  <c r="FR17" i="3"/>
  <c r="FQ17" i="3"/>
  <c r="FP17" i="3"/>
  <c r="FO17" i="3"/>
  <c r="FN17" i="3"/>
  <c r="FM17" i="3"/>
  <c r="FL17" i="3"/>
  <c r="FK17" i="3"/>
  <c r="FR20" i="3"/>
  <c r="FS20" i="3"/>
  <c r="FT20" i="3"/>
  <c r="FJ17" i="3"/>
  <c r="FI17" i="3"/>
  <c r="FT27" i="3"/>
  <c r="FS27" i="3"/>
  <c r="FR27" i="3"/>
  <c r="FQ27" i="3"/>
  <c r="FP27" i="3"/>
  <c r="FO27" i="3"/>
  <c r="FN27" i="3"/>
  <c r="FM27" i="3"/>
  <c r="FT12" i="3"/>
  <c r="FI6" i="3"/>
  <c r="FL27" i="3"/>
  <c r="FK27" i="3"/>
  <c r="FJ27" i="3"/>
  <c r="FI27" i="3"/>
  <c r="FH27" i="3"/>
  <c r="FG27" i="3"/>
  <c r="FF27" i="3"/>
  <c r="FE27" i="3"/>
  <c r="FH17" i="3"/>
  <c r="FE13" i="3"/>
  <c r="FG13" i="3"/>
  <c r="FI13" i="3"/>
  <c r="FK13" i="3"/>
  <c r="FM13" i="3"/>
  <c r="FO13" i="3"/>
  <c r="FQ13" i="3"/>
  <c r="FS13" i="3"/>
  <c r="FT13" i="3"/>
  <c r="FG17" i="3"/>
  <c r="FF17" i="3"/>
  <c r="FE17" i="3"/>
  <c r="FE21" i="3"/>
  <c r="FF21" i="3"/>
  <c r="FG21" i="3"/>
  <c r="FF14" i="3"/>
  <c r="FI14" i="3"/>
  <c r="FK14" i="3"/>
  <c r="FM14" i="3"/>
  <c r="FP14" i="3"/>
  <c r="FR14" i="3"/>
  <c r="FS14" i="3"/>
  <c r="FT14" i="3"/>
  <c r="FH21" i="3"/>
  <c r="FI21" i="3"/>
  <c r="FE48" i="3"/>
  <c r="FF48" i="3"/>
  <c r="FG48" i="3"/>
  <c r="FH48" i="3"/>
  <c r="FT26" i="3"/>
  <c r="FS26" i="3"/>
  <c r="FR26" i="3"/>
  <c r="FE15" i="3"/>
  <c r="FG15" i="3"/>
  <c r="FI15" i="3"/>
  <c r="FK15" i="3"/>
  <c r="FM15" i="3"/>
  <c r="FO15" i="3"/>
  <c r="FQ26" i="3"/>
  <c r="FP26" i="3"/>
  <c r="FO26" i="3"/>
  <c r="FN26" i="3"/>
  <c r="FM26" i="3"/>
  <c r="FL26" i="3"/>
  <c r="FK26" i="3"/>
  <c r="FJ26" i="3"/>
  <c r="FI26" i="3"/>
  <c r="FH26" i="3"/>
  <c r="FG26" i="3"/>
  <c r="FF26" i="3"/>
  <c r="FE26" i="3"/>
  <c r="FF13" i="3"/>
  <c r="FE11" i="3"/>
  <c r="FJ21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FS47" i="3"/>
  <c r="FT47" i="3"/>
  <c r="FQ15" i="3"/>
  <c r="FK21" i="3"/>
  <c r="FL21" i="3"/>
  <c r="FM21" i="3"/>
  <c r="FN21" i="3"/>
  <c r="FO21" i="3"/>
  <c r="FP21" i="3"/>
  <c r="FQ21" i="3"/>
  <c r="FR21" i="3"/>
  <c r="FS21" i="3"/>
  <c r="FT21" i="3"/>
  <c r="FT49" i="3"/>
  <c r="FI48" i="3"/>
  <c r="FJ48" i="3"/>
  <c r="FK48" i="3"/>
  <c r="FL48" i="3"/>
  <c r="FT36" i="3"/>
  <c r="FS36" i="3"/>
  <c r="FR36" i="3"/>
  <c r="FQ36" i="3"/>
  <c r="FP36" i="3"/>
  <c r="FO36" i="3"/>
  <c r="FN36" i="3"/>
  <c r="FM36" i="3"/>
  <c r="FL36" i="3"/>
  <c r="FK36" i="3"/>
  <c r="FJ36" i="3"/>
  <c r="FI36" i="3"/>
  <c r="FH36" i="3"/>
  <c r="FG36" i="3"/>
  <c r="FF36" i="3"/>
  <c r="FE36" i="3"/>
  <c r="FM48" i="3"/>
  <c r="FT25" i="3"/>
  <c r="FS25" i="3"/>
  <c r="FR25" i="3"/>
  <c r="FQ25" i="3"/>
  <c r="FP25" i="3"/>
  <c r="FO25" i="3"/>
  <c r="FN25" i="3"/>
  <c r="FM25" i="3"/>
  <c r="FL25" i="3"/>
  <c r="FK25" i="3"/>
  <c r="FJ25" i="3"/>
  <c r="FI25" i="3"/>
  <c r="FH25" i="3"/>
  <c r="FG25" i="3"/>
  <c r="FF25" i="3"/>
  <c r="FT23" i="3"/>
  <c r="FS23" i="3"/>
  <c r="FR23" i="3"/>
  <c r="FQ23" i="3"/>
  <c r="FP23" i="3"/>
  <c r="FO23" i="3"/>
  <c r="FN23" i="3"/>
  <c r="FM23" i="3"/>
  <c r="FL23" i="3"/>
  <c r="FK23" i="3"/>
  <c r="FJ23" i="3"/>
  <c r="FI23" i="3"/>
  <c r="FH23" i="3"/>
  <c r="FE25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35" i="3"/>
  <c r="FS35" i="3"/>
  <c r="FR35" i="3"/>
  <c r="FQ35" i="3"/>
  <c r="FP35" i="3"/>
  <c r="FO35" i="3"/>
  <c r="FN35" i="3"/>
  <c r="FM35" i="3"/>
  <c r="FL35" i="3"/>
  <c r="FK35" i="3"/>
  <c r="FJ35" i="3"/>
  <c r="FI35" i="3"/>
  <c r="FH35" i="3"/>
  <c r="FG35" i="3"/>
  <c r="FF35" i="3"/>
  <c r="FE35" i="3"/>
  <c r="FG11" i="3"/>
  <c r="FI11" i="3"/>
  <c r="FK11" i="3"/>
  <c r="FM11" i="3"/>
  <c r="FN11" i="3"/>
  <c r="FP11" i="3"/>
  <c r="FR11" i="3"/>
  <c r="FS11" i="3"/>
  <c r="FT11" i="3"/>
  <c r="FE12" i="3"/>
  <c r="FG12" i="3"/>
  <c r="FI12" i="3"/>
  <c r="FS49" i="3"/>
  <c r="FR49" i="3"/>
  <c r="FQ49" i="3"/>
  <c r="FP49" i="3"/>
  <c r="FG23" i="3"/>
  <c r="FF23" i="3"/>
  <c r="FE23" i="3"/>
  <c r="FO49" i="3"/>
  <c r="FN49" i="3"/>
  <c r="FM49" i="3"/>
  <c r="FL49" i="3"/>
  <c r="FK49" i="3"/>
  <c r="FJ49" i="3"/>
  <c r="FI49" i="3"/>
  <c r="FH49" i="3"/>
  <c r="FG49" i="3"/>
  <c r="FF49" i="3"/>
  <c r="FE49" i="3"/>
  <c r="FN48" i="3"/>
  <c r="FO48" i="3"/>
  <c r="FT16" i="3"/>
  <c r="FT50" i="3"/>
  <c r="FS50" i="3"/>
  <c r="FR50" i="3"/>
  <c r="FQ50" i="3"/>
  <c r="FP50" i="3"/>
  <c r="FO50" i="3"/>
  <c r="FP48" i="3"/>
  <c r="FN50" i="3"/>
  <c r="FM50" i="3"/>
  <c r="FQ48" i="3"/>
  <c r="FL50" i="3"/>
  <c r="FK50" i="3"/>
  <c r="FR48" i="3"/>
  <c r="FS48" i="3"/>
  <c r="FT48" i="3"/>
  <c r="FT34" i="3"/>
  <c r="FS34" i="3"/>
  <c r="FR34" i="3"/>
  <c r="FQ34" i="3"/>
  <c r="FP34" i="3"/>
  <c r="FO34" i="3"/>
  <c r="FN34" i="3"/>
  <c r="FM34" i="3"/>
  <c r="FL34" i="3"/>
  <c r="FK34" i="3"/>
  <c r="FJ34" i="3"/>
  <c r="FI34" i="3"/>
  <c r="FH34" i="3"/>
  <c r="FG34" i="3"/>
  <c r="FF34" i="3"/>
  <c r="FE34" i="3"/>
  <c r="FT24" i="3"/>
  <c r="FS24" i="3"/>
  <c r="FR24" i="3"/>
  <c r="FQ24" i="3"/>
  <c r="FP24" i="3"/>
  <c r="FO24" i="3"/>
  <c r="FN24" i="3"/>
  <c r="FM24" i="3"/>
  <c r="FL24" i="3"/>
  <c r="FK24" i="3"/>
  <c r="FJ24" i="3"/>
  <c r="FI24" i="3"/>
  <c r="FH24" i="3"/>
  <c r="FG24" i="3"/>
  <c r="FF24" i="3"/>
  <c r="FE24" i="3"/>
  <c r="FK12" i="3"/>
  <c r="FM12" i="3"/>
  <c r="FO12" i="3"/>
  <c r="FT15" i="3"/>
  <c r="FP51" i="3"/>
  <c r="FQ51" i="3"/>
  <c r="FP12" i="3"/>
  <c r="FR51" i="3"/>
  <c r="FS51" i="3"/>
  <c r="FR13" i="3"/>
  <c r="FP13" i="3"/>
  <c r="FN13" i="3"/>
  <c r="FL13" i="3"/>
  <c r="FT51" i="3"/>
  <c r="FT8" i="3"/>
  <c r="FS8" i="3"/>
  <c r="FR8" i="3"/>
  <c r="FQ8" i="3"/>
  <c r="FP8" i="3"/>
  <c r="FO8" i="3"/>
  <c r="FN8" i="3"/>
  <c r="FM8" i="3"/>
  <c r="FL8" i="3"/>
  <c r="FK8" i="3"/>
  <c r="FJ8" i="3"/>
  <c r="FI8" i="3"/>
  <c r="FH8" i="3"/>
  <c r="FE18" i="3"/>
  <c r="FF18" i="3"/>
  <c r="FG18" i="3"/>
  <c r="FT33" i="3"/>
  <c r="FS33" i="3"/>
  <c r="FR33" i="3"/>
  <c r="FQ33" i="3"/>
  <c r="FP33" i="3"/>
  <c r="FO33" i="3"/>
  <c r="FN33" i="3"/>
  <c r="FM33" i="3"/>
  <c r="FL33" i="3"/>
  <c r="FK33" i="3"/>
  <c r="FJ33" i="3"/>
  <c r="FI33" i="3"/>
  <c r="FH33" i="3"/>
  <c r="FG33" i="3"/>
  <c r="FF33" i="3"/>
  <c r="FE33" i="3"/>
  <c r="FG8" i="3"/>
  <c r="FF8" i="3"/>
  <c r="FE8" i="3"/>
  <c r="FT7" i="3"/>
  <c r="FS7" i="3"/>
  <c r="FR7" i="3"/>
  <c r="FQ7" i="3"/>
  <c r="FP7" i="3"/>
  <c r="FO7" i="3"/>
  <c r="FN7" i="3"/>
  <c r="FM7" i="3"/>
  <c r="FL7" i="3"/>
  <c r="FK7" i="3"/>
  <c r="FJ7" i="3"/>
  <c r="FI7" i="3"/>
  <c r="FH7" i="3"/>
  <c r="FG7" i="3"/>
  <c r="FF7" i="3"/>
  <c r="FE7" i="3"/>
  <c r="FL52" i="3"/>
  <c r="FT6" i="3"/>
  <c r="FS6" i="3"/>
  <c r="FR6" i="3"/>
  <c r="FQ6" i="3"/>
  <c r="FP6" i="3"/>
  <c r="FO6" i="3"/>
  <c r="FN6" i="3"/>
  <c r="FM6" i="3"/>
  <c r="FL6" i="3"/>
  <c r="FK6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FT18" i="3"/>
  <c r="FJ50" i="3"/>
  <c r="FI50" i="3"/>
  <c r="FH50" i="3"/>
  <c r="FJ6" i="3"/>
  <c r="FH6" i="3"/>
  <c r="FG6" i="3"/>
  <c r="FT32" i="3"/>
  <c r="FS32" i="3"/>
  <c r="FR32" i="3"/>
  <c r="FQ32" i="3"/>
  <c r="FP32" i="3"/>
  <c r="FO32" i="3"/>
  <c r="FN32" i="3"/>
  <c r="FM32" i="3"/>
  <c r="FL32" i="3"/>
  <c r="FK32" i="3"/>
  <c r="FJ32" i="3"/>
  <c r="FI32" i="3"/>
  <c r="FH32" i="3"/>
  <c r="FG32" i="3"/>
  <c r="FF32" i="3"/>
  <c r="FE32" i="3"/>
  <c r="FF6" i="3"/>
  <c r="FE6" i="3"/>
  <c r="FT5" i="3"/>
  <c r="FS5" i="3"/>
  <c r="FR5" i="3"/>
  <c r="FQ5" i="3"/>
  <c r="FP5" i="3"/>
  <c r="FO5" i="3"/>
  <c r="FN5" i="3"/>
  <c r="FM5" i="3"/>
  <c r="FL5" i="3"/>
  <c r="FK5" i="3"/>
  <c r="FJ5" i="3"/>
  <c r="FI5" i="3"/>
  <c r="FH5" i="3"/>
  <c r="FG5" i="3"/>
  <c r="FF5" i="3"/>
  <c r="FE5" i="3"/>
  <c r="FE10" i="3"/>
  <c r="FF10" i="3"/>
  <c r="FG10" i="3"/>
  <c r="FH10" i="3"/>
  <c r="FI10" i="3"/>
  <c r="FT22" i="3"/>
  <c r="FS22" i="3"/>
  <c r="FR22" i="3"/>
  <c r="FQ22" i="3"/>
  <c r="FP22" i="3"/>
  <c r="FO22" i="3"/>
  <c r="FN22" i="3"/>
  <c r="FM22" i="3"/>
  <c r="FL22" i="3"/>
  <c r="FG50" i="3"/>
  <c r="FF50" i="3"/>
  <c r="FT4" i="3"/>
  <c r="FS4" i="3"/>
  <c r="FR4" i="3"/>
  <c r="FQ4" i="3"/>
  <c r="FP4" i="3"/>
  <c r="FO4" i="3"/>
  <c r="FN4" i="3"/>
  <c r="FM4" i="3"/>
  <c r="FL4" i="3"/>
  <c r="FK4" i="3"/>
  <c r="FJ4" i="3"/>
  <c r="FI4" i="3"/>
  <c r="FH4" i="3"/>
  <c r="FG4" i="3"/>
  <c r="FK22" i="3"/>
  <c r="FJ22" i="3"/>
  <c r="FI22" i="3"/>
  <c r="FT31" i="3"/>
  <c r="FS31" i="3"/>
  <c r="FR31" i="3"/>
  <c r="FQ31" i="3"/>
  <c r="FP31" i="3"/>
  <c r="FO31" i="3"/>
  <c r="FN31" i="3"/>
  <c r="FM31" i="3"/>
  <c r="FL31" i="3"/>
  <c r="FK31" i="3"/>
  <c r="FJ31" i="3"/>
  <c r="FI31" i="3"/>
  <c r="FH31" i="3"/>
  <c r="FG31" i="3"/>
  <c r="FF31" i="3"/>
  <c r="FE31" i="3"/>
  <c r="FF4" i="3"/>
  <c r="FE4" i="3"/>
  <c r="FT3" i="3"/>
  <c r="FS3" i="3"/>
  <c r="FR3" i="3"/>
  <c r="FQ3" i="3"/>
  <c r="FP3" i="3"/>
  <c r="FO3" i="3"/>
  <c r="FN3" i="3"/>
  <c r="FM3" i="3"/>
  <c r="FL3" i="3"/>
  <c r="FK3" i="3"/>
  <c r="FJ3" i="3"/>
  <c r="FI3" i="3"/>
  <c r="FH3" i="3"/>
  <c r="FG3" i="3"/>
  <c r="FH22" i="3"/>
  <c r="FG22" i="3"/>
  <c r="FF22" i="3"/>
  <c r="FE22" i="3"/>
  <c r="FF3" i="3"/>
  <c r="FE3" i="3"/>
  <c r="FE52" i="3"/>
  <c r="FF52" i="3"/>
  <c r="FG52" i="3"/>
  <c r="FH52" i="3"/>
  <c r="FI52" i="3"/>
  <c r="FJ52" i="3"/>
  <c r="FK52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T30" i="3"/>
  <c r="FS30" i="3"/>
  <c r="FR30" i="3"/>
  <c r="FQ30" i="3"/>
  <c r="FP30" i="3"/>
  <c r="FO30" i="3"/>
  <c r="FN30" i="3"/>
  <c r="FM30" i="3"/>
  <c r="FL30" i="3"/>
  <c r="FK30" i="3"/>
  <c r="FJ30" i="3"/>
  <c r="FI30" i="3"/>
  <c r="FH30" i="3"/>
  <c r="FG30" i="3"/>
  <c r="FF30" i="3"/>
  <c r="FE30" i="3"/>
  <c r="FJ13" i="3"/>
  <c r="FH13" i="3"/>
  <c r="FQ14" i="3"/>
  <c r="FO14" i="3"/>
  <c r="FN14" i="3"/>
  <c r="FL14" i="3"/>
  <c r="FJ14" i="3"/>
  <c r="FH14" i="3"/>
  <c r="FG14" i="3"/>
  <c r="FE14" i="3"/>
  <c r="FS19" i="3"/>
  <c r="FT19" i="3"/>
  <c r="FE50" i="3"/>
  <c r="FJ10" i="3"/>
  <c r="FK10" i="3"/>
  <c r="FT29" i="3"/>
  <c r="FS29" i="3"/>
  <c r="FR29" i="3"/>
  <c r="FQ29" i="3"/>
  <c r="FP29" i="3"/>
  <c r="FO29" i="3"/>
  <c r="FN29" i="3"/>
  <c r="FM29" i="3"/>
  <c r="FL29" i="3"/>
  <c r="FK29" i="3"/>
  <c r="FJ29" i="3"/>
  <c r="FI29" i="3"/>
  <c r="FH29" i="3"/>
  <c r="FB51" i="3"/>
  <c r="FA51" i="3"/>
  <c r="EZ51" i="3"/>
  <c r="EY51" i="3"/>
  <c r="EX51" i="3"/>
  <c r="EW51" i="3"/>
  <c r="EV51" i="3"/>
  <c r="EU51" i="3"/>
  <c r="ET51" i="3"/>
  <c r="ES51" i="3"/>
  <c r="ER51" i="3"/>
  <c r="EQ51" i="3"/>
  <c r="EP51" i="3"/>
  <c r="EO51" i="3"/>
  <c r="EN51" i="3"/>
  <c r="EM51" i="3"/>
  <c r="EM11" i="3"/>
  <c r="EO11" i="3"/>
  <c r="EQ11" i="3"/>
  <c r="ES11" i="3"/>
  <c r="EU11" i="3"/>
  <c r="EW11" i="3"/>
  <c r="EY11" i="3"/>
  <c r="EM12" i="3"/>
  <c r="EZ15" i="3"/>
  <c r="EX15" i="3"/>
  <c r="EV15" i="3"/>
  <c r="ET15" i="3"/>
  <c r="EO12" i="3"/>
  <c r="EQ12" i="3"/>
  <c r="ES12" i="3"/>
  <c r="EV12" i="3"/>
  <c r="EX12" i="3"/>
  <c r="EZ12" i="3"/>
  <c r="FA12" i="3"/>
  <c r="FB12" i="3"/>
  <c r="FB46" i="3"/>
  <c r="FA46" i="3"/>
  <c r="EZ46" i="3"/>
  <c r="EY46" i="3"/>
  <c r="EX46" i="3"/>
  <c r="EW46" i="3"/>
  <c r="EV46" i="3"/>
  <c r="EU46" i="3"/>
  <c r="ET46" i="3"/>
  <c r="ES46" i="3"/>
  <c r="ER46" i="3"/>
  <c r="EQ46" i="3"/>
  <c r="EP46" i="3"/>
  <c r="EO46" i="3"/>
  <c r="EN46" i="3"/>
  <c r="EM46" i="3"/>
  <c r="FA49" i="3"/>
  <c r="EZ49" i="3"/>
  <c r="EY49" i="3"/>
  <c r="EX49" i="3"/>
  <c r="EW49" i="3"/>
  <c r="EV49" i="3"/>
  <c r="EU49" i="3"/>
  <c r="ET49" i="3"/>
  <c r="ES49" i="3"/>
  <c r="EN13" i="3"/>
  <c r="EP13" i="3"/>
  <c r="ER13" i="3"/>
  <c r="ET13" i="3"/>
  <c r="EV13" i="3"/>
  <c r="EY13" i="3"/>
  <c r="EZ13" i="3"/>
  <c r="FA13" i="3"/>
  <c r="FB13" i="3"/>
  <c r="EM14" i="3"/>
  <c r="EO14" i="3"/>
  <c r="ER14" i="3"/>
  <c r="ET14" i="3"/>
  <c r="EV14" i="3"/>
  <c r="EX14" i="3"/>
  <c r="EM15" i="3"/>
  <c r="EO15" i="3"/>
  <c r="EQ15" i="3"/>
  <c r="ES15" i="3"/>
  <c r="EU15" i="3"/>
  <c r="EW15" i="3"/>
  <c r="EY15" i="3"/>
  <c r="FA15" i="3"/>
  <c r="FB15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36" i="3"/>
  <c r="FA36" i="3"/>
  <c r="EZ36" i="3"/>
  <c r="EY36" i="3"/>
  <c r="EX36" i="3"/>
  <c r="EW36" i="3"/>
  <c r="EV36" i="3"/>
  <c r="EU36" i="3"/>
  <c r="ET36" i="3"/>
  <c r="ES36" i="3"/>
  <c r="ER36" i="3"/>
  <c r="EQ36" i="3"/>
  <c r="EP36" i="3"/>
  <c r="EO36" i="3"/>
  <c r="EN36" i="3"/>
  <c r="EM36" i="3"/>
  <c r="FB16" i="3"/>
  <c r="FB35" i="3"/>
  <c r="FA35" i="3"/>
  <c r="EZ35" i="3"/>
  <c r="EY35" i="3"/>
  <c r="EX35" i="3"/>
  <c r="EW35" i="3"/>
  <c r="EV35" i="3"/>
  <c r="EU35" i="3"/>
  <c r="ET35" i="3"/>
  <c r="ES35" i="3"/>
  <c r="ER35" i="3"/>
  <c r="EQ35" i="3"/>
  <c r="EP35" i="3"/>
  <c r="EO35" i="3"/>
  <c r="EN35" i="3"/>
  <c r="EM35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N17" i="3"/>
  <c r="EN20" i="3"/>
  <c r="EM18" i="3"/>
  <c r="EN18" i="3"/>
  <c r="EO18" i="3"/>
  <c r="FB34" i="3"/>
  <c r="FA34" i="3"/>
  <c r="EZ34" i="3"/>
  <c r="EY34" i="3"/>
  <c r="EX34" i="3"/>
  <c r="EW34" i="3"/>
  <c r="EV34" i="3"/>
  <c r="EU34" i="3"/>
  <c r="ET34" i="3"/>
  <c r="ES34" i="3"/>
  <c r="ER34" i="3"/>
  <c r="EQ34" i="3"/>
  <c r="EP34" i="3"/>
  <c r="EO34" i="3"/>
  <c r="EN34" i="3"/>
  <c r="EM34" i="3"/>
  <c r="EO23" i="3"/>
  <c r="EN23" i="3"/>
  <c r="EM23" i="3"/>
  <c r="ER15" i="3"/>
  <c r="EP15" i="3"/>
  <c r="EN15" i="3"/>
  <c r="EQ49" i="3"/>
  <c r="EP49" i="3"/>
  <c r="ER49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B33" i="3"/>
  <c r="FA33" i="3"/>
  <c r="EZ33" i="3"/>
  <c r="EY33" i="3"/>
  <c r="EX33" i="3"/>
  <c r="EW33" i="3"/>
  <c r="EV33" i="3"/>
  <c r="EU33" i="3"/>
  <c r="ET33" i="3"/>
  <c r="ES33" i="3"/>
  <c r="ER33" i="3"/>
  <c r="EQ33" i="3"/>
  <c r="EP33" i="3"/>
  <c r="EO33" i="3"/>
  <c r="EN33" i="3"/>
  <c r="EM33" i="3"/>
  <c r="EN12" i="3"/>
  <c r="EP12" i="3"/>
  <c r="ER12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EN32" i="3"/>
  <c r="EM32" i="3"/>
  <c r="FA10" i="3"/>
  <c r="FB10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FB22" i="3"/>
  <c r="FA22" i="3"/>
  <c r="EZ22" i="3"/>
  <c r="EY22" i="3"/>
  <c r="EX22" i="3"/>
  <c r="EW22" i="3"/>
  <c r="EV22" i="3"/>
  <c r="EU22" i="3"/>
  <c r="ET22" i="3"/>
  <c r="ET50" i="3"/>
  <c r="ES50" i="3"/>
  <c r="ER50" i="3"/>
  <c r="EQ50" i="3"/>
  <c r="EM21" i="3"/>
  <c r="EN21" i="3"/>
  <c r="EO21" i="3"/>
  <c r="EP21" i="3"/>
  <c r="EQ21" i="3"/>
  <c r="FB25" i="3"/>
  <c r="FA25" i="3"/>
  <c r="EZ25" i="3"/>
  <c r="EU12" i="3"/>
  <c r="EX25" i="3"/>
  <c r="EW25" i="3"/>
  <c r="EV25" i="3"/>
  <c r="EU25" i="3"/>
  <c r="ET25" i="3"/>
  <c r="ES25" i="3"/>
  <c r="ER25" i="3"/>
  <c r="EQ25" i="3"/>
  <c r="EP25" i="3"/>
  <c r="EO25" i="3"/>
  <c r="EN25" i="3"/>
  <c r="EM25" i="3"/>
  <c r="EZ20" i="3"/>
  <c r="FA20" i="3"/>
  <c r="EM48" i="3"/>
  <c r="EN48" i="3"/>
  <c r="EO48" i="3"/>
  <c r="EP48" i="3"/>
  <c r="EQ48" i="3"/>
  <c r="ER48" i="3"/>
  <c r="ES48" i="3"/>
  <c r="ET12" i="3"/>
  <c r="EM22" i="3"/>
  <c r="EW12" i="3"/>
  <c r="EY12" i="3"/>
  <c r="FB20" i="3"/>
  <c r="ER20" i="3"/>
  <c r="ES20" i="3"/>
  <c r="ET20" i="3"/>
  <c r="EU20" i="3"/>
  <c r="EV20" i="3"/>
  <c r="EW20" i="3"/>
  <c r="EX20" i="3"/>
  <c r="FB14" i="3"/>
  <c r="FB50" i="3"/>
  <c r="EY20" i="3"/>
  <c r="FB29" i="3"/>
  <c r="FA29" i="3"/>
  <c r="EZ29" i="3"/>
  <c r="EZ11" i="3"/>
  <c r="FA11" i="3"/>
  <c r="FB27" i="3"/>
  <c r="FA27" i="3"/>
  <c r="FB49" i="3"/>
  <c r="EZ27" i="3"/>
  <c r="EY27" i="3"/>
  <c r="EX27" i="3"/>
  <c r="EW27" i="3"/>
  <c r="EV27" i="3"/>
  <c r="EU27" i="3"/>
  <c r="ET27" i="3"/>
  <c r="ES27" i="3"/>
  <c r="ER27" i="3"/>
  <c r="EQ27" i="3"/>
  <c r="EP27" i="3"/>
  <c r="EO27" i="3"/>
  <c r="EN27" i="3"/>
  <c r="EM27" i="3"/>
  <c r="EY29" i="3"/>
  <c r="EX29" i="3"/>
  <c r="EW29" i="3"/>
  <c r="EV29" i="3"/>
  <c r="FB17" i="3"/>
  <c r="FA17" i="3"/>
  <c r="EZ17" i="3"/>
  <c r="EY17" i="3"/>
  <c r="EX17" i="3"/>
  <c r="FB24" i="3"/>
  <c r="FA24" i="3"/>
  <c r="EZ24" i="3"/>
  <c r="EY24" i="3"/>
  <c r="EX24" i="3"/>
  <c r="EW24" i="3"/>
  <c r="EV24" i="3"/>
  <c r="EU24" i="3"/>
  <c r="ET24" i="3"/>
  <c r="ES24" i="3"/>
  <c r="ER24" i="3"/>
  <c r="EQ24" i="3"/>
  <c r="EP24" i="3"/>
  <c r="EO24" i="3"/>
  <c r="EN24" i="3"/>
  <c r="EM24" i="3"/>
  <c r="EW17" i="3"/>
  <c r="EV17" i="3"/>
  <c r="EU17" i="3"/>
  <c r="ET17" i="3"/>
  <c r="ES17" i="3"/>
  <c r="ER17" i="3"/>
  <c r="EQ17" i="3"/>
  <c r="ER21" i="3"/>
  <c r="ES21" i="3"/>
  <c r="ET21" i="3"/>
  <c r="EU21" i="3"/>
  <c r="EV21" i="3"/>
  <c r="EW21" i="3"/>
  <c r="EX21" i="3"/>
  <c r="EY21" i="3"/>
  <c r="EZ21" i="3"/>
  <c r="FA21" i="3"/>
  <c r="FB21" i="3"/>
  <c r="EU29" i="3"/>
  <c r="ET29" i="3"/>
  <c r="ES29" i="3"/>
  <c r="ER29" i="3"/>
  <c r="EQ29" i="3"/>
  <c r="ET48" i="3"/>
  <c r="EU48" i="3"/>
  <c r="FB8" i="3"/>
  <c r="FA8" i="3"/>
  <c r="EZ8" i="3"/>
  <c r="EY8" i="3"/>
  <c r="EX8" i="3"/>
  <c r="EW8" i="3"/>
  <c r="EV8" i="3"/>
  <c r="EU8" i="3"/>
  <c r="ET8" i="3"/>
  <c r="ES8" i="3"/>
  <c r="ER8" i="3"/>
  <c r="EQ8" i="3"/>
  <c r="EP8" i="3"/>
  <c r="EO8" i="3"/>
  <c r="EN8" i="3"/>
  <c r="EM8" i="3"/>
  <c r="EM30" i="3"/>
  <c r="EN30" i="3"/>
  <c r="EO30" i="3"/>
  <c r="EP30" i="3"/>
  <c r="EQ30" i="3"/>
  <c r="EV48" i="3"/>
  <c r="EW48" i="3"/>
  <c r="EX48" i="3"/>
  <c r="EY48" i="3"/>
  <c r="EZ48" i="3"/>
  <c r="FA48" i="3"/>
  <c r="FB48" i="3"/>
  <c r="EP29" i="3"/>
  <c r="EO29" i="3"/>
  <c r="EN29" i="3"/>
  <c r="EM29" i="3"/>
  <c r="FA50" i="3"/>
  <c r="EZ50" i="3"/>
  <c r="EY50" i="3"/>
  <c r="FB28" i="3"/>
  <c r="FA28" i="3"/>
  <c r="FB7" i="3"/>
  <c r="FA7" i="3"/>
  <c r="EZ7" i="3"/>
  <c r="EY7" i="3"/>
  <c r="EX7" i="3"/>
  <c r="EW7" i="3"/>
  <c r="EV7" i="3"/>
  <c r="EU7" i="3"/>
  <c r="ET7" i="3"/>
  <c r="ES7" i="3"/>
  <c r="ER7" i="3"/>
  <c r="EQ7" i="3"/>
  <c r="EP7" i="3"/>
  <c r="EO7" i="3"/>
  <c r="EN7" i="3"/>
  <c r="EM7" i="3"/>
  <c r="ER30" i="3"/>
  <c r="ES30" i="3"/>
  <c r="ET30" i="3"/>
  <c r="EU30" i="3"/>
  <c r="EZ28" i="3"/>
  <c r="EY28" i="3"/>
  <c r="EX28" i="3"/>
  <c r="EW28" i="3"/>
  <c r="EV28" i="3"/>
  <c r="EU28" i="3"/>
  <c r="ET28" i="3"/>
  <c r="ES28" i="3"/>
  <c r="ER28" i="3"/>
  <c r="EQ28" i="3"/>
  <c r="EP28" i="3"/>
  <c r="FB26" i="3"/>
  <c r="FA26" i="3"/>
  <c r="EZ26" i="3"/>
  <c r="EY26" i="3"/>
  <c r="EX26" i="3"/>
  <c r="FB6" i="3"/>
  <c r="FA6" i="3"/>
  <c r="EZ6" i="3"/>
  <c r="EY6" i="3"/>
  <c r="EX6" i="3"/>
  <c r="EW6" i="3"/>
  <c r="EV6" i="3"/>
  <c r="EU6" i="3"/>
  <c r="ET6" i="3"/>
  <c r="ES6" i="3"/>
  <c r="ER6" i="3"/>
  <c r="EQ6" i="3"/>
  <c r="EP6" i="3"/>
  <c r="EO6" i="3"/>
  <c r="EN6" i="3"/>
  <c r="EM6" i="3"/>
  <c r="EV30" i="3"/>
  <c r="EW30" i="3"/>
  <c r="EX30" i="3"/>
  <c r="EY30" i="3"/>
  <c r="EZ30" i="3"/>
  <c r="EW26" i="3"/>
  <c r="EV26" i="3"/>
  <c r="EU26" i="3"/>
  <c r="ET26" i="3"/>
  <c r="ES26" i="3"/>
  <c r="ER26" i="3"/>
  <c r="EQ26" i="3"/>
  <c r="EP26" i="3"/>
  <c r="EO26" i="3"/>
  <c r="EN26" i="3"/>
  <c r="EM26" i="3"/>
  <c r="EP17" i="3"/>
  <c r="EO17" i="3"/>
  <c r="EM17" i="3"/>
  <c r="EQ14" i="3"/>
  <c r="EP14" i="3"/>
  <c r="FB5" i="3"/>
  <c r="FA5" i="3"/>
  <c r="EZ5" i="3"/>
  <c r="EY5" i="3"/>
  <c r="EX5" i="3"/>
  <c r="EW5" i="3"/>
  <c r="EV5" i="3"/>
  <c r="EU5" i="3"/>
  <c r="ET5" i="3"/>
  <c r="ES5" i="3"/>
  <c r="ER5" i="3"/>
  <c r="EQ5" i="3"/>
  <c r="EP5" i="3"/>
  <c r="EO5" i="3"/>
  <c r="EN5" i="3"/>
  <c r="EM5" i="3"/>
  <c r="FA30" i="3"/>
  <c r="FB30" i="3"/>
  <c r="EN22" i="3"/>
  <c r="EO22" i="3"/>
  <c r="EP22" i="3"/>
  <c r="EN14" i="3"/>
  <c r="EO28" i="3"/>
  <c r="EX13" i="3"/>
  <c r="EW13" i="3"/>
  <c r="EU13" i="3"/>
  <c r="ES13" i="3"/>
  <c r="EQ13" i="3"/>
  <c r="EO13" i="3"/>
  <c r="EM13" i="3"/>
  <c r="FB11" i="3"/>
  <c r="EN28" i="3"/>
  <c r="EM28" i="3"/>
  <c r="FA14" i="3"/>
  <c r="EZ14" i="3"/>
  <c r="EY14" i="3"/>
  <c r="EW14" i="3"/>
  <c r="FB4" i="3"/>
  <c r="FA4" i="3"/>
  <c r="EZ4" i="3"/>
  <c r="EY4" i="3"/>
  <c r="EX4" i="3"/>
  <c r="EW4" i="3"/>
  <c r="EV4" i="3"/>
  <c r="EU4" i="3"/>
  <c r="ET4" i="3"/>
  <c r="ES4" i="3"/>
  <c r="ER4" i="3"/>
  <c r="EQ4" i="3"/>
  <c r="EP4" i="3"/>
  <c r="EO4" i="3"/>
  <c r="EN4" i="3"/>
  <c r="EM4" i="3"/>
  <c r="FB19" i="3"/>
  <c r="FA19" i="3"/>
  <c r="EQ22" i="3"/>
  <c r="ER22" i="3"/>
  <c r="ES22" i="3"/>
  <c r="EU14" i="3"/>
  <c r="ES14" i="3"/>
  <c r="EM20" i="3"/>
  <c r="EO20" i="3"/>
  <c r="EP20" i="3"/>
  <c r="EQ20" i="3"/>
  <c r="EP50" i="3"/>
  <c r="EO50" i="3"/>
  <c r="EN50" i="3"/>
  <c r="EM50" i="3"/>
  <c r="EO49" i="3"/>
  <c r="EN49" i="3"/>
  <c r="EM49" i="3"/>
  <c r="EN11" i="3"/>
  <c r="EP11" i="3"/>
  <c r="ER11" i="3"/>
  <c r="FB3" i="3"/>
  <c r="FA3" i="3"/>
  <c r="EZ3" i="3"/>
  <c r="EY3" i="3"/>
  <c r="EX3" i="3"/>
  <c r="EW3" i="3"/>
  <c r="EV3" i="3"/>
  <c r="EU3" i="3"/>
  <c r="ET3" i="3"/>
  <c r="ES3" i="3"/>
  <c r="ER3" i="3"/>
  <c r="EQ3" i="3"/>
  <c r="EP3" i="3"/>
  <c r="EO3" i="3"/>
  <c r="EN3" i="3"/>
  <c r="EM3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ET11" i="3"/>
  <c r="EV11" i="3"/>
  <c r="EX11" i="3"/>
  <c r="EX50" i="3"/>
  <c r="EW50" i="3"/>
  <c r="EV50" i="3"/>
  <c r="EU50" i="3"/>
  <c r="EY25" i="3"/>
  <c r="EC24" i="3"/>
  <c r="EB24" i="3"/>
  <c r="EA24" i="3"/>
  <c r="DZ24" i="3"/>
  <c r="DY24" i="3"/>
  <c r="DX24" i="3"/>
  <c r="DW24" i="3"/>
  <c r="DV24" i="3"/>
  <c r="DU24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U49" i="3"/>
  <c r="DV49" i="3"/>
  <c r="DW49" i="3"/>
  <c r="DX49" i="3"/>
  <c r="DY49" i="3"/>
  <c r="DZ49" i="3"/>
  <c r="EJ17" i="3"/>
  <c r="EI17" i="3"/>
  <c r="EH17" i="3"/>
  <c r="EG17" i="3"/>
  <c r="EE17" i="3"/>
  <c r="EC17" i="3"/>
  <c r="EB17" i="3"/>
  <c r="DZ17" i="3"/>
  <c r="DX17" i="3"/>
  <c r="DW17" i="3"/>
  <c r="DU17" i="3"/>
  <c r="EA49" i="3"/>
  <c r="EB49" i="3"/>
  <c r="EC49" i="3"/>
  <c r="ED49" i="3"/>
  <c r="EE49" i="3"/>
  <c r="EF49" i="3"/>
  <c r="EG49" i="3"/>
  <c r="EH49" i="3"/>
  <c r="EG15" i="3"/>
  <c r="EE15" i="3"/>
  <c r="ED15" i="3"/>
  <c r="EB15" i="3"/>
  <c r="DZ15" i="3"/>
  <c r="DX15" i="3"/>
  <c r="DV15" i="3"/>
  <c r="EI49" i="3"/>
  <c r="EJ49" i="3"/>
  <c r="EH14" i="3"/>
  <c r="EF14" i="3"/>
  <c r="ED14" i="3"/>
  <c r="EB14" i="3"/>
  <c r="EA14" i="3"/>
  <c r="DY14" i="3"/>
  <c r="DW14" i="3"/>
  <c r="DU14" i="3"/>
  <c r="EG13" i="3"/>
  <c r="EF13" i="3"/>
  <c r="ED13" i="3"/>
  <c r="EB13" i="3"/>
  <c r="DZ13" i="3"/>
  <c r="DX13" i="3"/>
  <c r="DV13" i="3"/>
  <c r="DW13" i="3"/>
  <c r="EG47" i="3"/>
  <c r="EH12" i="3"/>
  <c r="EF12" i="3"/>
  <c r="ED12" i="3"/>
  <c r="DZ12" i="3"/>
  <c r="DY12" i="3"/>
  <c r="DW12" i="3"/>
  <c r="DU12" i="3"/>
  <c r="EG11" i="3"/>
  <c r="EF11" i="3"/>
  <c r="ED11" i="3"/>
  <c r="EB11" i="3"/>
  <c r="DZ11" i="3"/>
  <c r="DX11" i="3"/>
  <c r="DV11" i="3"/>
  <c r="DU11" i="3"/>
  <c r="EJ10" i="3"/>
  <c r="EI10" i="3"/>
  <c r="EH10" i="3"/>
  <c r="EG10" i="3"/>
  <c r="EF10" i="3"/>
  <c r="EE10" i="3"/>
  <c r="ED10" i="3"/>
  <c r="EC10" i="3"/>
  <c r="EB10" i="3"/>
  <c r="EA10" i="3"/>
  <c r="DZ10" i="3"/>
  <c r="DY10" i="3"/>
  <c r="DX10" i="3"/>
  <c r="DW10" i="3"/>
  <c r="DV10" i="3"/>
  <c r="DU1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EF17" i="3"/>
  <c r="ED17" i="3"/>
  <c r="EA17" i="3"/>
  <c r="DY17" i="3"/>
  <c r="DV17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EJ15" i="3"/>
  <c r="EI15" i="3"/>
  <c r="EH15" i="3"/>
  <c r="EF15" i="3"/>
  <c r="EC15" i="3"/>
  <c r="EA15" i="3"/>
  <c r="DY15" i="3"/>
  <c r="DW15" i="3"/>
  <c r="DU15" i="3"/>
  <c r="EJ14" i="3"/>
  <c r="EI14" i="3"/>
  <c r="EG14" i="3"/>
  <c r="EE14" i="3"/>
  <c r="EC14" i="3"/>
  <c r="DZ14" i="3"/>
  <c r="DX14" i="3"/>
  <c r="DV14" i="3"/>
  <c r="EJ13" i="3"/>
  <c r="EI13" i="3"/>
  <c r="EH13" i="3"/>
  <c r="EE13" i="3"/>
  <c r="EC13" i="3"/>
  <c r="EA13" i="3"/>
  <c r="DY13" i="3"/>
  <c r="DU13" i="3"/>
  <c r="EH47" i="3"/>
  <c r="EJ12" i="3"/>
  <c r="EI12" i="3"/>
  <c r="EG12" i="3"/>
  <c r="EE12" i="3"/>
  <c r="EC12" i="3"/>
  <c r="EA12" i="3"/>
  <c r="DX12" i="3"/>
  <c r="DV12" i="3"/>
  <c r="EJ11" i="3"/>
  <c r="EI11" i="3"/>
  <c r="EH11" i="3"/>
  <c r="EE11" i="3"/>
  <c r="EC11" i="3"/>
  <c r="EA11" i="3"/>
  <c r="DY11" i="3"/>
  <c r="DW1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F47" i="3"/>
  <c r="EE47" i="3"/>
  <c r="ED47" i="3"/>
  <c r="EC47" i="3"/>
  <c r="EB47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A47" i="3"/>
  <c r="DZ47" i="3"/>
  <c r="DY47" i="3"/>
  <c r="DX47" i="3"/>
  <c r="DW47" i="3"/>
  <c r="DV47" i="3"/>
  <c r="DU47" i="3"/>
  <c r="EJ46" i="3"/>
  <c r="EI46" i="3"/>
  <c r="EH46" i="3"/>
  <c r="EG46" i="3"/>
  <c r="EF46" i="3"/>
  <c r="EE46" i="3"/>
  <c r="ED46" i="3"/>
  <c r="EC46" i="3"/>
  <c r="EB46" i="3"/>
  <c r="EA46" i="3"/>
  <c r="DZ46" i="3"/>
  <c r="DY46" i="3"/>
  <c r="DX46" i="3"/>
  <c r="DW46" i="3"/>
  <c r="DV46" i="3"/>
  <c r="DU46" i="3"/>
  <c r="EI47" i="3"/>
  <c r="EJ47" i="3"/>
  <c r="EJ36" i="3"/>
  <c r="EI36" i="3"/>
  <c r="EH36" i="3"/>
  <c r="EG36" i="3"/>
  <c r="EF36" i="3"/>
  <c r="EE36" i="3"/>
  <c r="ED36" i="3"/>
  <c r="EJ8" i="3"/>
  <c r="EI8" i="3"/>
  <c r="EH8" i="3"/>
  <c r="EG8" i="3"/>
  <c r="EF8" i="3"/>
  <c r="EE8" i="3"/>
  <c r="ED8" i="3"/>
  <c r="EC8" i="3"/>
  <c r="EB8" i="3"/>
  <c r="EA8" i="3"/>
  <c r="DZ8" i="3"/>
  <c r="DY8" i="3"/>
  <c r="DX8" i="3"/>
  <c r="DW8" i="3"/>
  <c r="DV8" i="3"/>
  <c r="DU8" i="3"/>
  <c r="EC36" i="3"/>
  <c r="EB36" i="3"/>
  <c r="EA36" i="3"/>
  <c r="DZ36" i="3"/>
  <c r="DY36" i="3"/>
  <c r="DX36" i="3"/>
  <c r="DW36" i="3"/>
  <c r="DV36" i="3"/>
  <c r="DU36" i="3"/>
  <c r="EJ35" i="3"/>
  <c r="EI35" i="3"/>
  <c r="EH35" i="3"/>
  <c r="EG35" i="3"/>
  <c r="EF35" i="3"/>
  <c r="EE35" i="3"/>
  <c r="ED35" i="3"/>
  <c r="EC35" i="3"/>
  <c r="EB35" i="3"/>
  <c r="EA35" i="3"/>
  <c r="DZ35" i="3"/>
  <c r="DY35" i="3"/>
  <c r="DX35" i="3"/>
  <c r="DW35" i="3"/>
  <c r="DV35" i="3"/>
  <c r="DU35" i="3"/>
  <c r="EJ34" i="3"/>
  <c r="EI34" i="3"/>
  <c r="EH34" i="3"/>
  <c r="EG34" i="3"/>
  <c r="EF34" i="3"/>
  <c r="EE34" i="3"/>
  <c r="ED34" i="3"/>
  <c r="EC34" i="3"/>
  <c r="EB34" i="3"/>
  <c r="EA34" i="3"/>
  <c r="DZ34" i="3"/>
  <c r="DY34" i="3"/>
  <c r="EJ7" i="3"/>
  <c r="EI7" i="3"/>
  <c r="EH7" i="3"/>
  <c r="EG7" i="3"/>
  <c r="EF7" i="3"/>
  <c r="EE7" i="3"/>
  <c r="ED7" i="3"/>
  <c r="EC7" i="3"/>
  <c r="EB7" i="3"/>
  <c r="EA7" i="3"/>
  <c r="DZ7" i="3"/>
  <c r="DY7" i="3"/>
  <c r="DX7" i="3"/>
  <c r="DW7" i="3"/>
  <c r="DV7" i="3"/>
  <c r="DU7" i="3"/>
  <c r="DX34" i="3"/>
  <c r="DW34" i="3"/>
  <c r="DV34" i="3"/>
  <c r="DU34" i="3"/>
  <c r="EJ33" i="3"/>
  <c r="EI33" i="3"/>
  <c r="EH33" i="3"/>
  <c r="EG33" i="3"/>
  <c r="EF33" i="3"/>
  <c r="EE33" i="3"/>
  <c r="ED33" i="3"/>
  <c r="EC33" i="3"/>
  <c r="EB33" i="3"/>
  <c r="EA33" i="3"/>
  <c r="DZ33" i="3"/>
  <c r="DY33" i="3"/>
  <c r="DX33" i="3"/>
  <c r="DW33" i="3"/>
  <c r="DV33" i="3"/>
  <c r="DU33" i="3"/>
  <c r="DU48" i="3"/>
  <c r="DV48" i="3"/>
  <c r="DW48" i="3"/>
  <c r="EJ32" i="3"/>
  <c r="EI32" i="3"/>
  <c r="EH32" i="3"/>
  <c r="EG32" i="3"/>
  <c r="EF32" i="3"/>
  <c r="EE32" i="3"/>
  <c r="ED32" i="3"/>
  <c r="EC32" i="3"/>
  <c r="EB32" i="3"/>
  <c r="EA32" i="3"/>
  <c r="DZ32" i="3"/>
  <c r="DY32" i="3"/>
  <c r="DX32" i="3"/>
  <c r="EJ6" i="3"/>
  <c r="EI6" i="3"/>
  <c r="EH6" i="3"/>
  <c r="EG6" i="3"/>
  <c r="EF6" i="3"/>
  <c r="EE6" i="3"/>
  <c r="ED6" i="3"/>
  <c r="EC6" i="3"/>
  <c r="EB6" i="3"/>
  <c r="EA6" i="3"/>
  <c r="DZ6" i="3"/>
  <c r="DY6" i="3"/>
  <c r="DX6" i="3"/>
  <c r="DW6" i="3"/>
  <c r="DV6" i="3"/>
  <c r="DU6" i="3"/>
  <c r="DW32" i="3"/>
  <c r="DV32" i="3"/>
  <c r="DU32" i="3"/>
  <c r="DX48" i="3"/>
  <c r="DY48" i="3"/>
  <c r="DZ48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DW31" i="3"/>
  <c r="DV31" i="3"/>
  <c r="DU31" i="3"/>
  <c r="EA48" i="3"/>
  <c r="EB48" i="3"/>
  <c r="EC48" i="3"/>
  <c r="EJ30" i="3"/>
  <c r="EI30" i="3"/>
  <c r="EH30" i="3"/>
  <c r="EG30" i="3"/>
  <c r="EF30" i="3"/>
  <c r="EE30" i="3"/>
  <c r="ED30" i="3"/>
  <c r="EC30" i="3"/>
  <c r="EB30" i="3"/>
  <c r="EA30" i="3"/>
  <c r="DZ30" i="3"/>
  <c r="DY30" i="3"/>
  <c r="EJ5" i="3"/>
  <c r="EI5" i="3"/>
  <c r="EH5" i="3"/>
  <c r="EG5" i="3"/>
  <c r="EF5" i="3"/>
  <c r="EE5" i="3"/>
  <c r="ED5" i="3"/>
  <c r="EC5" i="3"/>
  <c r="EB5" i="3"/>
  <c r="EA5" i="3"/>
  <c r="DZ5" i="3"/>
  <c r="DY5" i="3"/>
  <c r="DX5" i="3"/>
  <c r="DW5" i="3"/>
  <c r="DV5" i="3"/>
  <c r="DU5" i="3"/>
  <c r="DX30" i="3"/>
  <c r="DW30" i="3"/>
  <c r="DV30" i="3"/>
  <c r="DU30" i="3"/>
  <c r="ED48" i="3"/>
  <c r="EE48" i="3"/>
  <c r="EF48" i="3"/>
  <c r="EJ29" i="3"/>
  <c r="EI29" i="3"/>
  <c r="EH29" i="3"/>
  <c r="EG29" i="3"/>
  <c r="EF29" i="3"/>
  <c r="EE29" i="3"/>
  <c r="ED29" i="3"/>
  <c r="EC29" i="3"/>
  <c r="EB29" i="3"/>
  <c r="EA29" i="3"/>
  <c r="DZ29" i="3"/>
  <c r="DY29" i="3"/>
  <c r="DX29" i="3"/>
  <c r="DW29" i="3"/>
  <c r="DV29" i="3"/>
  <c r="DU29" i="3"/>
  <c r="EG48" i="3"/>
  <c r="EH48" i="3"/>
  <c r="EJ28" i="3"/>
  <c r="EI28" i="3"/>
  <c r="EH28" i="3"/>
  <c r="EG28" i="3"/>
  <c r="EF28" i="3"/>
  <c r="EE28" i="3"/>
  <c r="ED28" i="3"/>
  <c r="EC28" i="3"/>
  <c r="EB28" i="3"/>
  <c r="EA28" i="3"/>
  <c r="DZ28" i="3"/>
  <c r="DY28" i="3"/>
  <c r="EJ4" i="3"/>
  <c r="EI4" i="3"/>
  <c r="EH4" i="3"/>
  <c r="EG4" i="3"/>
  <c r="EF4" i="3"/>
  <c r="EE4" i="3"/>
  <c r="ED4" i="3"/>
  <c r="EC4" i="3"/>
  <c r="EB4" i="3"/>
  <c r="EA4" i="3"/>
  <c r="DZ4" i="3"/>
  <c r="DY4" i="3"/>
  <c r="DX4" i="3"/>
  <c r="DW4" i="3"/>
  <c r="DV4" i="3"/>
  <c r="DU4" i="3"/>
  <c r="DX28" i="3"/>
  <c r="DW28" i="3"/>
  <c r="DV28" i="3"/>
  <c r="DU28" i="3"/>
  <c r="EI48" i="3"/>
  <c r="EJ48" i="3"/>
  <c r="EJ27" i="3"/>
  <c r="EI27" i="3"/>
  <c r="EH27" i="3"/>
  <c r="EG27" i="3"/>
  <c r="EF27" i="3"/>
  <c r="EE27" i="3"/>
  <c r="ED27" i="3"/>
  <c r="EC27" i="3"/>
  <c r="EB27" i="3"/>
  <c r="EA27" i="3"/>
  <c r="DZ27" i="3"/>
  <c r="DY27" i="3"/>
  <c r="DX27" i="3"/>
  <c r="DW27" i="3"/>
  <c r="DV27" i="3"/>
  <c r="DU27" i="3"/>
  <c r="EJ26" i="3"/>
  <c r="EI26" i="3"/>
  <c r="EH26" i="3"/>
  <c r="EG26" i="3"/>
  <c r="EF26" i="3"/>
  <c r="EE26" i="3"/>
  <c r="ED26" i="3"/>
  <c r="EC26" i="3"/>
  <c r="EB26" i="3"/>
  <c r="EA26" i="3"/>
  <c r="DZ26" i="3"/>
  <c r="DY26" i="3"/>
  <c r="DX26" i="3"/>
  <c r="DW26" i="3"/>
  <c r="DV26" i="3"/>
  <c r="EJ3" i="3"/>
  <c r="EI3" i="3"/>
  <c r="EH3" i="3"/>
  <c r="EG3" i="3"/>
  <c r="EF3" i="3"/>
  <c r="EE3" i="3"/>
  <c r="ED3" i="3"/>
  <c r="EC3" i="3"/>
  <c r="EB3" i="3"/>
  <c r="EA3" i="3"/>
  <c r="DZ3" i="3"/>
  <c r="DY3" i="3"/>
  <c r="DX3" i="3"/>
  <c r="DW3" i="3"/>
  <c r="DV3" i="3"/>
  <c r="DU3" i="3"/>
  <c r="EJ52" i="3"/>
  <c r="DU26" i="3"/>
  <c r="EJ25" i="3"/>
  <c r="EI25" i="3"/>
  <c r="EH25" i="3"/>
  <c r="EG25" i="3"/>
  <c r="EF25" i="3"/>
  <c r="EE25" i="3"/>
  <c r="ED25" i="3"/>
  <c r="EC25" i="3"/>
  <c r="EB25" i="3"/>
  <c r="EA25" i="3"/>
  <c r="DZ25" i="3"/>
  <c r="DY25" i="3"/>
  <c r="DX25" i="3"/>
  <c r="DW25" i="3"/>
  <c r="DV25" i="3"/>
  <c r="DU25" i="3"/>
  <c r="EJ24" i="3"/>
  <c r="EI24" i="3"/>
  <c r="EH24" i="3"/>
  <c r="EG24" i="3"/>
  <c r="EF24" i="3"/>
  <c r="EE24" i="3"/>
  <c r="ED24" i="3"/>
  <c r="EB12" i="3"/>
  <c r="DP35" i="3"/>
  <c r="DQ35" i="3"/>
  <c r="DR35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R48" i="3"/>
  <c r="DQ48" i="3"/>
  <c r="DP48" i="3"/>
  <c r="DO48" i="3"/>
  <c r="DN48" i="3"/>
  <c r="DM48" i="3"/>
  <c r="DL48" i="3"/>
  <c r="DK48" i="3"/>
  <c r="DJ48" i="3"/>
  <c r="DI48" i="3"/>
  <c r="DH48" i="3"/>
  <c r="DG48" i="3"/>
  <c r="DF48" i="3"/>
  <c r="DE48" i="3"/>
  <c r="DD48" i="3"/>
  <c r="DR14" i="3"/>
  <c r="DP32" i="3"/>
  <c r="DD15" i="3"/>
  <c r="DF15" i="3"/>
  <c r="DH15" i="3"/>
  <c r="DJ15" i="3"/>
  <c r="DL13" i="3"/>
  <c r="DJ13" i="3"/>
  <c r="DH13" i="3"/>
  <c r="DL15" i="3"/>
  <c r="DF13" i="3"/>
  <c r="DD13" i="3"/>
  <c r="DG11" i="3"/>
  <c r="DE11" i="3"/>
  <c r="DR12" i="3"/>
  <c r="DR10" i="3"/>
  <c r="DR16" i="3"/>
  <c r="DQ16" i="3"/>
  <c r="DP16" i="3"/>
  <c r="DO16" i="3"/>
  <c r="DN16" i="3"/>
  <c r="DM16" i="3"/>
  <c r="DL16" i="3"/>
  <c r="DK16" i="3"/>
  <c r="DJ16" i="3"/>
  <c r="DI16" i="3"/>
  <c r="DH16" i="3"/>
  <c r="DE16" i="3"/>
  <c r="DC16" i="3"/>
  <c r="DC51" i="3"/>
  <c r="DD51" i="3"/>
  <c r="DE51" i="3"/>
  <c r="DC48" i="3"/>
  <c r="DC11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N49" i="3"/>
  <c r="DR19" i="3"/>
  <c r="DQ10" i="3"/>
  <c r="DP10" i="3"/>
  <c r="DO10" i="3"/>
  <c r="DN10" i="3"/>
  <c r="DM10" i="3"/>
  <c r="DL10" i="3"/>
  <c r="DK10" i="3"/>
  <c r="DJ10" i="3"/>
  <c r="DI10" i="3"/>
  <c r="DR15" i="3"/>
  <c r="DQ15" i="3"/>
  <c r="DO15" i="3"/>
  <c r="DM15" i="3"/>
  <c r="DK15" i="3"/>
  <c r="DI15" i="3"/>
  <c r="DG15" i="3"/>
  <c r="DE15" i="3"/>
  <c r="DC15" i="3"/>
  <c r="DF51" i="3"/>
  <c r="DG51" i="3"/>
  <c r="DH51" i="3"/>
  <c r="DQ19" i="3"/>
  <c r="DP19" i="3"/>
  <c r="DO19" i="3"/>
  <c r="DN19" i="3"/>
  <c r="DM19" i="3"/>
  <c r="DL19" i="3"/>
  <c r="DF22" i="3"/>
  <c r="DK19" i="3"/>
  <c r="DJ19" i="3"/>
  <c r="DI19" i="3"/>
  <c r="DH19" i="3"/>
  <c r="DG19" i="3"/>
  <c r="DF19" i="3"/>
  <c r="DE19" i="3"/>
  <c r="DH10" i="3"/>
  <c r="DG10" i="3"/>
  <c r="DF10" i="3"/>
  <c r="DE10" i="3"/>
  <c r="DD10" i="3"/>
  <c r="DC10" i="3"/>
  <c r="DD19" i="3"/>
  <c r="DQ23" i="3"/>
  <c r="DO14" i="3"/>
  <c r="DM14" i="3"/>
  <c r="DK14" i="3"/>
  <c r="DI14" i="3"/>
  <c r="DG14" i="3"/>
  <c r="DE14" i="3"/>
  <c r="DC14" i="3"/>
  <c r="DI51" i="3"/>
  <c r="DJ51" i="3"/>
  <c r="DK51" i="3"/>
  <c r="DL51" i="3"/>
  <c r="DC19" i="3"/>
  <c r="DQ32" i="3"/>
  <c r="DR32" i="3"/>
  <c r="DC33" i="3"/>
  <c r="DD33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R23" i="3"/>
  <c r="DG49" i="3"/>
  <c r="DF49" i="3"/>
  <c r="DE49" i="3"/>
  <c r="DD49" i="3"/>
  <c r="DC49" i="3"/>
  <c r="DC24" i="3"/>
  <c r="DP46" i="3"/>
  <c r="DD24" i="3"/>
  <c r="DR13" i="3"/>
  <c r="DQ13" i="3"/>
  <c r="DO13" i="3"/>
  <c r="DM13" i="3"/>
  <c r="DK13" i="3"/>
  <c r="DI13" i="3"/>
  <c r="DG13" i="3"/>
  <c r="DE13" i="3"/>
  <c r="DC13" i="3"/>
  <c r="DQ46" i="3"/>
  <c r="DM51" i="3"/>
  <c r="DE24" i="3"/>
  <c r="DR46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E33" i="3"/>
  <c r="DF24" i="3"/>
  <c r="DG24" i="3"/>
  <c r="DH24" i="3"/>
  <c r="DI24" i="3"/>
  <c r="DF33" i="3"/>
  <c r="DG33" i="3"/>
  <c r="DH33" i="3"/>
  <c r="DI33" i="3"/>
  <c r="DN12" i="3"/>
  <c r="DL12" i="3"/>
  <c r="DJ12" i="3"/>
  <c r="DH12" i="3"/>
  <c r="DE12" i="3"/>
  <c r="DC12" i="3"/>
  <c r="DJ33" i="3"/>
  <c r="DK33" i="3"/>
  <c r="DL33" i="3"/>
  <c r="DM33" i="3"/>
  <c r="DR4" i="3"/>
  <c r="DQ4" i="3"/>
  <c r="DP4" i="3"/>
  <c r="DO4" i="3"/>
  <c r="DN4" i="3"/>
  <c r="DM4" i="3"/>
  <c r="DL4" i="3"/>
  <c r="DK4" i="3"/>
  <c r="DJ4" i="3"/>
  <c r="DI4" i="3"/>
  <c r="DH4" i="3"/>
  <c r="DG4" i="3"/>
  <c r="DF4" i="3"/>
  <c r="DE4" i="3"/>
  <c r="DD4" i="3"/>
  <c r="DC4" i="3"/>
  <c r="DN33" i="3"/>
  <c r="DO33" i="3"/>
  <c r="DO11" i="3"/>
  <c r="DM11" i="3"/>
  <c r="DK11" i="3"/>
  <c r="DI11" i="3"/>
  <c r="DF11" i="3"/>
  <c r="DD11" i="3"/>
  <c r="DP33" i="3"/>
  <c r="DQ33" i="3"/>
  <c r="DR33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C35" i="3"/>
  <c r="DD35" i="3"/>
  <c r="DE35" i="3"/>
  <c r="DM49" i="3"/>
  <c r="DL49" i="3"/>
  <c r="DK49" i="3"/>
  <c r="DJ49" i="3"/>
  <c r="DI49" i="3"/>
  <c r="DH49" i="3"/>
  <c r="DC23" i="3"/>
  <c r="DD23" i="3"/>
  <c r="DE23" i="3"/>
  <c r="DF23" i="3"/>
  <c r="DG23" i="3"/>
  <c r="DH23" i="3"/>
  <c r="DI23" i="3"/>
  <c r="DJ23" i="3"/>
  <c r="DK23" i="3"/>
  <c r="DL23" i="3"/>
  <c r="DR18" i="3"/>
  <c r="DQ18" i="3"/>
  <c r="DP18" i="3"/>
  <c r="DO18" i="3"/>
  <c r="DN18" i="3"/>
  <c r="DM18" i="3"/>
  <c r="DL18" i="3"/>
  <c r="DK18" i="3"/>
  <c r="DN51" i="3"/>
  <c r="DO51" i="3"/>
  <c r="DP51" i="3"/>
  <c r="DQ51" i="3"/>
  <c r="DR51" i="3"/>
  <c r="DJ18" i="3"/>
  <c r="DI18" i="3"/>
  <c r="DH18" i="3"/>
  <c r="DF18" i="3"/>
  <c r="DR3" i="3"/>
  <c r="DQ3" i="3"/>
  <c r="DP3" i="3"/>
  <c r="DO3" i="3"/>
  <c r="DN3" i="3"/>
  <c r="DM3" i="3"/>
  <c r="DL3" i="3"/>
  <c r="DK3" i="3"/>
  <c r="DJ3" i="3"/>
  <c r="DI3" i="3"/>
  <c r="DH3" i="3"/>
  <c r="DJ24" i="3"/>
  <c r="DG3" i="3"/>
  <c r="DF3" i="3"/>
  <c r="DE3" i="3"/>
  <c r="DD3" i="3"/>
  <c r="DC3" i="3"/>
  <c r="DE18" i="3"/>
  <c r="DD18" i="3"/>
  <c r="DC18" i="3"/>
  <c r="DF35" i="3"/>
  <c r="DG35" i="3"/>
  <c r="DI35" i="3"/>
  <c r="DJ35" i="3"/>
  <c r="DK35" i="3"/>
  <c r="DM23" i="3"/>
  <c r="DN23" i="3"/>
  <c r="DO23" i="3"/>
  <c r="DP23" i="3"/>
  <c r="DQ14" i="3"/>
  <c r="DO17" i="3"/>
  <c r="DM17" i="3"/>
  <c r="DJ17" i="3"/>
  <c r="DH17" i="3"/>
  <c r="DE17" i="3"/>
  <c r="DD17" i="3"/>
  <c r="DC17" i="3"/>
  <c r="DE27" i="3"/>
  <c r="DL35" i="3"/>
  <c r="DK24" i="3"/>
  <c r="DL24" i="3"/>
  <c r="DM24" i="3"/>
  <c r="DN24" i="3"/>
  <c r="DO24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P24" i="3"/>
  <c r="DQ24" i="3"/>
  <c r="DR24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C26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Q12" i="3"/>
  <c r="DP12" i="3"/>
  <c r="DO12" i="3"/>
  <c r="DM12" i="3"/>
  <c r="DK12" i="3"/>
  <c r="DI12" i="3"/>
  <c r="DG12" i="3"/>
  <c r="DF12" i="3"/>
  <c r="DD12" i="3"/>
  <c r="DM35" i="3"/>
  <c r="DN15" i="3"/>
  <c r="DP15" i="3"/>
  <c r="DN35" i="3"/>
  <c r="DD16" i="3"/>
  <c r="DF16" i="3"/>
  <c r="DG16" i="3"/>
  <c r="DD26" i="3"/>
  <c r="DE26" i="3"/>
  <c r="DF26" i="3"/>
  <c r="DG26" i="3"/>
  <c r="DH26" i="3"/>
  <c r="DI26" i="3"/>
  <c r="DJ26" i="3"/>
  <c r="DK26" i="3"/>
  <c r="DL26" i="3"/>
  <c r="DM26" i="3"/>
  <c r="DN26" i="3"/>
  <c r="DR8" i="3"/>
  <c r="DQ8" i="3"/>
  <c r="DP8" i="3"/>
  <c r="DO8" i="3"/>
  <c r="DN8" i="3"/>
  <c r="DM8" i="3"/>
  <c r="DL8" i="3"/>
  <c r="DK8" i="3"/>
  <c r="DJ8" i="3"/>
  <c r="DI8" i="3"/>
  <c r="DH8" i="3"/>
  <c r="DG8" i="3"/>
  <c r="DF8" i="3"/>
  <c r="DE8" i="3"/>
  <c r="DD8" i="3"/>
  <c r="DC8" i="3"/>
  <c r="DO35" i="3"/>
  <c r="DO26" i="3"/>
  <c r="DP26" i="3"/>
  <c r="DQ26" i="3"/>
  <c r="DR26" i="3"/>
  <c r="DC27" i="3"/>
  <c r="DD27" i="3"/>
  <c r="DG18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C28" i="3"/>
  <c r="DD28" i="3"/>
  <c r="DE28" i="3"/>
  <c r="DF28" i="3"/>
  <c r="DG28" i="3"/>
  <c r="DF17" i="3"/>
  <c r="DG17" i="3"/>
  <c r="DI17" i="3"/>
  <c r="DK17" i="3"/>
  <c r="DL17" i="3"/>
  <c r="DN17" i="3"/>
  <c r="DP17" i="3"/>
  <c r="DQ17" i="3"/>
  <c r="DR17" i="3"/>
  <c r="DR49" i="3"/>
  <c r="DQ49" i="3"/>
  <c r="DP49" i="3"/>
  <c r="DO49" i="3"/>
  <c r="DC22" i="3"/>
  <c r="DD22" i="3"/>
  <c r="DE22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R7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F21" i="3"/>
  <c r="DE21" i="3"/>
  <c r="DD21" i="3"/>
  <c r="DC21" i="3"/>
  <c r="DH28" i="3"/>
  <c r="DI28" i="3"/>
  <c r="DJ28" i="3"/>
  <c r="DK28" i="3"/>
  <c r="DL28" i="3"/>
  <c r="DM28" i="3"/>
  <c r="DN28" i="3"/>
  <c r="DO28" i="3"/>
  <c r="DP28" i="3"/>
  <c r="DQ28" i="3"/>
  <c r="DR28" i="3"/>
  <c r="DC29" i="3"/>
  <c r="DH35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C30" i="3"/>
  <c r="DD30" i="3"/>
  <c r="DE30" i="3"/>
  <c r="DF30" i="3"/>
  <c r="DG30" i="3"/>
  <c r="DH30" i="3"/>
  <c r="DI30" i="3"/>
  <c r="DJ30" i="3"/>
  <c r="DP13" i="3"/>
  <c r="DK30" i="3"/>
  <c r="DN13" i="3"/>
  <c r="DD14" i="3"/>
  <c r="DF14" i="3"/>
  <c r="DH14" i="3"/>
  <c r="DJ14" i="3"/>
  <c r="DL14" i="3"/>
  <c r="DN14" i="3"/>
  <c r="DR6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P14" i="3"/>
  <c r="DR11" i="3"/>
  <c r="DQ11" i="3"/>
  <c r="DP11" i="3"/>
  <c r="DN11" i="3"/>
  <c r="DL11" i="3"/>
  <c r="DJ11" i="3"/>
  <c r="DH11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L30" i="3"/>
  <c r="DM30" i="3"/>
  <c r="DN30" i="3"/>
  <c r="DO30" i="3"/>
  <c r="DP30" i="3"/>
  <c r="DQ30" i="3"/>
  <c r="DR30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C32" i="3"/>
  <c r="DD32" i="3"/>
  <c r="DE32" i="3"/>
  <c r="DF32" i="3"/>
  <c r="DG32" i="3"/>
  <c r="DH32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I32" i="3"/>
  <c r="DJ32" i="3"/>
  <c r="DK32" i="3"/>
  <c r="DL32" i="3"/>
  <c r="DM32" i="3"/>
  <c r="DN32" i="3"/>
  <c r="DO32" i="3"/>
  <c r="FW3" i="3"/>
  <c r="FX3" i="3"/>
  <c r="FY3" i="3"/>
  <c r="FZ3" i="3"/>
  <c r="GA3" i="3"/>
  <c r="GB3" i="3"/>
  <c r="GC3" i="3"/>
  <c r="GD3" i="3"/>
  <c r="GE3" i="3"/>
  <c r="GF3" i="3"/>
  <c r="GG3" i="3"/>
  <c r="GH3" i="3"/>
  <c r="GI3" i="3"/>
  <c r="GJ3" i="3"/>
  <c r="GK3" i="3"/>
  <c r="GL3" i="3"/>
  <c r="FW4" i="3"/>
  <c r="FX4" i="3"/>
  <c r="FY4" i="3"/>
  <c r="FZ4" i="3"/>
  <c r="GA4" i="3"/>
  <c r="GB4" i="3"/>
  <c r="GC4" i="3"/>
  <c r="GD4" i="3"/>
  <c r="GE4" i="3"/>
  <c r="GF4" i="3"/>
  <c r="GG4" i="3"/>
  <c r="GH4" i="3"/>
  <c r="GI4" i="3"/>
  <c r="GJ4" i="3"/>
  <c r="GK4" i="3"/>
  <c r="GL4" i="3"/>
  <c r="FW5" i="3"/>
  <c r="FX5" i="3"/>
  <c r="FY5" i="3"/>
  <c r="FZ5" i="3"/>
  <c r="GA5" i="3"/>
  <c r="GB5" i="3"/>
  <c r="GC5" i="3"/>
  <c r="GD5" i="3"/>
  <c r="GE5" i="3"/>
  <c r="GF5" i="3"/>
  <c r="GG5" i="3"/>
  <c r="GH5" i="3"/>
  <c r="GI5" i="3"/>
  <c r="GJ5" i="3"/>
  <c r="GK5" i="3"/>
  <c r="GL5" i="3"/>
  <c r="FW6" i="3"/>
  <c r="FX6" i="3"/>
  <c r="FY6" i="3"/>
  <c r="FZ6" i="3"/>
  <c r="GA6" i="3"/>
  <c r="GB6" i="3"/>
  <c r="GC6" i="3"/>
  <c r="GD6" i="3"/>
  <c r="GE6" i="3"/>
  <c r="GF6" i="3"/>
  <c r="GG6" i="3"/>
  <c r="GH6" i="3"/>
  <c r="GI6" i="3"/>
  <c r="GJ6" i="3"/>
  <c r="GK6" i="3"/>
  <c r="GL6" i="3"/>
  <c r="FW7" i="3"/>
  <c r="FX7" i="3"/>
  <c r="FY7" i="3"/>
  <c r="FZ7" i="3"/>
  <c r="GA7" i="3"/>
  <c r="GB7" i="3"/>
  <c r="GC7" i="3"/>
  <c r="GD7" i="3"/>
  <c r="GE7" i="3"/>
  <c r="GF7" i="3"/>
  <c r="GG7" i="3"/>
  <c r="GH7" i="3"/>
  <c r="GI7" i="3"/>
  <c r="GJ7" i="3"/>
  <c r="GK7" i="3"/>
  <c r="GL7" i="3"/>
  <c r="FW8" i="3"/>
  <c r="FX8" i="3"/>
  <c r="FY8" i="3"/>
  <c r="FZ8" i="3"/>
  <c r="GA8" i="3"/>
  <c r="GB8" i="3"/>
  <c r="GC8" i="3"/>
  <c r="GD8" i="3"/>
  <c r="GE8" i="3"/>
  <c r="GF8" i="3"/>
  <c r="GG8" i="3"/>
  <c r="GH8" i="3"/>
  <c r="GI8" i="3"/>
  <c r="GJ8" i="3"/>
  <c r="GK8" i="3"/>
  <c r="GL8" i="3"/>
  <c r="FX10" i="3"/>
  <c r="GA10" i="3"/>
  <c r="GC10" i="3"/>
  <c r="GE10" i="3"/>
  <c r="GH10" i="3"/>
  <c r="GJ10" i="3"/>
  <c r="GL10" i="3"/>
  <c r="FX11" i="3"/>
  <c r="FZ11" i="3"/>
  <c r="GB11" i="3"/>
  <c r="GD11" i="3"/>
  <c r="GF11" i="3"/>
  <c r="GI11" i="3"/>
  <c r="FW12" i="3"/>
  <c r="FX12" i="3"/>
  <c r="FY12" i="3"/>
  <c r="GA12" i="3"/>
  <c r="GD12" i="3"/>
  <c r="GF12" i="3"/>
  <c r="GH12" i="3"/>
  <c r="FW13" i="3"/>
  <c r="FY13" i="3"/>
  <c r="GA13" i="3"/>
  <c r="GC13" i="3"/>
  <c r="GF13" i="3"/>
  <c r="GH13" i="3"/>
  <c r="GJ13" i="3"/>
  <c r="GL13" i="3"/>
  <c r="FW14" i="3"/>
  <c r="FZ14" i="3"/>
  <c r="GB14" i="3"/>
  <c r="GD14" i="3"/>
  <c r="GF14" i="3"/>
  <c r="GI14" i="3"/>
  <c r="FY15" i="3"/>
  <c r="GA15" i="3"/>
  <c r="GC15" i="3"/>
  <c r="GE15" i="3"/>
  <c r="GG15" i="3"/>
  <c r="GI15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C17" i="3"/>
  <c r="GD17" i="3"/>
  <c r="GF17" i="3"/>
  <c r="GH17" i="3"/>
  <c r="GJ17" i="3"/>
  <c r="GK17" i="3"/>
  <c r="GL17" i="3"/>
  <c r="FW19" i="3"/>
  <c r="FX19" i="3"/>
  <c r="FY19" i="3"/>
  <c r="FZ19" i="3"/>
  <c r="GA19" i="3"/>
  <c r="GB19" i="3"/>
  <c r="GC19" i="3"/>
  <c r="GD19" i="3"/>
  <c r="GE19" i="3"/>
  <c r="GF19" i="3"/>
  <c r="GG19" i="3"/>
  <c r="GH19" i="3"/>
  <c r="GI19" i="3"/>
  <c r="GJ19" i="3"/>
  <c r="GK19" i="3"/>
  <c r="GL19" i="3"/>
  <c r="FW20" i="3"/>
  <c r="FX20" i="3"/>
  <c r="FY20" i="3"/>
  <c r="FZ20" i="3"/>
  <c r="GA20" i="3"/>
  <c r="GB20" i="3"/>
  <c r="GC20" i="3"/>
  <c r="GD20" i="3"/>
  <c r="GE20" i="3"/>
  <c r="GF20" i="3"/>
  <c r="GG20" i="3"/>
  <c r="GH20" i="3"/>
  <c r="GI20" i="3"/>
  <c r="GJ20" i="3"/>
  <c r="GK20" i="3"/>
  <c r="GL20" i="3"/>
  <c r="FW21" i="3"/>
  <c r="FX21" i="3"/>
  <c r="FY21" i="3"/>
  <c r="FZ21" i="3"/>
  <c r="GA21" i="3"/>
  <c r="GB21" i="3"/>
  <c r="GC21" i="3"/>
  <c r="GD21" i="3"/>
  <c r="GE21" i="3"/>
  <c r="GF21" i="3"/>
  <c r="GG21" i="3"/>
  <c r="GH21" i="3"/>
  <c r="GI21" i="3"/>
  <c r="GJ21" i="3"/>
  <c r="GK21" i="3"/>
  <c r="GL21" i="3"/>
  <c r="FW9" i="3"/>
  <c r="FX9" i="3"/>
  <c r="FY9" i="3"/>
  <c r="FZ9" i="3"/>
  <c r="GA9" i="3"/>
  <c r="GB9" i="3"/>
  <c r="GC9" i="3"/>
  <c r="GD9" i="3"/>
  <c r="GE9" i="3"/>
  <c r="GF9" i="3"/>
  <c r="GG9" i="3"/>
  <c r="GH9" i="3"/>
  <c r="GI9" i="3"/>
  <c r="GJ9" i="3"/>
  <c r="GK9" i="3"/>
  <c r="GL9" i="3"/>
  <c r="FW10" i="3"/>
  <c r="FY10" i="3"/>
  <c r="FZ10" i="3"/>
  <c r="GB10" i="3"/>
  <c r="GD10" i="3"/>
  <c r="GF10" i="3"/>
  <c r="GG10" i="3"/>
  <c r="GI10" i="3"/>
  <c r="GK10" i="3"/>
  <c r="FW11" i="3"/>
  <c r="FY11" i="3"/>
  <c r="GA11" i="3"/>
  <c r="GC11" i="3"/>
  <c r="GE11" i="3"/>
  <c r="GG11" i="3"/>
  <c r="GH11" i="3"/>
  <c r="GJ11" i="3"/>
  <c r="GK11" i="3"/>
  <c r="GL11" i="3"/>
  <c r="FZ12" i="3"/>
  <c r="GB12" i="3"/>
  <c r="GC12" i="3"/>
  <c r="GE12" i="3"/>
  <c r="GG12" i="3"/>
  <c r="GI12" i="3"/>
  <c r="GJ12" i="3"/>
  <c r="GK12" i="3"/>
  <c r="GL12" i="3"/>
  <c r="FX13" i="3"/>
  <c r="FZ13" i="3"/>
  <c r="GB13" i="3"/>
  <c r="GD13" i="3"/>
  <c r="GE13" i="3"/>
  <c r="GG13" i="3"/>
  <c r="GI13" i="3"/>
  <c r="GK13" i="3"/>
  <c r="FX14" i="3"/>
  <c r="FY14" i="3"/>
  <c r="GA14" i="3"/>
  <c r="GC14" i="3"/>
  <c r="GE14" i="3"/>
  <c r="GG14" i="3"/>
  <c r="GH14" i="3"/>
  <c r="GJ14" i="3"/>
  <c r="GK14" i="3"/>
  <c r="GL14" i="3"/>
  <c r="FW15" i="3"/>
  <c r="FX15" i="3"/>
  <c r="FZ15" i="3"/>
  <c r="GB15" i="3"/>
  <c r="GD15" i="3"/>
  <c r="GF15" i="3"/>
  <c r="GH15" i="3"/>
  <c r="GJ15" i="3"/>
  <c r="GK15" i="3"/>
  <c r="GL15" i="3"/>
  <c r="FW17" i="3"/>
  <c r="FX17" i="3"/>
  <c r="FY17" i="3"/>
  <c r="FZ17" i="3"/>
  <c r="GA17" i="3"/>
  <c r="GB17" i="3"/>
  <c r="GE17" i="3"/>
  <c r="GG17" i="3"/>
  <c r="GI17" i="3"/>
  <c r="FW18" i="3"/>
  <c r="FX18" i="3"/>
  <c r="FY18" i="3"/>
  <c r="FZ18" i="3"/>
  <c r="GA18" i="3"/>
  <c r="GB18" i="3"/>
  <c r="GC18" i="3"/>
  <c r="GD18" i="3"/>
  <c r="GE18" i="3"/>
  <c r="GF18" i="3"/>
  <c r="GG18" i="3"/>
  <c r="GH18" i="3"/>
  <c r="GI18" i="3"/>
  <c r="GJ18" i="3"/>
  <c r="GK18" i="3"/>
  <c r="GL18" i="3"/>
  <c r="FW22" i="3"/>
  <c r="FX22" i="3"/>
  <c r="FY22" i="3"/>
  <c r="FZ22" i="3"/>
  <c r="GA22" i="3"/>
  <c r="GB22" i="3"/>
  <c r="GC22" i="3"/>
  <c r="GD22" i="3"/>
  <c r="GE22" i="3"/>
  <c r="GF22" i="3"/>
  <c r="GG22" i="3"/>
  <c r="GH22" i="3"/>
  <c r="GI22" i="3"/>
  <c r="GJ22" i="3"/>
  <c r="GK22" i="3"/>
  <c r="GL22" i="3"/>
  <c r="FW23" i="3"/>
  <c r="FX23" i="3"/>
  <c r="FY23" i="3"/>
  <c r="FZ23" i="3"/>
  <c r="GA23" i="3"/>
  <c r="GB23" i="3"/>
  <c r="GC23" i="3"/>
  <c r="GD23" i="3"/>
  <c r="GE23" i="3"/>
  <c r="GF23" i="3"/>
  <c r="GG23" i="3"/>
  <c r="GH23" i="3"/>
  <c r="GI23" i="3"/>
  <c r="GJ23" i="3"/>
  <c r="GK23" i="3"/>
  <c r="GL23" i="3"/>
  <c r="FW24" i="3"/>
  <c r="FX24" i="3"/>
  <c r="FY24" i="3"/>
  <c r="FZ24" i="3"/>
  <c r="GA24" i="3"/>
  <c r="GB24" i="3"/>
  <c r="GC24" i="3"/>
  <c r="GD24" i="3"/>
  <c r="GE24" i="3"/>
  <c r="GF24" i="3"/>
  <c r="GG24" i="3"/>
  <c r="GH24" i="3"/>
  <c r="GI24" i="3"/>
  <c r="GJ24" i="3"/>
  <c r="GK24" i="3"/>
  <c r="GL24" i="3"/>
  <c r="FW25" i="3"/>
  <c r="FX25" i="3"/>
  <c r="FY25" i="3"/>
  <c r="FZ25" i="3"/>
  <c r="GA25" i="3"/>
  <c r="GB25" i="3"/>
  <c r="GC25" i="3"/>
  <c r="GD25" i="3"/>
  <c r="GE25" i="3"/>
  <c r="GF25" i="3"/>
  <c r="GG25" i="3"/>
  <c r="GH25" i="3"/>
  <c r="GI25" i="3"/>
  <c r="GJ25" i="3"/>
  <c r="GK25" i="3"/>
  <c r="GL25" i="3"/>
  <c r="FW26" i="3"/>
  <c r="FX26" i="3"/>
  <c r="FY26" i="3"/>
  <c r="FZ26" i="3"/>
  <c r="GA26" i="3"/>
  <c r="GB26" i="3"/>
  <c r="GC26" i="3"/>
  <c r="GD26" i="3"/>
  <c r="GE26" i="3"/>
  <c r="GF26" i="3"/>
  <c r="GG26" i="3"/>
  <c r="GH26" i="3"/>
  <c r="GI26" i="3"/>
  <c r="GJ26" i="3"/>
  <c r="GK26" i="3"/>
  <c r="GL26" i="3"/>
  <c r="FW27" i="3"/>
  <c r="FX27" i="3"/>
  <c r="FY27" i="3"/>
  <c r="FZ27" i="3"/>
  <c r="GA27" i="3"/>
  <c r="GB27" i="3"/>
  <c r="GC27" i="3"/>
  <c r="GD27" i="3"/>
  <c r="GE27" i="3"/>
  <c r="GF27" i="3"/>
  <c r="GG27" i="3"/>
  <c r="GH27" i="3"/>
  <c r="GI27" i="3"/>
  <c r="GJ27" i="3"/>
  <c r="GK27" i="3"/>
  <c r="GL27" i="3"/>
  <c r="FW28" i="3"/>
  <c r="FX28" i="3"/>
  <c r="FY28" i="3"/>
  <c r="FZ28" i="3"/>
  <c r="GA28" i="3"/>
  <c r="GB28" i="3"/>
  <c r="GC28" i="3"/>
  <c r="GD28" i="3"/>
  <c r="GE28" i="3"/>
  <c r="GF28" i="3"/>
  <c r="GG28" i="3"/>
  <c r="GH28" i="3"/>
  <c r="GI28" i="3"/>
  <c r="GJ28" i="3"/>
  <c r="GK28" i="3"/>
  <c r="GL28" i="3"/>
  <c r="FW29" i="3"/>
  <c r="FX29" i="3"/>
  <c r="FY29" i="3"/>
  <c r="FZ29" i="3"/>
  <c r="GA29" i="3"/>
  <c r="GB29" i="3"/>
  <c r="GC29" i="3"/>
  <c r="GD29" i="3"/>
  <c r="GE29" i="3"/>
  <c r="GF29" i="3"/>
  <c r="GG29" i="3"/>
  <c r="GH29" i="3"/>
  <c r="GI29" i="3"/>
  <c r="GJ29" i="3"/>
  <c r="GK29" i="3"/>
  <c r="GL29" i="3"/>
  <c r="FW30" i="3"/>
  <c r="FX30" i="3"/>
  <c r="FY30" i="3"/>
  <c r="FZ30" i="3"/>
  <c r="GA30" i="3"/>
  <c r="GB30" i="3"/>
  <c r="GC30" i="3"/>
  <c r="GD30" i="3"/>
  <c r="GE30" i="3"/>
  <c r="GF30" i="3"/>
  <c r="GG30" i="3"/>
  <c r="GH30" i="3"/>
  <c r="GI30" i="3"/>
  <c r="GJ30" i="3"/>
  <c r="GK30" i="3"/>
  <c r="GL30" i="3"/>
  <c r="FW31" i="3"/>
  <c r="FX31" i="3"/>
  <c r="FY31" i="3"/>
  <c r="FZ31" i="3"/>
  <c r="GA31" i="3"/>
  <c r="GB31" i="3"/>
  <c r="GC31" i="3"/>
  <c r="GD31" i="3"/>
  <c r="GE31" i="3"/>
  <c r="GF31" i="3"/>
  <c r="GG31" i="3"/>
  <c r="GH31" i="3"/>
  <c r="GI31" i="3"/>
  <c r="GJ31" i="3"/>
  <c r="GK31" i="3"/>
  <c r="GL31" i="3"/>
  <c r="FW32" i="3"/>
  <c r="FX32" i="3"/>
  <c r="FY32" i="3"/>
  <c r="FZ32" i="3"/>
  <c r="GA32" i="3"/>
  <c r="GB32" i="3"/>
  <c r="GC32" i="3"/>
  <c r="GD32" i="3"/>
  <c r="GE32" i="3"/>
  <c r="GF32" i="3"/>
  <c r="GG32" i="3"/>
  <c r="GH32" i="3"/>
  <c r="GI32" i="3"/>
  <c r="GJ32" i="3"/>
  <c r="GK32" i="3"/>
  <c r="GL32" i="3"/>
  <c r="FW33" i="3"/>
  <c r="FX33" i="3"/>
  <c r="FY33" i="3"/>
  <c r="FZ33" i="3"/>
  <c r="GA33" i="3"/>
  <c r="GB33" i="3"/>
  <c r="GC33" i="3"/>
  <c r="GD33" i="3"/>
  <c r="GE33" i="3"/>
  <c r="GF33" i="3"/>
  <c r="GG33" i="3"/>
  <c r="GH33" i="3"/>
  <c r="GI33" i="3"/>
  <c r="GJ33" i="3"/>
  <c r="GK33" i="3"/>
  <c r="GL33" i="3"/>
  <c r="FW34" i="3"/>
  <c r="FX34" i="3"/>
  <c r="FY34" i="3"/>
  <c r="FZ34" i="3"/>
  <c r="GA34" i="3"/>
  <c r="GB34" i="3"/>
  <c r="GC34" i="3"/>
  <c r="GD34" i="3"/>
  <c r="GE34" i="3"/>
  <c r="GF34" i="3"/>
  <c r="GG34" i="3"/>
  <c r="GH34" i="3"/>
  <c r="GI34" i="3"/>
  <c r="GJ34" i="3"/>
  <c r="GK34" i="3"/>
  <c r="GL34" i="3"/>
  <c r="FW35" i="3"/>
  <c r="FX35" i="3"/>
  <c r="FY35" i="3"/>
  <c r="FZ35" i="3"/>
  <c r="GA35" i="3"/>
  <c r="GB35" i="3"/>
  <c r="GC35" i="3"/>
  <c r="GD35" i="3"/>
  <c r="GE35" i="3"/>
  <c r="GF35" i="3"/>
  <c r="GG35" i="3"/>
  <c r="GH35" i="3"/>
  <c r="GI35" i="3"/>
  <c r="GJ35" i="3"/>
  <c r="GK35" i="3"/>
  <c r="GL35" i="3"/>
  <c r="FW36" i="3"/>
  <c r="FX36" i="3"/>
  <c r="FY36" i="3"/>
  <c r="FZ36" i="3"/>
  <c r="GA36" i="3"/>
  <c r="GB36" i="3"/>
  <c r="GC36" i="3"/>
  <c r="GD36" i="3"/>
  <c r="GE36" i="3"/>
  <c r="GF36" i="3"/>
  <c r="GG36" i="3"/>
  <c r="GH36" i="3"/>
  <c r="GI36" i="3"/>
  <c r="GJ36" i="3"/>
  <c r="GK36" i="3"/>
  <c r="GL36" i="3"/>
  <c r="FW37" i="3"/>
  <c r="FX37" i="3"/>
  <c r="FY37" i="3"/>
  <c r="FZ37" i="3"/>
  <c r="GA37" i="3"/>
  <c r="GB37" i="3"/>
  <c r="GC37" i="3"/>
  <c r="GD37" i="3"/>
  <c r="GE37" i="3"/>
  <c r="GF37" i="3"/>
  <c r="GG37" i="3"/>
  <c r="GH37" i="3"/>
  <c r="GI37" i="3"/>
  <c r="GJ37" i="3"/>
  <c r="GK37" i="3"/>
  <c r="GL37" i="3"/>
  <c r="FW38" i="3"/>
  <c r="FX38" i="3"/>
  <c r="FY38" i="3"/>
  <c r="FZ38" i="3"/>
  <c r="GA38" i="3"/>
  <c r="GB38" i="3"/>
  <c r="GC38" i="3"/>
  <c r="GD38" i="3"/>
  <c r="GE38" i="3"/>
  <c r="GF38" i="3"/>
  <c r="GG38" i="3"/>
  <c r="GH38" i="3"/>
  <c r="GI38" i="3"/>
  <c r="GJ38" i="3"/>
  <c r="GK38" i="3"/>
  <c r="GL38" i="3"/>
  <c r="FW39" i="3"/>
  <c r="FX39" i="3"/>
  <c r="FY39" i="3"/>
  <c r="FZ39" i="3"/>
  <c r="GA39" i="3"/>
  <c r="GB39" i="3"/>
  <c r="GC39" i="3"/>
  <c r="GD39" i="3"/>
  <c r="GE39" i="3"/>
  <c r="GF39" i="3"/>
  <c r="GG39" i="3"/>
  <c r="GH39" i="3"/>
  <c r="GI39" i="3"/>
  <c r="GJ39" i="3"/>
  <c r="GK39" i="3"/>
  <c r="GL39" i="3"/>
  <c r="FW40" i="3"/>
  <c r="FX40" i="3"/>
  <c r="FY40" i="3"/>
  <c r="FZ40" i="3"/>
  <c r="GA40" i="3"/>
  <c r="GB40" i="3"/>
  <c r="GC40" i="3"/>
  <c r="GD40" i="3"/>
  <c r="GE40" i="3"/>
  <c r="GF40" i="3"/>
  <c r="GG40" i="3"/>
  <c r="GH40" i="3"/>
  <c r="GI40" i="3"/>
  <c r="GJ40" i="3"/>
  <c r="GK40" i="3"/>
  <c r="GL40" i="3"/>
  <c r="FW41" i="3"/>
  <c r="FX41" i="3"/>
  <c r="FY41" i="3"/>
  <c r="FZ41" i="3"/>
  <c r="GA41" i="3"/>
  <c r="GB41" i="3"/>
  <c r="GC41" i="3"/>
  <c r="GD41" i="3"/>
  <c r="GE41" i="3"/>
  <c r="GF41" i="3"/>
  <c r="GG41" i="3"/>
  <c r="GH41" i="3"/>
  <c r="GI41" i="3"/>
  <c r="GJ41" i="3"/>
  <c r="GK41" i="3"/>
  <c r="GL41" i="3"/>
  <c r="FW43" i="3"/>
  <c r="FX43" i="3"/>
  <c r="FY43" i="3"/>
  <c r="FZ43" i="3"/>
  <c r="GA43" i="3"/>
  <c r="GB43" i="3"/>
  <c r="GC43" i="3"/>
  <c r="GD43" i="3"/>
  <c r="GE43" i="3"/>
  <c r="GF43" i="3"/>
  <c r="GG43" i="3"/>
  <c r="GH43" i="3"/>
  <c r="GI43" i="3"/>
  <c r="GJ43" i="3"/>
  <c r="GK43" i="3"/>
  <c r="GL43" i="3"/>
  <c r="FW44" i="3"/>
  <c r="FX44" i="3"/>
  <c r="FY44" i="3"/>
  <c r="FZ44" i="3"/>
  <c r="GA44" i="3"/>
  <c r="GB44" i="3"/>
  <c r="GC44" i="3"/>
  <c r="GD44" i="3"/>
  <c r="GE44" i="3"/>
  <c r="GF44" i="3"/>
  <c r="GG44" i="3"/>
  <c r="GH44" i="3"/>
  <c r="GI44" i="3"/>
  <c r="GJ44" i="3"/>
  <c r="GK44" i="3"/>
  <c r="GL44" i="3"/>
  <c r="FW45" i="3"/>
  <c r="FX45" i="3"/>
  <c r="FY45" i="3"/>
  <c r="FZ45" i="3"/>
  <c r="GA45" i="3"/>
  <c r="GB45" i="3"/>
  <c r="GC45" i="3"/>
  <c r="GD45" i="3"/>
  <c r="GE45" i="3"/>
  <c r="GF45" i="3"/>
  <c r="GG45" i="3"/>
  <c r="GH45" i="3"/>
  <c r="GI45" i="3"/>
  <c r="GJ45" i="3"/>
  <c r="GK45" i="3"/>
  <c r="GL45" i="3"/>
  <c r="FW46" i="3"/>
  <c r="FX46" i="3"/>
  <c r="FY46" i="3"/>
  <c r="FZ46" i="3"/>
  <c r="GA46" i="3"/>
  <c r="GB46" i="3"/>
  <c r="GC46" i="3"/>
  <c r="GD46" i="3"/>
  <c r="GE46" i="3"/>
  <c r="GF46" i="3"/>
  <c r="GG46" i="3"/>
  <c r="GH46" i="3"/>
  <c r="GI46" i="3"/>
  <c r="GJ46" i="3"/>
  <c r="GK46" i="3"/>
  <c r="GL46" i="3"/>
  <c r="FW47" i="3"/>
  <c r="FX47" i="3"/>
  <c r="FY47" i="3"/>
  <c r="FZ47" i="3"/>
  <c r="GA47" i="3"/>
  <c r="GB47" i="3"/>
  <c r="GC47" i="3"/>
  <c r="GD47" i="3"/>
  <c r="GE47" i="3"/>
  <c r="GF47" i="3"/>
  <c r="GG47" i="3"/>
  <c r="GH47" i="3"/>
  <c r="GI47" i="3"/>
  <c r="GJ47" i="3"/>
  <c r="GK47" i="3"/>
  <c r="GL47" i="3"/>
  <c r="FW48" i="3"/>
  <c r="FX48" i="3"/>
  <c r="FY48" i="3"/>
  <c r="FZ48" i="3"/>
  <c r="GA48" i="3"/>
  <c r="GB48" i="3"/>
  <c r="GC48" i="3"/>
  <c r="GD48" i="3"/>
  <c r="GE48" i="3"/>
  <c r="GF48" i="3"/>
  <c r="GG48" i="3"/>
  <c r="GH48" i="3"/>
  <c r="GI48" i="3"/>
  <c r="GJ48" i="3"/>
  <c r="GK48" i="3"/>
  <c r="GL48" i="3"/>
  <c r="FW49" i="3"/>
  <c r="FX49" i="3"/>
  <c r="FY49" i="3"/>
  <c r="FZ49" i="3"/>
  <c r="GA49" i="3"/>
  <c r="GB49" i="3"/>
  <c r="GC49" i="3"/>
  <c r="GD49" i="3"/>
  <c r="GE49" i="3"/>
  <c r="GF49" i="3"/>
  <c r="GG49" i="3"/>
  <c r="GH49" i="3"/>
  <c r="GI49" i="3"/>
  <c r="GJ49" i="3"/>
  <c r="GK49" i="3"/>
  <c r="GL49" i="3"/>
  <c r="FW50" i="3"/>
  <c r="FX50" i="3"/>
  <c r="FY50" i="3"/>
  <c r="FZ50" i="3"/>
  <c r="GA50" i="3"/>
  <c r="GB50" i="3"/>
  <c r="GC50" i="3"/>
  <c r="GD50" i="3"/>
  <c r="GE50" i="3"/>
  <c r="GF50" i="3"/>
  <c r="GG50" i="3"/>
  <c r="GH50" i="3"/>
  <c r="GI50" i="3"/>
  <c r="GJ50" i="3"/>
  <c r="GK50" i="3"/>
  <c r="GL50" i="3"/>
  <c r="FW51" i="3"/>
  <c r="FX51" i="3"/>
  <c r="FY51" i="3"/>
  <c r="FZ51" i="3"/>
  <c r="GA51" i="3"/>
  <c r="GB51" i="3"/>
  <c r="GC51" i="3"/>
  <c r="GD51" i="3"/>
  <c r="GE51" i="3"/>
  <c r="GF51" i="3"/>
  <c r="GG51" i="3"/>
  <c r="GH51" i="3"/>
  <c r="GI51" i="3"/>
  <c r="GJ51" i="3"/>
  <c r="GK51" i="3"/>
  <c r="GL51" i="3"/>
  <c r="FW52" i="3"/>
  <c r="FX52" i="3"/>
  <c r="FY52" i="3"/>
  <c r="FZ52" i="3"/>
  <c r="GA52" i="3"/>
  <c r="GB52" i="3"/>
  <c r="GC52" i="3"/>
  <c r="GD52" i="3"/>
  <c r="GE52" i="3"/>
  <c r="GF52" i="3"/>
  <c r="GG52" i="3"/>
  <c r="GH52" i="3"/>
  <c r="GI52" i="3"/>
  <c r="GJ52" i="3"/>
  <c r="GK52" i="3"/>
  <c r="GL52" i="3"/>
  <c r="AZ3" i="3"/>
  <c r="BK3" i="3"/>
  <c r="Q27" i="1"/>
  <c r="W27" i="1"/>
  <c r="T27" i="1"/>
  <c r="R27" i="1"/>
  <c r="Z27" i="1" s="1"/>
  <c r="V27" i="1"/>
  <c r="S27" i="1"/>
  <c r="U27" i="1"/>
  <c r="Q26" i="1"/>
  <c r="W26" i="1"/>
  <c r="T26" i="1"/>
  <c r="R26" i="1"/>
  <c r="Z26" i="1" s="1"/>
  <c r="V26" i="1"/>
  <c r="S26" i="1"/>
  <c r="U26" i="1"/>
  <c r="T25" i="1"/>
  <c r="V25" i="1"/>
  <c r="R25" i="1"/>
  <c r="Z25" i="1" s="1"/>
  <c r="Q25" i="1"/>
  <c r="W25" i="1"/>
  <c r="U25" i="1"/>
  <c r="S25" i="1"/>
  <c r="Q24" i="1"/>
  <c r="V24" i="1"/>
  <c r="T24" i="1"/>
  <c r="W24" i="1"/>
  <c r="R24" i="1"/>
  <c r="Z24" i="1" s="1"/>
  <c r="U24" i="1"/>
  <c r="S24" i="1"/>
  <c r="T23" i="1"/>
  <c r="V23" i="1"/>
  <c r="R23" i="1"/>
  <c r="Z23" i="1" s="1"/>
  <c r="W23" i="1"/>
  <c r="Q23" i="1"/>
  <c r="S23" i="1"/>
  <c r="U23" i="1"/>
  <c r="T22" i="1"/>
  <c r="V22" i="1"/>
  <c r="W22" i="1"/>
  <c r="Q22" i="1"/>
  <c r="R22" i="1"/>
  <c r="Z22" i="1" s="1"/>
  <c r="U22" i="1"/>
  <c r="S22" i="1"/>
  <c r="Q21" i="1"/>
  <c r="R21" i="1"/>
  <c r="Z21" i="1" s="1"/>
  <c r="V21" i="1"/>
  <c r="W21" i="1"/>
  <c r="T21" i="1"/>
  <c r="U21" i="1"/>
  <c r="S21" i="1"/>
  <c r="V20" i="1"/>
  <c r="Q20" i="1"/>
  <c r="W20" i="1"/>
  <c r="T20" i="1"/>
  <c r="X20" i="1" s="1"/>
  <c r="AD20" i="1" s="1"/>
  <c r="R20" i="1"/>
  <c r="Z20" i="1" s="1"/>
  <c r="S20" i="1"/>
  <c r="U20" i="1"/>
  <c r="W19" i="1"/>
  <c r="V19" i="1"/>
  <c r="Q19" i="1"/>
  <c r="T19" i="1"/>
  <c r="R19" i="1"/>
  <c r="Z19" i="1" s="1"/>
  <c r="U19" i="1"/>
  <c r="S19" i="1"/>
  <c r="W18" i="1"/>
  <c r="T18" i="1"/>
  <c r="V18" i="1"/>
  <c r="Q18" i="1"/>
  <c r="R18" i="1"/>
  <c r="Z18" i="1" s="1"/>
  <c r="U18" i="1"/>
  <c r="S18" i="1"/>
  <c r="W17" i="1"/>
  <c r="T17" i="1"/>
  <c r="Q17" i="1"/>
  <c r="R17" i="1"/>
  <c r="Z17" i="1" s="1"/>
  <c r="V17" i="1"/>
  <c r="U17" i="1"/>
  <c r="S17" i="1"/>
  <c r="R16" i="1"/>
  <c r="Z16" i="1" s="1"/>
  <c r="T16" i="1"/>
  <c r="Q16" i="1"/>
  <c r="V16" i="1"/>
  <c r="W16" i="1"/>
  <c r="S16" i="1"/>
  <c r="U16" i="1"/>
  <c r="Q15" i="1"/>
  <c r="V15" i="1"/>
  <c r="W15" i="1"/>
  <c r="T15" i="1"/>
  <c r="X15" i="1" s="1"/>
  <c r="AD15" i="1" s="1"/>
  <c r="S15" i="1"/>
  <c r="U15" i="1"/>
  <c r="Q14" i="1"/>
  <c r="V14" i="1"/>
  <c r="R14" i="1"/>
  <c r="Z14" i="1" s="1"/>
  <c r="T14" i="1"/>
  <c r="X14" i="1" s="1"/>
  <c r="AD14" i="1" s="1"/>
  <c r="W14" i="1"/>
  <c r="U14" i="1"/>
  <c r="S14" i="1"/>
  <c r="W13" i="1"/>
  <c r="R13" i="1"/>
  <c r="Z13" i="1" s="1"/>
  <c r="Q13" i="1"/>
  <c r="V13" i="1"/>
  <c r="T13" i="1"/>
  <c r="S13" i="1"/>
  <c r="U13" i="1"/>
  <c r="Q12" i="1"/>
  <c r="T12" i="1"/>
  <c r="V12" i="1"/>
  <c r="R12" i="1"/>
  <c r="Z12" i="1" s="1"/>
  <c r="W12" i="1"/>
  <c r="U12" i="1"/>
  <c r="S12" i="1"/>
  <c r="V11" i="1"/>
  <c r="Q11" i="1"/>
  <c r="R11" i="1"/>
  <c r="Z11" i="1" s="1"/>
  <c r="T11" i="1"/>
  <c r="W11" i="1"/>
  <c r="U11" i="1"/>
  <c r="S11" i="1"/>
  <c r="V10" i="1"/>
  <c r="T10" i="1"/>
  <c r="R10" i="1"/>
  <c r="Z10" i="1" s="1"/>
  <c r="W10" i="1"/>
  <c r="Q10" i="1"/>
  <c r="S10" i="1"/>
  <c r="U10" i="1"/>
  <c r="W9" i="1"/>
  <c r="R9" i="1"/>
  <c r="Z9" i="1" s="1"/>
  <c r="Q9" i="1"/>
  <c r="V9" i="1"/>
  <c r="T9" i="1"/>
  <c r="X9" i="1" s="1"/>
  <c r="AD9" i="1" s="1"/>
  <c r="U9" i="1"/>
  <c r="S9" i="1"/>
  <c r="R8" i="1"/>
  <c r="Z8" i="1" s="1"/>
  <c r="V8" i="1"/>
  <c r="W8" i="1"/>
  <c r="Q8" i="1"/>
  <c r="T8" i="1"/>
  <c r="X8" i="1" s="1"/>
  <c r="AD8" i="1" s="1"/>
  <c r="S8" i="1"/>
  <c r="U8" i="1"/>
  <c r="W7" i="1"/>
  <c r="R7" i="1"/>
  <c r="Z7" i="1" s="1"/>
  <c r="V7" i="1"/>
  <c r="Q7" i="1"/>
  <c r="T7" i="1"/>
  <c r="X7" i="1" s="1"/>
  <c r="AD7" i="1" s="1"/>
  <c r="U7" i="1"/>
  <c r="S7" i="1"/>
  <c r="Q6" i="1"/>
  <c r="V6" i="1"/>
  <c r="R6" i="1"/>
  <c r="Z6" i="1" s="1"/>
  <c r="W6" i="1"/>
  <c r="T6" i="1"/>
  <c r="X6" i="1" s="1"/>
  <c r="AD6" i="1" s="1"/>
  <c r="U6" i="1"/>
  <c r="S6" i="1"/>
  <c r="T5" i="1"/>
  <c r="Q5" i="1"/>
  <c r="R5" i="1"/>
  <c r="Z5" i="1" s="1"/>
  <c r="W5" i="1"/>
  <c r="V5" i="1"/>
  <c r="U5" i="1"/>
  <c r="S5" i="1"/>
  <c r="S4" i="1"/>
  <c r="U4" i="1"/>
  <c r="BY22" i="3"/>
  <c r="BY21" i="3"/>
  <c r="BY15" i="3"/>
  <c r="M17" i="6" l="1"/>
  <c r="M18" i="6"/>
  <c r="H32" i="8"/>
  <c r="I32" i="8"/>
  <c r="J32" i="8"/>
  <c r="K32" i="8"/>
  <c r="L32" i="8"/>
  <c r="M32" i="8"/>
  <c r="N32" i="8"/>
  <c r="D32" i="8"/>
  <c r="E32" i="8"/>
  <c r="BY27" i="3"/>
  <c r="CC27" i="3"/>
  <c r="Y27" i="1"/>
  <c r="AA27" i="1"/>
  <c r="AB27" i="1"/>
  <c r="Y26" i="1"/>
  <c r="AA26" i="1"/>
  <c r="AB26" i="1"/>
  <c r="AA25" i="1"/>
  <c r="AB25" i="1"/>
  <c r="Y25" i="1"/>
  <c r="AA24" i="1"/>
  <c r="Y24" i="1"/>
  <c r="AB24" i="1"/>
  <c r="Y23" i="1"/>
  <c r="AB23" i="1"/>
  <c r="AA23" i="1"/>
  <c r="AB22" i="1"/>
  <c r="AA22" i="1"/>
  <c r="Y22" i="1"/>
  <c r="Y21" i="1"/>
  <c r="AB21" i="1"/>
  <c r="AA21" i="1"/>
  <c r="AA20" i="1"/>
  <c r="AB20" i="1"/>
  <c r="Y20" i="1"/>
  <c r="Y19" i="1"/>
  <c r="AA19" i="1"/>
  <c r="AB19" i="1"/>
  <c r="Y18" i="1"/>
  <c r="AB18" i="1"/>
  <c r="AA18" i="1"/>
  <c r="Y17" i="1"/>
  <c r="AA17" i="1"/>
  <c r="AB17" i="1"/>
  <c r="AA16" i="1"/>
  <c r="Y16" i="1"/>
  <c r="AB16" i="1"/>
  <c r="Y15" i="1"/>
  <c r="AB15" i="1"/>
  <c r="AA15" i="1"/>
  <c r="AB14" i="1"/>
  <c r="Y14" i="1"/>
  <c r="AA14" i="1"/>
  <c r="AA13" i="1"/>
  <c r="Y13" i="1"/>
  <c r="AB13" i="1"/>
  <c r="Y12" i="1"/>
  <c r="AA12" i="1"/>
  <c r="AB12" i="1"/>
  <c r="Y11" i="1"/>
  <c r="AB11" i="1"/>
  <c r="AA11" i="1"/>
  <c r="AA10" i="1"/>
  <c r="Y10" i="1"/>
  <c r="AB10" i="1"/>
  <c r="AB9" i="1"/>
  <c r="Y9" i="1"/>
  <c r="AA9" i="1"/>
  <c r="AA8" i="1"/>
  <c r="Y8" i="1"/>
  <c r="AB8" i="1"/>
  <c r="AA7" i="1"/>
  <c r="AB7" i="1"/>
  <c r="Y7" i="1"/>
  <c r="AB6" i="1"/>
  <c r="Y6" i="1"/>
  <c r="AA6" i="1"/>
  <c r="Y5" i="1"/>
  <c r="AB5" i="1"/>
  <c r="AA5" i="1"/>
  <c r="M28" i="6"/>
  <c r="M27" i="6"/>
  <c r="M26" i="6"/>
  <c r="M25" i="6"/>
  <c r="M24" i="6"/>
  <c r="M23" i="6"/>
  <c r="M22" i="6"/>
  <c r="M21" i="6"/>
  <c r="M20" i="6"/>
  <c r="M19" i="6"/>
  <c r="M16" i="6"/>
  <c r="M15" i="6"/>
  <c r="M13" i="6"/>
  <c r="M12" i="6"/>
  <c r="M11" i="6"/>
  <c r="M10" i="6"/>
  <c r="M9" i="6"/>
  <c r="M8" i="6"/>
  <c r="M7" i="6"/>
  <c r="M4" i="6"/>
  <c r="CP3" i="4"/>
  <c r="CP4" i="4"/>
  <c r="CP5" i="4"/>
  <c r="CP6" i="4"/>
  <c r="CP7" i="4"/>
  <c r="CP8" i="4"/>
  <c r="CP9" i="4"/>
  <c r="CP10" i="4"/>
  <c r="CP11" i="4"/>
  <c r="CP12" i="4"/>
  <c r="CP13" i="4"/>
  <c r="CP14" i="4"/>
  <c r="CP15" i="4"/>
  <c r="CP16" i="4"/>
  <c r="CP17" i="4"/>
  <c r="CP18" i="4"/>
  <c r="BX14" i="4"/>
  <c r="BX18" i="4"/>
  <c r="BX17" i="4"/>
  <c r="BX16" i="4"/>
  <c r="BX15" i="4"/>
  <c r="BX13" i="4"/>
  <c r="BX12" i="4"/>
  <c r="BX11" i="4"/>
  <c r="BX10" i="4"/>
  <c r="BX9" i="4"/>
  <c r="BX8" i="4"/>
  <c r="BX7" i="4"/>
  <c r="BX6" i="4"/>
  <c r="BX5" i="4"/>
  <c r="BX4" i="4"/>
  <c r="BX3" i="4"/>
  <c r="X11" i="1"/>
  <c r="AD11" i="1" s="1"/>
  <c r="BF18" i="4"/>
  <c r="BF17" i="4"/>
  <c r="BF16" i="4"/>
  <c r="BF15" i="4"/>
  <c r="BF14" i="4"/>
  <c r="BF13" i="4"/>
  <c r="BF12" i="4"/>
  <c r="BF11" i="4"/>
  <c r="BF10" i="4"/>
  <c r="BF9" i="4"/>
  <c r="BF8" i="4"/>
  <c r="BF7" i="4"/>
  <c r="BF6" i="4"/>
  <c r="BF5" i="4"/>
  <c r="BF4" i="4"/>
  <c r="BF3" i="4"/>
  <c r="AN18" i="4"/>
  <c r="AN17" i="4"/>
  <c r="AN16" i="4"/>
  <c r="AN15" i="4"/>
  <c r="AN14" i="4"/>
  <c r="AN13" i="4"/>
  <c r="AN12" i="4"/>
  <c r="AN11" i="4"/>
  <c r="AN10" i="4"/>
  <c r="AN9" i="4"/>
  <c r="AN8" i="4"/>
  <c r="AN7" i="4"/>
  <c r="AN6" i="4"/>
  <c r="AN5" i="4"/>
  <c r="AN4" i="4"/>
  <c r="AN3" i="4"/>
  <c r="DH3" i="4"/>
  <c r="DH4" i="4"/>
  <c r="DH5" i="4"/>
  <c r="DH6" i="4"/>
  <c r="DH7" i="4"/>
  <c r="DH8" i="4"/>
  <c r="DH9" i="4"/>
  <c r="DH10" i="4"/>
  <c r="DH11" i="4"/>
  <c r="DH12" i="4"/>
  <c r="DH13" i="4"/>
  <c r="DH14" i="4"/>
  <c r="DH15" i="4"/>
  <c r="DH16" i="4"/>
  <c r="DH17" i="4"/>
  <c r="DH18" i="4"/>
  <c r="FU18" i="3"/>
  <c r="FU17" i="3"/>
  <c r="FU16" i="3"/>
  <c r="FU15" i="3"/>
  <c r="FU14" i="3"/>
  <c r="FU13" i="3"/>
  <c r="FU12" i="3"/>
  <c r="FU11" i="3"/>
  <c r="FU10" i="3"/>
  <c r="FU9" i="3"/>
  <c r="FU8" i="3"/>
  <c r="FU7" i="3"/>
  <c r="FU6" i="3"/>
  <c r="FU5" i="3"/>
  <c r="FU4" i="3"/>
  <c r="FU3" i="3"/>
  <c r="X5" i="1"/>
  <c r="AD5" i="1" s="1"/>
  <c r="FC18" i="3"/>
  <c r="FC17" i="3"/>
  <c r="FC16" i="3"/>
  <c r="FC15" i="3"/>
  <c r="FC14" i="3"/>
  <c r="FC13" i="3"/>
  <c r="FC12" i="3"/>
  <c r="FC11" i="3"/>
  <c r="FC10" i="3"/>
  <c r="FC9" i="3"/>
  <c r="FC8" i="3"/>
  <c r="FC7" i="3"/>
  <c r="FC6" i="3"/>
  <c r="FC5" i="3"/>
  <c r="FC4" i="3"/>
  <c r="FC3" i="3"/>
  <c r="GM3" i="3"/>
  <c r="GM5" i="3"/>
  <c r="GM7" i="3"/>
  <c r="GM9" i="3"/>
  <c r="GM11" i="3"/>
  <c r="GM12" i="3"/>
  <c r="GM14" i="3"/>
  <c r="GM16" i="3"/>
  <c r="GM17" i="3"/>
  <c r="X19" i="1"/>
  <c r="X18" i="1"/>
  <c r="AD18" i="1" s="1"/>
  <c r="X17" i="1"/>
  <c r="AD17" i="1" s="1"/>
  <c r="X16" i="1"/>
  <c r="AD16" i="1" s="1"/>
  <c r="X12" i="1"/>
  <c r="AD12" i="1" s="1"/>
  <c r="X10" i="1"/>
  <c r="AD10" i="1" s="1"/>
  <c r="EK18" i="3"/>
  <c r="EK17" i="3"/>
  <c r="EK16" i="3"/>
  <c r="EK15" i="3"/>
  <c r="EK14" i="3"/>
  <c r="EK13" i="3"/>
  <c r="EK12" i="3"/>
  <c r="EK11" i="3"/>
  <c r="EK10" i="3"/>
  <c r="EK9" i="3"/>
  <c r="EK8" i="3"/>
  <c r="EK7" i="3"/>
  <c r="EK6" i="3"/>
  <c r="EK5" i="3"/>
  <c r="EK4" i="3"/>
  <c r="EK3" i="3"/>
  <c r="DS18" i="3"/>
  <c r="DS17" i="3"/>
  <c r="DS16" i="3"/>
  <c r="DS15" i="3"/>
  <c r="DS14" i="3"/>
  <c r="DS13" i="3"/>
  <c r="DS12" i="3"/>
  <c r="DS11" i="3"/>
  <c r="DS10" i="3"/>
  <c r="DS9" i="3"/>
  <c r="DS8" i="3"/>
  <c r="DS7" i="3"/>
  <c r="DS6" i="3"/>
  <c r="DS5" i="3"/>
  <c r="DS4" i="3"/>
  <c r="DS3" i="3"/>
  <c r="GM4" i="3"/>
  <c r="GM6" i="3"/>
  <c r="GM8" i="3"/>
  <c r="GM10" i="3"/>
  <c r="GM13" i="3"/>
  <c r="GM15" i="3"/>
  <c r="GM18" i="3"/>
  <c r="X13" i="1"/>
  <c r="AD13" i="1" s="1"/>
  <c r="AZ30" i="3"/>
  <c r="X27" i="1"/>
  <c r="X26" i="1"/>
  <c r="AD26" i="1" s="1"/>
  <c r="X25" i="1"/>
  <c r="AD25" i="1" s="1"/>
  <c r="X24" i="1"/>
  <c r="AD24" i="1" s="1"/>
  <c r="X23" i="1"/>
  <c r="AD23" i="1" s="1"/>
  <c r="X22" i="1"/>
  <c r="AD22" i="1" s="1"/>
  <c r="X21" i="1"/>
  <c r="AD21" i="1" s="1"/>
  <c r="AD19" i="1" l="1"/>
  <c r="AD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tc={10d85d0f-cd6e-406f-a764-d8d397671cc8}</author>
  </authors>
  <commentList>
    <comment ref="A1" authorId="0" shapeId="0" xr:uid="{10D85D0F-CD6E-406F-A764-D8D397671CC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Equity Based showing wrong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tc={6488d326-27f9-40da-b8c3-e22e8c9c389a}</author>
    <author>tc={ed790ebf-10f4-4ca9-8a42-e445ffb9e904}</author>
  </authors>
  <commentList>
    <comment ref="GM3" authorId="0" shapeId="0" xr:uid="{6488D326-27F9-40DA-B8C3-E22E8C9C389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
</t>
        </r>
      </text>
    </comment>
    <comment ref="AF25" authorId="1" shapeId="0" xr:uid="{ED790EBF-10F4-4CA9-8A42-E445FFB9E90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number diff 2023 and 2022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tc={e05d5d59-ba8a-4937-9cb6-1de3e1c7a568}</author>
    <author>tc={acd5ddd6-b418-44fc-a695-bea8ee2d9b35}</author>
  </authors>
  <commentList>
    <comment ref="X9" authorId="0" shapeId="0" xr:uid="{E05D5D59-BA8A-4937-9CB6-1DE3E1C7A56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Problem showing in some years
</t>
        </r>
      </text>
    </comment>
    <comment ref="AV19" authorId="1" shapeId="0" xr:uid="{ACD5DDD6-B418-44FC-A695-BEA8EE2D9B3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Equity Section is missing under total equity, non-current and current liabilities
</t>
        </r>
      </text>
    </comment>
  </commentList>
</comments>
</file>

<file path=xl/sharedStrings.xml><?xml version="1.0" encoding="utf-8"?>
<sst xmlns="http://schemas.openxmlformats.org/spreadsheetml/2006/main" count="1073" uniqueCount="547">
  <si>
    <t>Amount in BUSD</t>
  </si>
  <si>
    <t>Year</t>
  </si>
  <si>
    <t>Operating Cash Margin</t>
  </si>
  <si>
    <t>Operating Cash Margin(3 year Sum)</t>
  </si>
  <si>
    <t xml:space="preserve">(Invested)/generated from Net Working Assets </t>
  </si>
  <si>
    <t>(Invested)/generated from Net Working Assets (3 Year)</t>
  </si>
  <si>
    <t>Total Sources of cash flow for 3 years</t>
  </si>
  <si>
    <t>3 Year Operating Cash Margin and Invested / Generated from Net working capital / 3 Year Total Sources of Cash Flow</t>
  </si>
  <si>
    <t xml:space="preserve">Revenue </t>
  </si>
  <si>
    <t>Five year Revenue  CAGR</t>
  </si>
  <si>
    <t>Three year Revenue CAGR</t>
  </si>
  <si>
    <t>GDP</t>
  </si>
  <si>
    <t>Three year GDP CAGR</t>
  </si>
  <si>
    <t>5 year GDP CAGR</t>
  </si>
  <si>
    <t>GDP Multiplier * Three year GDP CAGR</t>
  </si>
  <si>
    <t>Revenue Available for Less than 3 Financial Years</t>
  </si>
  <si>
    <t>Free Cash Flow Based Valuation</t>
  </si>
  <si>
    <t>3 Year Revenue CAGR Less than equal to 3 Year CAGR GDP</t>
  </si>
  <si>
    <t>3 Year Revenue CAGR More than equal to 3 Year CAGR GDP But Less than equal to Multiplier time 3 Years CAGR GDP</t>
  </si>
  <si>
    <t>3 Year Operating Cash Margin and Invested / Generated from Net working capital less than 30% of 3 Year Total Sources of Cash Flow</t>
  </si>
  <si>
    <t>STOCK PERFORMANCE CHART</t>
  </si>
  <si>
    <t>3 Year Revenue CAGR greater than equal to Multiplier Time Revenue Multiple CAGR of 3 Year Nominal GDP</t>
  </si>
  <si>
    <r>
      <rPr>
        <b/>
        <sz val="11"/>
        <color rgb="FF000000"/>
        <rFont val="Arial"/>
      </rPr>
      <t>AND</t>
    </r>
    <r>
      <rPr>
        <b/>
        <sz val="11"/>
        <color rgb="FF000000"/>
        <rFont val="Arial"/>
      </rPr>
      <t xml:space="preserve"> 3 Year Operating Cash Margin and Invested/ Generated from Net working capitalmore than 30% of Total Sources of Cash Flow
If fails, Mark to Early Stage </t>
    </r>
  </si>
  <si>
    <t>3 Year Revenue CAGR is Less than equal to 5 Year Revenue CAGR</t>
  </si>
  <si>
    <t>3 Year Revenue CAGR is Greater than equal to 5 Year Revenue CAGR</t>
  </si>
  <si>
    <t>High Growth Company</t>
  </si>
  <si>
    <t>Early Stage</t>
  </si>
  <si>
    <t>Low To Moderate</t>
  </si>
  <si>
    <t>Total outstanding share including future commitment</t>
  </si>
  <si>
    <t>Attempt To Revival</t>
  </si>
  <si>
    <t>Decline</t>
  </si>
  <si>
    <t>Number of Years</t>
  </si>
  <si>
    <t>Final Result</t>
  </si>
  <si>
    <t>Frontend Displays</t>
  </si>
  <si>
    <t>Market Capitalization Evolution</t>
  </si>
  <si>
    <t>Market Valuation Components and Implied Earning Growth Rates</t>
  </si>
  <si>
    <t>Market Cap</t>
  </si>
  <si>
    <t>Earning Yield Comparison</t>
  </si>
  <si>
    <t>Microsoft Corporation</t>
  </si>
  <si>
    <t>Price Earning Ratio</t>
  </si>
  <si>
    <t>Free Cash Flows</t>
  </si>
  <si>
    <t>Free Cash Flows to Dereive Market Cap(RHS)</t>
  </si>
  <si>
    <t>FY 2000</t>
  </si>
  <si>
    <t>Teasury Yield</t>
  </si>
  <si>
    <t>Comparative Price to Earning</t>
  </si>
  <si>
    <t xml:space="preserve"> Numers</t>
  </si>
  <si>
    <t>Latest Firm value1%</t>
  </si>
  <si>
    <t>Latest Firm value2%</t>
  </si>
  <si>
    <t>Price to Book Value/Price to Sales</t>
  </si>
  <si>
    <t>Firm value3%</t>
  </si>
  <si>
    <t>Firm value3.87%</t>
  </si>
  <si>
    <t>Firm value4%</t>
  </si>
  <si>
    <t>Cash Flow Yields</t>
  </si>
  <si>
    <t>-%</t>
  </si>
  <si>
    <t>-</t>
  </si>
  <si>
    <t>Firm value 5%</t>
  </si>
  <si>
    <t>Net Asset Value Comparisons</t>
  </si>
  <si>
    <t>Firm value6%</t>
  </si>
  <si>
    <t>Firm value6.62%</t>
  </si>
  <si>
    <t>Firm value8%</t>
  </si>
  <si>
    <t>Firm value9%</t>
  </si>
  <si>
    <t>Market Cap Co-relation with Underlying Business</t>
  </si>
  <si>
    <t>Firm value10%</t>
  </si>
  <si>
    <t>Firm value11%</t>
  </si>
  <si>
    <t>Firm value12%</t>
  </si>
  <si>
    <t>Firm value13%</t>
  </si>
  <si>
    <t>Firm value14%</t>
  </si>
  <si>
    <t>Firm value15%</t>
  </si>
  <si>
    <t>Free Cash Flow (Latest Average Based Valuation)1%...15%</t>
  </si>
  <si>
    <t xml:space="preserve">3..All Years Average </t>
  </si>
  <si>
    <t>3year Average Firm value1%</t>
  </si>
  <si>
    <t>3year Average Firm value2%</t>
  </si>
  <si>
    <t>3year Firm value3%</t>
  </si>
  <si>
    <t>3year Firm value3.87%</t>
  </si>
  <si>
    <t>3year Firm value4%</t>
  </si>
  <si>
    <t>3year Firm value5%</t>
  </si>
  <si>
    <t>3year Firm value6%</t>
  </si>
  <si>
    <t>3year Firm value6.62%</t>
  </si>
  <si>
    <t>Average Firm value8%</t>
  </si>
  <si>
    <t>3year Firm value9%</t>
  </si>
  <si>
    <t>3year Average Firm value10%</t>
  </si>
  <si>
    <t>3year Firm value11%</t>
  </si>
  <si>
    <t>3year Average Firm value12%</t>
  </si>
  <si>
    <t>3year Firm value13%</t>
  </si>
  <si>
    <t>3year Firm value14%</t>
  </si>
  <si>
    <t>3year Average Firm value15%</t>
  </si>
  <si>
    <t>Free Cash Flow (3 years Average Based Valuation)1%...15%</t>
  </si>
  <si>
    <t>5 to All Year Average</t>
  </si>
  <si>
    <t>Free Cash Flow (5 years Average Based Valuation) 1 %</t>
  </si>
  <si>
    <t>Lates Firm value 2%</t>
  </si>
  <si>
    <t>Latest Firm value3%</t>
  </si>
  <si>
    <t>Firm value5%</t>
  </si>
  <si>
    <t>Firm value6.33%</t>
  </si>
  <si>
    <t>Firm value7%</t>
  </si>
  <si>
    <t>Company Name</t>
  </si>
  <si>
    <t>Years</t>
  </si>
  <si>
    <t>Revenue</t>
  </si>
  <si>
    <t>S&amp;P 500</t>
  </si>
  <si>
    <t>Net Profit (W/o Excep Items)</t>
  </si>
  <si>
    <t>Price To Earning Ratio</t>
  </si>
  <si>
    <t>Free Cash Flow (5 years Average Based Valuation)1%...15%</t>
  </si>
  <si>
    <t>Price To Earning Ratio(Excep)</t>
  </si>
  <si>
    <t>10 Years Average</t>
  </si>
  <si>
    <t>NET Capex</t>
  </si>
  <si>
    <t>Taxation</t>
  </si>
  <si>
    <t>(Invested)/generated from Net Working Assets</t>
  </si>
  <si>
    <t>Debt Service Cost Paid</t>
  </si>
  <si>
    <t>Free Cash Flow</t>
  </si>
  <si>
    <t xml:space="preserve">Total Outstanding Share </t>
  </si>
  <si>
    <t>Total Outstanding Share (%Growth)</t>
  </si>
  <si>
    <t>Share Price Per Share</t>
  </si>
  <si>
    <t>Market Capitalization</t>
  </si>
  <si>
    <t>Mcap Growth %</t>
  </si>
  <si>
    <t>FY 2001</t>
  </si>
  <si>
    <t>Equity</t>
  </si>
  <si>
    <t>Free Cash Flow (10 years Average Based Valuation)1%...15%</t>
  </si>
  <si>
    <t>All Year Average</t>
  </si>
  <si>
    <t>Equity (%Growth)</t>
  </si>
  <si>
    <t>Free Cash Flow (All years Average Based Valuation) 1 %</t>
  </si>
  <si>
    <t>Net Tangible Asset Value</t>
  </si>
  <si>
    <t>Free Cash Flow (All years Average Based Valuation) 2 %</t>
  </si>
  <si>
    <t>Net Tangible Asset Value (%Growth)</t>
  </si>
  <si>
    <t>Free Cash Flow (All years Average Based Valuation) 3 %</t>
  </si>
  <si>
    <t>Free Cash Flow (All years Average Based Valuation) 3.87 %</t>
  </si>
  <si>
    <t>Hurdle rate</t>
  </si>
  <si>
    <t>Free Cash Flow (All years Average Based Valuation) 4 %</t>
  </si>
  <si>
    <t>Free Cash Flow (All years Average Based Valuation) 5 %</t>
  </si>
  <si>
    <t>Free Cash Flow (All years Average Based Valuation) 6 %</t>
  </si>
  <si>
    <t>Book Value (Previous Year) Component of Market Valuation</t>
  </si>
  <si>
    <t>Free Cash Flow (All years Average Based Valuation) 6.62 %</t>
  </si>
  <si>
    <t>Exceptional Items</t>
  </si>
  <si>
    <t>Free Cash Flow (All years Average Based Valuation) 8 %</t>
  </si>
  <si>
    <t>No Growth Scenario Component  of Market Valuation</t>
  </si>
  <si>
    <t>Free Cash Flow (All years Average Based Valuation) 9 %</t>
  </si>
  <si>
    <t>Free Cash Flow (All years Average Based Valuation) 10 %</t>
  </si>
  <si>
    <t>Speculative Value Component of Market Valuation</t>
  </si>
  <si>
    <t>Free Cash Flow (All years Average Based Valuation) 11 %</t>
  </si>
  <si>
    <t>Free Cash Flow (All years Average Based Valuation) 12 %</t>
  </si>
  <si>
    <t>Implied Growth Rate to Reach Market Valuation</t>
  </si>
  <si>
    <t>Free Cash Flow (All years Average Based Valuation) 13 %</t>
  </si>
  <si>
    <t>Check for Ratio</t>
  </si>
  <si>
    <t>Free Cash Flow (All years Average Based Valuation) 14 %</t>
  </si>
  <si>
    <t>Free Cash Flow (All years Average Based Valuation) 15 %</t>
  </si>
  <si>
    <t>Net Profit After Tax</t>
  </si>
  <si>
    <t>Free Cash Flow (All years Average Based Valuation)1%...15%</t>
  </si>
  <si>
    <t>Free Cash Flow to Dereive Market cap (RHS)  1 %</t>
  </si>
  <si>
    <t>Free Cash Flow to Dereive Market cap  2 %</t>
  </si>
  <si>
    <t>Free Cash Flow to Dereive Market cap 3 %</t>
  </si>
  <si>
    <t>Price to Earning Ratio</t>
  </si>
  <si>
    <t>Free Cash Flow to Dereive Market cap 3.87 %</t>
  </si>
  <si>
    <t>Free Cash Flow to Dereive Market cap 4 %</t>
  </si>
  <si>
    <t>Price to Earning Ratio (Excep Items)</t>
  </si>
  <si>
    <t>Free Cash Flow to Dereive Market cap 5 %</t>
  </si>
  <si>
    <t>Free Cash Flow to Dereive Market cap 6 %</t>
  </si>
  <si>
    <t>Free Cash Flow to Dereive Market cap 6.62 %</t>
  </si>
  <si>
    <t>FY 2002</t>
  </si>
  <si>
    <t>Free Cash Flow to Dereive Market cap 8 %</t>
  </si>
  <si>
    <t>Price To Earnings (Average (All Year To Latest)</t>
  </si>
  <si>
    <t>Free Cash Flow to Dereive Market cap 9 %</t>
  </si>
  <si>
    <t>Comparative Price to Earning (Excep Items)</t>
  </si>
  <si>
    <t>Free Cash Flow to Dereive Market cap 10 %</t>
  </si>
  <si>
    <t>Free Cash Flow to Dereive Market cap ) 11 %</t>
  </si>
  <si>
    <t>Free Cash Flow to Dereive Market cap 12 %</t>
  </si>
  <si>
    <t>Mcap to Equity</t>
  </si>
  <si>
    <t>Free Cash Flow to Dereive Market cap 13 %</t>
  </si>
  <si>
    <t>Mcap to Revenue</t>
  </si>
  <si>
    <t>Free Cash Flow to Dereive Market cap 14 %</t>
  </si>
  <si>
    <t>Intangible Assets</t>
  </si>
  <si>
    <t>Free Cash Flow to Dereive Market cap 15 %</t>
  </si>
  <si>
    <t>Net Tangible Asset</t>
  </si>
  <si>
    <t>Free Cash Flow to dereive mcap (1%...15%)</t>
  </si>
  <si>
    <t>Mcap to Net Tangible Asset</t>
  </si>
  <si>
    <t>Cash Available to Satisfy Finance Providers</t>
  </si>
  <si>
    <t>Net Cash generated/(Absorbed) before Financing</t>
  </si>
  <si>
    <t>Cash Flow Available to Satisfy Finance Providers Yield</t>
  </si>
  <si>
    <t>Cash Flow Availability before Financing Yield</t>
  </si>
  <si>
    <t>Current assets</t>
  </si>
  <si>
    <t>Current Liabilities</t>
  </si>
  <si>
    <t>Non-current Liabilities</t>
  </si>
  <si>
    <t>Net Current Asset Value</t>
  </si>
  <si>
    <t>Cash and cash equivalents</t>
  </si>
  <si>
    <t>Net Cash Asset Value</t>
  </si>
  <si>
    <t>Mcap</t>
  </si>
  <si>
    <t>Free Cash Flow  (Excep Items)</t>
  </si>
  <si>
    <t>Npat (Excep Items)</t>
  </si>
  <si>
    <t>5 Years Mcap</t>
  </si>
  <si>
    <t>(Invested)/generated From Net Working Assets</t>
  </si>
  <si>
    <t>5 Years Revenue</t>
  </si>
  <si>
    <t>5 Years FCF</t>
  </si>
  <si>
    <t>5 Years Npat(Excep Items</t>
  </si>
  <si>
    <t>10 Years Mcap</t>
  </si>
  <si>
    <t>10 Years Revenue</t>
  </si>
  <si>
    <t>10 Years FCF</t>
  </si>
  <si>
    <t>10 Years Npat(Excep Items</t>
  </si>
  <si>
    <t>FY 2003</t>
  </si>
  <si>
    <t>Microsoft</t>
  </si>
  <si>
    <t>Cash Available To Satisfy Finance Providers</t>
  </si>
  <si>
    <t>FY 2004</t>
  </si>
  <si>
    <t>Dividend &amp; Dividend Tax Paid</t>
  </si>
  <si>
    <t>FY 2005</t>
  </si>
  <si>
    <t>Investments/Loans &amp; Advances</t>
  </si>
  <si>
    <t>Net Cash generated/(Absorbed) Before Financing</t>
  </si>
  <si>
    <t>FY 2006</t>
  </si>
  <si>
    <t>Increase/(decrease) In Equity</t>
  </si>
  <si>
    <t>Increase/(decrease) In Debt</t>
  </si>
  <si>
    <t>FY 2007</t>
  </si>
  <si>
    <t>Other Financing Related Items</t>
  </si>
  <si>
    <t>FY 2008</t>
  </si>
  <si>
    <t>Adjustment Item</t>
  </si>
  <si>
    <t>FY 2009</t>
  </si>
  <si>
    <t>Total Change In Financing</t>
  </si>
  <si>
    <t>FY 2010</t>
  </si>
  <si>
    <t>(Increase)/Decrease In Cash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</si>
  <si>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</si>
  <si>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</si>
  <si>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</si>
  <si>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</si>
  <si>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</si>
  <si>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</si>
  <si>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</si>
  <si>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</si>
  <si>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</si>
  <si>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</si>
  <si>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</si>
  <si>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</si>
  <si>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</si>
  <si>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</si>
  <si>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</si>
  <si>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High Growth</t>
  </si>
  <si>
    <t>Capitalization Structure (Debt &amp; Equity)</t>
  </si>
  <si>
    <t>Debt to Equity in Capital Structure</t>
  </si>
  <si>
    <t>Borrowing to Equity Ratio/Total Liabilities to Equity Ratio</t>
  </si>
  <si>
    <t>Borrowing Profile for the Company</t>
  </si>
  <si>
    <t>Borrowing Profile (% of Total)</t>
  </si>
  <si>
    <t>Debt Service Costs Materiality</t>
  </si>
  <si>
    <t>Debt Service Capability</t>
  </si>
  <si>
    <t>Borrowing Interest % for the Company</t>
  </si>
  <si>
    <t>Amount in BUSD (Final/Fiscal Year Data)</t>
  </si>
  <si>
    <t>Amount in BUSD(Quartely Data)</t>
  </si>
  <si>
    <t>Amount in BUSD (Half Yearly)</t>
  </si>
  <si>
    <t>Cur Borrowings</t>
  </si>
  <si>
    <t>Non- Cur Borrowings</t>
  </si>
  <si>
    <t>Total Borrowings</t>
  </si>
  <si>
    <t>Minority interest</t>
  </si>
  <si>
    <t>Borrowing %</t>
  </si>
  <si>
    <t>Equity %</t>
  </si>
  <si>
    <t>Minority %</t>
  </si>
  <si>
    <t>Total Liabilities</t>
  </si>
  <si>
    <t>Borrowings to Equity Ratio (LHS)</t>
  </si>
  <si>
    <t>Total Liabilities to Equity Ratio (RHS)</t>
  </si>
  <si>
    <t>Cost of Sales</t>
  </si>
  <si>
    <t>Expenses</t>
  </si>
  <si>
    <t xml:space="preserve">EBIT </t>
  </si>
  <si>
    <t>Amortization and depreciation</t>
  </si>
  <si>
    <t>EBITDA</t>
  </si>
  <si>
    <t>Borrowings to EBITDA Ratio (LHS)</t>
  </si>
  <si>
    <t>Current Borrowings</t>
  </si>
  <si>
    <t>Non- Current Borrowings</t>
  </si>
  <si>
    <t>Net Cash in the Company</t>
  </si>
  <si>
    <t>Current Borrowing (% of Total)</t>
  </si>
  <si>
    <t>Non-Current Borrowing (% of Total)</t>
  </si>
  <si>
    <t>Debt Service Cost Paid(Cash Flow)</t>
  </si>
  <si>
    <t>Debt Service Costs(P&amp;L Profile)</t>
  </si>
  <si>
    <t>Debt Service Costs Leases(P&amp;L Profile)</t>
  </si>
  <si>
    <t>Debt Service Capability (Cash Flow Based) %</t>
  </si>
  <si>
    <t>Debt Service Capability (P&amp;L Based) %</t>
  </si>
  <si>
    <t>Profit Available for Taxation</t>
  </si>
  <si>
    <t>Debt Coverage %</t>
  </si>
  <si>
    <t>Debt Service Cost Paid (Cash Flow) %</t>
  </si>
  <si>
    <t>Debt Service Cost (P&amp;L) %</t>
  </si>
  <si>
    <t>Paremeters</t>
  </si>
  <si>
    <t>FY'2000</t>
  </si>
  <si>
    <t>FY'2001</t>
  </si>
  <si>
    <t>FY'2002</t>
  </si>
  <si>
    <t>FY'2003</t>
  </si>
  <si>
    <t>FY'2004</t>
  </si>
  <si>
    <t>FY'2005</t>
  </si>
  <si>
    <t>FY'2006</t>
  </si>
  <si>
    <t>FY'2007</t>
  </si>
  <si>
    <t>FY'2008</t>
  </si>
  <si>
    <t>FY'2009</t>
  </si>
  <si>
    <t>FY'2010</t>
  </si>
  <si>
    <t>FY'2011</t>
  </si>
  <si>
    <t>FY'2012</t>
  </si>
  <si>
    <t>FY'2013</t>
  </si>
  <si>
    <t>FY'2014</t>
  </si>
  <si>
    <t>FY'2015</t>
  </si>
  <si>
    <t>FY'2016</t>
  </si>
  <si>
    <t>FY'2017</t>
  </si>
  <si>
    <t>FY'2018</t>
  </si>
  <si>
    <t>FY'2019</t>
  </si>
  <si>
    <t>FY'2020</t>
  </si>
  <si>
    <t>FY'2021</t>
  </si>
  <si>
    <t>FY'2022</t>
  </si>
  <si>
    <t>FY'2023</t>
  </si>
  <si>
    <t>FY'2024</t>
  </si>
  <si>
    <t>Q4'2000</t>
  </si>
  <si>
    <t>Q4'2001</t>
  </si>
  <si>
    <t>Q4'2002</t>
  </si>
  <si>
    <t>Q4'2003</t>
  </si>
  <si>
    <t>Q4'2004</t>
  </si>
  <si>
    <t>Q4'2005</t>
  </si>
  <si>
    <t>Q4'2006</t>
  </si>
  <si>
    <t>Q4'2007</t>
  </si>
  <si>
    <t>Q4'2008</t>
  </si>
  <si>
    <t>Q4'2009</t>
  </si>
  <si>
    <t>Q4'2010</t>
  </si>
  <si>
    <t>Q4'2011</t>
  </si>
  <si>
    <t>Q4'2012</t>
  </si>
  <si>
    <t>Q4'2013</t>
  </si>
  <si>
    <t>Q4'2014</t>
  </si>
  <si>
    <t>Q4'2015</t>
  </si>
  <si>
    <t>Q4'2016</t>
  </si>
  <si>
    <t>Q4'2017</t>
  </si>
  <si>
    <t>Q4'2018</t>
  </si>
  <si>
    <t>Q4'2019</t>
  </si>
  <si>
    <t>Q4'2020</t>
  </si>
  <si>
    <t>Q4'2021</t>
  </si>
  <si>
    <t>Q4'2022</t>
  </si>
  <si>
    <t>Q4'2023</t>
  </si>
  <si>
    <t>Q4'2024</t>
  </si>
  <si>
    <t>Q3'2025</t>
  </si>
  <si>
    <t>H2'2000</t>
  </si>
  <si>
    <t>H2'2001</t>
  </si>
  <si>
    <t>H2'2002</t>
  </si>
  <si>
    <t>H2'2003</t>
  </si>
  <si>
    <t>H2'2004</t>
  </si>
  <si>
    <t>H2'2005</t>
  </si>
  <si>
    <t>H2'2006</t>
  </si>
  <si>
    <t>H2'2007</t>
  </si>
  <si>
    <t>H2'2008</t>
  </si>
  <si>
    <t>H2'2009</t>
  </si>
  <si>
    <t>H2'2010</t>
  </si>
  <si>
    <t>H2'2011</t>
  </si>
  <si>
    <t>H2'2012</t>
  </si>
  <si>
    <t>H2'2013</t>
  </si>
  <si>
    <t>H2'2014</t>
  </si>
  <si>
    <t>H2'2015</t>
  </si>
  <si>
    <t>H2'2016</t>
  </si>
  <si>
    <t>H2'2017</t>
  </si>
  <si>
    <t>H2'2018</t>
  </si>
  <si>
    <t>H2'2019</t>
  </si>
  <si>
    <t>H2'2020</t>
  </si>
  <si>
    <t>H2'2021</t>
  </si>
  <si>
    <t>H2'2022</t>
  </si>
  <si>
    <t>H2'2023</t>
  </si>
  <si>
    <t>H2'2024</t>
  </si>
  <si>
    <t>Assets</t>
  </si>
  <si>
    <t>Current Assets</t>
  </si>
  <si>
    <t>Cash And Cash Equivalents</t>
  </si>
  <si>
    <t>Receivables</t>
  </si>
  <si>
    <t>Inventories</t>
  </si>
  <si>
    <t>Securities Lending Payable</t>
  </si>
  <si>
    <t>Other Current Assets</t>
  </si>
  <si>
    <t>Investments-afs</t>
  </si>
  <si>
    <t>Non-current Assets</t>
  </si>
  <si>
    <t>Fixed Assets</t>
  </si>
  <si>
    <t>Investments</t>
  </si>
  <si>
    <t>Tax Assets</t>
  </si>
  <si>
    <t>CAGR %</t>
  </si>
  <si>
    <t>Other Long-term Assets</t>
  </si>
  <si>
    <t>Right To Use Assets</t>
  </si>
  <si>
    <t>Other Non-current Assets</t>
  </si>
  <si>
    <t>Latest Year</t>
  </si>
  <si>
    <t>Total Equity, Non-current And Current Liabilities</t>
  </si>
  <si>
    <t>Average All Time</t>
  </si>
  <si>
    <t>Payables</t>
  </si>
  <si>
    <t>Accrued Compensation</t>
  </si>
  <si>
    <t>3 Years</t>
  </si>
  <si>
    <t>Unearned Revenue</t>
  </si>
  <si>
    <t>Other Current Liabilities</t>
  </si>
  <si>
    <t>Contract Liability</t>
  </si>
  <si>
    <t>Current Employee Benefit Liabilities</t>
  </si>
  <si>
    <t>5 Years</t>
  </si>
  <si>
    <t>Deposits Received For Securities Loaned At Carrying Value</t>
  </si>
  <si>
    <t>Tax Liabilities</t>
  </si>
  <si>
    <t>Long-term Unearned Revenue</t>
  </si>
  <si>
    <t>All Years</t>
  </si>
  <si>
    <t>Other Long-term Liabilities</t>
  </si>
  <si>
    <t>Borrowings</t>
  </si>
  <si>
    <t>Leases</t>
  </si>
  <si>
    <t>Unexplained Item (related To Esops)</t>
  </si>
  <si>
    <t>Other Liabilities Non-current</t>
  </si>
  <si>
    <t>Contract Liabilities</t>
  </si>
  <si>
    <t>Deferred Revenue</t>
  </si>
  <si>
    <t>Commitments And Contingencies</t>
  </si>
  <si>
    <t>Non Controlling Interest</t>
  </si>
  <si>
    <t>Redeemable Noncontrolling Interest</t>
  </si>
  <si>
    <t>Minority Interest</t>
  </si>
  <si>
    <t>% Adjustment Of Total Assets</t>
  </si>
  <si>
    <t>% Adjustment Of Total Equity, Non-current And Current Liabilities</t>
  </si>
  <si>
    <t>Working Capital Days</t>
  </si>
  <si>
    <t>Capex needs for business</t>
  </si>
  <si>
    <t>Depreciation/Amortization for the Company</t>
  </si>
  <si>
    <t>Current Asset and Acid Test Ratio</t>
  </si>
  <si>
    <t>Days</t>
  </si>
  <si>
    <t>Days of Receivable</t>
  </si>
  <si>
    <t>Days of Payable</t>
  </si>
  <si>
    <t>Days of Inventories</t>
  </si>
  <si>
    <t>Days of Working</t>
  </si>
  <si>
    <t>Net Capex</t>
  </si>
  <si>
    <t>Operating Expense-Depreciation and Amortisation</t>
  </si>
  <si>
    <t>Ratio of Net Capex to Depreciation &amp; Amortisation (RHS)</t>
  </si>
  <si>
    <t>Depreciation as % of Fixed Assets/Intangibles</t>
  </si>
  <si>
    <t>Depreciation/Amortisation - Leases As % of Right of Asset Use</t>
  </si>
  <si>
    <t>Current assets to Current liabilities Ratio</t>
  </si>
  <si>
    <t>Total Inventories</t>
  </si>
  <si>
    <t>Acid Ratio</t>
  </si>
  <si>
    <t xml:space="preserve">Revenue Profile </t>
  </si>
  <si>
    <t>P&amp;L profile for the company</t>
  </si>
  <si>
    <t>Earning Before Interest and Tax (EBIT) / Profit Before Tax (PBT)</t>
  </si>
  <si>
    <t>Taxation As % of Profit Before Tax</t>
  </si>
  <si>
    <t>Tax Assets and Liabilities</t>
  </si>
  <si>
    <t>Margin % (Cash Flow Vs P&amp;L)</t>
  </si>
  <si>
    <t>Earning Per Share</t>
  </si>
  <si>
    <t>Product</t>
  </si>
  <si>
    <t>Service and Others</t>
  </si>
  <si>
    <t>Client</t>
  </si>
  <si>
    <t>Server and Tools</t>
  </si>
  <si>
    <t>Information Worker</t>
  </si>
  <si>
    <t>Microsoft Business Solutions</t>
  </si>
  <si>
    <t>MSN</t>
  </si>
  <si>
    <t>Mobile and Embedded Devices</t>
  </si>
  <si>
    <t>Home and Entertainment</t>
  </si>
  <si>
    <t>Reconciling amounts</t>
  </si>
  <si>
    <t>other income</t>
  </si>
  <si>
    <t>Service and other revenue</t>
  </si>
  <si>
    <t>Operating Revenue-Core Operations</t>
  </si>
  <si>
    <t>Revenue for the Company</t>
  </si>
  <si>
    <t>Revenues of the company</t>
  </si>
  <si>
    <t>Subsidy income</t>
  </si>
  <si>
    <t>Other income (expense), net</t>
  </si>
  <si>
    <t>Other Nonoperating Income Expense</t>
  </si>
  <si>
    <t>Server products and cloud services</t>
  </si>
  <si>
    <t>Office products and cloud services</t>
  </si>
  <si>
    <t>Windows</t>
  </si>
  <si>
    <t>Gaming</t>
  </si>
  <si>
    <t>LinkedIn</t>
  </si>
  <si>
    <t>Search and news advertising</t>
  </si>
  <si>
    <t>Enterprise Services</t>
  </si>
  <si>
    <t>Devices</t>
  </si>
  <si>
    <t>Other Net Sales</t>
  </si>
  <si>
    <t>Dynamics</t>
  </si>
  <si>
    <t>Total Revenue</t>
  </si>
  <si>
    <t>Revenue (% Growth)</t>
  </si>
  <si>
    <t>Costs of Sale %</t>
  </si>
  <si>
    <t>Expenses %</t>
  </si>
  <si>
    <t>Taxation Expense</t>
  </si>
  <si>
    <t>Taxation Expense %</t>
  </si>
  <si>
    <t>Minority Interest/Associate Profit and Loss</t>
  </si>
  <si>
    <t>Minority Interest/Associate Profit and Loss %</t>
  </si>
  <si>
    <t>Net Profit After Tax %</t>
  </si>
  <si>
    <t>Exceptional Items %</t>
  </si>
  <si>
    <t>EBIT %</t>
  </si>
  <si>
    <t>Profit Before Tax</t>
  </si>
  <si>
    <t>Profit Before Tax %</t>
  </si>
  <si>
    <t>Taxes Paid in Cash Flow (As % of Profit Before Tax)</t>
  </si>
  <si>
    <t>Taxes Accrued in P&amp;L (As % of Profit Before Tax)</t>
  </si>
  <si>
    <t>Current Tax liabilities</t>
  </si>
  <si>
    <t>Non- Tax liabilities</t>
  </si>
  <si>
    <t>Net Profit (W/o Exceptional Items)</t>
  </si>
  <si>
    <t xml:space="preserve">Net Profit (W/o Excep Items) Growth % </t>
  </si>
  <si>
    <t>Net Profit after tax</t>
  </si>
  <si>
    <t>Net Profit after tax Growth %</t>
  </si>
  <si>
    <t>Net Margin % (PL Based)</t>
  </si>
  <si>
    <t>Operating Cash Margin %</t>
  </si>
  <si>
    <t xml:space="preserve">Net Profit Margin % (Excep Items based on PL) </t>
  </si>
  <si>
    <t>Debt service cost Paid</t>
  </si>
  <si>
    <t>Net Cash Margin(Cash Flow)</t>
  </si>
  <si>
    <t>Net Cash Margin(Cash Flow) %</t>
  </si>
  <si>
    <t>Excess Cash Margin %</t>
  </si>
  <si>
    <t>Net Margin % (Excep items)</t>
  </si>
  <si>
    <t>Excess Cash Margin % (w/o Excep Item)</t>
  </si>
  <si>
    <t>Earning Per Share (Calculated)</t>
  </si>
  <si>
    <t>Earning Per Share Based on NPAT (W/o Excep Items) (Calculated)</t>
  </si>
  <si>
    <t>Sources of Cash Flow</t>
  </si>
  <si>
    <t>Usage of Cash Flow</t>
  </si>
  <si>
    <t>Reported Cash Flow Metrics</t>
  </si>
  <si>
    <t>Free Cash Flows (W/o Excep Items)</t>
  </si>
  <si>
    <t>Increase/(decrease) in Debt</t>
  </si>
  <si>
    <t>Increase/(decrease) in equity</t>
  </si>
  <si>
    <t>Other Financing Related items</t>
  </si>
  <si>
    <t>(Increase)/Decrease in Cash</t>
  </si>
  <si>
    <t>Net Cash generation from Financing Activities</t>
  </si>
  <si>
    <t>Net Cash generations from Investing Activities</t>
  </si>
  <si>
    <t>Net Cash generations from Operating Activities</t>
  </si>
  <si>
    <t>net increase/(decrease) in cash and cash equivalents</t>
  </si>
  <si>
    <t>Free Cash Flows (Excep items)</t>
  </si>
  <si>
    <t>Sum</t>
  </si>
  <si>
    <t>In Percent</t>
  </si>
  <si>
    <t>Dividends</t>
  </si>
  <si>
    <t>Dividend &amp; Dividend Tax (Cash Flow Vs P&amp;L)</t>
  </si>
  <si>
    <t>Sources of Equity</t>
  </si>
  <si>
    <t>Usage of Equity</t>
  </si>
  <si>
    <t>Utilization of Retained Earning</t>
  </si>
  <si>
    <t>Return on Equity</t>
  </si>
  <si>
    <t>Return on Capital Employed</t>
  </si>
  <si>
    <t>Promoter Shareholding</t>
  </si>
  <si>
    <t>Dividend Paid(Equity Based)</t>
  </si>
  <si>
    <t>Dividend Proposed (Equity Based)</t>
  </si>
  <si>
    <t>Dividend Tax (Equity based)</t>
  </si>
  <si>
    <t>Total Dividends</t>
  </si>
  <si>
    <t>Dividend Payout Ratio</t>
  </si>
  <si>
    <t>Dividend Payout Ratio (Excep Items)</t>
  </si>
  <si>
    <t>Dividend Yield</t>
  </si>
  <si>
    <t>Total Dividend (Equity Based)</t>
  </si>
  <si>
    <t>Dividend</t>
  </si>
  <si>
    <t>Dividend Paid</t>
  </si>
  <si>
    <t>Total Dividends( Cash Flow)</t>
  </si>
  <si>
    <t>ESOP-Equity</t>
  </si>
  <si>
    <t>Equity-ESOP Taxes</t>
  </si>
  <si>
    <t>Movement during the year</t>
  </si>
  <si>
    <t>Net Income</t>
  </si>
  <si>
    <t>Accounting Adjustments</t>
  </si>
  <si>
    <t>Accounting Principle Change</t>
  </si>
  <si>
    <t>Share Buyback</t>
  </si>
  <si>
    <t>OCI</t>
  </si>
  <si>
    <t>Dividend Proposed</t>
  </si>
  <si>
    <t>Dividend Tax</t>
  </si>
  <si>
    <t>Total Buyback</t>
  </si>
  <si>
    <t>Opening Balance</t>
  </si>
  <si>
    <t>Total Opening Balance</t>
  </si>
  <si>
    <t>Retained Earning</t>
  </si>
  <si>
    <t>Retained Earning Progression</t>
  </si>
  <si>
    <t>Net Profit after Tax</t>
  </si>
  <si>
    <t>Return on bengining Equity</t>
  </si>
  <si>
    <t>Return on bengining Equity (Excep items)</t>
  </si>
  <si>
    <t>Return on Net Tangible Asset</t>
  </si>
  <si>
    <t>Return on Net Tangible Asset (Excep Items)</t>
  </si>
  <si>
    <t>Return on Closing Equity</t>
  </si>
  <si>
    <t>Return on Closing Equity (Excep Items)</t>
  </si>
  <si>
    <t>Return On Net Tangible Capital Employed</t>
  </si>
  <si>
    <t xml:space="preserve">Return On Net Tangible Capital Employed (Npat Excep items) </t>
  </si>
  <si>
    <t>Return On Beginning Capital Employed</t>
  </si>
  <si>
    <t xml:space="preserve">Return On Beginning Capital Employed  (Npat Excep items) </t>
  </si>
  <si>
    <t>Return On Closing Capital Employed</t>
  </si>
  <si>
    <t xml:space="preserve">Return On Closing Capital Employed  (Npat Excep items) </t>
  </si>
  <si>
    <t>Outstanding share</t>
  </si>
  <si>
    <t>Promoter</t>
  </si>
  <si>
    <t xml:space="preserve">Others </t>
  </si>
  <si>
    <t>Others Shareholding</t>
  </si>
  <si>
    <t xml:space="preserve">Dividend tax </t>
  </si>
  <si>
    <t>Dividend proposed</t>
  </si>
  <si>
    <t>Dividends paid</t>
  </si>
  <si>
    <t>Share buy back</t>
  </si>
  <si>
    <t>opening balancesheet</t>
  </si>
  <si>
    <t xml:space="preserve">Sum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</si>
</sst>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-yyyy"/>
    <numFmt numFmtId="165" formatCode="0.000"/>
    <numFmt numFmtId="166" formatCode="mmm\-d\-yyyy"/>
    <numFmt numFmtId="167" formatCode="yyyy\-mm\-dd"/>
    <numFmt numFmtId="168" formatCode="#,##0.000"/>
  </numFmts>
  <fonts count="26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b/>
      <sz val="9"/>
      <color rgb="FF333333"/>
      <name val="Mulish"/>
    </font>
    <font>
      <sz val="9"/>
      <color rgb="FF333333"/>
      <name val="Mulish"/>
    </font>
    <font>
      <b/>
      <sz val="10"/>
      <color theme="1"/>
      <name val="Arial"/>
    </font>
    <font>
      <b/>
      <sz val="10"/>
      <color rgb="FF000000"/>
      <name val="Mulish"/>
    </font>
    <font>
      <sz val="10"/>
      <color theme="1"/>
      <name val="Arial"/>
    </font>
    <font>
      <sz val="9"/>
      <color rgb="FF777777"/>
      <name val="Mulish"/>
    </font>
    <font>
      <sz val="11"/>
      <color rgb="FF000000"/>
      <name val="Arial"/>
      <scheme val="minor"/>
    </font>
    <font>
      <b/>
      <sz val="10"/>
      <color theme="1"/>
      <name val="Arial"/>
      <scheme val="minor"/>
    </font>
    <font>
      <sz val="9"/>
      <color rgb="FFFF0000"/>
      <name val="Mulish"/>
    </font>
    <font>
      <sz val="11"/>
      <color rgb="FF000000"/>
      <name val="Open Sans SemiBold"/>
    </font>
    <font>
      <b/>
      <sz val="10"/>
      <color rgb="FFFF0000"/>
      <name val="Mulish"/>
    </font>
    <font>
      <sz val="11"/>
      <color rgb="FF333333"/>
      <name val="&quot;Helvetica Neue&quot;"/>
    </font>
    <font>
      <b/>
      <sz val="10"/>
      <color rgb="FF000000"/>
      <name val="Arial"/>
      <scheme val="minor"/>
    </font>
    <font>
      <sz val="11"/>
      <color rgb="FF000000"/>
      <name val="Arial"/>
    </font>
    <font>
      <sz val="10"/>
      <color rgb="FF000000"/>
      <name val="Arial"/>
    </font>
    <font>
      <sz val="10"/>
      <color rgb="FFFF0000"/>
      <name val="Arial"/>
    </font>
    <font>
      <sz val="12"/>
      <color rgb="FF212529"/>
      <name val="System-ui"/>
    </font>
    <font>
      <sz val="10"/>
      <color rgb="FF333333"/>
      <name val="Mulish"/>
    </font>
    <font>
      <sz val="12"/>
      <color theme="1"/>
      <name val="Calibri"/>
    </font>
    <font>
      <b/>
      <sz val="12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Open Sans SemiBold"/>
    </font>
    <font>
      <b/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339966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9BBB59"/>
        <bgColor rgb="FF9BBB5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4CCCC"/>
        <bgColor rgb="FFF4CCCC"/>
      </patternFill>
    </fill>
  </fills>
  <borders count="9">
    <border>
      <left/>
      <right/>
      <top/>
      <bottom/>
      <diagonal/>
    </border>
    <border>
      <left style="thin">
        <color rgb="FFB2DDFE"/>
      </left>
      <right style="thin">
        <color rgb="FFB2DDFE"/>
      </right>
      <top style="thin">
        <color rgb="FFB2DDFE"/>
      </top>
      <bottom style="thin">
        <color rgb="FFF2F2F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2F2F2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 style="dotted">
        <color rgb="FF222222"/>
      </top>
      <bottom style="dotted">
        <color rgb="FF222222"/>
      </bottom>
      <diagonal/>
    </border>
    <border>
      <left/>
      <right/>
      <top style="thin">
        <color rgb="FF222222"/>
      </top>
      <bottom style="thin">
        <color rgb="FF22222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 vertical="top" wrapText="1"/>
    </xf>
    <xf numFmtId="164" fontId="3" fillId="0" borderId="0" xfId="0" applyNumberFormat="1" applyFont="1" applyAlignment="1">
      <alignment horizontal="right"/>
    </xf>
    <xf numFmtId="0" fontId="4" fillId="3" borderId="0" xfId="0" applyFont="1" applyFill="1"/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vertical="top"/>
    </xf>
    <xf numFmtId="0" fontId="6" fillId="3" borderId="0" xfId="0" applyFont="1" applyFill="1" applyAlignment="1">
      <alignment vertical="top"/>
    </xf>
    <xf numFmtId="0" fontId="1" fillId="4" borderId="0" xfId="0" applyFont="1" applyFill="1" applyAlignment="1">
      <alignment horizontal="left" vertical="top"/>
    </xf>
    <xf numFmtId="0" fontId="6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3" fillId="0" borderId="3" xfId="0" applyFont="1" applyBorder="1" applyAlignment="1">
      <alignment wrapText="1"/>
    </xf>
    <xf numFmtId="0" fontId="7" fillId="0" borderId="3" xfId="0" applyFont="1" applyBorder="1"/>
    <xf numFmtId="0" fontId="4" fillId="5" borderId="0" xfId="0" applyFont="1" applyFill="1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0" fontId="8" fillId="5" borderId="4" xfId="0" applyFont="1" applyFill="1" applyBorder="1" applyAlignment="1">
      <alignment horizontal="left" vertical="top"/>
    </xf>
    <xf numFmtId="0" fontId="8" fillId="5" borderId="5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0" xfId="0" applyFont="1"/>
    <xf numFmtId="0" fontId="6" fillId="5" borderId="0" xfId="0" applyFont="1" applyFill="1"/>
    <xf numFmtId="165" fontId="4" fillId="5" borderId="0" xfId="0" applyNumberFormat="1" applyFont="1" applyFill="1" applyAlignment="1">
      <alignment vertical="top" wrapText="1"/>
    </xf>
    <xf numFmtId="0" fontId="9" fillId="0" borderId="0" xfId="0" applyFont="1" applyAlignment="1">
      <alignment vertical="top"/>
    </xf>
    <xf numFmtId="2" fontId="8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right"/>
    </xf>
    <xf numFmtId="9" fontId="6" fillId="0" borderId="0" xfId="0" applyNumberFormat="1" applyFont="1" applyAlignment="1">
      <alignment horizontal="right"/>
    </xf>
    <xf numFmtId="0" fontId="6" fillId="5" borderId="0" xfId="0" applyFont="1" applyFill="1" applyAlignment="1">
      <alignment horizontal="left" vertical="top"/>
    </xf>
    <xf numFmtId="0" fontId="6" fillId="5" borderId="0" xfId="0" applyFont="1" applyFill="1" applyAlignment="1">
      <alignment horizontal="right"/>
    </xf>
    <xf numFmtId="0" fontId="8" fillId="5" borderId="0" xfId="0" applyFont="1" applyFill="1" applyAlignment="1">
      <alignment horizontal="left" vertical="top" wrapText="1"/>
    </xf>
    <xf numFmtId="10" fontId="8" fillId="0" borderId="0" xfId="0" applyNumberFormat="1" applyFont="1" applyAlignment="1">
      <alignment horizontal="left" vertical="top"/>
    </xf>
    <xf numFmtId="10" fontId="8" fillId="5" borderId="0" xfId="0" applyNumberFormat="1" applyFont="1" applyFill="1" applyAlignment="1">
      <alignment horizontal="left" vertical="top"/>
    </xf>
    <xf numFmtId="166" fontId="6" fillId="0" borderId="0" xfId="0" applyNumberFormat="1" applyFont="1" applyAlignment="1">
      <alignment vertical="top"/>
    </xf>
    <xf numFmtId="0" fontId="10" fillId="0" borderId="6" xfId="0" applyFont="1" applyBorder="1" applyAlignment="1">
      <alignment wrapText="1"/>
    </xf>
    <xf numFmtId="0" fontId="11" fillId="6" borderId="4" xfId="0" applyFont="1" applyFill="1" applyBorder="1" applyAlignment="1">
      <alignment horizontal="right"/>
    </xf>
    <xf numFmtId="0" fontId="10" fillId="5" borderId="6" xfId="0" applyFont="1" applyFill="1" applyBorder="1"/>
    <xf numFmtId="0" fontId="12" fillId="0" borderId="0" xfId="0" applyFont="1"/>
    <xf numFmtId="165" fontId="6" fillId="0" borderId="0" xfId="0" applyNumberFormat="1" applyFont="1" applyAlignment="1">
      <alignment vertical="top"/>
    </xf>
    <xf numFmtId="1" fontId="6" fillId="0" borderId="0" xfId="0" applyNumberFormat="1" applyFont="1" applyAlignment="1">
      <alignment vertical="top"/>
    </xf>
    <xf numFmtId="9" fontId="6" fillId="0" borderId="0" xfId="0" applyNumberFormat="1" applyFont="1" applyAlignment="1">
      <alignment vertical="top"/>
    </xf>
    <xf numFmtId="0" fontId="12" fillId="5" borderId="0" xfId="0" applyFont="1" applyFill="1"/>
    <xf numFmtId="1" fontId="6" fillId="0" borderId="0" xfId="0" applyNumberFormat="1" applyFont="1"/>
    <xf numFmtId="166" fontId="6" fillId="0" borderId="0" xfId="0" applyNumberFormat="1" applyFont="1" applyAlignment="1">
      <alignment horizontal="left" vertical="top"/>
    </xf>
    <xf numFmtId="0" fontId="6" fillId="0" borderId="0" xfId="0" applyFont="1"/>
    <xf numFmtId="9" fontId="6" fillId="0" borderId="0" xfId="0" applyNumberFormat="1" applyFont="1"/>
    <xf numFmtId="2" fontId="8" fillId="5" borderId="0" xfId="0" applyNumberFormat="1" applyFont="1" applyFill="1" applyAlignment="1">
      <alignment horizontal="left" vertical="top"/>
    </xf>
    <xf numFmtId="0" fontId="10" fillId="0" borderId="3" xfId="0" applyFont="1" applyBorder="1" applyAlignment="1">
      <alignment wrapText="1"/>
    </xf>
    <xf numFmtId="0" fontId="10" fillId="0" borderId="3" xfId="0" applyFont="1" applyBorder="1"/>
    <xf numFmtId="0" fontId="3" fillId="0" borderId="7" xfId="0" applyFont="1" applyBorder="1" applyAlignment="1">
      <alignment wrapText="1"/>
    </xf>
    <xf numFmtId="0" fontId="7" fillId="5" borderId="7" xfId="0" applyFont="1" applyFill="1" applyBorder="1"/>
    <xf numFmtId="0" fontId="5" fillId="5" borderId="0" xfId="0" applyFont="1" applyFill="1"/>
    <xf numFmtId="0" fontId="13" fillId="5" borderId="5" xfId="0" applyFont="1" applyFill="1" applyBorder="1" applyAlignment="1">
      <alignment horizontal="left" vertical="top"/>
    </xf>
    <xf numFmtId="167" fontId="13" fillId="5" borderId="5" xfId="0" applyNumberFormat="1" applyFont="1" applyFill="1" applyBorder="1" applyAlignment="1">
      <alignment horizontal="left" vertical="top"/>
    </xf>
    <xf numFmtId="0" fontId="6" fillId="7" borderId="0" xfId="0" applyFont="1" applyFill="1" applyAlignment="1">
      <alignment horizontal="right"/>
    </xf>
    <xf numFmtId="0" fontId="14" fillId="0" borderId="0" xfId="0" applyFont="1"/>
    <xf numFmtId="10" fontId="6" fillId="5" borderId="0" xfId="0" applyNumberFormat="1" applyFont="1" applyFill="1" applyAlignment="1">
      <alignment vertical="top"/>
    </xf>
    <xf numFmtId="10" fontId="6" fillId="0" borderId="0" xfId="0" applyNumberFormat="1" applyFont="1" applyAlignment="1">
      <alignment horizontal="right"/>
    </xf>
    <xf numFmtId="0" fontId="15" fillId="6" borderId="4" xfId="0" applyFont="1" applyFill="1" applyBorder="1" applyAlignment="1">
      <alignment horizontal="right"/>
    </xf>
    <xf numFmtId="10" fontId="6" fillId="0" borderId="0" xfId="0" applyNumberFormat="1" applyFont="1"/>
    <xf numFmtId="10" fontId="6" fillId="5" borderId="0" xfId="0" applyNumberFormat="1" applyFont="1" applyFill="1" applyAlignment="1">
      <alignment horizontal="right"/>
    </xf>
    <xf numFmtId="0" fontId="16" fillId="0" borderId="0" xfId="0" applyFont="1" applyAlignment="1">
      <alignment vertical="top"/>
    </xf>
    <xf numFmtId="166" fontId="6" fillId="5" borderId="0" xfId="0" applyNumberFormat="1" applyFont="1" applyFill="1" applyAlignment="1">
      <alignment vertical="top"/>
    </xf>
    <xf numFmtId="165" fontId="6" fillId="5" borderId="0" xfId="0" applyNumberFormat="1" applyFont="1" applyFill="1" applyAlignment="1">
      <alignment vertical="top"/>
    </xf>
    <xf numFmtId="9" fontId="6" fillId="5" borderId="0" xfId="0" applyNumberFormat="1" applyFont="1" applyFill="1" applyAlignment="1">
      <alignment vertical="top"/>
    </xf>
    <xf numFmtId="1" fontId="6" fillId="5" borderId="0" xfId="0" applyNumberFormat="1" applyFont="1" applyFill="1"/>
    <xf numFmtId="166" fontId="6" fillId="5" borderId="0" xfId="0" applyNumberFormat="1" applyFont="1" applyFill="1" applyAlignment="1">
      <alignment horizontal="left" vertical="top"/>
    </xf>
    <xf numFmtId="10" fontId="6" fillId="5" borderId="0" xfId="0" applyNumberFormat="1" applyFont="1" applyFill="1"/>
    <xf numFmtId="9" fontId="6" fillId="5" borderId="0" xfId="0" applyNumberFormat="1" applyFont="1" applyFill="1" applyAlignment="1">
      <alignment horizontal="right"/>
    </xf>
    <xf numFmtId="165" fontId="11" fillId="6" borderId="4" xfId="0" applyNumberFormat="1" applyFont="1" applyFill="1" applyBorder="1" applyAlignment="1">
      <alignment horizontal="right"/>
    </xf>
    <xf numFmtId="10" fontId="17" fillId="5" borderId="0" xfId="0" applyNumberFormat="1" applyFont="1" applyFill="1" applyAlignment="1">
      <alignment vertical="top"/>
    </xf>
    <xf numFmtId="0" fontId="16" fillId="5" borderId="0" xfId="0" applyFont="1" applyFill="1" applyAlignment="1">
      <alignment vertical="top"/>
    </xf>
    <xf numFmtId="9" fontId="6" fillId="5" borderId="0" xfId="0" applyNumberFormat="1" applyFont="1" applyFill="1"/>
    <xf numFmtId="0" fontId="14" fillId="5" borderId="0" xfId="0" applyFont="1" applyFill="1" applyAlignment="1">
      <alignment horizontal="left"/>
    </xf>
    <xf numFmtId="0" fontId="4" fillId="0" borderId="0" xfId="0" applyFont="1" applyAlignment="1">
      <alignment vertical="top" wrapText="1"/>
    </xf>
    <xf numFmtId="10" fontId="4" fillId="0" borderId="0" xfId="0" applyNumberFormat="1" applyFont="1" applyAlignment="1">
      <alignment vertical="top" wrapText="1"/>
    </xf>
    <xf numFmtId="0" fontId="9" fillId="0" borderId="0" xfId="0" applyFont="1"/>
    <xf numFmtId="0" fontId="14" fillId="5" borderId="3" xfId="0" applyFont="1" applyFill="1" applyBorder="1" applyAlignment="1">
      <alignment horizontal="right"/>
    </xf>
    <xf numFmtId="0" fontId="14" fillId="5" borderId="0" xfId="0" applyFont="1" applyFill="1" applyAlignment="1">
      <alignment horizontal="right"/>
    </xf>
    <xf numFmtId="0" fontId="6" fillId="5" borderId="0" xfId="0" applyFont="1" applyFill="1" applyAlignment="1">
      <alignment wrapText="1"/>
    </xf>
    <xf numFmtId="0" fontId="14" fillId="5" borderId="3" xfId="0" applyFont="1" applyFill="1" applyBorder="1"/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/>
    <xf numFmtId="0" fontId="14" fillId="5" borderId="8" xfId="0" applyFont="1" applyFill="1" applyBorder="1"/>
    <xf numFmtId="0" fontId="4" fillId="0" borderId="0" xfId="0" applyFont="1" applyAlignment="1">
      <alignment vertical="top"/>
    </xf>
    <xf numFmtId="0" fontId="14" fillId="5" borderId="3" xfId="0" applyFont="1" applyFill="1" applyBorder="1" applyAlignment="1">
      <alignment wrapText="1"/>
    </xf>
    <xf numFmtId="10" fontId="6" fillId="3" borderId="0" xfId="0" applyNumberFormat="1" applyFont="1" applyFill="1" applyAlignment="1">
      <alignment vertical="top"/>
    </xf>
    <xf numFmtId="10" fontId="6" fillId="0" borderId="0" xfId="0" applyNumberFormat="1" applyFont="1" applyAlignment="1">
      <alignment vertical="top"/>
    </xf>
    <xf numFmtId="0" fontId="18" fillId="5" borderId="0" xfId="0" applyFont="1" applyFill="1"/>
    <xf numFmtId="0" fontId="19" fillId="0" borderId="0" xfId="0" applyFont="1"/>
    <xf numFmtId="0" fontId="11" fillId="5" borderId="4" xfId="0" applyFont="1" applyFill="1" applyBorder="1" applyAlignment="1">
      <alignment horizontal="right"/>
    </xf>
    <xf numFmtId="165" fontId="11" fillId="5" borderId="4" xfId="0" applyNumberFormat="1" applyFont="1" applyFill="1" applyBorder="1" applyAlignment="1">
      <alignment horizontal="right"/>
    </xf>
    <xf numFmtId="0" fontId="20" fillId="0" borderId="0" xfId="0" applyFont="1"/>
    <xf numFmtId="0" fontId="6" fillId="0" borderId="0" xfId="0" applyFont="1" applyAlignment="1">
      <alignment horizontal="right" vertical="top"/>
    </xf>
    <xf numFmtId="0" fontId="21" fillId="0" borderId="0" xfId="0" applyFont="1" applyAlignment="1">
      <alignment vertical="top"/>
    </xf>
    <xf numFmtId="0" fontId="4" fillId="5" borderId="0" xfId="0" applyFont="1" applyFill="1" applyAlignment="1">
      <alignment vertical="top"/>
    </xf>
    <xf numFmtId="0" fontId="20" fillId="0" borderId="0" xfId="0" applyFont="1" applyAlignment="1">
      <alignment horizontal="right"/>
    </xf>
    <xf numFmtId="0" fontId="6" fillId="5" borderId="0" xfId="0" applyFont="1" applyFill="1" applyAlignment="1">
      <alignment vertical="top" wrapText="1"/>
    </xf>
    <xf numFmtId="0" fontId="6" fillId="5" borderId="3" xfId="0" applyFont="1" applyFill="1" applyBorder="1"/>
    <xf numFmtId="2" fontId="4" fillId="0" borderId="0" xfId="0" applyNumberFormat="1" applyFont="1" applyAlignment="1">
      <alignment vertical="top" wrapText="1"/>
    </xf>
    <xf numFmtId="165" fontId="4" fillId="5" borderId="0" xfId="0" applyNumberFormat="1" applyFont="1" applyFill="1" applyAlignment="1">
      <alignment vertical="top"/>
    </xf>
    <xf numFmtId="2" fontId="6" fillId="0" borderId="0" xfId="0" applyNumberFormat="1" applyFont="1" applyAlignment="1">
      <alignment vertical="top"/>
    </xf>
    <xf numFmtId="165" fontId="6" fillId="0" borderId="0" xfId="0" applyNumberFormat="1" applyFont="1"/>
    <xf numFmtId="0" fontId="4" fillId="0" borderId="0" xfId="0" applyFont="1"/>
    <xf numFmtId="4" fontId="6" fillId="5" borderId="0" xfId="0" applyNumberFormat="1" applyFont="1" applyFill="1"/>
    <xf numFmtId="2" fontId="6" fillId="5" borderId="0" xfId="0" applyNumberFormat="1" applyFont="1" applyFill="1"/>
    <xf numFmtId="4" fontId="6" fillId="0" borderId="0" xfId="0" applyNumberFormat="1" applyFont="1"/>
    <xf numFmtId="2" fontId="6" fillId="0" borderId="0" xfId="0" applyNumberFormat="1" applyFont="1"/>
    <xf numFmtId="168" fontId="6" fillId="3" borderId="0" xfId="0" applyNumberFormat="1" applyFont="1" applyFill="1"/>
    <xf numFmtId="0" fontId="6" fillId="3" borderId="0" xfId="0" applyFont="1" applyFill="1"/>
    <xf numFmtId="168" fontId="4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10" fontId="6" fillId="5" borderId="0" xfId="0" applyNumberFormat="1" applyFont="1" applyFill="1" applyAlignment="1">
      <alignment wrapText="1"/>
    </xf>
    <xf numFmtId="168" fontId="6" fillId="0" borderId="0" xfId="0" applyNumberFormat="1" applyFont="1" applyAlignment="1">
      <alignment vertical="top"/>
    </xf>
    <xf numFmtId="0" fontId="23" fillId="0" borderId="0" xfId="0" applyFont="1" applyAlignment="1">
      <alignment horizontal="right"/>
    </xf>
    <xf numFmtId="168" fontId="6" fillId="5" borderId="0" xfId="0" applyNumberFormat="1" applyFont="1" applyFill="1" applyAlignment="1">
      <alignment vertical="top"/>
    </xf>
    <xf numFmtId="0" fontId="24" fillId="6" borderId="4" xfId="0" applyFont="1" applyFill="1" applyBorder="1" applyAlignment="1">
      <alignment horizontal="right"/>
    </xf>
    <xf numFmtId="168" fontId="24" fillId="6" borderId="4" xfId="0" applyNumberFormat="1" applyFont="1" applyFill="1" applyBorder="1" applyAlignment="1">
      <alignment horizontal="right"/>
    </xf>
    <xf numFmtId="0" fontId="23" fillId="5" borderId="0" xfId="0" applyFont="1" applyFill="1" applyAlignment="1">
      <alignment horizontal="right"/>
    </xf>
    <xf numFmtId="0" fontId="23" fillId="0" borderId="0" xfId="0" applyFont="1"/>
    <xf numFmtId="0" fontId="22" fillId="0" borderId="0" xfId="0" applyFont="1"/>
    <xf numFmtId="168" fontId="6" fillId="0" borderId="0" xfId="0" applyNumberFormat="1" applyFont="1"/>
    <xf numFmtId="0" fontId="4" fillId="3" borderId="0" xfId="0" applyFont="1" applyFill="1"/>
    <xf numFmtId="0" fontId="0" fillId="0" borderId="0" xfId="0"/>
    <xf numFmtId="165" fontId="4" fillId="3" borderId="0" xfId="0" applyNumberFormat="1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top" wrapText="1"/>
    </xf>
    <xf numFmtId="10" fontId="4" fillId="3" borderId="0" xfId="0" applyNumberFormat="1" applyFont="1" applyFill="1"/>
    <xf numFmtId="0" fontId="14" fillId="3" borderId="0" xfId="0" applyFont="1" applyFill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BA9C8A32-CA31-949F-6662-288838815795}"/>
            </a:ext>
          </a:extLst>
        </xdr:cNvPr>
        <xdr:cNvSpPr txBox="1">
          <a:spLocks noChangeArrowheads="1"/>
        </xdr:cNvSpPr>
      </xdr:nvSpPr>
      <xdr:spPr bwMode="auto">
        <a:xfrm>
          <a:off x="1005840" y="289560"/>
          <a:ext cx="347472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ACD52279-8C87-3548-4632-2AD5521E7D48}"/>
            </a:ext>
          </a:extLst>
        </xdr:cNvPr>
        <xdr:cNvSpPr txBox="1">
          <a:spLocks noChangeArrowheads="1"/>
        </xdr:cNvSpPr>
      </xdr:nvSpPr>
      <xdr:spPr bwMode="auto">
        <a:xfrm>
          <a:off x="1005840" y="289560"/>
          <a:ext cx="347472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8A2137F8-AA10-50F0-8A74-EAAF48DC1468}"/>
            </a:ext>
          </a:extLst>
        </xdr:cNvPr>
        <xdr:cNvSpPr txBox="1">
          <a:spLocks noChangeArrowheads="1"/>
        </xdr:cNvSpPr>
      </xdr:nvSpPr>
      <xdr:spPr bwMode="auto">
        <a:xfrm>
          <a:off x="1005840" y="289560"/>
          <a:ext cx="347472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D3348849-06D0-184D-8080-0BCB19D51263}"/>
            </a:ext>
          </a:extLst>
        </xdr:cNvPr>
        <xdr:cNvSpPr txBox="1">
          <a:spLocks noChangeArrowheads="1"/>
        </xdr:cNvSpPr>
      </xdr:nvSpPr>
      <xdr:spPr bwMode="auto">
        <a:xfrm>
          <a:off x="1005840" y="289560"/>
          <a:ext cx="347472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A16130A4-71A2-34C3-0846-B49FAA89C635}"/>
            </a:ext>
          </a:extLst>
        </xdr:cNvPr>
        <xdr:cNvSpPr txBox="1">
          <a:spLocks noChangeArrowheads="1"/>
        </xdr:cNvSpPr>
      </xdr:nvSpPr>
      <xdr:spPr bwMode="auto">
        <a:xfrm>
          <a:off x="1005840" y="289560"/>
          <a:ext cx="347472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40009B64-80A5-1941-6E03-F963C15465C8}"/>
            </a:ext>
          </a:extLst>
        </xdr:cNvPr>
        <xdr:cNvSpPr txBox="1">
          <a:spLocks noChangeArrowheads="1"/>
        </xdr:cNvSpPr>
      </xdr:nvSpPr>
      <xdr:spPr bwMode="auto">
        <a:xfrm>
          <a:off x="1005840" y="289560"/>
          <a:ext cx="347472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Arti Gupta" id="{5b268250-ea11-44fe-a5e7-3b517abd91a4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7T04:53:43.00" personId="{5b268250-ea11-44fe-a5e7-3b517abd91a4}" id="{a4b637bf-5602-42db-ba0d-e389f1f69c3a}" done="0">
    <x18tc:text xml:space="preserve">showing fy 717.41 values</x18tc:text>
  </x18tc:threadedComment>
  <x18tc:threadedComment ref="A1" dT="2026-04-07T04:26:15.00" personId="{5b268250-ea11-44fe-a5e7-3b517abd91a4}" id="{ab0a3855-4758-4054-b97b-ace6b13c790c}" done="0">
    <x18tc:text xml:space="preserve">where is the data</x18tc:text>
  </x18tc:threadedComment>
  <x18tc:threadedComment ref="A1" dT="2026-04-27T04:49:32.00" personId="{5b268250-ea11-44fe-a5e7-3b517abd91a4}" id="{71655bb7-a4e0-4085-a734-092c5efe6065}" done="0">
    <x18tc:text xml:space="preserve">showing fy 700.56 values</x18tc:text>
  </x18tc:threadedComment>
  <x18tc:threadedComment ref="A1" dT="2026-04-07T04:33:24.00" personId="{5b268250-ea11-44fe-a5e7-3b517abd91a4}" id="{a3b619a9-66ec-4343-824f-0217252e9f1a}" done="0">
    <x18tc:text xml:space="preserve">data is not in backend</x18tc:text>
  </x18tc:threadedComment>
  <x18tc:threadedComment ref="A1" dT="2026-04-07T05:38:12.00" personId="{5b268250-ea11-44fe-a5e7-3b517abd91a4}" id="{d8e154e6-4695-4eea-8aac-c30629673a39}" done="0">
    <x18tc:text xml:space="preserve">data not matched</x18tc:text>
  </x18tc:threadedComment>
  <x18tc:threadedComment ref="A1" dT="2026-04-07T04:40:08.00" personId="{5b268250-ea11-44fe-a5e7-3b517abd91a4}" id="{7004b31a-ea99-489d-966d-b79311384ead}" done="0">
    <x18tc:text xml:space="preserve">Actual Data is not showing from backend</x18tc:text>
  </x18tc:threadedComment>
  <x18tc:threadedComment ref="A1" dT="2026-04-02T10:16:53.00" personId="{5b268250-ea11-44fe-a5e7-3b517abd91a4}" id="{10d85d0f-cd6e-406f-a764-d8d397671cc8}" done="0">
    <x18tc:text xml:space="preserve">Equity Based showing wrong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25" dT="2026-04-01T06:06:14.00" personId="{5b268250-ea11-44fe-a5e7-3b517abd91a4}" id="{ed790ebf-10f4-4ca9-8a42-e445ffb9e904}" done="0">
    <x18tc:text xml:space="preserve">1 number diff 2023 and 2022</x18tc:text>
  </x18tc:threadedComment>
  <x18tc:threadedComment ref="GM3" dT="2026-04-06T12:20:13.00" personId="{5b268250-ea11-44fe-a5e7-3b517abd91a4}" id="{6488d326-27f9-40da-b8c3-e22e8c9c389a}" done="0">
    <x18tc:text xml:space="preserve">wrong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V19" dT="2026-04-08T07:47:37.00" personId="{5b268250-ea11-44fe-a5e7-3b517abd91a4}" id="{acd5ddd6-b418-44fc-a695-bea8ee2d9b35}" done="0">
    <x18tc:text xml:space="preserve">Equity Section is missing under total equity, non-current and current liabilities</x18tc:text>
  </x18tc:threadedComment>
  <x18tc:threadedComment ref="X9" dT="2026-04-01T06:11:47.00" personId="{5b268250-ea11-44fe-a5e7-3b517abd91a4}" id="{e05d5d59-ba8a-4937-9cb6-1de3e1c7a568}" done="0">
    <x18tc:text xml:space="preserve">Problem showing in some years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D1001"/>
  <sheetViews>
    <sheetView workbookViewId="0"/>
  </sheetViews>
  <sheetFormatPr defaultColWidth="12.6640625" defaultRowHeight="15.75" customHeight="1"/>
  <cols>
    <col min="8" max="8" width="34.44140625" customWidth="1"/>
    <col min="18" max="18" width="40.88671875" customWidth="1"/>
    <col min="19" max="19" width="38.6640625" customWidth="1"/>
    <col min="20" max="20" width="30" customWidth="1"/>
    <col min="21" max="21" width="35.88671875" customWidth="1"/>
    <col min="22" max="22" width="23.6640625" customWidth="1"/>
    <col min="23" max="23" width="21.77734375" customWidth="1"/>
    <col min="29" max="29" width="15.6640625" customWidth="1"/>
    <col min="30" max="30" width="14.109375" customWidth="1"/>
    <col min="31" max="31" width="17" customWidth="1"/>
  </cols>
  <sheetData>
    <row r="1" spans="1:56">
      <c r="A1" s="1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17</v>
      </c>
      <c r="R1" s="3" t="s">
        <v>18</v>
      </c>
      <c r="S1" s="3" t="s">
        <v>19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29</v>
      </c>
      <c r="AB1" s="3" t="s">
        <v>30</v>
      </c>
      <c r="AC1" s="9" t="s">
        <v>31</v>
      </c>
      <c r="AD1" s="9" t="s">
        <v>32</v>
      </c>
      <c r="AE1" s="11" t="s">
        <v>33</v>
      </c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</row>
    <row r="2" spans="1:56">
      <c r="A2" s="15" t="s">
        <v>38</v>
      </c>
      <c r="B2" s="16" t="s">
        <v>42</v>
      </c>
      <c r="C2" s="17">
        <v>15.426</v>
      </c>
      <c r="D2" s="15"/>
      <c r="E2" s="17">
        <v>-3.2</v>
      </c>
      <c r="F2" s="15"/>
      <c r="G2" s="15"/>
      <c r="H2" s="15"/>
      <c r="I2" s="17">
        <v>22.956</v>
      </c>
      <c r="J2" s="15" t="s">
        <v>53</v>
      </c>
      <c r="K2" s="15" t="s">
        <v>54</v>
      </c>
      <c r="L2" s="18">
        <v>10250.951999999999</v>
      </c>
      <c r="M2" s="15" t="s">
        <v>54</v>
      </c>
      <c r="N2" s="15" t="s">
        <v>54</v>
      </c>
      <c r="O2" s="15" t="s">
        <v>54</v>
      </c>
      <c r="P2" s="15">
        <v>1</v>
      </c>
      <c r="Q2" s="15"/>
      <c r="R2" s="15"/>
      <c r="S2" s="15"/>
      <c r="T2" s="16"/>
      <c r="U2" s="16"/>
      <c r="V2" s="15"/>
      <c r="W2" s="15"/>
      <c r="X2" s="15"/>
      <c r="Y2" s="15"/>
      <c r="Z2" s="15"/>
      <c r="AA2" s="15"/>
      <c r="AB2" s="15"/>
      <c r="AC2" s="15">
        <f t="shared" ref="AC2:AC27" si="0">COUNT($I$2:I2)</f>
        <v>1</v>
      </c>
      <c r="AD2" s="15" t="str">
        <f t="shared" ref="AD2:AD27" si="1">IF(AC2&lt;4,"Recently Listed",IF(X2=1,"High Growth",IF(Y2=1,"Early Stage",IF(Z2=1,"Low To Moderate",IF(AA2=1,"Attempt to Rivival",IF(AB2=1,"Decline","Undetermined"))))))</f>
        <v>Recently Listed</v>
      </c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>
      <c r="A3" s="15" t="s">
        <v>38</v>
      </c>
      <c r="B3" s="16" t="s">
        <v>113</v>
      </c>
      <c r="C3" s="17">
        <v>15.025</v>
      </c>
      <c r="D3" s="15"/>
      <c r="E3" s="17">
        <v>-0.30299999999999999</v>
      </c>
      <c r="F3" s="15"/>
      <c r="G3" s="15"/>
      <c r="H3" s="15"/>
      <c r="I3" s="17">
        <v>25.295999999999999</v>
      </c>
      <c r="J3" s="15" t="s">
        <v>53</v>
      </c>
      <c r="K3" s="15" t="s">
        <v>54</v>
      </c>
      <c r="L3" s="18">
        <v>10581.929</v>
      </c>
      <c r="M3" s="15" t="s">
        <v>54</v>
      </c>
      <c r="N3" s="15" t="s">
        <v>54</v>
      </c>
      <c r="O3" s="15" t="s">
        <v>54</v>
      </c>
      <c r="P3" s="15">
        <v>1</v>
      </c>
      <c r="Q3" s="15"/>
      <c r="R3" s="15"/>
      <c r="S3" s="15"/>
      <c r="T3" s="16"/>
      <c r="U3" s="16"/>
      <c r="V3" s="15"/>
      <c r="W3" s="15"/>
      <c r="X3" s="15"/>
      <c r="Y3" s="15"/>
      <c r="Z3" s="15"/>
      <c r="AA3" s="15"/>
      <c r="AB3" s="15"/>
      <c r="AC3" s="15">
        <f t="shared" si="0"/>
        <v>2</v>
      </c>
      <c r="AD3" s="15" t="str">
        <f t="shared" si="1"/>
        <v>Recently Listed</v>
      </c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</row>
    <row r="4" spans="1:56">
      <c r="A4" s="15" t="s">
        <v>38</v>
      </c>
      <c r="B4" s="16" t="s">
        <v>155</v>
      </c>
      <c r="C4" s="17">
        <v>16.64</v>
      </c>
      <c r="D4" s="24">
        <f t="shared" ref="D4:D27" si="2">SUM(C2:C4)</f>
        <v>47.091000000000001</v>
      </c>
      <c r="E4" s="17">
        <v>-0.23100000000000001</v>
      </c>
      <c r="F4" s="24">
        <f t="shared" ref="F4:F27" si="3">SUM(E2:E4)</f>
        <v>-3.734</v>
      </c>
      <c r="G4" s="15">
        <v>49.050000000000004</v>
      </c>
      <c r="H4" s="15">
        <f t="shared" ref="H4:H27" si="4">(D4+F4)/G4*100</f>
        <v>88.393476044852179</v>
      </c>
      <c r="I4" s="17">
        <v>28.364999999999998</v>
      </c>
      <c r="J4" s="15" t="s">
        <v>53</v>
      </c>
      <c r="K4" s="15" t="s">
        <v>54</v>
      </c>
      <c r="L4" s="18">
        <v>10929.108</v>
      </c>
      <c r="M4" s="15" t="s">
        <v>54</v>
      </c>
      <c r="N4" s="15" t="s">
        <v>54</v>
      </c>
      <c r="O4" s="15" t="s">
        <v>54</v>
      </c>
      <c r="P4" s="15">
        <v>1</v>
      </c>
      <c r="Q4" s="15">
        <f t="shared" ref="Q4:Q27" si="5">IF(OR(K4="",M4="",K4="-",M4="-"),0,IF(K4&lt;=M4,1,0))</f>
        <v>0</v>
      </c>
      <c r="R4" s="15">
        <f t="shared" ref="R4:R27" si="6">IF(OR(K4="",M4="",O4="",K4="-",M4="-",O4="-"),0,IF(AND(K4&gt;=M4,K4&lt;=O4),1,0))</f>
        <v>0</v>
      </c>
      <c r="S4" s="29">
        <f t="shared" ref="S4:S27" si="7">IF(OR(H4="",H4="-"),0,IF(H4&lt;30,1,0))</f>
        <v>0</v>
      </c>
      <c r="T4" s="29">
        <f t="shared" ref="T4:T27" si="8">IF(OR(K4="",O4="",K4="-",O4="-"),0,IF(K4&gt;=O4,1,0))</f>
        <v>0</v>
      </c>
      <c r="U4" s="29">
        <f t="shared" ref="U4:U27" si="9">IF(OR(H4="",H4="-"),0,IF(H4&gt;30,1,0))</f>
        <v>1</v>
      </c>
      <c r="V4" s="15">
        <f t="shared" ref="V4:V27" si="10">IF(OR(K4="",J4="",K4="-",J4="-"),0,IF(K4&lt;=J4,1,0))</f>
        <v>0</v>
      </c>
      <c r="W4" s="15">
        <f t="shared" ref="W4:W27" si="11">IF(OR(K4="",J4="",K4="-",J4="-"),0,IF(K4&gt;=J4,1,0))</f>
        <v>0</v>
      </c>
      <c r="X4" s="15"/>
      <c r="Y4" s="15"/>
      <c r="Z4" s="15"/>
      <c r="AA4" s="15"/>
      <c r="AB4" s="15"/>
      <c r="AC4" s="15">
        <f t="shared" si="0"/>
        <v>3</v>
      </c>
      <c r="AD4" s="15" t="str">
        <f t="shared" si="1"/>
        <v>Recently Listed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</row>
    <row r="5" spans="1:56">
      <c r="A5" s="15" t="s">
        <v>38</v>
      </c>
      <c r="B5" s="16" t="s">
        <v>194</v>
      </c>
      <c r="C5" s="17">
        <v>17.097000000000001</v>
      </c>
      <c r="D5" s="24">
        <f t="shared" si="2"/>
        <v>48.762</v>
      </c>
      <c r="E5" s="17">
        <v>1.5</v>
      </c>
      <c r="F5" s="24">
        <f t="shared" si="3"/>
        <v>0.96599999999999997</v>
      </c>
      <c r="G5" s="15">
        <v>49.963000000000001</v>
      </c>
      <c r="H5" s="15">
        <f t="shared" si="4"/>
        <v>99.529651942437397</v>
      </c>
      <c r="I5" s="17">
        <v>32.186999999999998</v>
      </c>
      <c r="J5" s="15" t="s">
        <v>53</v>
      </c>
      <c r="K5" s="30">
        <f t="shared" ref="K5:K27" si="12">(I5/I2)^(1/3)-1</f>
        <v>0.11925255549682379</v>
      </c>
      <c r="L5" s="18">
        <v>11456.45</v>
      </c>
      <c r="M5" s="31">
        <f t="shared" ref="M5:M26" si="13">(L5/L2)^(1/3)-1</f>
        <v>3.7756083654161499E-2</v>
      </c>
      <c r="N5" s="31"/>
      <c r="O5" s="31">
        <f t="shared" ref="O5:O26" si="14">M5*1.3</f>
        <v>4.9082908750409951E-2</v>
      </c>
      <c r="P5" s="15">
        <v>0</v>
      </c>
      <c r="Q5" s="15">
        <f t="shared" si="5"/>
        <v>0</v>
      </c>
      <c r="R5" s="15">
        <f t="shared" si="6"/>
        <v>0</v>
      </c>
      <c r="S5" s="29">
        <f t="shared" si="7"/>
        <v>0</v>
      </c>
      <c r="T5" s="29">
        <f t="shared" si="8"/>
        <v>1</v>
      </c>
      <c r="U5" s="29">
        <f t="shared" si="9"/>
        <v>1</v>
      </c>
      <c r="V5" s="15">
        <f t="shared" si="10"/>
        <v>1</v>
      </c>
      <c r="W5" s="15">
        <f t="shared" si="11"/>
        <v>0</v>
      </c>
      <c r="X5" s="15">
        <f t="shared" ref="X5:X27" si="15">IF(AND(T5=1,U5=1),1,0)</f>
        <v>1</v>
      </c>
      <c r="Y5" s="15">
        <f t="shared" ref="Y5:Y27" si="16">IF(OR(AND(Q5=1,U5=0),AND(T5=1,U5=0)),1,0)</f>
        <v>0</v>
      </c>
      <c r="Z5" s="15">
        <f t="shared" ref="Z5:Z27" si="17">IF(R5=1,1,0)</f>
        <v>0</v>
      </c>
      <c r="AA5" s="15">
        <f t="shared" ref="AA5:AA27" si="18">IF(AND(Q5=1,W5=1),1,0)</f>
        <v>0</v>
      </c>
      <c r="AB5" s="15">
        <f t="shared" ref="AB5:AB27" si="19">IF(AND(Q5=1,V5=1),1,0)</f>
        <v>0</v>
      </c>
      <c r="AC5" s="15">
        <f t="shared" si="0"/>
        <v>4</v>
      </c>
      <c r="AD5" s="15" t="str">
        <f t="shared" si="1"/>
        <v>High Growth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</row>
    <row r="6" spans="1:56">
      <c r="A6" s="15" t="s">
        <v>38</v>
      </c>
      <c r="B6" s="16" t="s">
        <v>197</v>
      </c>
      <c r="C6" s="17">
        <v>15.163</v>
      </c>
      <c r="D6" s="24">
        <f t="shared" si="2"/>
        <v>48.900000000000006</v>
      </c>
      <c r="E6" s="17">
        <v>1.9630000000000001</v>
      </c>
      <c r="F6" s="24">
        <f t="shared" si="3"/>
        <v>3.2320000000000002</v>
      </c>
      <c r="G6" s="15">
        <v>52.132000000000005</v>
      </c>
      <c r="H6" s="15">
        <f t="shared" si="4"/>
        <v>100</v>
      </c>
      <c r="I6" s="17">
        <v>36.835000000000001</v>
      </c>
      <c r="J6" s="15" t="s">
        <v>53</v>
      </c>
      <c r="K6" s="30">
        <f t="shared" si="12"/>
        <v>0.13345149735284512</v>
      </c>
      <c r="L6" s="18">
        <v>12217.2</v>
      </c>
      <c r="M6" s="31">
        <f t="shared" si="13"/>
        <v>4.9064715408904114E-2</v>
      </c>
      <c r="N6" s="31"/>
      <c r="O6" s="31">
        <f t="shared" si="14"/>
        <v>6.3784130031575348E-2</v>
      </c>
      <c r="P6" s="15">
        <v>0</v>
      </c>
      <c r="Q6" s="15">
        <f t="shared" si="5"/>
        <v>0</v>
      </c>
      <c r="R6" s="15">
        <f t="shared" si="6"/>
        <v>0</v>
      </c>
      <c r="S6" s="29">
        <f t="shared" si="7"/>
        <v>0</v>
      </c>
      <c r="T6" s="29">
        <f t="shared" si="8"/>
        <v>1</v>
      </c>
      <c r="U6" s="29">
        <f t="shared" si="9"/>
        <v>1</v>
      </c>
      <c r="V6" s="15">
        <f t="shared" si="10"/>
        <v>1</v>
      </c>
      <c r="W6" s="15">
        <f t="shared" si="11"/>
        <v>0</v>
      </c>
      <c r="X6" s="15">
        <f t="shared" si="15"/>
        <v>1</v>
      </c>
      <c r="Y6" s="15">
        <f t="shared" si="16"/>
        <v>0</v>
      </c>
      <c r="Z6" s="15">
        <f t="shared" si="17"/>
        <v>0</v>
      </c>
      <c r="AA6" s="15">
        <f t="shared" si="18"/>
        <v>0</v>
      </c>
      <c r="AB6" s="15">
        <f t="shared" si="19"/>
        <v>0</v>
      </c>
      <c r="AC6" s="15">
        <f t="shared" si="0"/>
        <v>5</v>
      </c>
      <c r="AD6" s="15" t="str">
        <f t="shared" si="1"/>
        <v>High Growth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</row>
    <row r="7" spans="1:56">
      <c r="A7" s="15" t="s">
        <v>38</v>
      </c>
      <c r="B7" s="16" t="s">
        <v>199</v>
      </c>
      <c r="C7" s="17">
        <v>20.731000000000002</v>
      </c>
      <c r="D7" s="24">
        <f t="shared" si="2"/>
        <v>52.991000000000007</v>
      </c>
      <c r="E7" s="17">
        <v>0.17399999999999999</v>
      </c>
      <c r="F7" s="24">
        <f t="shared" si="3"/>
        <v>3.637</v>
      </c>
      <c r="G7" s="15">
        <v>64.985000000000014</v>
      </c>
      <c r="H7" s="15">
        <f t="shared" si="4"/>
        <v>87.140109255982139</v>
      </c>
      <c r="I7" s="17">
        <v>39.787999999999997</v>
      </c>
      <c r="J7" s="30">
        <f t="shared" ref="J7:J27" si="20">(I7/I2)^(1/5)-1</f>
        <v>0.1162749491363293</v>
      </c>
      <c r="K7" s="30">
        <f t="shared" si="12"/>
        <v>0.11941152468764904</v>
      </c>
      <c r="L7" s="18">
        <v>13039.2</v>
      </c>
      <c r="M7" s="31">
        <f t="shared" si="13"/>
        <v>6.0609248171635377E-2</v>
      </c>
      <c r="N7" s="31">
        <f t="shared" ref="N7:N26" si="21">(L7/L2)^(1/5)-1</f>
        <v>4.9294386195872564E-2</v>
      </c>
      <c r="O7" s="31">
        <f t="shared" si="14"/>
        <v>7.8792022623125998E-2</v>
      </c>
      <c r="P7" s="15">
        <v>0</v>
      </c>
      <c r="Q7" s="15">
        <f t="shared" si="5"/>
        <v>0</v>
      </c>
      <c r="R7" s="15">
        <f t="shared" si="6"/>
        <v>0</v>
      </c>
      <c r="S7" s="29">
        <f t="shared" si="7"/>
        <v>0</v>
      </c>
      <c r="T7" s="29">
        <f t="shared" si="8"/>
        <v>1</v>
      </c>
      <c r="U7" s="29">
        <f t="shared" si="9"/>
        <v>1</v>
      </c>
      <c r="V7" s="15">
        <f t="shared" si="10"/>
        <v>0</v>
      </c>
      <c r="W7" s="15">
        <f t="shared" si="11"/>
        <v>1</v>
      </c>
      <c r="X7" s="15">
        <f t="shared" si="15"/>
        <v>1</v>
      </c>
      <c r="Y7" s="15">
        <f t="shared" si="16"/>
        <v>0</v>
      </c>
      <c r="Z7" s="15">
        <f t="shared" si="17"/>
        <v>0</v>
      </c>
      <c r="AA7" s="15">
        <f t="shared" si="18"/>
        <v>0</v>
      </c>
      <c r="AB7" s="15">
        <f t="shared" si="19"/>
        <v>0</v>
      </c>
      <c r="AC7" s="15">
        <f t="shared" si="0"/>
        <v>6</v>
      </c>
      <c r="AD7" s="15" t="str">
        <f t="shared" si="1"/>
        <v>High Growth</v>
      </c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</row>
    <row r="8" spans="1:56">
      <c r="A8" s="15" t="s">
        <v>38</v>
      </c>
      <c r="B8" s="16" t="s">
        <v>202</v>
      </c>
      <c r="C8" s="17">
        <v>21.69</v>
      </c>
      <c r="D8" s="24">
        <f t="shared" si="2"/>
        <v>57.584000000000003</v>
      </c>
      <c r="E8" s="17">
        <v>-2.3969999999999998</v>
      </c>
      <c r="F8" s="24">
        <f t="shared" si="3"/>
        <v>-0.25999999999999979</v>
      </c>
      <c r="G8" s="15">
        <v>81.409000000000006</v>
      </c>
      <c r="H8" s="15">
        <f t="shared" si="4"/>
        <v>70.414819000356232</v>
      </c>
      <c r="I8" s="17">
        <v>44.281999999999996</v>
      </c>
      <c r="J8" s="30">
        <f t="shared" si="20"/>
        <v>0.11849764751319203</v>
      </c>
      <c r="K8" s="30">
        <f t="shared" si="12"/>
        <v>0.11219833996936024</v>
      </c>
      <c r="L8" s="18">
        <v>13815.58</v>
      </c>
      <c r="M8" s="31">
        <f t="shared" si="13"/>
        <v>6.440364391160891E-2</v>
      </c>
      <c r="N8" s="31">
        <f t="shared" si="21"/>
        <v>5.4777496800963776E-2</v>
      </c>
      <c r="O8" s="31">
        <f t="shared" si="14"/>
        <v>8.372473708509158E-2</v>
      </c>
      <c r="P8" s="15">
        <v>0</v>
      </c>
      <c r="Q8" s="15">
        <f t="shared" si="5"/>
        <v>0</v>
      </c>
      <c r="R8" s="15">
        <f t="shared" si="6"/>
        <v>0</v>
      </c>
      <c r="S8" s="29">
        <f t="shared" si="7"/>
        <v>0</v>
      </c>
      <c r="T8" s="29">
        <f t="shared" si="8"/>
        <v>1</v>
      </c>
      <c r="U8" s="29">
        <f t="shared" si="9"/>
        <v>1</v>
      </c>
      <c r="V8" s="15">
        <f t="shared" si="10"/>
        <v>1</v>
      </c>
      <c r="W8" s="15">
        <f t="shared" si="11"/>
        <v>0</v>
      </c>
      <c r="X8" s="15">
        <f t="shared" si="15"/>
        <v>1</v>
      </c>
      <c r="Y8" s="15">
        <f t="shared" si="16"/>
        <v>0</v>
      </c>
      <c r="Z8" s="15">
        <f t="shared" si="17"/>
        <v>0</v>
      </c>
      <c r="AA8" s="15">
        <f t="shared" si="18"/>
        <v>0</v>
      </c>
      <c r="AB8" s="15">
        <f t="shared" si="19"/>
        <v>0</v>
      </c>
      <c r="AC8" s="15">
        <f t="shared" si="0"/>
        <v>7</v>
      </c>
      <c r="AD8" s="15" t="str">
        <f t="shared" si="1"/>
        <v>High Growth</v>
      </c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</row>
    <row r="9" spans="1:56">
      <c r="A9" s="15" t="s">
        <v>38</v>
      </c>
      <c r="B9" s="16" t="s">
        <v>205</v>
      </c>
      <c r="C9" s="17">
        <v>24.033999999999999</v>
      </c>
      <c r="D9" s="24">
        <f t="shared" si="2"/>
        <v>66.455000000000013</v>
      </c>
      <c r="E9" s="17">
        <v>-0.96099999999999997</v>
      </c>
      <c r="F9" s="24">
        <f t="shared" si="3"/>
        <v>-3.1839999999999997</v>
      </c>
      <c r="G9" s="15">
        <v>110.494</v>
      </c>
      <c r="H9" s="15">
        <f t="shared" si="4"/>
        <v>57.26193277463031</v>
      </c>
      <c r="I9" s="17">
        <v>51.122</v>
      </c>
      <c r="J9" s="30">
        <f t="shared" si="20"/>
        <v>0.12503234733672963</v>
      </c>
      <c r="K9" s="30">
        <f t="shared" si="12"/>
        <v>0.11544729317434466</v>
      </c>
      <c r="L9" s="18">
        <v>14474.23</v>
      </c>
      <c r="M9" s="31">
        <f t="shared" si="13"/>
        <v>5.8135443831798916E-2</v>
      </c>
      <c r="N9" s="31">
        <f t="shared" si="21"/>
        <v>5.7796560044274026E-2</v>
      </c>
      <c r="O9" s="31">
        <f t="shared" si="14"/>
        <v>7.55760769813386E-2</v>
      </c>
      <c r="P9" s="15">
        <v>0</v>
      </c>
      <c r="Q9" s="15">
        <f t="shared" si="5"/>
        <v>0</v>
      </c>
      <c r="R9" s="15">
        <f t="shared" si="6"/>
        <v>0</v>
      </c>
      <c r="S9" s="29">
        <f t="shared" si="7"/>
        <v>0</v>
      </c>
      <c r="T9" s="29">
        <f t="shared" si="8"/>
        <v>1</v>
      </c>
      <c r="U9" s="29">
        <f t="shared" si="9"/>
        <v>1</v>
      </c>
      <c r="V9" s="15">
        <f t="shared" si="10"/>
        <v>1</v>
      </c>
      <c r="W9" s="15">
        <f t="shared" si="11"/>
        <v>0</v>
      </c>
      <c r="X9" s="15">
        <f t="shared" si="15"/>
        <v>1</v>
      </c>
      <c r="Y9" s="15">
        <f t="shared" si="16"/>
        <v>0</v>
      </c>
      <c r="Z9" s="15">
        <f t="shared" si="17"/>
        <v>0</v>
      </c>
      <c r="AA9" s="15">
        <f t="shared" si="18"/>
        <v>0</v>
      </c>
      <c r="AB9" s="15">
        <f t="shared" si="19"/>
        <v>0</v>
      </c>
      <c r="AC9" s="15">
        <f t="shared" si="0"/>
        <v>8</v>
      </c>
      <c r="AD9" s="15" t="str">
        <f t="shared" si="1"/>
        <v>High Growth</v>
      </c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</row>
    <row r="10" spans="1:56">
      <c r="A10" s="15" t="s">
        <v>38</v>
      </c>
      <c r="B10" s="16" t="s">
        <v>207</v>
      </c>
      <c r="C10" s="17">
        <v>29.567</v>
      </c>
      <c r="D10" s="45">
        <f t="shared" si="2"/>
        <v>75.290999999999997</v>
      </c>
      <c r="E10" s="17">
        <v>-2.4350000000000001</v>
      </c>
      <c r="F10" s="45">
        <f t="shared" si="3"/>
        <v>-5.7929999999999993</v>
      </c>
      <c r="G10" s="15">
        <v>101.883</v>
      </c>
      <c r="H10" s="16">
        <f t="shared" si="4"/>
        <v>68.213539059509429</v>
      </c>
      <c r="I10" s="17">
        <v>60.42</v>
      </c>
      <c r="J10" s="31">
        <f t="shared" si="20"/>
        <v>0.13422716410833768</v>
      </c>
      <c r="K10" s="31">
        <f t="shared" si="12"/>
        <v>0.14941326238774266</v>
      </c>
      <c r="L10" s="18">
        <v>14769.86</v>
      </c>
      <c r="M10" s="31">
        <f t="shared" si="13"/>
        <v>4.2417780860668719E-2</v>
      </c>
      <c r="N10" s="31">
        <f t="shared" si="21"/>
        <v>5.2119967678019075E-2</v>
      </c>
      <c r="O10" s="31">
        <f t="shared" si="14"/>
        <v>5.5143115118869337E-2</v>
      </c>
      <c r="P10" s="16">
        <v>0</v>
      </c>
      <c r="Q10" s="16">
        <f t="shared" si="5"/>
        <v>0</v>
      </c>
      <c r="R10" s="16">
        <f t="shared" si="6"/>
        <v>0</v>
      </c>
      <c r="S10" s="29">
        <f t="shared" si="7"/>
        <v>0</v>
      </c>
      <c r="T10" s="29">
        <f t="shared" si="8"/>
        <v>1</v>
      </c>
      <c r="U10" s="29">
        <f t="shared" si="9"/>
        <v>1</v>
      </c>
      <c r="V10" s="16">
        <f t="shared" si="10"/>
        <v>0</v>
      </c>
      <c r="W10" s="16">
        <f t="shared" si="11"/>
        <v>1</v>
      </c>
      <c r="X10" s="16">
        <f t="shared" si="15"/>
        <v>1</v>
      </c>
      <c r="Y10" s="16">
        <f t="shared" si="16"/>
        <v>0</v>
      </c>
      <c r="Z10" s="16">
        <f t="shared" si="17"/>
        <v>0</v>
      </c>
      <c r="AA10" s="16">
        <f t="shared" si="18"/>
        <v>0</v>
      </c>
      <c r="AB10" s="16">
        <f t="shared" si="19"/>
        <v>0</v>
      </c>
      <c r="AC10" s="15">
        <f t="shared" si="0"/>
        <v>9</v>
      </c>
      <c r="AD10" s="16" t="str">
        <f t="shared" si="1"/>
        <v>High Growth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</row>
    <row r="11" spans="1:56">
      <c r="A11" s="15" t="s">
        <v>38</v>
      </c>
      <c r="B11" s="16" t="s">
        <v>209</v>
      </c>
      <c r="C11" s="17">
        <v>25.867000000000001</v>
      </c>
      <c r="D11" s="24">
        <f t="shared" si="2"/>
        <v>79.468000000000004</v>
      </c>
      <c r="E11" s="17">
        <v>-0.17799999999999999</v>
      </c>
      <c r="F11" s="24">
        <f t="shared" si="3"/>
        <v>-3.5739999999999998</v>
      </c>
      <c r="G11" s="15">
        <v>90.346000000000004</v>
      </c>
      <c r="H11" s="15">
        <f t="shared" si="4"/>
        <v>84.003719035707164</v>
      </c>
      <c r="I11" s="17">
        <v>57.933</v>
      </c>
      <c r="J11" s="30">
        <f t="shared" si="20"/>
        <v>9.4795664458257711E-2</v>
      </c>
      <c r="K11" s="30">
        <f t="shared" si="12"/>
        <v>9.3703487592766255E-2</v>
      </c>
      <c r="L11" s="18">
        <v>14478.07</v>
      </c>
      <c r="M11" s="31">
        <f t="shared" si="13"/>
        <v>1.5735231873848621E-2</v>
      </c>
      <c r="N11" s="31">
        <f t="shared" si="21"/>
        <v>3.4541216303452194E-2</v>
      </c>
      <c r="O11" s="31">
        <f t="shared" si="14"/>
        <v>2.0455801436003208E-2</v>
      </c>
      <c r="P11" s="15">
        <v>0</v>
      </c>
      <c r="Q11" s="15">
        <f t="shared" si="5"/>
        <v>0</v>
      </c>
      <c r="R11" s="15">
        <f t="shared" si="6"/>
        <v>0</v>
      </c>
      <c r="S11" s="29">
        <f t="shared" si="7"/>
        <v>0</v>
      </c>
      <c r="T11" s="29">
        <f t="shared" si="8"/>
        <v>1</v>
      </c>
      <c r="U11" s="29">
        <f t="shared" si="9"/>
        <v>1</v>
      </c>
      <c r="V11" s="15">
        <f t="shared" si="10"/>
        <v>1</v>
      </c>
      <c r="W11" s="15">
        <f t="shared" si="11"/>
        <v>0</v>
      </c>
      <c r="X11" s="15">
        <f t="shared" si="15"/>
        <v>1</v>
      </c>
      <c r="Y11" s="15">
        <f t="shared" si="16"/>
        <v>0</v>
      </c>
      <c r="Z11" s="15">
        <f t="shared" si="17"/>
        <v>0</v>
      </c>
      <c r="AA11" s="15">
        <f t="shared" si="18"/>
        <v>0</v>
      </c>
      <c r="AB11" s="15">
        <f t="shared" si="19"/>
        <v>0</v>
      </c>
      <c r="AC11" s="15">
        <f t="shared" si="0"/>
        <v>10</v>
      </c>
      <c r="AD11" s="15" t="str">
        <f t="shared" si="1"/>
        <v>High Growth</v>
      </c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</row>
    <row r="12" spans="1:56">
      <c r="A12" s="15" t="s">
        <v>38</v>
      </c>
      <c r="B12" s="16" t="s">
        <v>211</v>
      </c>
      <c r="C12" s="17">
        <v>27.702000000000002</v>
      </c>
      <c r="D12" s="24">
        <f t="shared" si="2"/>
        <v>83.135999999999996</v>
      </c>
      <c r="E12" s="17">
        <v>0.66100000000000003</v>
      </c>
      <c r="F12" s="24">
        <f t="shared" si="3"/>
        <v>-1.952</v>
      </c>
      <c r="G12" s="15">
        <v>89.677999999999997</v>
      </c>
      <c r="H12" s="15">
        <f t="shared" si="4"/>
        <v>90.528334708624186</v>
      </c>
      <c r="I12" s="17">
        <v>63.55</v>
      </c>
      <c r="J12" s="30">
        <f t="shared" si="20"/>
        <v>9.8177873476720245E-2</v>
      </c>
      <c r="K12" s="30">
        <f t="shared" si="12"/>
        <v>7.5232970560366264E-2</v>
      </c>
      <c r="L12" s="18">
        <v>15048.97</v>
      </c>
      <c r="M12" s="31">
        <f t="shared" si="13"/>
        <v>1.3064512472204193E-2</v>
      </c>
      <c r="N12" s="31">
        <f t="shared" si="21"/>
        <v>2.9084805675390069E-2</v>
      </c>
      <c r="O12" s="31">
        <f t="shared" si="14"/>
        <v>1.698386621386545E-2</v>
      </c>
      <c r="P12" s="15">
        <v>0</v>
      </c>
      <c r="Q12" s="15">
        <f t="shared" si="5"/>
        <v>0</v>
      </c>
      <c r="R12" s="15">
        <f t="shared" si="6"/>
        <v>0</v>
      </c>
      <c r="S12" s="29">
        <f t="shared" si="7"/>
        <v>0</v>
      </c>
      <c r="T12" s="29">
        <f t="shared" si="8"/>
        <v>1</v>
      </c>
      <c r="U12" s="29">
        <f t="shared" si="9"/>
        <v>1</v>
      </c>
      <c r="V12" s="15">
        <f t="shared" si="10"/>
        <v>1</v>
      </c>
      <c r="W12" s="15">
        <f t="shared" si="11"/>
        <v>0</v>
      </c>
      <c r="X12" s="15">
        <f t="shared" si="15"/>
        <v>1</v>
      </c>
      <c r="Y12" s="15">
        <f t="shared" si="16"/>
        <v>0</v>
      </c>
      <c r="Z12" s="15">
        <f t="shared" si="17"/>
        <v>0</v>
      </c>
      <c r="AA12" s="15">
        <f t="shared" si="18"/>
        <v>0</v>
      </c>
      <c r="AB12" s="15">
        <f t="shared" si="19"/>
        <v>0</v>
      </c>
      <c r="AC12" s="15">
        <f t="shared" si="0"/>
        <v>11</v>
      </c>
      <c r="AD12" s="15" t="str">
        <f t="shared" si="1"/>
        <v>High Growth</v>
      </c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</row>
    <row r="13" spans="1:56">
      <c r="A13" s="15" t="s">
        <v>38</v>
      </c>
      <c r="B13" s="16" t="s">
        <v>213</v>
      </c>
      <c r="C13" s="17">
        <v>35.511000000000003</v>
      </c>
      <c r="D13" s="24">
        <f t="shared" si="2"/>
        <v>89.080000000000013</v>
      </c>
      <c r="E13" s="17">
        <v>-3.0030000000000001</v>
      </c>
      <c r="F13" s="24">
        <f t="shared" si="3"/>
        <v>-2.52</v>
      </c>
      <c r="G13" s="15">
        <v>101.70500000000001</v>
      </c>
      <c r="H13" s="15">
        <f t="shared" si="4"/>
        <v>85.108893368074334</v>
      </c>
      <c r="I13" s="17">
        <v>71.147999999999996</v>
      </c>
      <c r="J13" s="30">
        <f t="shared" si="20"/>
        <v>9.9479392377007425E-2</v>
      </c>
      <c r="K13" s="30">
        <f t="shared" si="12"/>
        <v>5.5992073941024234E-2</v>
      </c>
      <c r="L13" s="18">
        <v>15599.73</v>
      </c>
      <c r="M13" s="31">
        <f t="shared" si="13"/>
        <v>1.8388690325084056E-2</v>
      </c>
      <c r="N13" s="31">
        <f t="shared" si="21"/>
        <v>2.4588771050669589E-2</v>
      </c>
      <c r="O13" s="31">
        <f t="shared" si="14"/>
        <v>2.3905297422609273E-2</v>
      </c>
      <c r="P13" s="15">
        <v>0</v>
      </c>
      <c r="Q13" s="15">
        <f t="shared" si="5"/>
        <v>0</v>
      </c>
      <c r="R13" s="15">
        <f t="shared" si="6"/>
        <v>0</v>
      </c>
      <c r="S13" s="29">
        <f t="shared" si="7"/>
        <v>0</v>
      </c>
      <c r="T13" s="29">
        <f t="shared" si="8"/>
        <v>1</v>
      </c>
      <c r="U13" s="29">
        <f t="shared" si="9"/>
        <v>1</v>
      </c>
      <c r="V13" s="15">
        <f t="shared" si="10"/>
        <v>1</v>
      </c>
      <c r="W13" s="15">
        <f t="shared" si="11"/>
        <v>0</v>
      </c>
      <c r="X13" s="15">
        <f t="shared" si="15"/>
        <v>1</v>
      </c>
      <c r="Y13" s="15">
        <f t="shared" si="16"/>
        <v>0</v>
      </c>
      <c r="Z13" s="15">
        <f t="shared" si="17"/>
        <v>0</v>
      </c>
      <c r="AA13" s="15">
        <f t="shared" si="18"/>
        <v>0</v>
      </c>
      <c r="AB13" s="15">
        <f t="shared" si="19"/>
        <v>0</v>
      </c>
      <c r="AC13" s="15">
        <f t="shared" si="0"/>
        <v>12</v>
      </c>
      <c r="AD13" s="15" t="str">
        <f t="shared" si="1"/>
        <v>High Growth</v>
      </c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</row>
    <row r="14" spans="1:56">
      <c r="A14" s="15" t="s">
        <v>38</v>
      </c>
      <c r="B14" s="16" t="s">
        <v>214</v>
      </c>
      <c r="C14" s="17">
        <v>35.737000000000002</v>
      </c>
      <c r="D14" s="24">
        <f t="shared" si="2"/>
        <v>98.950000000000017</v>
      </c>
      <c r="E14" s="17">
        <v>-0.17399999999999999</v>
      </c>
      <c r="F14" s="24">
        <f t="shared" si="3"/>
        <v>-2.516</v>
      </c>
      <c r="G14" s="15">
        <v>105.10000000000002</v>
      </c>
      <c r="H14" s="15">
        <f t="shared" si="4"/>
        <v>91.754519505233105</v>
      </c>
      <c r="I14" s="17">
        <v>74.606999999999999</v>
      </c>
      <c r="J14" s="30">
        <f t="shared" si="20"/>
        <v>7.8535260929813777E-2</v>
      </c>
      <c r="K14" s="30">
        <f t="shared" si="12"/>
        <v>8.7972336457438294E-2</v>
      </c>
      <c r="L14" s="18">
        <v>16253.97</v>
      </c>
      <c r="M14" s="31">
        <f t="shared" si="13"/>
        <v>3.9320740135416532E-2</v>
      </c>
      <c r="N14" s="31">
        <f t="shared" si="21"/>
        <v>2.3464532072318356E-2</v>
      </c>
      <c r="O14" s="31">
        <f t="shared" si="14"/>
        <v>5.1116962176041496E-2</v>
      </c>
      <c r="P14" s="15">
        <v>0</v>
      </c>
      <c r="Q14" s="15">
        <f t="shared" si="5"/>
        <v>0</v>
      </c>
      <c r="R14" s="15">
        <f t="shared" si="6"/>
        <v>0</v>
      </c>
      <c r="S14" s="29">
        <f t="shared" si="7"/>
        <v>0</v>
      </c>
      <c r="T14" s="29">
        <f t="shared" si="8"/>
        <v>1</v>
      </c>
      <c r="U14" s="29">
        <f t="shared" si="9"/>
        <v>1</v>
      </c>
      <c r="V14" s="15">
        <f t="shared" si="10"/>
        <v>0</v>
      </c>
      <c r="W14" s="15">
        <f t="shared" si="11"/>
        <v>1</v>
      </c>
      <c r="X14" s="15">
        <f t="shared" si="15"/>
        <v>1</v>
      </c>
      <c r="Y14" s="15">
        <f t="shared" si="16"/>
        <v>0</v>
      </c>
      <c r="Z14" s="15">
        <f t="shared" si="17"/>
        <v>0</v>
      </c>
      <c r="AA14" s="15">
        <f t="shared" si="18"/>
        <v>0</v>
      </c>
      <c r="AB14" s="15">
        <f t="shared" si="19"/>
        <v>0</v>
      </c>
      <c r="AC14" s="15">
        <f t="shared" si="0"/>
        <v>13</v>
      </c>
      <c r="AD14" s="15" t="str">
        <f t="shared" si="1"/>
        <v>High Growth</v>
      </c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</row>
    <row r="15" spans="1:56">
      <c r="A15" s="15" t="s">
        <v>38</v>
      </c>
      <c r="B15" s="16" t="s">
        <v>215</v>
      </c>
      <c r="C15" s="17">
        <v>34.688000000000002</v>
      </c>
      <c r="D15" s="24">
        <f t="shared" si="2"/>
        <v>105.93600000000001</v>
      </c>
      <c r="E15" s="17">
        <v>-1.375</v>
      </c>
      <c r="F15" s="24">
        <f t="shared" si="3"/>
        <v>-4.5519999999999996</v>
      </c>
      <c r="G15" s="15">
        <v>117.134</v>
      </c>
      <c r="H15" s="15">
        <f t="shared" si="4"/>
        <v>86.55386138951971</v>
      </c>
      <c r="I15" s="17">
        <v>78.566000000000003</v>
      </c>
      <c r="J15" s="30">
        <f t="shared" si="20"/>
        <v>5.3927615730471334E-2</v>
      </c>
      <c r="K15" s="30">
        <f t="shared" si="12"/>
        <v>7.3263506532753819E-2</v>
      </c>
      <c r="L15" s="18">
        <v>16880.68</v>
      </c>
      <c r="M15" s="31">
        <f t="shared" si="13"/>
        <v>3.9029122210346046E-2</v>
      </c>
      <c r="N15" s="31">
        <f t="shared" si="21"/>
        <v>2.7076308967527885E-2</v>
      </c>
      <c r="O15" s="31">
        <f t="shared" si="14"/>
        <v>5.0737858873449858E-2</v>
      </c>
      <c r="P15" s="15">
        <v>0</v>
      </c>
      <c r="Q15" s="15">
        <f t="shared" si="5"/>
        <v>0</v>
      </c>
      <c r="R15" s="15">
        <f t="shared" si="6"/>
        <v>0</v>
      </c>
      <c r="S15" s="29">
        <f t="shared" si="7"/>
        <v>0</v>
      </c>
      <c r="T15" s="29">
        <f t="shared" si="8"/>
        <v>1</v>
      </c>
      <c r="U15" s="29">
        <f t="shared" si="9"/>
        <v>1</v>
      </c>
      <c r="V15" s="15">
        <f t="shared" si="10"/>
        <v>0</v>
      </c>
      <c r="W15" s="15">
        <f t="shared" si="11"/>
        <v>1</v>
      </c>
      <c r="X15" s="15">
        <f t="shared" si="15"/>
        <v>1</v>
      </c>
      <c r="Y15" s="15">
        <f t="shared" si="16"/>
        <v>0</v>
      </c>
      <c r="Z15" s="15">
        <f t="shared" si="17"/>
        <v>0</v>
      </c>
      <c r="AA15" s="15">
        <f t="shared" si="18"/>
        <v>0</v>
      </c>
      <c r="AB15" s="15">
        <f t="shared" si="19"/>
        <v>0</v>
      </c>
      <c r="AC15" s="15">
        <f t="shared" si="0"/>
        <v>14</v>
      </c>
      <c r="AD15" s="15" t="str">
        <f t="shared" si="1"/>
        <v>High Growth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</row>
    <row r="16" spans="1:56">
      <c r="A16" s="15" t="s">
        <v>38</v>
      </c>
      <c r="B16" s="16" t="s">
        <v>216</v>
      </c>
      <c r="C16" s="17">
        <v>37.887</v>
      </c>
      <c r="D16" s="24">
        <f t="shared" si="2"/>
        <v>108.31200000000001</v>
      </c>
      <c r="E16" s="17">
        <v>0.624</v>
      </c>
      <c r="F16" s="24">
        <f t="shared" si="3"/>
        <v>-0.92499999999999993</v>
      </c>
      <c r="G16" s="15">
        <v>119.75200000000001</v>
      </c>
      <c r="H16" s="15">
        <f t="shared" si="4"/>
        <v>89.674493954171965</v>
      </c>
      <c r="I16" s="17">
        <v>87.491</v>
      </c>
      <c r="J16" s="30">
        <f t="shared" si="20"/>
        <v>8.5944105662464132E-2</v>
      </c>
      <c r="K16" s="30">
        <f t="shared" si="12"/>
        <v>7.1355396054824993E-2</v>
      </c>
      <c r="L16" s="18">
        <v>17608.14</v>
      </c>
      <c r="M16" s="31">
        <f t="shared" si="13"/>
        <v>4.1195143263029532E-2</v>
      </c>
      <c r="N16" s="31">
        <f t="shared" si="21"/>
        <v>3.992151178575587E-2</v>
      </c>
      <c r="O16" s="31">
        <f t="shared" si="14"/>
        <v>5.3553686241938396E-2</v>
      </c>
      <c r="P16" s="15">
        <v>0</v>
      </c>
      <c r="Q16" s="15">
        <f t="shared" si="5"/>
        <v>0</v>
      </c>
      <c r="R16" s="15">
        <f t="shared" si="6"/>
        <v>0</v>
      </c>
      <c r="S16" s="29">
        <f t="shared" si="7"/>
        <v>0</v>
      </c>
      <c r="T16" s="29">
        <f t="shared" si="8"/>
        <v>1</v>
      </c>
      <c r="U16" s="29">
        <f t="shared" si="9"/>
        <v>1</v>
      </c>
      <c r="V16" s="15">
        <f t="shared" si="10"/>
        <v>1</v>
      </c>
      <c r="W16" s="15">
        <f t="shared" si="11"/>
        <v>0</v>
      </c>
      <c r="X16" s="15">
        <f t="shared" si="15"/>
        <v>1</v>
      </c>
      <c r="Y16" s="15">
        <f t="shared" si="16"/>
        <v>0</v>
      </c>
      <c r="Z16" s="15">
        <f t="shared" si="17"/>
        <v>0</v>
      </c>
      <c r="AA16" s="15">
        <f t="shared" si="18"/>
        <v>0</v>
      </c>
      <c r="AB16" s="15">
        <f t="shared" si="19"/>
        <v>0</v>
      </c>
      <c r="AC16" s="15">
        <f t="shared" si="0"/>
        <v>15</v>
      </c>
      <c r="AD16" s="15" t="str">
        <f t="shared" si="1"/>
        <v>High Growth</v>
      </c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1:56">
      <c r="A17" s="15" t="s">
        <v>38</v>
      </c>
      <c r="B17" s="16" t="s">
        <v>217</v>
      </c>
      <c r="C17" s="17">
        <v>33.174999999999997</v>
      </c>
      <c r="D17" s="24">
        <f t="shared" si="2"/>
        <v>105.75</v>
      </c>
      <c r="E17" s="17">
        <v>1.5129999999999999</v>
      </c>
      <c r="F17" s="24">
        <f t="shared" si="3"/>
        <v>0.7619999999999999</v>
      </c>
      <c r="G17" s="15">
        <v>132.32799999999997</v>
      </c>
      <c r="H17" s="15">
        <f t="shared" si="4"/>
        <v>80.49090139652985</v>
      </c>
      <c r="I17" s="17">
        <v>96.147999999999996</v>
      </c>
      <c r="J17" s="30">
        <f t="shared" si="20"/>
        <v>8.6337921453252697E-2</v>
      </c>
      <c r="K17" s="30">
        <f t="shared" si="12"/>
        <v>8.8228826505838409E-2</v>
      </c>
      <c r="L17" s="18">
        <v>18295.02</v>
      </c>
      <c r="M17" s="31">
        <f t="shared" si="13"/>
        <v>4.0218272301597802E-2</v>
      </c>
      <c r="N17" s="31">
        <f t="shared" si="21"/>
        <v>3.9836894113045807E-2</v>
      </c>
      <c r="O17" s="31">
        <f t="shared" si="14"/>
        <v>5.2283753992077145E-2</v>
      </c>
      <c r="P17" s="15">
        <v>0</v>
      </c>
      <c r="Q17" s="15">
        <f t="shared" si="5"/>
        <v>0</v>
      </c>
      <c r="R17" s="15">
        <f t="shared" si="6"/>
        <v>0</v>
      </c>
      <c r="S17" s="29">
        <f t="shared" si="7"/>
        <v>0</v>
      </c>
      <c r="T17" s="29">
        <f t="shared" si="8"/>
        <v>1</v>
      </c>
      <c r="U17" s="29">
        <f t="shared" si="9"/>
        <v>1</v>
      </c>
      <c r="V17" s="15">
        <f t="shared" si="10"/>
        <v>0</v>
      </c>
      <c r="W17" s="15">
        <f t="shared" si="11"/>
        <v>1</v>
      </c>
      <c r="X17" s="15">
        <f t="shared" si="15"/>
        <v>1</v>
      </c>
      <c r="Y17" s="15">
        <f t="shared" si="16"/>
        <v>0</v>
      </c>
      <c r="Z17" s="15">
        <f t="shared" si="17"/>
        <v>0</v>
      </c>
      <c r="AA17" s="15">
        <f t="shared" si="18"/>
        <v>0</v>
      </c>
      <c r="AB17" s="15">
        <f t="shared" si="19"/>
        <v>0</v>
      </c>
      <c r="AC17" s="15">
        <f t="shared" si="0"/>
        <v>16</v>
      </c>
      <c r="AD17" s="15" t="str">
        <f t="shared" si="1"/>
        <v>High Growth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</row>
    <row r="18" spans="1:56">
      <c r="A18" s="15" t="s">
        <v>38</v>
      </c>
      <c r="B18" s="16" t="s">
        <v>218</v>
      </c>
      <c r="C18" s="17">
        <v>40.401000000000003</v>
      </c>
      <c r="D18" s="24">
        <f t="shared" si="2"/>
        <v>111.46299999999999</v>
      </c>
      <c r="E18" s="17">
        <v>-2.0760000000000001</v>
      </c>
      <c r="F18" s="24">
        <f t="shared" si="3"/>
        <v>6.0999999999999943E-2</v>
      </c>
      <c r="G18" s="15">
        <v>111.524</v>
      </c>
      <c r="H18" s="15">
        <f t="shared" si="4"/>
        <v>100</v>
      </c>
      <c r="I18" s="17">
        <v>86.132000000000005</v>
      </c>
      <c r="J18" s="30">
        <f t="shared" si="20"/>
        <v>3.8963683043393926E-2</v>
      </c>
      <c r="K18" s="30">
        <f t="shared" si="12"/>
        <v>3.1121786254021622E-2</v>
      </c>
      <c r="L18" s="18">
        <v>18804.91</v>
      </c>
      <c r="M18" s="31">
        <f t="shared" si="13"/>
        <v>3.6637958538056514E-2</v>
      </c>
      <c r="N18" s="31">
        <f t="shared" si="21"/>
        <v>3.8080027864611843E-2</v>
      </c>
      <c r="O18" s="31">
        <f t="shared" si="14"/>
        <v>4.7629346099473467E-2</v>
      </c>
      <c r="P18" s="15">
        <v>0</v>
      </c>
      <c r="Q18" s="15">
        <f t="shared" si="5"/>
        <v>1</v>
      </c>
      <c r="R18" s="15">
        <f t="shared" si="6"/>
        <v>0</v>
      </c>
      <c r="S18" s="29">
        <f t="shared" si="7"/>
        <v>0</v>
      </c>
      <c r="T18" s="29">
        <f t="shared" si="8"/>
        <v>0</v>
      </c>
      <c r="U18" s="29">
        <f t="shared" si="9"/>
        <v>1</v>
      </c>
      <c r="V18" s="15">
        <f t="shared" si="10"/>
        <v>1</v>
      </c>
      <c r="W18" s="15">
        <f t="shared" si="11"/>
        <v>0</v>
      </c>
      <c r="X18" s="15">
        <f t="shared" si="15"/>
        <v>0</v>
      </c>
      <c r="Y18" s="15">
        <f t="shared" si="16"/>
        <v>0</v>
      </c>
      <c r="Z18" s="15">
        <f t="shared" si="17"/>
        <v>0</v>
      </c>
      <c r="AA18" s="15">
        <f t="shared" si="18"/>
        <v>0</v>
      </c>
      <c r="AB18" s="15">
        <f t="shared" si="19"/>
        <v>1</v>
      </c>
      <c r="AC18" s="15">
        <f t="shared" si="0"/>
        <v>17</v>
      </c>
      <c r="AD18" s="15" t="str">
        <f t="shared" si="1"/>
        <v>Decline</v>
      </c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</row>
    <row r="19" spans="1:56">
      <c r="A19" s="15" t="s">
        <v>38</v>
      </c>
      <c r="B19" s="16" t="s">
        <v>219</v>
      </c>
      <c r="C19" s="17">
        <v>41.854999999999997</v>
      </c>
      <c r="D19" s="24">
        <f t="shared" si="2"/>
        <v>115.43099999999998</v>
      </c>
      <c r="E19" s="17">
        <v>1.6519999999999999</v>
      </c>
      <c r="F19" s="24">
        <f t="shared" si="3"/>
        <v>1.0889999999999997</v>
      </c>
      <c r="G19" s="15">
        <v>117.52599999999998</v>
      </c>
      <c r="H19" s="15">
        <f t="shared" si="4"/>
        <v>99.144019195752435</v>
      </c>
      <c r="I19" s="17">
        <v>92.995000000000005</v>
      </c>
      <c r="J19" s="30">
        <f t="shared" si="20"/>
        <v>4.5047436677086772E-2</v>
      </c>
      <c r="K19" s="30">
        <f t="shared" si="12"/>
        <v>2.054479669241438E-2</v>
      </c>
      <c r="L19" s="18">
        <v>19612.099999999999</v>
      </c>
      <c r="M19" s="31">
        <f t="shared" si="13"/>
        <v>3.6581703221490125E-2</v>
      </c>
      <c r="N19" s="31">
        <f t="shared" si="21"/>
        <v>3.8276271882631052E-2</v>
      </c>
      <c r="O19" s="31">
        <f t="shared" si="14"/>
        <v>4.7556214187937165E-2</v>
      </c>
      <c r="P19" s="15">
        <v>0</v>
      </c>
      <c r="Q19" s="15">
        <f t="shared" si="5"/>
        <v>1</v>
      </c>
      <c r="R19" s="15">
        <f t="shared" si="6"/>
        <v>0</v>
      </c>
      <c r="S19" s="29">
        <f t="shared" si="7"/>
        <v>0</v>
      </c>
      <c r="T19" s="29">
        <f t="shared" si="8"/>
        <v>0</v>
      </c>
      <c r="U19" s="29">
        <f t="shared" si="9"/>
        <v>1</v>
      </c>
      <c r="V19" s="15">
        <f t="shared" si="10"/>
        <v>1</v>
      </c>
      <c r="W19" s="15">
        <f t="shared" si="11"/>
        <v>0</v>
      </c>
      <c r="X19" s="15">
        <f t="shared" si="15"/>
        <v>0</v>
      </c>
      <c r="Y19" s="15">
        <f t="shared" si="16"/>
        <v>0</v>
      </c>
      <c r="Z19" s="15">
        <f t="shared" si="17"/>
        <v>0</v>
      </c>
      <c r="AA19" s="15">
        <f t="shared" si="18"/>
        <v>0</v>
      </c>
      <c r="AB19" s="15">
        <f t="shared" si="19"/>
        <v>1</v>
      </c>
      <c r="AC19" s="15">
        <f t="shared" si="0"/>
        <v>18</v>
      </c>
      <c r="AD19" s="15" t="str">
        <f t="shared" si="1"/>
        <v>Decline</v>
      </c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</row>
    <row r="20" spans="1:56">
      <c r="A20" s="15" t="s">
        <v>38</v>
      </c>
      <c r="B20" s="16" t="s">
        <v>220</v>
      </c>
      <c r="C20" s="17">
        <v>31.317</v>
      </c>
      <c r="D20" s="24">
        <f t="shared" si="2"/>
        <v>113.57300000000001</v>
      </c>
      <c r="E20" s="17">
        <v>20.466999999999999</v>
      </c>
      <c r="F20" s="24">
        <f t="shared" si="3"/>
        <v>20.042999999999999</v>
      </c>
      <c r="G20" s="15">
        <v>113.155</v>
      </c>
      <c r="H20" s="15">
        <f t="shared" si="4"/>
        <v>118.08227652335293</v>
      </c>
      <c r="I20" s="17">
        <v>114.509</v>
      </c>
      <c r="J20" s="30">
        <f t="shared" si="20"/>
        <v>7.8253796292258482E-2</v>
      </c>
      <c r="K20" s="30">
        <f t="shared" si="12"/>
        <v>5.9985169702757135E-2</v>
      </c>
      <c r="L20" s="18">
        <v>20656.52</v>
      </c>
      <c r="M20" s="31">
        <f t="shared" si="13"/>
        <v>4.12973338395759E-2</v>
      </c>
      <c r="N20" s="31">
        <f t="shared" si="21"/>
        <v>4.1198285074824481E-2</v>
      </c>
      <c r="O20" s="31">
        <f t="shared" si="14"/>
        <v>5.3686533991448675E-2</v>
      </c>
      <c r="P20" s="15">
        <v>0</v>
      </c>
      <c r="Q20" s="15">
        <f t="shared" si="5"/>
        <v>0</v>
      </c>
      <c r="R20" s="15">
        <f t="shared" si="6"/>
        <v>0</v>
      </c>
      <c r="S20" s="29">
        <f t="shared" si="7"/>
        <v>0</v>
      </c>
      <c r="T20" s="29">
        <f t="shared" si="8"/>
        <v>1</v>
      </c>
      <c r="U20" s="29">
        <f t="shared" si="9"/>
        <v>1</v>
      </c>
      <c r="V20" s="15">
        <f t="shared" si="10"/>
        <v>1</v>
      </c>
      <c r="W20" s="15">
        <f t="shared" si="11"/>
        <v>0</v>
      </c>
      <c r="X20" s="15">
        <f t="shared" si="15"/>
        <v>1</v>
      </c>
      <c r="Y20" s="15">
        <f t="shared" si="16"/>
        <v>0</v>
      </c>
      <c r="Z20" s="15">
        <f t="shared" si="17"/>
        <v>0</v>
      </c>
      <c r="AA20" s="15">
        <f t="shared" si="18"/>
        <v>0</v>
      </c>
      <c r="AB20" s="15">
        <f t="shared" si="19"/>
        <v>0</v>
      </c>
      <c r="AC20" s="15">
        <f t="shared" si="0"/>
        <v>19</v>
      </c>
      <c r="AD20" s="15" t="str">
        <f t="shared" si="1"/>
        <v>High Growth</v>
      </c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</row>
    <row r="21" spans="1:56">
      <c r="A21" s="15" t="s">
        <v>38</v>
      </c>
      <c r="B21" s="16" t="s">
        <v>221</v>
      </c>
      <c r="C21" s="17">
        <v>59.119</v>
      </c>
      <c r="D21" s="24">
        <f t="shared" si="2"/>
        <v>132.291</v>
      </c>
      <c r="E21" s="17">
        <v>3.8660000000000001</v>
      </c>
      <c r="F21" s="24">
        <f t="shared" si="3"/>
        <v>25.984999999999999</v>
      </c>
      <c r="G21" s="15">
        <v>152.52099999999999</v>
      </c>
      <c r="H21" s="15">
        <f t="shared" si="4"/>
        <v>103.77325089659786</v>
      </c>
      <c r="I21" s="17">
        <v>129.255</v>
      </c>
      <c r="J21" s="30">
        <f t="shared" si="20"/>
        <v>8.1176990001248672E-2</v>
      </c>
      <c r="K21" s="30">
        <f t="shared" si="12"/>
        <v>0.14488256073841566</v>
      </c>
      <c r="L21" s="18">
        <v>21539.98</v>
      </c>
      <c r="M21" s="31">
        <f t="shared" si="13"/>
        <v>4.6304304856205958E-2</v>
      </c>
      <c r="N21" s="31">
        <f t="shared" si="21"/>
        <v>4.1133360627948479E-2</v>
      </c>
      <c r="O21" s="31">
        <f t="shared" si="14"/>
        <v>6.0195596313067749E-2</v>
      </c>
      <c r="P21" s="15">
        <v>0</v>
      </c>
      <c r="Q21" s="15">
        <f t="shared" si="5"/>
        <v>0</v>
      </c>
      <c r="R21" s="15">
        <f t="shared" si="6"/>
        <v>0</v>
      </c>
      <c r="S21" s="29">
        <f t="shared" si="7"/>
        <v>0</v>
      </c>
      <c r="T21" s="29">
        <f t="shared" si="8"/>
        <v>1</v>
      </c>
      <c r="U21" s="29">
        <f t="shared" si="9"/>
        <v>1</v>
      </c>
      <c r="V21" s="15">
        <f t="shared" si="10"/>
        <v>0</v>
      </c>
      <c r="W21" s="15">
        <f t="shared" si="11"/>
        <v>1</v>
      </c>
      <c r="X21" s="15">
        <f t="shared" si="15"/>
        <v>1</v>
      </c>
      <c r="Y21" s="15">
        <f t="shared" si="16"/>
        <v>0</v>
      </c>
      <c r="Z21" s="15">
        <f t="shared" si="17"/>
        <v>0</v>
      </c>
      <c r="AA21" s="15">
        <f t="shared" si="18"/>
        <v>0</v>
      </c>
      <c r="AB21" s="15">
        <f t="shared" si="19"/>
        <v>0</v>
      </c>
      <c r="AC21" s="15">
        <f t="shared" si="0"/>
        <v>20</v>
      </c>
      <c r="AD21" s="15" t="str">
        <f t="shared" si="1"/>
        <v>High Growth</v>
      </c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</row>
    <row r="22" spans="1:56">
      <c r="A22" s="15" t="s">
        <v>38</v>
      </c>
      <c r="B22" s="16" t="s">
        <v>222</v>
      </c>
      <c r="C22" s="17">
        <v>77.058000000000007</v>
      </c>
      <c r="D22" s="24">
        <f t="shared" si="2"/>
        <v>167.49400000000003</v>
      </c>
      <c r="E22" s="17">
        <v>-1.4830000000000001</v>
      </c>
      <c r="F22" s="24">
        <f t="shared" si="3"/>
        <v>22.849999999999998</v>
      </c>
      <c r="G22" s="15">
        <v>202.81600000000003</v>
      </c>
      <c r="H22" s="15">
        <f t="shared" si="4"/>
        <v>93.850583780372361</v>
      </c>
      <c r="I22" s="17">
        <v>145.68299999999999</v>
      </c>
      <c r="J22" s="30">
        <f t="shared" si="20"/>
        <v>8.666010838126037E-2</v>
      </c>
      <c r="K22" s="30">
        <f t="shared" si="12"/>
        <v>0.16140339832080275</v>
      </c>
      <c r="L22" s="18">
        <v>21354.11</v>
      </c>
      <c r="M22" s="31">
        <f t="shared" si="13"/>
        <v>2.8771976145363531E-2</v>
      </c>
      <c r="N22" s="31">
        <f t="shared" si="21"/>
        <v>3.1406151734236332E-2</v>
      </c>
      <c r="O22" s="31">
        <f t="shared" si="14"/>
        <v>3.7403568988972589E-2</v>
      </c>
      <c r="P22" s="15">
        <v>0</v>
      </c>
      <c r="Q22" s="15">
        <f t="shared" si="5"/>
        <v>0</v>
      </c>
      <c r="R22" s="15">
        <f t="shared" si="6"/>
        <v>0</v>
      </c>
      <c r="S22" s="29">
        <f t="shared" si="7"/>
        <v>0</v>
      </c>
      <c r="T22" s="29">
        <f t="shared" si="8"/>
        <v>1</v>
      </c>
      <c r="U22" s="29">
        <f t="shared" si="9"/>
        <v>1</v>
      </c>
      <c r="V22" s="15">
        <f t="shared" si="10"/>
        <v>0</v>
      </c>
      <c r="W22" s="15">
        <f t="shared" si="11"/>
        <v>1</v>
      </c>
      <c r="X22" s="15">
        <f t="shared" si="15"/>
        <v>1</v>
      </c>
      <c r="Y22" s="15">
        <f t="shared" si="16"/>
        <v>0</v>
      </c>
      <c r="Z22" s="15">
        <f t="shared" si="17"/>
        <v>0</v>
      </c>
      <c r="AA22" s="15">
        <f t="shared" si="18"/>
        <v>0</v>
      </c>
      <c r="AB22" s="15">
        <f t="shared" si="19"/>
        <v>0</v>
      </c>
      <c r="AC22" s="15">
        <f t="shared" si="0"/>
        <v>21</v>
      </c>
      <c r="AD22" s="15" t="str">
        <f t="shared" si="1"/>
        <v>High Growth</v>
      </c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</row>
    <row r="23" spans="1:56">
      <c r="A23" s="15" t="s">
        <v>38</v>
      </c>
      <c r="B23" s="16" t="s">
        <v>223</v>
      </c>
      <c r="C23" s="17">
        <v>93.075999999999993</v>
      </c>
      <c r="D23" s="24">
        <f t="shared" si="2"/>
        <v>229.25300000000001</v>
      </c>
      <c r="E23" s="17">
        <v>-0.93600000000000005</v>
      </c>
      <c r="F23" s="24">
        <f t="shared" si="3"/>
        <v>1.4470000000000001</v>
      </c>
      <c r="G23" s="15">
        <v>238.58800000000002</v>
      </c>
      <c r="H23" s="15">
        <f t="shared" si="4"/>
        <v>96.693882341106843</v>
      </c>
      <c r="I23" s="17">
        <v>171.62</v>
      </c>
      <c r="J23" s="30">
        <f t="shared" si="20"/>
        <v>0.14783819796738706</v>
      </c>
      <c r="K23" s="30">
        <f t="shared" si="12"/>
        <v>0.14439536948932252</v>
      </c>
      <c r="L23" s="18">
        <v>23681.17</v>
      </c>
      <c r="M23" s="31">
        <f t="shared" si="13"/>
        <v>4.6603057695271621E-2</v>
      </c>
      <c r="N23" s="31">
        <f t="shared" si="21"/>
        <v>4.7192153058537745E-2</v>
      </c>
      <c r="O23" s="31">
        <f t="shared" si="14"/>
        <v>6.0583975003853111E-2</v>
      </c>
      <c r="P23" s="15">
        <v>0</v>
      </c>
      <c r="Q23" s="15">
        <f t="shared" si="5"/>
        <v>0</v>
      </c>
      <c r="R23" s="15">
        <f t="shared" si="6"/>
        <v>0</v>
      </c>
      <c r="S23" s="29">
        <f t="shared" si="7"/>
        <v>0</v>
      </c>
      <c r="T23" s="29">
        <f t="shared" si="8"/>
        <v>1</v>
      </c>
      <c r="U23" s="29">
        <f t="shared" si="9"/>
        <v>1</v>
      </c>
      <c r="V23" s="15">
        <f t="shared" si="10"/>
        <v>1</v>
      </c>
      <c r="W23" s="15">
        <f t="shared" si="11"/>
        <v>0</v>
      </c>
      <c r="X23" s="15">
        <f t="shared" si="15"/>
        <v>1</v>
      </c>
      <c r="Y23" s="15">
        <f t="shared" si="16"/>
        <v>0</v>
      </c>
      <c r="Z23" s="15">
        <f t="shared" si="17"/>
        <v>0</v>
      </c>
      <c r="AA23" s="15">
        <f t="shared" si="18"/>
        <v>0</v>
      </c>
      <c r="AB23" s="15">
        <f t="shared" si="19"/>
        <v>0</v>
      </c>
      <c r="AC23" s="15">
        <f t="shared" si="0"/>
        <v>22</v>
      </c>
      <c r="AD23" s="15" t="str">
        <f t="shared" si="1"/>
        <v>High Growth</v>
      </c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</row>
    <row r="24" spans="1:56">
      <c r="A24" s="15" t="s">
        <v>38</v>
      </c>
      <c r="B24" s="16" t="s">
        <v>224</v>
      </c>
      <c r="C24" s="17">
        <v>98.14</v>
      </c>
      <c r="D24" s="24">
        <f t="shared" si="2"/>
        <v>268.274</v>
      </c>
      <c r="E24" s="17">
        <v>8.7949999999999999</v>
      </c>
      <c r="F24" s="24">
        <f t="shared" si="3"/>
        <v>6.3759999999999994</v>
      </c>
      <c r="G24" s="15">
        <v>297.58499999999998</v>
      </c>
      <c r="H24" s="15">
        <f t="shared" si="4"/>
        <v>92.292958314431175</v>
      </c>
      <c r="I24" s="17">
        <v>198.60300000000001</v>
      </c>
      <c r="J24" s="30">
        <f t="shared" si="20"/>
        <v>0.16387205606042321</v>
      </c>
      <c r="K24" s="30">
        <f t="shared" si="12"/>
        <v>0.15393005264828297</v>
      </c>
      <c r="L24" s="18">
        <v>26006.89</v>
      </c>
      <c r="M24" s="31">
        <f t="shared" si="13"/>
        <v>6.4831871856274592E-2</v>
      </c>
      <c r="N24" s="31">
        <f t="shared" si="21"/>
        <v>5.8066256793750437E-2</v>
      </c>
      <c r="O24" s="31">
        <f t="shared" si="14"/>
        <v>8.428143341315697E-2</v>
      </c>
      <c r="P24" s="15">
        <v>0</v>
      </c>
      <c r="Q24" s="15">
        <f t="shared" si="5"/>
        <v>0</v>
      </c>
      <c r="R24" s="15">
        <f t="shared" si="6"/>
        <v>0</v>
      </c>
      <c r="S24" s="29">
        <f t="shared" si="7"/>
        <v>0</v>
      </c>
      <c r="T24" s="29">
        <f t="shared" si="8"/>
        <v>1</v>
      </c>
      <c r="U24" s="29">
        <f t="shared" si="9"/>
        <v>1</v>
      </c>
      <c r="V24" s="15">
        <f t="shared" si="10"/>
        <v>1</v>
      </c>
      <c r="W24" s="15">
        <f t="shared" si="11"/>
        <v>0</v>
      </c>
      <c r="X24" s="15">
        <f t="shared" si="15"/>
        <v>1</v>
      </c>
      <c r="Y24" s="15">
        <f t="shared" si="16"/>
        <v>0</v>
      </c>
      <c r="Z24" s="15">
        <f t="shared" si="17"/>
        <v>0</v>
      </c>
      <c r="AA24" s="15">
        <f t="shared" si="18"/>
        <v>0</v>
      </c>
      <c r="AB24" s="15">
        <f t="shared" si="19"/>
        <v>0</v>
      </c>
      <c r="AC24" s="15">
        <f t="shared" si="0"/>
        <v>23</v>
      </c>
      <c r="AD24" s="15" t="str">
        <f t="shared" si="1"/>
        <v>High Growth</v>
      </c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</row>
    <row r="25" spans="1:56">
      <c r="A25" s="15" t="s">
        <v>38</v>
      </c>
      <c r="B25" s="16" t="s">
        <v>225</v>
      </c>
      <c r="C25" s="17">
        <v>106.77200000000001</v>
      </c>
      <c r="D25" s="24">
        <f t="shared" si="2"/>
        <v>297.988</v>
      </c>
      <c r="E25" s="17">
        <v>5.61</v>
      </c>
      <c r="F25" s="24">
        <f t="shared" si="3"/>
        <v>13.469000000000001</v>
      </c>
      <c r="G25" s="15">
        <v>335.75700000000001</v>
      </c>
      <c r="H25" s="15">
        <f t="shared" si="4"/>
        <v>92.762622968396784</v>
      </c>
      <c r="I25" s="17">
        <v>212.703</v>
      </c>
      <c r="J25" s="30">
        <f t="shared" si="20"/>
        <v>0.13184458821222589</v>
      </c>
      <c r="K25" s="30">
        <f t="shared" si="12"/>
        <v>0.13445754117820652</v>
      </c>
      <c r="L25" s="18">
        <v>27720.71</v>
      </c>
      <c r="M25" s="31">
        <f t="shared" si="13"/>
        <v>9.0873247606253926E-2</v>
      </c>
      <c r="N25" s="31">
        <f t="shared" si="21"/>
        <v>6.0594665321398233E-2</v>
      </c>
      <c r="O25" s="31">
        <f t="shared" si="14"/>
        <v>0.11813522188813011</v>
      </c>
      <c r="P25" s="15">
        <v>0</v>
      </c>
      <c r="Q25" s="15">
        <f t="shared" si="5"/>
        <v>0</v>
      </c>
      <c r="R25" s="15">
        <f t="shared" si="6"/>
        <v>0</v>
      </c>
      <c r="S25" s="29">
        <f t="shared" si="7"/>
        <v>0</v>
      </c>
      <c r="T25" s="29">
        <f t="shared" si="8"/>
        <v>1</v>
      </c>
      <c r="U25" s="29">
        <f t="shared" si="9"/>
        <v>1</v>
      </c>
      <c r="V25" s="15">
        <f t="shared" si="10"/>
        <v>0</v>
      </c>
      <c r="W25" s="15">
        <f t="shared" si="11"/>
        <v>1</v>
      </c>
      <c r="X25" s="15">
        <f t="shared" si="15"/>
        <v>1</v>
      </c>
      <c r="Y25" s="15">
        <f t="shared" si="16"/>
        <v>0</v>
      </c>
      <c r="Z25" s="15">
        <f t="shared" si="17"/>
        <v>0</v>
      </c>
      <c r="AA25" s="15">
        <f t="shared" si="18"/>
        <v>0</v>
      </c>
      <c r="AB25" s="15">
        <f t="shared" si="19"/>
        <v>0</v>
      </c>
      <c r="AC25" s="15">
        <f t="shared" si="0"/>
        <v>24</v>
      </c>
      <c r="AD25" s="15" t="str">
        <f t="shared" si="1"/>
        <v>High Growth</v>
      </c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</row>
    <row r="26" spans="1:56">
      <c r="A26" s="15" t="s">
        <v>38</v>
      </c>
      <c r="B26" s="16" t="s">
        <v>226</v>
      </c>
      <c r="C26" s="17">
        <v>123.97</v>
      </c>
      <c r="D26" s="24">
        <f t="shared" si="2"/>
        <v>328.88200000000001</v>
      </c>
      <c r="E26" s="17">
        <v>19.678000000000001</v>
      </c>
      <c r="F26" s="24">
        <f t="shared" si="3"/>
        <v>34.082999999999998</v>
      </c>
      <c r="G26" s="15">
        <v>401.76900000000001</v>
      </c>
      <c r="H26" s="15">
        <f t="shared" si="4"/>
        <v>90.341713770848429</v>
      </c>
      <c r="I26" s="17">
        <v>245.12200000000001</v>
      </c>
      <c r="J26" s="30">
        <f t="shared" si="20"/>
        <v>0.13654592163658652</v>
      </c>
      <c r="K26" s="30">
        <f t="shared" si="12"/>
        <v>0.12617218841912425</v>
      </c>
      <c r="L26" s="18">
        <v>29167.78</v>
      </c>
      <c r="M26" s="31">
        <f t="shared" si="13"/>
        <v>7.1930776002274044E-2</v>
      </c>
      <c r="N26" s="31">
        <f t="shared" si="21"/>
        <v>6.250654992695015E-2</v>
      </c>
      <c r="O26" s="31">
        <f t="shared" si="14"/>
        <v>9.3510008802956263E-2</v>
      </c>
      <c r="P26" s="15">
        <v>0</v>
      </c>
      <c r="Q26" s="15">
        <f t="shared" si="5"/>
        <v>0</v>
      </c>
      <c r="R26" s="15">
        <f t="shared" si="6"/>
        <v>0</v>
      </c>
      <c r="S26" s="29">
        <f t="shared" si="7"/>
        <v>0</v>
      </c>
      <c r="T26" s="29">
        <f t="shared" si="8"/>
        <v>1</v>
      </c>
      <c r="U26" s="29">
        <f t="shared" si="9"/>
        <v>1</v>
      </c>
      <c r="V26" s="15">
        <f t="shared" si="10"/>
        <v>1</v>
      </c>
      <c r="W26" s="15">
        <f t="shared" si="11"/>
        <v>0</v>
      </c>
      <c r="X26" s="15">
        <f t="shared" si="15"/>
        <v>1</v>
      </c>
      <c r="Y26" s="15">
        <f t="shared" si="16"/>
        <v>0</v>
      </c>
      <c r="Z26" s="15">
        <f t="shared" si="17"/>
        <v>0</v>
      </c>
      <c r="AA26" s="15">
        <f t="shared" si="18"/>
        <v>0</v>
      </c>
      <c r="AB26" s="15">
        <f t="shared" si="19"/>
        <v>0</v>
      </c>
      <c r="AC26" s="15">
        <f t="shared" si="0"/>
        <v>25</v>
      </c>
      <c r="AD26" s="15" t="str">
        <f t="shared" si="1"/>
        <v>High Growth</v>
      </c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</row>
    <row r="27" spans="1:56">
      <c r="A27" s="15" t="s">
        <v>38</v>
      </c>
      <c r="B27" s="16" t="s">
        <v>227</v>
      </c>
      <c r="C27" s="17">
        <v>171.81200000000001</v>
      </c>
      <c r="D27" s="24">
        <f t="shared" si="2"/>
        <v>402.55400000000003</v>
      </c>
      <c r="E27" s="17">
        <v>-5.35</v>
      </c>
      <c r="F27" s="24">
        <f t="shared" si="3"/>
        <v>19.938000000000002</v>
      </c>
      <c r="G27" s="15">
        <v>443.81700000000001</v>
      </c>
      <c r="H27" s="15">
        <f t="shared" si="4"/>
        <v>95.195091670666059</v>
      </c>
      <c r="I27" s="17">
        <v>276.82299999999998</v>
      </c>
      <c r="J27" s="30">
        <f t="shared" si="20"/>
        <v>0.13699527251096422</v>
      </c>
      <c r="K27" s="30">
        <f t="shared" si="12"/>
        <v>0.1170487377386924</v>
      </c>
      <c r="L27" s="15"/>
      <c r="M27" s="31"/>
      <c r="N27" s="31"/>
      <c r="O27" s="15"/>
      <c r="P27" s="15">
        <v>0</v>
      </c>
      <c r="Q27" s="15">
        <f t="shared" si="5"/>
        <v>0</v>
      </c>
      <c r="R27" s="15">
        <f t="shared" si="6"/>
        <v>0</v>
      </c>
      <c r="S27" s="29">
        <f t="shared" si="7"/>
        <v>0</v>
      </c>
      <c r="T27" s="29">
        <f t="shared" si="8"/>
        <v>0</v>
      </c>
      <c r="U27" s="29">
        <f t="shared" si="9"/>
        <v>1</v>
      </c>
      <c r="V27" s="15">
        <f t="shared" si="10"/>
        <v>1</v>
      </c>
      <c r="W27" s="15">
        <f t="shared" si="11"/>
        <v>0</v>
      </c>
      <c r="X27" s="15">
        <f t="shared" si="15"/>
        <v>0</v>
      </c>
      <c r="Y27" s="15">
        <f t="shared" si="16"/>
        <v>0</v>
      </c>
      <c r="Z27" s="15">
        <f t="shared" si="17"/>
        <v>0</v>
      </c>
      <c r="AA27" s="15">
        <f t="shared" si="18"/>
        <v>0</v>
      </c>
      <c r="AB27" s="15">
        <f t="shared" si="19"/>
        <v>0</v>
      </c>
      <c r="AC27" s="15">
        <f t="shared" si="0"/>
        <v>26</v>
      </c>
      <c r="AD27" s="15" t="str">
        <f t="shared" si="1"/>
        <v>Undetermined</v>
      </c>
      <c r="AE27" s="15" t="s">
        <v>228</v>
      </c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</row>
    <row r="28" spans="1:56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</row>
    <row r="29" spans="1:56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</row>
    <row r="30" spans="1:56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</row>
    <row r="31" spans="1:56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</row>
    <row r="32" spans="1:56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</row>
    <row r="33" spans="1:56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</row>
    <row r="34" spans="1:56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7"/>
      <c r="AC34" s="17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 spans="1:56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</row>
    <row r="36" spans="1:5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5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</row>
    <row r="37" spans="1:5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</row>
    <row r="38" spans="1:5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</row>
    <row r="39" spans="1:5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</row>
    <row r="40" spans="1:5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</row>
    <row r="41" spans="1:5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</row>
    <row r="42" spans="1:5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</row>
    <row r="43" spans="1:5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</row>
    <row r="44" spans="1:5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</row>
    <row r="45" spans="1:5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</row>
    <row r="46" spans="1:5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</row>
    <row r="47" spans="1:5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</row>
    <row r="48" spans="1:5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</row>
    <row r="49" spans="1:5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</row>
    <row r="50" spans="1:5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</row>
    <row r="51" spans="1:5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</row>
    <row r="52" spans="1:5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</row>
    <row r="53" spans="1:5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</row>
    <row r="54" spans="1:5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</row>
    <row r="55" spans="1:5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</row>
    <row r="56" spans="1: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</row>
    <row r="57" spans="1:5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</row>
    <row r="58" spans="1:5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</row>
    <row r="59" spans="1:5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</row>
    <row r="60" spans="1:5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</row>
    <row r="61" spans="1:5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</row>
    <row r="62" spans="1:5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</row>
    <row r="63" spans="1:5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</row>
    <row r="64" spans="1:5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</row>
    <row r="65" spans="1:5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</row>
    <row r="66" spans="1:5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</row>
    <row r="67" spans="1:5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</row>
    <row r="68" spans="1:5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</row>
    <row r="69" spans="1:5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</row>
    <row r="70" spans="1:5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</row>
    <row r="71" spans="1:5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</row>
    <row r="72" spans="1:5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</row>
    <row r="73" spans="1:5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</row>
    <row r="74" spans="1:5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</row>
    <row r="75" spans="1:5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</row>
    <row r="76" spans="1:5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</row>
    <row r="77" spans="1:5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</row>
    <row r="78" spans="1:5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</row>
    <row r="79" spans="1:5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</row>
    <row r="80" spans="1:5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</row>
    <row r="81" spans="1:5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</row>
    <row r="82" spans="1:5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</row>
    <row r="83" spans="1:5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</row>
    <row r="84" spans="1:5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</row>
    <row r="85" spans="1:5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</row>
    <row r="86" spans="1:5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</row>
    <row r="87" spans="1:5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</row>
    <row r="88" spans="1:5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</row>
    <row r="89" spans="1:5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</row>
    <row r="90" spans="1:5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</row>
    <row r="91" spans="1:5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</row>
    <row r="92" spans="1:5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</row>
    <row r="93" spans="1:5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</row>
    <row r="94" spans="1:5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</row>
    <row r="95" spans="1:5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</row>
    <row r="96" spans="1:5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</row>
    <row r="97" spans="1:5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</row>
    <row r="98" spans="1:5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</row>
    <row r="99" spans="1:5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</row>
    <row r="100" spans="1:5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</row>
    <row r="101" spans="1:5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</row>
    <row r="102" spans="1:5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</row>
    <row r="103" spans="1:5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</row>
    <row r="104" spans="1:5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</row>
    <row r="105" spans="1:5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</row>
    <row r="106" spans="1:5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</row>
    <row r="107" spans="1:5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</row>
    <row r="108" spans="1:5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</row>
    <row r="109" spans="1:5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</row>
    <row r="110" spans="1:5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</row>
    <row r="111" spans="1:5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</row>
    <row r="112" spans="1:5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</row>
    <row r="113" spans="1:5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</row>
    <row r="114" spans="1:5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</row>
    <row r="115" spans="1:5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</row>
    <row r="116" spans="1:5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</row>
    <row r="117" spans="1:5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</row>
    <row r="118" spans="1:5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</row>
    <row r="119" spans="1:5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</row>
    <row r="120" spans="1:5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</row>
    <row r="121" spans="1:5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</row>
    <row r="122" spans="1:5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</row>
    <row r="123" spans="1:5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</row>
    <row r="124" spans="1:5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</row>
    <row r="125" spans="1:5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</row>
    <row r="126" spans="1:5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</row>
    <row r="127" spans="1:5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</row>
    <row r="128" spans="1:5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</row>
    <row r="129" spans="1:5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</row>
    <row r="130" spans="1:5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</row>
    <row r="131" spans="1:5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</row>
    <row r="132" spans="1:5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</row>
    <row r="133" spans="1:5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</row>
    <row r="134" spans="1:5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</row>
    <row r="135" spans="1:5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</row>
    <row r="136" spans="1:5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</row>
    <row r="137" spans="1:5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</row>
    <row r="138" spans="1:5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</row>
    <row r="139" spans="1:5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</row>
    <row r="140" spans="1:5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</row>
    <row r="141" spans="1:5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</row>
    <row r="142" spans="1:5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</row>
    <row r="143" spans="1:5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</row>
    <row r="144" spans="1:5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</row>
    <row r="145" spans="1:5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</row>
    <row r="146" spans="1:5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</row>
    <row r="147" spans="1:5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</row>
    <row r="148" spans="1:5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</row>
    <row r="149" spans="1:5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</row>
    <row r="150" spans="1:5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</row>
    <row r="151" spans="1:5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</row>
    <row r="152" spans="1:5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</row>
    <row r="153" spans="1:5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</row>
    <row r="154" spans="1:5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</row>
    <row r="155" spans="1:5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</row>
    <row r="156" spans="1: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</row>
    <row r="157" spans="1:5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</row>
    <row r="158" spans="1:5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</row>
    <row r="159" spans="1:5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</row>
    <row r="160" spans="1:5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</row>
    <row r="161" spans="1:5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</row>
    <row r="162" spans="1:5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</row>
    <row r="163" spans="1:5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</row>
    <row r="164" spans="1:5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</row>
    <row r="165" spans="1:5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</row>
    <row r="166" spans="1:5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</row>
    <row r="167" spans="1:5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</row>
    <row r="168" spans="1:5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</row>
    <row r="169" spans="1:5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</row>
    <row r="170" spans="1:5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</row>
    <row r="171" spans="1:5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</row>
    <row r="172" spans="1:5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</row>
    <row r="173" spans="1:5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</row>
    <row r="174" spans="1:5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</row>
    <row r="175" spans="1:5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</row>
    <row r="176" spans="1:5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</row>
    <row r="177" spans="1:5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</row>
    <row r="178" spans="1:5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</row>
    <row r="179" spans="1:5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</row>
    <row r="180" spans="1:5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</row>
    <row r="181" spans="1:5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</row>
    <row r="182" spans="1:5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</row>
    <row r="183" spans="1:5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</row>
    <row r="184" spans="1:5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</row>
    <row r="185" spans="1:5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</row>
    <row r="186" spans="1:5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</row>
    <row r="187" spans="1:5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</row>
    <row r="188" spans="1:5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</row>
    <row r="189" spans="1:5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</row>
    <row r="190" spans="1:5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</row>
    <row r="191" spans="1:5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</row>
    <row r="192" spans="1:5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</row>
    <row r="193" spans="1:5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</row>
    <row r="194" spans="1:5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</row>
    <row r="195" spans="1:5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</row>
    <row r="196" spans="1:5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</row>
    <row r="197" spans="1:5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</row>
    <row r="198" spans="1:5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</row>
    <row r="199" spans="1:5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</row>
    <row r="200" spans="1:5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</row>
    <row r="201" spans="1:5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</row>
    <row r="202" spans="1:5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</row>
    <row r="203" spans="1:5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</row>
    <row r="204" spans="1:5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</row>
    <row r="205" spans="1:5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</row>
    <row r="206" spans="1:5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</row>
    <row r="207" spans="1:5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</row>
    <row r="208" spans="1:5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</row>
    <row r="209" spans="1:5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</row>
    <row r="210" spans="1:5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</row>
    <row r="211" spans="1:5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</row>
    <row r="212" spans="1:5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</row>
    <row r="213" spans="1:5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</row>
    <row r="214" spans="1:5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</row>
    <row r="215" spans="1:5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</row>
    <row r="216" spans="1:5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</row>
    <row r="217" spans="1:5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</row>
    <row r="218" spans="1:5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</row>
    <row r="219" spans="1:5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</row>
    <row r="220" spans="1:5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</row>
    <row r="221" spans="1:5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</row>
    <row r="222" spans="1:5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</row>
    <row r="223" spans="1:5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</row>
    <row r="224" spans="1:5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</row>
    <row r="225" spans="1:5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</row>
    <row r="226" spans="1:5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</row>
    <row r="227" spans="1:5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</row>
    <row r="228" spans="1:5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</row>
    <row r="229" spans="1:5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</row>
    <row r="230" spans="1:5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</row>
    <row r="231" spans="1:5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</row>
    <row r="232" spans="1:5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</row>
    <row r="233" spans="1:5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</row>
    <row r="234" spans="1:5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</row>
    <row r="235" spans="1:5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</row>
    <row r="236" spans="1:5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</row>
    <row r="237" spans="1:5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</row>
    <row r="238" spans="1:5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</row>
    <row r="239" spans="1:5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</row>
    <row r="240" spans="1:5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</row>
    <row r="241" spans="1:5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</row>
    <row r="242" spans="1:5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</row>
    <row r="243" spans="1:5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</row>
    <row r="244" spans="1:5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</row>
    <row r="245" spans="1:5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</row>
    <row r="246" spans="1:5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</row>
    <row r="247" spans="1:5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</row>
    <row r="248" spans="1:5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</row>
    <row r="249" spans="1:5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</row>
    <row r="250" spans="1:5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</row>
    <row r="251" spans="1:5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</row>
    <row r="252" spans="1:5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</row>
    <row r="253" spans="1:5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</row>
    <row r="254" spans="1:5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</row>
    <row r="255" spans="1:5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</row>
    <row r="256" spans="1: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</row>
    <row r="257" spans="1:5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</row>
    <row r="258" spans="1:5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</row>
    <row r="259" spans="1:5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</row>
    <row r="260" spans="1:5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</row>
    <row r="261" spans="1:5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</row>
    <row r="262" spans="1:5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</row>
    <row r="263" spans="1:5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</row>
    <row r="264" spans="1:5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</row>
    <row r="265" spans="1:5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</row>
    <row r="266" spans="1:5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</row>
    <row r="267" spans="1:5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</row>
    <row r="268" spans="1:5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</row>
    <row r="269" spans="1:5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</row>
    <row r="270" spans="1:5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</row>
    <row r="271" spans="1:5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</row>
    <row r="272" spans="1:5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</row>
    <row r="273" spans="1:5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</row>
    <row r="274" spans="1:5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</row>
    <row r="275" spans="1:5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</row>
    <row r="276" spans="1:5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</row>
    <row r="277" spans="1:5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</row>
    <row r="278" spans="1:5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</row>
    <row r="279" spans="1:5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</row>
    <row r="280" spans="1:5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</row>
    <row r="281" spans="1:5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</row>
    <row r="282" spans="1:5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</row>
    <row r="283" spans="1:5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</row>
    <row r="284" spans="1:5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</row>
    <row r="285" spans="1:5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</row>
    <row r="286" spans="1:5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</row>
    <row r="287" spans="1:5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</row>
    <row r="288" spans="1:5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</row>
    <row r="289" spans="1:5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</row>
    <row r="290" spans="1:5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</row>
    <row r="291" spans="1:5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</row>
    <row r="292" spans="1:5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</row>
    <row r="293" spans="1:5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</row>
    <row r="294" spans="1:5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</row>
    <row r="295" spans="1:5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</row>
    <row r="296" spans="1:5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</row>
    <row r="297" spans="1:5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</row>
    <row r="298" spans="1:5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</row>
    <row r="299" spans="1:5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</row>
    <row r="300" spans="1:5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</row>
    <row r="301" spans="1:5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</row>
    <row r="302" spans="1:5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</row>
    <row r="303" spans="1:5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</row>
    <row r="304" spans="1:5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</row>
    <row r="305" spans="1:5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</row>
    <row r="306" spans="1:5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</row>
    <row r="307" spans="1:5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</row>
    <row r="308" spans="1:5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</row>
    <row r="309" spans="1:5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</row>
    <row r="310" spans="1:5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</row>
    <row r="311" spans="1:5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</row>
    <row r="312" spans="1:5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</row>
    <row r="313" spans="1:5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</row>
    <row r="314" spans="1:5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</row>
    <row r="315" spans="1:5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</row>
    <row r="316" spans="1:5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</row>
    <row r="317" spans="1:5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</row>
    <row r="318" spans="1:5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</row>
    <row r="319" spans="1:5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</row>
    <row r="320" spans="1:5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</row>
    <row r="321" spans="1:5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</row>
    <row r="322" spans="1:5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</row>
    <row r="323" spans="1:5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</row>
    <row r="324" spans="1:5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</row>
    <row r="325" spans="1:5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</row>
    <row r="326" spans="1:5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</row>
    <row r="327" spans="1:5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</row>
    <row r="328" spans="1:5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</row>
    <row r="329" spans="1:5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</row>
    <row r="330" spans="1:5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</row>
    <row r="331" spans="1:5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</row>
    <row r="332" spans="1:5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</row>
    <row r="333" spans="1:5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</row>
    <row r="334" spans="1:5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</row>
    <row r="335" spans="1:5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</row>
    <row r="336" spans="1:5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</row>
    <row r="337" spans="1:5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</row>
    <row r="338" spans="1:5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</row>
    <row r="339" spans="1:5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</row>
    <row r="340" spans="1:5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</row>
    <row r="341" spans="1:5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</row>
    <row r="342" spans="1:5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</row>
    <row r="343" spans="1:5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</row>
    <row r="344" spans="1:5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</row>
    <row r="345" spans="1:5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</row>
    <row r="346" spans="1:5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</row>
    <row r="347" spans="1:5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</row>
    <row r="348" spans="1:5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</row>
    <row r="349" spans="1:5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</row>
    <row r="350" spans="1:5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</row>
    <row r="351" spans="1:5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</row>
    <row r="352" spans="1:5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</row>
    <row r="353" spans="1:5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</row>
    <row r="354" spans="1:5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</row>
    <row r="355" spans="1:5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</row>
    <row r="356" spans="1: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</row>
    <row r="357" spans="1:5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</row>
    <row r="358" spans="1:5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</row>
    <row r="359" spans="1:5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</row>
    <row r="360" spans="1:5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</row>
    <row r="361" spans="1:5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</row>
    <row r="362" spans="1:5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</row>
    <row r="363" spans="1:5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</row>
    <row r="364" spans="1:5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</row>
    <row r="365" spans="1:5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</row>
    <row r="366" spans="1:5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</row>
    <row r="367" spans="1:5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</row>
    <row r="368" spans="1:5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</row>
    <row r="369" spans="1:5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</row>
    <row r="370" spans="1:5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</row>
    <row r="371" spans="1:5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</row>
    <row r="372" spans="1:5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</row>
    <row r="373" spans="1:5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</row>
    <row r="374" spans="1:5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</row>
    <row r="375" spans="1:5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</row>
    <row r="376" spans="1:5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</row>
    <row r="377" spans="1:5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</row>
    <row r="378" spans="1:5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</row>
    <row r="379" spans="1:5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</row>
    <row r="380" spans="1:5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</row>
    <row r="381" spans="1:5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</row>
    <row r="382" spans="1:5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</row>
    <row r="383" spans="1:5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</row>
    <row r="384" spans="1:5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</row>
    <row r="385" spans="1:5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</row>
    <row r="386" spans="1:5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</row>
    <row r="387" spans="1:5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</row>
    <row r="388" spans="1:5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</row>
    <row r="389" spans="1:5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</row>
    <row r="390" spans="1:5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</row>
    <row r="391" spans="1:5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</row>
    <row r="392" spans="1:5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</row>
    <row r="393" spans="1:5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</row>
    <row r="394" spans="1:5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</row>
    <row r="395" spans="1:5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</row>
    <row r="396" spans="1:5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</row>
    <row r="397" spans="1:5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</row>
    <row r="398" spans="1:5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</row>
    <row r="399" spans="1:5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</row>
    <row r="400" spans="1:5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</row>
    <row r="401" spans="1:5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</row>
    <row r="402" spans="1:5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</row>
    <row r="403" spans="1:5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</row>
    <row r="404" spans="1:5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</row>
    <row r="405" spans="1:5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</row>
    <row r="406" spans="1:5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</row>
    <row r="407" spans="1:5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</row>
    <row r="408" spans="1:5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</row>
    <row r="409" spans="1:5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</row>
    <row r="410" spans="1:5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</row>
    <row r="411" spans="1:5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</row>
    <row r="412" spans="1:5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</row>
    <row r="413" spans="1:5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</row>
    <row r="414" spans="1:5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</row>
    <row r="415" spans="1:5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</row>
    <row r="416" spans="1:5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</row>
    <row r="417" spans="1:5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</row>
    <row r="418" spans="1:5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</row>
    <row r="419" spans="1:5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</row>
    <row r="420" spans="1:5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</row>
    <row r="421" spans="1:5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</row>
    <row r="422" spans="1:5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</row>
    <row r="423" spans="1:5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</row>
    <row r="424" spans="1:5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</row>
    <row r="425" spans="1:5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</row>
    <row r="426" spans="1:5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</row>
    <row r="427" spans="1:5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</row>
    <row r="428" spans="1:5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</row>
    <row r="429" spans="1:5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</row>
    <row r="430" spans="1:5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</row>
    <row r="431" spans="1:5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</row>
    <row r="432" spans="1:5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</row>
    <row r="433" spans="1:5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</row>
    <row r="434" spans="1:5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</row>
    <row r="435" spans="1:5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</row>
    <row r="436" spans="1:5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</row>
    <row r="437" spans="1:5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</row>
    <row r="438" spans="1:5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</row>
    <row r="439" spans="1:5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</row>
    <row r="440" spans="1:5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</row>
    <row r="441" spans="1:5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</row>
    <row r="442" spans="1:5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</row>
    <row r="443" spans="1:5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</row>
    <row r="444" spans="1:5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</row>
    <row r="445" spans="1:5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</row>
    <row r="446" spans="1:5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</row>
    <row r="447" spans="1:5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</row>
    <row r="448" spans="1:5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</row>
    <row r="449" spans="1:5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</row>
    <row r="450" spans="1:5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</row>
    <row r="451" spans="1:5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</row>
    <row r="452" spans="1:5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</row>
    <row r="453" spans="1:5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</row>
    <row r="454" spans="1:5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</row>
    <row r="455" spans="1:5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</row>
    <row r="456" spans="1: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</row>
    <row r="457" spans="1:5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</row>
    <row r="458" spans="1:5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</row>
    <row r="459" spans="1:5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</row>
    <row r="460" spans="1:5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</row>
    <row r="461" spans="1:5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</row>
    <row r="462" spans="1:5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</row>
    <row r="463" spans="1:5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</row>
    <row r="464" spans="1:5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</row>
    <row r="465" spans="1:5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</row>
    <row r="466" spans="1:5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</row>
    <row r="467" spans="1:5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</row>
    <row r="468" spans="1:5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</row>
    <row r="469" spans="1:5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</row>
    <row r="470" spans="1:5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</row>
    <row r="471" spans="1:5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</row>
    <row r="472" spans="1:5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</row>
    <row r="473" spans="1:5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</row>
    <row r="474" spans="1:5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</row>
    <row r="475" spans="1:5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</row>
    <row r="476" spans="1:5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</row>
    <row r="477" spans="1:5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</row>
    <row r="478" spans="1:5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</row>
    <row r="479" spans="1:5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</row>
    <row r="480" spans="1:5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</row>
    <row r="481" spans="1:5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</row>
    <row r="482" spans="1:5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</row>
    <row r="483" spans="1:5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</row>
    <row r="484" spans="1:5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</row>
    <row r="485" spans="1:5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</row>
    <row r="486" spans="1:5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</row>
    <row r="487" spans="1:5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</row>
    <row r="488" spans="1:5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</row>
    <row r="489" spans="1:5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</row>
    <row r="490" spans="1:5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</row>
    <row r="491" spans="1:5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</row>
    <row r="492" spans="1:5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</row>
    <row r="493" spans="1:5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</row>
    <row r="494" spans="1:5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</row>
    <row r="495" spans="1:5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</row>
    <row r="496" spans="1:5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</row>
    <row r="497" spans="1:5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</row>
    <row r="498" spans="1:5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</row>
    <row r="499" spans="1:5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</row>
    <row r="500" spans="1:5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</row>
    <row r="501" spans="1:5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</row>
    <row r="502" spans="1:5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</row>
    <row r="503" spans="1:5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</row>
    <row r="504" spans="1:5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</row>
    <row r="505" spans="1:5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</row>
    <row r="506" spans="1:5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</row>
    <row r="507" spans="1:5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</row>
    <row r="508" spans="1:5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</row>
    <row r="509" spans="1:5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</row>
    <row r="510" spans="1:5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</row>
    <row r="511" spans="1:5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</row>
    <row r="512" spans="1:5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</row>
    <row r="513" spans="1:5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</row>
    <row r="514" spans="1:5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</row>
    <row r="515" spans="1:5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</row>
    <row r="516" spans="1:5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</row>
    <row r="517" spans="1:5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</row>
    <row r="518" spans="1:5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</row>
    <row r="519" spans="1:5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</row>
    <row r="520" spans="1:5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</row>
    <row r="521" spans="1:5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</row>
    <row r="522" spans="1:5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</row>
    <row r="523" spans="1:5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</row>
    <row r="524" spans="1:5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</row>
    <row r="525" spans="1:5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</row>
    <row r="526" spans="1:5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</row>
    <row r="527" spans="1:5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</row>
    <row r="528" spans="1:5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</row>
    <row r="529" spans="1:5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</row>
    <row r="530" spans="1:5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</row>
    <row r="531" spans="1:5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</row>
    <row r="532" spans="1:5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</row>
    <row r="533" spans="1:5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</row>
    <row r="534" spans="1:5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</row>
    <row r="535" spans="1:5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</row>
    <row r="536" spans="1:5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</row>
    <row r="537" spans="1:5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</row>
    <row r="538" spans="1:5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</row>
    <row r="539" spans="1:5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</row>
    <row r="540" spans="1:5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</row>
    <row r="541" spans="1:5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</row>
    <row r="542" spans="1:5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</row>
    <row r="543" spans="1:5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</row>
    <row r="544" spans="1:5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</row>
    <row r="545" spans="1:5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</row>
    <row r="546" spans="1:5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</row>
    <row r="547" spans="1:5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</row>
    <row r="548" spans="1:5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</row>
    <row r="549" spans="1:5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</row>
    <row r="550" spans="1:5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</row>
    <row r="551" spans="1:5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</row>
    <row r="552" spans="1:5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</row>
    <row r="553" spans="1:5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</row>
    <row r="554" spans="1:5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</row>
    <row r="555" spans="1:5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</row>
    <row r="556" spans="1: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</row>
    <row r="557" spans="1:5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</row>
    <row r="558" spans="1:5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</row>
    <row r="559" spans="1:5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</row>
    <row r="560" spans="1:5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</row>
    <row r="561" spans="1:5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</row>
    <row r="562" spans="1:5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</row>
    <row r="563" spans="1:5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</row>
    <row r="564" spans="1:5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</row>
    <row r="565" spans="1:5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</row>
    <row r="566" spans="1:5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</row>
    <row r="567" spans="1:5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</row>
    <row r="568" spans="1:5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</row>
    <row r="569" spans="1:5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</row>
    <row r="570" spans="1:5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</row>
    <row r="571" spans="1:5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</row>
    <row r="572" spans="1:5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</row>
    <row r="573" spans="1:5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</row>
    <row r="574" spans="1:5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</row>
    <row r="575" spans="1:5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</row>
    <row r="576" spans="1:5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</row>
    <row r="577" spans="1:5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</row>
    <row r="578" spans="1:5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</row>
    <row r="579" spans="1:5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</row>
    <row r="580" spans="1:5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</row>
    <row r="581" spans="1:5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</row>
    <row r="582" spans="1:5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</row>
    <row r="583" spans="1:5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</row>
    <row r="584" spans="1:5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</row>
    <row r="585" spans="1:5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</row>
    <row r="586" spans="1:5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</row>
    <row r="587" spans="1:5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</row>
    <row r="588" spans="1:5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</row>
    <row r="589" spans="1:5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</row>
    <row r="590" spans="1:5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</row>
    <row r="591" spans="1:5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</row>
    <row r="592" spans="1:5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</row>
    <row r="593" spans="1:5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</row>
    <row r="594" spans="1:5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</row>
    <row r="595" spans="1:5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</row>
    <row r="596" spans="1:5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</row>
    <row r="597" spans="1:5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</row>
    <row r="598" spans="1:5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</row>
    <row r="599" spans="1:5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</row>
    <row r="600" spans="1:5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</row>
    <row r="601" spans="1:5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</row>
    <row r="602" spans="1:5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</row>
    <row r="603" spans="1:5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</row>
    <row r="604" spans="1:5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</row>
    <row r="605" spans="1:5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</row>
    <row r="606" spans="1:5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</row>
    <row r="607" spans="1:5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</row>
    <row r="608" spans="1:5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</row>
    <row r="609" spans="1:5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</row>
    <row r="610" spans="1:5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</row>
    <row r="611" spans="1:5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</row>
    <row r="612" spans="1:5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</row>
    <row r="613" spans="1:5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</row>
    <row r="614" spans="1:5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</row>
    <row r="615" spans="1:5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</row>
    <row r="616" spans="1:5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</row>
    <row r="617" spans="1:5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</row>
    <row r="618" spans="1:5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</row>
    <row r="619" spans="1:5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</row>
    <row r="620" spans="1:5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</row>
    <row r="621" spans="1:5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</row>
    <row r="622" spans="1:5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</row>
    <row r="623" spans="1:5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</row>
    <row r="624" spans="1:5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</row>
    <row r="625" spans="1:5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</row>
    <row r="626" spans="1:5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</row>
    <row r="627" spans="1:5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</row>
    <row r="628" spans="1:5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</row>
    <row r="629" spans="1:5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</row>
    <row r="630" spans="1:5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</row>
    <row r="631" spans="1:5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</row>
    <row r="632" spans="1:5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</row>
    <row r="633" spans="1:5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</row>
    <row r="634" spans="1:5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</row>
    <row r="635" spans="1:5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</row>
    <row r="636" spans="1:5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</row>
    <row r="637" spans="1:5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</row>
    <row r="638" spans="1:5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</row>
    <row r="639" spans="1:5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</row>
    <row r="640" spans="1:5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</row>
    <row r="641" spans="1:5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</row>
    <row r="642" spans="1:5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</row>
    <row r="643" spans="1:5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</row>
    <row r="644" spans="1:5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</row>
    <row r="645" spans="1:5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</row>
    <row r="646" spans="1:5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</row>
    <row r="647" spans="1:5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</row>
    <row r="648" spans="1:5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</row>
    <row r="649" spans="1:5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</row>
    <row r="650" spans="1:5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</row>
    <row r="651" spans="1:5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</row>
    <row r="652" spans="1:5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</row>
    <row r="653" spans="1:5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</row>
    <row r="654" spans="1:5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</row>
    <row r="655" spans="1:5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</row>
    <row r="656" spans="1: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</row>
    <row r="657" spans="1:5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</row>
    <row r="658" spans="1:5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</row>
    <row r="659" spans="1:5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</row>
    <row r="660" spans="1:5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</row>
    <row r="661" spans="1:5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</row>
    <row r="662" spans="1:5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</row>
    <row r="663" spans="1:5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</row>
    <row r="664" spans="1:5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</row>
    <row r="665" spans="1:5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</row>
    <row r="666" spans="1:5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</row>
    <row r="667" spans="1:5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</row>
    <row r="668" spans="1:5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</row>
    <row r="669" spans="1:5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</row>
    <row r="670" spans="1:5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</row>
    <row r="671" spans="1:5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</row>
    <row r="672" spans="1:5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</row>
    <row r="673" spans="1:5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</row>
    <row r="674" spans="1:5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</row>
    <row r="675" spans="1:5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</row>
    <row r="676" spans="1:5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</row>
    <row r="677" spans="1:5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</row>
    <row r="678" spans="1:5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</row>
    <row r="679" spans="1:5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</row>
    <row r="680" spans="1:5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</row>
    <row r="681" spans="1:5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</row>
    <row r="682" spans="1:5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</row>
    <row r="683" spans="1:5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</row>
    <row r="684" spans="1:5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</row>
    <row r="685" spans="1:5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</row>
    <row r="686" spans="1:5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</row>
    <row r="687" spans="1:5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</row>
    <row r="688" spans="1:5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</row>
    <row r="689" spans="1:5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</row>
    <row r="690" spans="1:5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</row>
    <row r="691" spans="1:5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</row>
    <row r="692" spans="1:5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</row>
    <row r="693" spans="1:5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</row>
    <row r="694" spans="1:5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</row>
    <row r="695" spans="1:5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</row>
    <row r="696" spans="1:5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</row>
    <row r="697" spans="1:5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</row>
    <row r="698" spans="1:5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</row>
    <row r="699" spans="1:5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</row>
    <row r="700" spans="1:5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</row>
    <row r="701" spans="1:5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</row>
    <row r="702" spans="1:5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</row>
    <row r="703" spans="1:5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</row>
    <row r="704" spans="1:5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</row>
    <row r="705" spans="1:5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</row>
    <row r="706" spans="1:5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</row>
    <row r="707" spans="1:5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</row>
    <row r="708" spans="1:5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</row>
    <row r="709" spans="1:5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</row>
    <row r="710" spans="1:5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</row>
    <row r="711" spans="1:5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</row>
    <row r="712" spans="1:5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</row>
    <row r="713" spans="1:5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</row>
    <row r="714" spans="1:5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</row>
    <row r="715" spans="1:5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</row>
    <row r="716" spans="1:5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</row>
    <row r="717" spans="1:5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</row>
    <row r="718" spans="1:5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</row>
    <row r="719" spans="1:5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</row>
    <row r="720" spans="1:5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</row>
    <row r="721" spans="1:5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</row>
    <row r="722" spans="1:5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</row>
    <row r="723" spans="1:5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</row>
    <row r="724" spans="1:5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</row>
    <row r="725" spans="1:5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</row>
    <row r="726" spans="1:5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</row>
    <row r="727" spans="1:5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</row>
    <row r="728" spans="1:5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</row>
    <row r="729" spans="1:5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</row>
    <row r="730" spans="1:5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</row>
    <row r="731" spans="1:5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</row>
    <row r="732" spans="1:5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</row>
    <row r="733" spans="1:5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</row>
    <row r="734" spans="1:5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</row>
    <row r="735" spans="1:5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</row>
    <row r="736" spans="1:5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</row>
    <row r="737" spans="1:5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</row>
    <row r="738" spans="1:5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</row>
    <row r="739" spans="1:5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</row>
    <row r="740" spans="1:5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</row>
    <row r="741" spans="1:5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</row>
    <row r="742" spans="1:5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</row>
    <row r="743" spans="1:5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</row>
    <row r="744" spans="1:5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</row>
    <row r="745" spans="1:5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</row>
    <row r="746" spans="1:5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</row>
    <row r="747" spans="1:5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</row>
    <row r="748" spans="1:5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</row>
    <row r="749" spans="1:5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</row>
    <row r="750" spans="1:5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</row>
    <row r="751" spans="1:5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</row>
    <row r="752" spans="1:5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</row>
    <row r="753" spans="1:5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</row>
    <row r="754" spans="1:5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</row>
    <row r="755" spans="1:5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</row>
    <row r="756" spans="1: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</row>
    <row r="757" spans="1:5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</row>
    <row r="758" spans="1:5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</row>
    <row r="759" spans="1:5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</row>
    <row r="760" spans="1:5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</row>
    <row r="761" spans="1:5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</row>
    <row r="762" spans="1:5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</row>
    <row r="763" spans="1:5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</row>
    <row r="764" spans="1:5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</row>
    <row r="765" spans="1:5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</row>
    <row r="766" spans="1:5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</row>
    <row r="767" spans="1:5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</row>
    <row r="768" spans="1:5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</row>
    <row r="769" spans="1:5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</row>
    <row r="770" spans="1:5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</row>
    <row r="771" spans="1:5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</row>
    <row r="772" spans="1:5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</row>
    <row r="773" spans="1:5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</row>
    <row r="774" spans="1:5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</row>
    <row r="775" spans="1:5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</row>
    <row r="776" spans="1:5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</row>
    <row r="777" spans="1:5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</row>
    <row r="778" spans="1:5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</row>
    <row r="779" spans="1:5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</row>
    <row r="780" spans="1:5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</row>
    <row r="781" spans="1:5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</row>
    <row r="782" spans="1:5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</row>
    <row r="783" spans="1:5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</row>
    <row r="784" spans="1:5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</row>
    <row r="785" spans="1:5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</row>
    <row r="786" spans="1:5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</row>
    <row r="787" spans="1:5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</row>
    <row r="788" spans="1:5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</row>
    <row r="789" spans="1:5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</row>
    <row r="790" spans="1:5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</row>
    <row r="791" spans="1:5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</row>
    <row r="792" spans="1:5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</row>
    <row r="793" spans="1:5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</row>
    <row r="794" spans="1:5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</row>
    <row r="795" spans="1:5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</row>
    <row r="796" spans="1:5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</row>
    <row r="797" spans="1:5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</row>
    <row r="798" spans="1:5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</row>
    <row r="799" spans="1:5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</row>
    <row r="800" spans="1:5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</row>
    <row r="801" spans="1:5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</row>
    <row r="802" spans="1:5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</row>
    <row r="803" spans="1:5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</row>
    <row r="804" spans="1:5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</row>
    <row r="805" spans="1:5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</row>
    <row r="806" spans="1:5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</row>
    <row r="807" spans="1:5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</row>
    <row r="808" spans="1:5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</row>
    <row r="809" spans="1:5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</row>
    <row r="810" spans="1:5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</row>
    <row r="811" spans="1:5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</row>
    <row r="812" spans="1:5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</row>
    <row r="813" spans="1:5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</row>
    <row r="814" spans="1:5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</row>
    <row r="815" spans="1:5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</row>
    <row r="816" spans="1:5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</row>
    <row r="817" spans="1:5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</row>
    <row r="818" spans="1:5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</row>
    <row r="819" spans="1:5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</row>
    <row r="820" spans="1:5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</row>
    <row r="821" spans="1:5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</row>
    <row r="822" spans="1:5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</row>
    <row r="823" spans="1:5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</row>
    <row r="824" spans="1:5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</row>
    <row r="825" spans="1:5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</row>
    <row r="826" spans="1:5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</row>
    <row r="827" spans="1:5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</row>
    <row r="828" spans="1:5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</row>
    <row r="829" spans="1:5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</row>
    <row r="830" spans="1:5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</row>
    <row r="831" spans="1:5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</row>
    <row r="832" spans="1:5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</row>
    <row r="833" spans="1:5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</row>
    <row r="834" spans="1:5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</row>
    <row r="835" spans="1:5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</row>
    <row r="836" spans="1:5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</row>
    <row r="837" spans="1:5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</row>
    <row r="838" spans="1:5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</row>
    <row r="839" spans="1:5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</row>
    <row r="840" spans="1:5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</row>
    <row r="841" spans="1:5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</row>
    <row r="842" spans="1:5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</row>
    <row r="843" spans="1:5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</row>
    <row r="844" spans="1:5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</row>
    <row r="845" spans="1:5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</row>
    <row r="846" spans="1:5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</row>
    <row r="847" spans="1:5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</row>
    <row r="848" spans="1:5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</row>
    <row r="849" spans="1:5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</row>
    <row r="850" spans="1:5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</row>
    <row r="851" spans="1:5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</row>
    <row r="852" spans="1:5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</row>
    <row r="853" spans="1:5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</row>
    <row r="854" spans="1:5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</row>
    <row r="855" spans="1:5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</row>
    <row r="856" spans="1: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</row>
    <row r="857" spans="1:5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</row>
    <row r="858" spans="1:5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</row>
    <row r="859" spans="1:5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</row>
    <row r="860" spans="1:5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</row>
    <row r="861" spans="1:5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</row>
    <row r="862" spans="1:5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</row>
    <row r="863" spans="1:5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</row>
    <row r="864" spans="1:5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</row>
    <row r="865" spans="1:5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</row>
    <row r="866" spans="1:5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</row>
    <row r="867" spans="1:5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</row>
    <row r="868" spans="1:5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</row>
    <row r="869" spans="1:5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</row>
    <row r="870" spans="1:5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</row>
    <row r="871" spans="1:5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</row>
    <row r="872" spans="1:5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</row>
    <row r="873" spans="1:5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</row>
    <row r="874" spans="1:5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</row>
    <row r="875" spans="1:5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</row>
    <row r="876" spans="1:5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</row>
    <row r="877" spans="1:5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</row>
    <row r="878" spans="1:5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</row>
    <row r="879" spans="1:5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</row>
    <row r="880" spans="1:5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</row>
    <row r="881" spans="1:5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</row>
    <row r="882" spans="1:5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</row>
    <row r="883" spans="1:5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</row>
    <row r="884" spans="1:5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</row>
    <row r="885" spans="1:5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</row>
    <row r="886" spans="1:5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</row>
    <row r="887" spans="1:5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</row>
    <row r="888" spans="1:5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</row>
    <row r="889" spans="1:5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</row>
    <row r="890" spans="1:5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</row>
    <row r="891" spans="1:5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</row>
    <row r="892" spans="1:5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</row>
    <row r="893" spans="1:5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</row>
    <row r="894" spans="1:5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</row>
    <row r="895" spans="1:5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</row>
    <row r="896" spans="1:5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</row>
    <row r="897" spans="1:5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</row>
    <row r="898" spans="1:5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</row>
    <row r="899" spans="1:5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</row>
    <row r="900" spans="1:5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</row>
    <row r="901" spans="1:5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</row>
    <row r="902" spans="1:5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</row>
    <row r="903" spans="1:5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</row>
    <row r="904" spans="1:5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</row>
    <row r="905" spans="1:5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</row>
    <row r="906" spans="1:5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</row>
    <row r="907" spans="1:5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</row>
    <row r="908" spans="1:5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</row>
    <row r="909" spans="1:5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</row>
    <row r="910" spans="1:5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</row>
    <row r="911" spans="1:5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</row>
    <row r="912" spans="1:5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</row>
    <row r="913" spans="1:5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</row>
    <row r="914" spans="1:5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</row>
    <row r="915" spans="1:5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</row>
    <row r="916" spans="1:5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</row>
    <row r="917" spans="1:5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</row>
    <row r="918" spans="1:5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</row>
    <row r="919" spans="1:5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</row>
    <row r="920" spans="1:5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</row>
    <row r="921" spans="1:5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</row>
    <row r="922" spans="1:5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</row>
    <row r="923" spans="1:5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</row>
    <row r="924" spans="1:5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</row>
    <row r="925" spans="1:5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</row>
    <row r="926" spans="1:5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</row>
    <row r="927" spans="1:5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</row>
    <row r="928" spans="1:5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</row>
    <row r="929" spans="1:5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</row>
    <row r="930" spans="1:5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</row>
    <row r="931" spans="1:5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</row>
    <row r="932" spans="1:5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</row>
    <row r="933" spans="1:5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</row>
    <row r="934" spans="1:5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</row>
    <row r="935" spans="1:5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</row>
    <row r="936" spans="1:5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</row>
    <row r="937" spans="1:5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</row>
    <row r="938" spans="1:5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</row>
    <row r="939" spans="1:5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</row>
    <row r="940" spans="1:5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</row>
    <row r="941" spans="1:5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</row>
    <row r="942" spans="1:5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</row>
    <row r="943" spans="1:5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</row>
    <row r="944" spans="1:5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</row>
    <row r="945" spans="1:5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</row>
    <row r="946" spans="1:5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</row>
    <row r="947" spans="1:5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</row>
    <row r="948" spans="1:5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</row>
    <row r="949" spans="1:5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</row>
    <row r="950" spans="1:5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</row>
    <row r="951" spans="1:5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</row>
    <row r="952" spans="1:5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</row>
    <row r="953" spans="1:5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</row>
    <row r="954" spans="1:5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</row>
    <row r="955" spans="1:5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</row>
    <row r="956" spans="1: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</row>
    <row r="957" spans="1:5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</row>
    <row r="958" spans="1:5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</row>
    <row r="959" spans="1:5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</row>
    <row r="960" spans="1:5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</row>
    <row r="961" spans="1:5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</row>
    <row r="962" spans="1:5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</row>
    <row r="963" spans="1:5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</row>
    <row r="964" spans="1:5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</row>
    <row r="965" spans="1:5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</row>
    <row r="966" spans="1:5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</row>
    <row r="967" spans="1:5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</row>
    <row r="968" spans="1:5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</row>
    <row r="969" spans="1:5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</row>
    <row r="970" spans="1:5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</row>
    <row r="971" spans="1:5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</row>
    <row r="972" spans="1:5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</row>
    <row r="973" spans="1:5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</row>
    <row r="974" spans="1:5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</row>
    <row r="975" spans="1:5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</row>
    <row r="976" spans="1:5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</row>
    <row r="977" spans="1:5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</row>
    <row r="978" spans="1:5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</row>
    <row r="979" spans="1:5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</row>
    <row r="980" spans="1:5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</row>
    <row r="981" spans="1:5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</row>
    <row r="982" spans="1:5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</row>
    <row r="983" spans="1:5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</row>
    <row r="984" spans="1:5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</row>
    <row r="985" spans="1:5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</row>
    <row r="986" spans="1:5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</row>
    <row r="987" spans="1:5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</row>
    <row r="988" spans="1:5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</row>
    <row r="989" spans="1:5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</row>
    <row r="990" spans="1:5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</row>
    <row r="991" spans="1:5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</row>
    <row r="992" spans="1:5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</row>
    <row r="993" spans="1:5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</row>
    <row r="994" spans="1:5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</row>
    <row r="995" spans="1:5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</row>
    <row r="996" spans="1:5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</row>
    <row r="997" spans="1:5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</row>
    <row r="998" spans="1:56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</row>
    <row r="999" spans="1:56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</row>
    <row r="1000" spans="1:56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</row>
    <row r="1001" spans="1:56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B1000"/>
  <sheetViews>
    <sheetView workbookViewId="0"/>
  </sheetViews>
  <sheetFormatPr defaultColWidth="12.6640625" defaultRowHeight="15.75" customHeight="1"/>
  <sheetData>
    <row r="1" spans="1:54">
      <c r="A1" s="2" t="s">
        <v>0</v>
      </c>
      <c r="B1" s="4">
        <v>36678</v>
      </c>
      <c r="C1" s="4">
        <v>37043</v>
      </c>
      <c r="D1" s="4">
        <v>37408</v>
      </c>
      <c r="E1" s="4">
        <v>37773</v>
      </c>
      <c r="F1" s="4">
        <v>38139</v>
      </c>
      <c r="G1" s="4">
        <v>38504</v>
      </c>
      <c r="H1" s="4">
        <v>38869</v>
      </c>
      <c r="I1" s="4">
        <v>39234</v>
      </c>
      <c r="J1" s="4">
        <v>39600</v>
      </c>
      <c r="K1" s="4">
        <v>39965</v>
      </c>
      <c r="L1" s="4">
        <v>40330</v>
      </c>
      <c r="M1" s="4">
        <v>40695</v>
      </c>
      <c r="N1" s="4">
        <v>41061</v>
      </c>
      <c r="O1" s="4">
        <v>41426</v>
      </c>
      <c r="P1" s="4">
        <v>41791</v>
      </c>
      <c r="Q1" s="4">
        <v>42156</v>
      </c>
      <c r="R1" s="4">
        <v>42522</v>
      </c>
      <c r="S1" s="4">
        <v>42887</v>
      </c>
      <c r="T1" s="4">
        <v>43252</v>
      </c>
      <c r="U1" s="4">
        <v>43617</v>
      </c>
      <c r="V1" s="4">
        <v>43983</v>
      </c>
      <c r="W1" s="4">
        <v>44348</v>
      </c>
      <c r="X1" s="4">
        <v>44713</v>
      </c>
      <c r="Y1" s="4">
        <v>45078</v>
      </c>
      <c r="Z1" s="4">
        <v>45444</v>
      </c>
      <c r="AA1" s="4">
        <v>45809</v>
      </c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 spans="1:54">
      <c r="A2" s="12" t="s">
        <v>2</v>
      </c>
      <c r="B2" s="13">
        <v>15.426</v>
      </c>
      <c r="C2" s="13">
        <v>15.025</v>
      </c>
      <c r="D2" s="13">
        <v>16.64</v>
      </c>
      <c r="E2" s="13">
        <v>17.097000000000001</v>
      </c>
      <c r="F2" s="13">
        <v>15.163</v>
      </c>
      <c r="G2" s="13">
        <v>20.731000000000002</v>
      </c>
      <c r="H2" s="13">
        <v>21.69</v>
      </c>
      <c r="I2" s="13">
        <v>24.033999999999999</v>
      </c>
      <c r="J2" s="13">
        <v>29.567</v>
      </c>
      <c r="K2" s="13">
        <v>25.867000000000001</v>
      </c>
      <c r="L2" s="13">
        <v>27.702000000000002</v>
      </c>
      <c r="M2" s="13">
        <v>35.511000000000003</v>
      </c>
      <c r="N2" s="13">
        <v>35.737000000000002</v>
      </c>
      <c r="O2" s="13">
        <v>34.688000000000002</v>
      </c>
      <c r="P2" s="13">
        <v>37.887</v>
      </c>
      <c r="Q2" s="13">
        <v>33.174999999999997</v>
      </c>
      <c r="R2" s="13">
        <v>40.401000000000003</v>
      </c>
      <c r="S2" s="13">
        <v>41.854999999999997</v>
      </c>
      <c r="T2" s="13">
        <v>31.317</v>
      </c>
      <c r="U2" s="13">
        <v>59.119</v>
      </c>
      <c r="V2" s="13">
        <v>77.058000000000007</v>
      </c>
      <c r="W2" s="13">
        <v>93.075999999999993</v>
      </c>
      <c r="X2" s="13">
        <v>98.14</v>
      </c>
      <c r="Y2" s="13">
        <v>106.77200000000001</v>
      </c>
      <c r="Z2" s="13">
        <v>123.97</v>
      </c>
      <c r="AA2" s="13">
        <v>171.81200000000001</v>
      </c>
      <c r="AB2" s="20">
        <f t="shared" ref="AB2:AY2" si="0">SUM(B2:D2)</f>
        <v>47.091000000000001</v>
      </c>
      <c r="AC2" s="20">
        <f t="shared" si="0"/>
        <v>48.762</v>
      </c>
      <c r="AD2" s="20">
        <f t="shared" si="0"/>
        <v>48.900000000000006</v>
      </c>
      <c r="AE2" s="20">
        <f t="shared" si="0"/>
        <v>52.991000000000007</v>
      </c>
      <c r="AF2" s="20">
        <f t="shared" si="0"/>
        <v>57.584000000000003</v>
      </c>
      <c r="AG2" s="20">
        <f t="shared" si="0"/>
        <v>66.455000000000013</v>
      </c>
      <c r="AH2" s="20">
        <f t="shared" si="0"/>
        <v>75.290999999999997</v>
      </c>
      <c r="AI2" s="20">
        <f t="shared" si="0"/>
        <v>79.468000000000004</v>
      </c>
      <c r="AJ2" s="20">
        <f t="shared" si="0"/>
        <v>83.135999999999996</v>
      </c>
      <c r="AK2" s="20">
        <f t="shared" si="0"/>
        <v>89.080000000000013</v>
      </c>
      <c r="AL2" s="20">
        <f t="shared" si="0"/>
        <v>98.950000000000017</v>
      </c>
      <c r="AM2" s="20">
        <f t="shared" si="0"/>
        <v>105.93600000000001</v>
      </c>
      <c r="AN2" s="20">
        <f t="shared" si="0"/>
        <v>108.31200000000001</v>
      </c>
      <c r="AO2" s="20">
        <f t="shared" si="0"/>
        <v>105.75</v>
      </c>
      <c r="AP2" s="20">
        <f t="shared" si="0"/>
        <v>111.46299999999999</v>
      </c>
      <c r="AQ2" s="20">
        <f t="shared" si="0"/>
        <v>115.43099999999998</v>
      </c>
      <c r="AR2" s="20">
        <f t="shared" si="0"/>
        <v>113.57300000000001</v>
      </c>
      <c r="AS2" s="20">
        <f t="shared" si="0"/>
        <v>132.291</v>
      </c>
      <c r="AT2" s="20">
        <f t="shared" si="0"/>
        <v>167.49400000000003</v>
      </c>
      <c r="AU2" s="20">
        <f t="shared" si="0"/>
        <v>229.25300000000001</v>
      </c>
      <c r="AV2" s="20">
        <f t="shared" si="0"/>
        <v>268.274</v>
      </c>
      <c r="AW2" s="20">
        <f t="shared" si="0"/>
        <v>297.988</v>
      </c>
      <c r="AX2" s="20">
        <f t="shared" si="0"/>
        <v>328.88200000000001</v>
      </c>
      <c r="AY2" s="20">
        <f t="shared" si="0"/>
        <v>402.55400000000003</v>
      </c>
      <c r="AZ2" s="20"/>
      <c r="BA2" s="20"/>
      <c r="BB2" s="20"/>
    </row>
    <row r="3" spans="1:54">
      <c r="A3" s="12" t="s">
        <v>130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20">
        <f t="shared" ref="AB3:AY3" si="1">SUM(B3:D3)</f>
        <v>0</v>
      </c>
      <c r="AC3" s="20">
        <f t="shared" si="1"/>
        <v>0</v>
      </c>
      <c r="AD3" s="20">
        <f t="shared" si="1"/>
        <v>0</v>
      </c>
      <c r="AE3" s="20">
        <f t="shared" si="1"/>
        <v>0</v>
      </c>
      <c r="AF3" s="20">
        <f t="shared" si="1"/>
        <v>0</v>
      </c>
      <c r="AG3" s="20">
        <f t="shared" si="1"/>
        <v>0</v>
      </c>
      <c r="AH3" s="20">
        <f t="shared" si="1"/>
        <v>0</v>
      </c>
      <c r="AI3" s="20">
        <f t="shared" si="1"/>
        <v>0</v>
      </c>
      <c r="AJ3" s="20">
        <f t="shared" si="1"/>
        <v>0</v>
      </c>
      <c r="AK3" s="20">
        <f t="shared" si="1"/>
        <v>0</v>
      </c>
      <c r="AL3" s="20">
        <f t="shared" si="1"/>
        <v>0</v>
      </c>
      <c r="AM3" s="20">
        <f t="shared" si="1"/>
        <v>0</v>
      </c>
      <c r="AN3" s="20">
        <f t="shared" si="1"/>
        <v>0</v>
      </c>
      <c r="AO3" s="20">
        <f t="shared" si="1"/>
        <v>0</v>
      </c>
      <c r="AP3" s="20">
        <f t="shared" si="1"/>
        <v>0</v>
      </c>
      <c r="AQ3" s="20">
        <f t="shared" si="1"/>
        <v>0</v>
      </c>
      <c r="AR3" s="20">
        <f t="shared" si="1"/>
        <v>0</v>
      </c>
      <c r="AS3" s="20">
        <f t="shared" si="1"/>
        <v>0</v>
      </c>
      <c r="AT3" s="20">
        <f t="shared" si="1"/>
        <v>0</v>
      </c>
      <c r="AU3" s="20">
        <f t="shared" si="1"/>
        <v>0</v>
      </c>
      <c r="AV3" s="20">
        <f t="shared" si="1"/>
        <v>0</v>
      </c>
      <c r="AW3" s="20">
        <f t="shared" si="1"/>
        <v>0</v>
      </c>
      <c r="AX3" s="20">
        <f t="shared" si="1"/>
        <v>0</v>
      </c>
      <c r="AY3" s="20">
        <f t="shared" si="1"/>
        <v>0</v>
      </c>
      <c r="AZ3" s="20"/>
      <c r="BA3" s="20"/>
      <c r="BB3" s="20"/>
    </row>
    <row r="4" spans="1:54">
      <c r="A4" s="12" t="s">
        <v>186</v>
      </c>
      <c r="B4" s="13">
        <v>-3.2</v>
      </c>
      <c r="C4" s="13">
        <v>-0.30299999999999999</v>
      </c>
      <c r="D4" s="13">
        <v>-0.23100000000000001</v>
      </c>
      <c r="E4" s="13">
        <v>1.5</v>
      </c>
      <c r="F4" s="13">
        <v>1.9630000000000001</v>
      </c>
      <c r="G4" s="13">
        <v>0.17399999999999999</v>
      </c>
      <c r="H4" s="13">
        <v>-2.3969999999999998</v>
      </c>
      <c r="I4" s="13">
        <v>-0.96099999999999997</v>
      </c>
      <c r="J4" s="13">
        <v>-2.4350000000000001</v>
      </c>
      <c r="K4" s="13">
        <v>-0.17799999999999999</v>
      </c>
      <c r="L4" s="13">
        <v>0.66100000000000003</v>
      </c>
      <c r="M4" s="13">
        <v>-3.0030000000000001</v>
      </c>
      <c r="N4" s="13">
        <v>-0.17399999999999999</v>
      </c>
      <c r="O4" s="13">
        <v>-1.375</v>
      </c>
      <c r="P4" s="13">
        <v>0.624</v>
      </c>
      <c r="Q4" s="13">
        <v>1.5129999999999999</v>
      </c>
      <c r="R4" s="13">
        <v>-2.0760000000000001</v>
      </c>
      <c r="S4" s="13">
        <v>1.6519999999999999</v>
      </c>
      <c r="T4" s="13">
        <v>20.466999999999999</v>
      </c>
      <c r="U4" s="13">
        <v>3.8660000000000001</v>
      </c>
      <c r="V4" s="13">
        <v>-1.4830000000000001</v>
      </c>
      <c r="W4" s="13">
        <v>-0.93600000000000005</v>
      </c>
      <c r="X4" s="13">
        <v>8.7949999999999999</v>
      </c>
      <c r="Y4" s="13">
        <v>5.61</v>
      </c>
      <c r="Z4" s="13">
        <v>19.678000000000001</v>
      </c>
      <c r="AA4" s="13">
        <v>-5.35</v>
      </c>
      <c r="AB4" s="20">
        <f t="shared" ref="AB4:AY4" si="2">SUM(B4:D4)</f>
        <v>-3.734</v>
      </c>
      <c r="AC4" s="20">
        <f t="shared" si="2"/>
        <v>0.96599999999999997</v>
      </c>
      <c r="AD4" s="20">
        <f t="shared" si="2"/>
        <v>3.2320000000000002</v>
      </c>
      <c r="AE4" s="20">
        <f t="shared" si="2"/>
        <v>3.637</v>
      </c>
      <c r="AF4" s="20">
        <f t="shared" si="2"/>
        <v>-0.25999999999999979</v>
      </c>
      <c r="AG4" s="20">
        <f t="shared" si="2"/>
        <v>-3.1839999999999997</v>
      </c>
      <c r="AH4" s="20">
        <f t="shared" si="2"/>
        <v>-5.7929999999999993</v>
      </c>
      <c r="AI4" s="20">
        <f t="shared" si="2"/>
        <v>-3.5739999999999998</v>
      </c>
      <c r="AJ4" s="20">
        <f t="shared" si="2"/>
        <v>-1.952</v>
      </c>
      <c r="AK4" s="20">
        <f t="shared" si="2"/>
        <v>-2.52</v>
      </c>
      <c r="AL4" s="20">
        <f t="shared" si="2"/>
        <v>-2.516</v>
      </c>
      <c r="AM4" s="20">
        <f t="shared" si="2"/>
        <v>-4.5519999999999996</v>
      </c>
      <c r="AN4" s="20">
        <f t="shared" si="2"/>
        <v>-0.92499999999999993</v>
      </c>
      <c r="AO4" s="20">
        <f t="shared" si="2"/>
        <v>0.7619999999999999</v>
      </c>
      <c r="AP4" s="20">
        <f t="shared" si="2"/>
        <v>6.0999999999999943E-2</v>
      </c>
      <c r="AQ4" s="20">
        <f t="shared" si="2"/>
        <v>1.0889999999999997</v>
      </c>
      <c r="AR4" s="20">
        <f t="shared" si="2"/>
        <v>20.042999999999999</v>
      </c>
      <c r="AS4" s="20">
        <f t="shared" si="2"/>
        <v>25.984999999999999</v>
      </c>
      <c r="AT4" s="20">
        <f t="shared" si="2"/>
        <v>22.849999999999998</v>
      </c>
      <c r="AU4" s="20">
        <f t="shared" si="2"/>
        <v>1.4470000000000001</v>
      </c>
      <c r="AV4" s="20">
        <f t="shared" si="2"/>
        <v>6.3759999999999994</v>
      </c>
      <c r="AW4" s="20">
        <f t="shared" si="2"/>
        <v>13.469000000000001</v>
      </c>
      <c r="AX4" s="20">
        <f t="shared" si="2"/>
        <v>34.082999999999998</v>
      </c>
      <c r="AY4" s="20">
        <f t="shared" si="2"/>
        <v>19.938000000000002</v>
      </c>
      <c r="AZ4" s="20"/>
      <c r="BA4" s="20"/>
      <c r="BB4" s="20"/>
    </row>
    <row r="5" spans="1:54">
      <c r="A5" s="12" t="s">
        <v>103</v>
      </c>
      <c r="B5" s="13">
        <v>-0.879</v>
      </c>
      <c r="C5" s="13">
        <v>-1.103</v>
      </c>
      <c r="D5" s="13">
        <v>-0.77</v>
      </c>
      <c r="E5" s="13">
        <v>-1.954</v>
      </c>
      <c r="F5" s="13">
        <v>-1.113</v>
      </c>
      <c r="G5" s="13">
        <v>-1.0189999999999999</v>
      </c>
      <c r="H5" s="13">
        <v>-2.2269999999999999</v>
      </c>
      <c r="I5" s="13">
        <v>-3.4140000000000001</v>
      </c>
      <c r="J5" s="13">
        <v>-11.234999999999999</v>
      </c>
      <c r="K5" s="13">
        <v>-3.9870000000000001</v>
      </c>
      <c r="L5" s="13">
        <v>-2.222</v>
      </c>
      <c r="M5" s="13">
        <v>-2.4260000000000002</v>
      </c>
      <c r="N5" s="13">
        <v>-12.417</v>
      </c>
      <c r="O5" s="13">
        <v>-5.8410000000000002</v>
      </c>
      <c r="P5" s="13">
        <v>-11.422000000000001</v>
      </c>
      <c r="Q5" s="13">
        <v>-9.6669999999999998</v>
      </c>
      <c r="R5" s="13">
        <v>-9.7360000000000007</v>
      </c>
      <c r="S5" s="13">
        <v>-34.073</v>
      </c>
      <c r="T5" s="13">
        <v>-12.52</v>
      </c>
      <c r="U5" s="13">
        <v>-16.312999999999999</v>
      </c>
      <c r="V5" s="13">
        <v>-17.962</v>
      </c>
      <c r="W5" s="13">
        <v>-29.530999999999999</v>
      </c>
      <c r="X5" s="13">
        <v>-45.923999999999999</v>
      </c>
      <c r="Y5" s="13">
        <v>-29.777000000000001</v>
      </c>
      <c r="Z5" s="13">
        <v>-113.60899999999999</v>
      </c>
      <c r="AA5" s="13">
        <v>-70.528999999999996</v>
      </c>
      <c r="AB5" s="20">
        <f t="shared" ref="AB5:AY5" si="3">SUM(B5:D5)</f>
        <v>-2.7519999999999998</v>
      </c>
      <c r="AC5" s="20">
        <f t="shared" si="3"/>
        <v>-3.827</v>
      </c>
      <c r="AD5" s="20">
        <f t="shared" si="3"/>
        <v>-3.8370000000000002</v>
      </c>
      <c r="AE5" s="20">
        <f t="shared" si="3"/>
        <v>-4.0860000000000003</v>
      </c>
      <c r="AF5" s="20">
        <f t="shared" si="3"/>
        <v>-4.359</v>
      </c>
      <c r="AG5" s="20">
        <f t="shared" si="3"/>
        <v>-6.66</v>
      </c>
      <c r="AH5" s="20">
        <f t="shared" si="3"/>
        <v>-16.875999999999998</v>
      </c>
      <c r="AI5" s="20">
        <f t="shared" si="3"/>
        <v>-18.635999999999999</v>
      </c>
      <c r="AJ5" s="20">
        <f t="shared" si="3"/>
        <v>-17.443999999999999</v>
      </c>
      <c r="AK5" s="20">
        <f t="shared" si="3"/>
        <v>-8.6349999999999998</v>
      </c>
      <c r="AL5" s="20">
        <f t="shared" si="3"/>
        <v>-17.064999999999998</v>
      </c>
      <c r="AM5" s="20">
        <f t="shared" si="3"/>
        <v>-20.684000000000001</v>
      </c>
      <c r="AN5" s="20">
        <f t="shared" si="3"/>
        <v>-29.68</v>
      </c>
      <c r="AO5" s="20">
        <f t="shared" si="3"/>
        <v>-26.93</v>
      </c>
      <c r="AP5" s="20">
        <f t="shared" si="3"/>
        <v>-30.824999999999999</v>
      </c>
      <c r="AQ5" s="20">
        <f t="shared" si="3"/>
        <v>-53.475999999999999</v>
      </c>
      <c r="AR5" s="20">
        <f t="shared" si="3"/>
        <v>-56.328999999999994</v>
      </c>
      <c r="AS5" s="20">
        <f t="shared" si="3"/>
        <v>-62.906000000000006</v>
      </c>
      <c r="AT5" s="20">
        <f t="shared" si="3"/>
        <v>-46.795000000000002</v>
      </c>
      <c r="AU5" s="20">
        <f t="shared" si="3"/>
        <v>-63.805999999999997</v>
      </c>
      <c r="AV5" s="20">
        <f t="shared" si="3"/>
        <v>-93.417000000000002</v>
      </c>
      <c r="AW5" s="20">
        <f t="shared" si="3"/>
        <v>-105.232</v>
      </c>
      <c r="AX5" s="20">
        <f t="shared" si="3"/>
        <v>-189.31</v>
      </c>
      <c r="AY5" s="20">
        <f t="shared" si="3"/>
        <v>-213.91499999999999</v>
      </c>
      <c r="AZ5" s="20"/>
      <c r="BA5" s="20"/>
      <c r="BB5" s="20"/>
    </row>
    <row r="6" spans="1:54">
      <c r="A6" s="12" t="s">
        <v>104</v>
      </c>
      <c r="B6" s="13">
        <v>-0.8</v>
      </c>
      <c r="C6" s="13">
        <v>-1.3</v>
      </c>
      <c r="D6" s="13">
        <v>-1.9</v>
      </c>
      <c r="E6" s="13">
        <v>-2.8</v>
      </c>
      <c r="F6" s="13">
        <v>-2.5</v>
      </c>
      <c r="G6" s="13">
        <v>-4.3</v>
      </c>
      <c r="H6" s="13">
        <v>-4.8</v>
      </c>
      <c r="I6" s="13">
        <v>-5.2</v>
      </c>
      <c r="J6" s="13">
        <v>-5.4</v>
      </c>
      <c r="K6" s="13">
        <v>-6.6</v>
      </c>
      <c r="L6" s="13">
        <v>-4.0999999999999996</v>
      </c>
      <c r="M6" s="13">
        <v>-5.3</v>
      </c>
      <c r="N6" s="13">
        <v>-3.5</v>
      </c>
      <c r="O6" s="13">
        <v>-3.9</v>
      </c>
      <c r="P6" s="13">
        <v>-5.5</v>
      </c>
      <c r="Q6" s="13">
        <v>-4.4000000000000004</v>
      </c>
      <c r="R6" s="13">
        <v>-3.9</v>
      </c>
      <c r="S6" s="13">
        <v>-2.4</v>
      </c>
      <c r="T6" s="13">
        <v>-5.5</v>
      </c>
      <c r="U6" s="13">
        <v>-8.4</v>
      </c>
      <c r="V6" s="13">
        <v>-12.5</v>
      </c>
      <c r="W6" s="13">
        <v>-13.4</v>
      </c>
      <c r="X6" s="13">
        <v>-16</v>
      </c>
      <c r="Y6" s="13">
        <v>-23.1</v>
      </c>
      <c r="Z6" s="13">
        <v>-23.4</v>
      </c>
      <c r="AA6" s="13">
        <v>-28.7</v>
      </c>
      <c r="AB6" s="20">
        <f t="shared" ref="AB6:AY6" si="4">SUM(B6:D6)</f>
        <v>-4</v>
      </c>
      <c r="AC6" s="20">
        <f t="shared" si="4"/>
        <v>-6</v>
      </c>
      <c r="AD6" s="20">
        <f t="shared" si="4"/>
        <v>-7.1999999999999993</v>
      </c>
      <c r="AE6" s="20">
        <f t="shared" si="4"/>
        <v>-9.6</v>
      </c>
      <c r="AF6" s="20">
        <f t="shared" si="4"/>
        <v>-11.6</v>
      </c>
      <c r="AG6" s="20">
        <f t="shared" si="4"/>
        <v>-14.3</v>
      </c>
      <c r="AH6" s="20">
        <f t="shared" si="4"/>
        <v>-15.4</v>
      </c>
      <c r="AI6" s="20">
        <f t="shared" si="4"/>
        <v>-17.200000000000003</v>
      </c>
      <c r="AJ6" s="20">
        <f t="shared" si="4"/>
        <v>-16.100000000000001</v>
      </c>
      <c r="AK6" s="20">
        <f t="shared" si="4"/>
        <v>-16</v>
      </c>
      <c r="AL6" s="20">
        <f t="shared" si="4"/>
        <v>-12.899999999999999</v>
      </c>
      <c r="AM6" s="20">
        <f t="shared" si="4"/>
        <v>-12.700000000000001</v>
      </c>
      <c r="AN6" s="20">
        <f t="shared" si="4"/>
        <v>-12.9</v>
      </c>
      <c r="AO6" s="20">
        <f t="shared" si="4"/>
        <v>-13.8</v>
      </c>
      <c r="AP6" s="20">
        <f t="shared" si="4"/>
        <v>-13.8</v>
      </c>
      <c r="AQ6" s="20">
        <f t="shared" si="4"/>
        <v>-10.700000000000001</v>
      </c>
      <c r="AR6" s="20">
        <f t="shared" si="4"/>
        <v>-11.8</v>
      </c>
      <c r="AS6" s="20">
        <f t="shared" si="4"/>
        <v>-16.3</v>
      </c>
      <c r="AT6" s="20">
        <f t="shared" si="4"/>
        <v>-26.4</v>
      </c>
      <c r="AU6" s="20">
        <f t="shared" si="4"/>
        <v>-34.299999999999997</v>
      </c>
      <c r="AV6" s="20">
        <f t="shared" si="4"/>
        <v>-41.9</v>
      </c>
      <c r="AW6" s="20">
        <f t="shared" si="4"/>
        <v>-52.5</v>
      </c>
      <c r="AX6" s="20">
        <f t="shared" si="4"/>
        <v>-62.5</v>
      </c>
      <c r="AY6" s="20">
        <f t="shared" si="4"/>
        <v>-75.2</v>
      </c>
      <c r="AZ6" s="20"/>
      <c r="BA6" s="20"/>
      <c r="BB6" s="20"/>
    </row>
    <row r="7" spans="1:54">
      <c r="A7" s="33" t="s">
        <v>196</v>
      </c>
      <c r="B7" s="35">
        <v>10.547000000000001</v>
      </c>
      <c r="C7" s="35">
        <v>12.319000000000001</v>
      </c>
      <c r="D7" s="35">
        <v>13.739000000000001</v>
      </c>
      <c r="E7" s="35">
        <v>13.843</v>
      </c>
      <c r="F7" s="35">
        <v>13.513</v>
      </c>
      <c r="G7" s="35">
        <v>15.586</v>
      </c>
      <c r="H7" s="35">
        <v>12.266</v>
      </c>
      <c r="I7" s="35">
        <v>14.459</v>
      </c>
      <c r="J7" s="35">
        <v>10.497</v>
      </c>
      <c r="K7" s="35">
        <v>15.102</v>
      </c>
      <c r="L7" s="35">
        <v>22.041</v>
      </c>
      <c r="M7" s="35">
        <v>24.782</v>
      </c>
      <c r="N7" s="35">
        <v>19.646000000000001</v>
      </c>
      <c r="O7" s="35">
        <v>23.571999999999999</v>
      </c>
      <c r="P7" s="35">
        <v>21.588999999999999</v>
      </c>
      <c r="Q7" s="35">
        <v>20.620999999999999</v>
      </c>
      <c r="R7" s="35">
        <v>24.689</v>
      </c>
      <c r="S7" s="35">
        <v>7.0339999999999998</v>
      </c>
      <c r="T7" s="35">
        <v>33.764000000000003</v>
      </c>
      <c r="U7" s="35">
        <v>38.271999999999998</v>
      </c>
      <c r="V7" s="35">
        <v>45.113</v>
      </c>
      <c r="W7" s="35">
        <v>49.209000000000003</v>
      </c>
      <c r="X7" s="35">
        <v>45.011000000000003</v>
      </c>
      <c r="Y7" s="35">
        <v>59.505000000000003</v>
      </c>
      <c r="Z7" s="35">
        <v>6.6390000000000002</v>
      </c>
      <c r="AA7" s="35">
        <v>67.233000000000004</v>
      </c>
      <c r="AB7" s="36">
        <f t="shared" ref="AB7:AY7" si="5">SUM(B7:D7)</f>
        <v>36.605000000000004</v>
      </c>
      <c r="AC7" s="36">
        <f t="shared" si="5"/>
        <v>39.900999999999996</v>
      </c>
      <c r="AD7" s="36">
        <f t="shared" si="5"/>
        <v>41.094999999999999</v>
      </c>
      <c r="AE7" s="36">
        <f t="shared" si="5"/>
        <v>42.942</v>
      </c>
      <c r="AF7" s="36">
        <f t="shared" si="5"/>
        <v>41.365000000000002</v>
      </c>
      <c r="AG7" s="36">
        <f t="shared" si="5"/>
        <v>42.311</v>
      </c>
      <c r="AH7" s="36">
        <f t="shared" si="5"/>
        <v>37.222000000000001</v>
      </c>
      <c r="AI7" s="36">
        <f t="shared" si="5"/>
        <v>40.058</v>
      </c>
      <c r="AJ7" s="36">
        <f t="shared" si="5"/>
        <v>47.64</v>
      </c>
      <c r="AK7" s="36">
        <f t="shared" si="5"/>
        <v>61.924999999999997</v>
      </c>
      <c r="AL7" s="36">
        <f t="shared" si="5"/>
        <v>66.468999999999994</v>
      </c>
      <c r="AM7" s="36">
        <f t="shared" si="5"/>
        <v>68</v>
      </c>
      <c r="AN7" s="36">
        <f t="shared" si="5"/>
        <v>64.807000000000002</v>
      </c>
      <c r="AO7" s="36">
        <f t="shared" si="5"/>
        <v>65.781999999999996</v>
      </c>
      <c r="AP7" s="36">
        <f t="shared" si="5"/>
        <v>66.899000000000001</v>
      </c>
      <c r="AQ7" s="36">
        <f t="shared" si="5"/>
        <v>52.344000000000001</v>
      </c>
      <c r="AR7" s="36">
        <f t="shared" si="5"/>
        <v>65.486999999999995</v>
      </c>
      <c r="AS7" s="36">
        <f t="shared" si="5"/>
        <v>79.069999999999993</v>
      </c>
      <c r="AT7" s="36">
        <f t="shared" si="5"/>
        <v>117.149</v>
      </c>
      <c r="AU7" s="36">
        <f t="shared" si="5"/>
        <v>132.59399999999999</v>
      </c>
      <c r="AV7" s="36">
        <f t="shared" si="5"/>
        <v>139.333</v>
      </c>
      <c r="AW7" s="36">
        <f t="shared" si="5"/>
        <v>153.72499999999999</v>
      </c>
      <c r="AX7" s="36">
        <f t="shared" si="5"/>
        <v>111.155</v>
      </c>
      <c r="AY7" s="36">
        <f t="shared" si="5"/>
        <v>133.37700000000001</v>
      </c>
      <c r="AZ7" s="40"/>
      <c r="BA7" s="40"/>
      <c r="BB7" s="40"/>
    </row>
    <row r="8" spans="1:54">
      <c r="A8" s="12" t="s">
        <v>106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-0.14499999999999999</v>
      </c>
      <c r="M8" s="13">
        <v>-0.19700000000000001</v>
      </c>
      <c r="N8" s="13">
        <v>-0.34399999999999997</v>
      </c>
      <c r="O8" s="13">
        <v>-0.371</v>
      </c>
      <c r="P8" s="13">
        <v>-0.50900000000000001</v>
      </c>
      <c r="Q8" s="13">
        <v>-0.62</v>
      </c>
      <c r="R8" s="13">
        <v>-1.1000000000000001</v>
      </c>
      <c r="S8" s="13">
        <v>-1.6</v>
      </c>
      <c r="T8" s="13">
        <v>-2.4</v>
      </c>
      <c r="U8" s="13">
        <v>-2.4</v>
      </c>
      <c r="V8" s="13">
        <v>-2.4</v>
      </c>
      <c r="W8" s="13">
        <v>-2</v>
      </c>
      <c r="X8" s="13">
        <v>-1.9</v>
      </c>
      <c r="Y8" s="13">
        <v>-1.7</v>
      </c>
      <c r="Z8" s="13">
        <v>-1.7</v>
      </c>
      <c r="AA8" s="13">
        <v>-1.6</v>
      </c>
      <c r="AB8" s="20">
        <f t="shared" ref="AB8:AY8" si="6">SUM(B8:D8)</f>
        <v>0</v>
      </c>
      <c r="AC8" s="20">
        <f t="shared" si="6"/>
        <v>0</v>
      </c>
      <c r="AD8" s="20">
        <f t="shared" si="6"/>
        <v>0</v>
      </c>
      <c r="AE8" s="20">
        <f t="shared" si="6"/>
        <v>0</v>
      </c>
      <c r="AF8" s="20">
        <f t="shared" si="6"/>
        <v>0</v>
      </c>
      <c r="AG8" s="20">
        <f t="shared" si="6"/>
        <v>0</v>
      </c>
      <c r="AH8" s="20">
        <f t="shared" si="6"/>
        <v>0</v>
      </c>
      <c r="AI8" s="20">
        <f t="shared" si="6"/>
        <v>0</v>
      </c>
      <c r="AJ8" s="20">
        <f t="shared" si="6"/>
        <v>-0.14499999999999999</v>
      </c>
      <c r="AK8" s="20">
        <f t="shared" si="6"/>
        <v>-0.34199999999999997</v>
      </c>
      <c r="AL8" s="20">
        <f t="shared" si="6"/>
        <v>-0.68599999999999994</v>
      </c>
      <c r="AM8" s="20">
        <f t="shared" si="6"/>
        <v>-0.91199999999999992</v>
      </c>
      <c r="AN8" s="20">
        <f t="shared" si="6"/>
        <v>-1.224</v>
      </c>
      <c r="AO8" s="20">
        <f t="shared" si="6"/>
        <v>-1.5</v>
      </c>
      <c r="AP8" s="20">
        <f t="shared" si="6"/>
        <v>-2.2290000000000001</v>
      </c>
      <c r="AQ8" s="20">
        <f t="shared" si="6"/>
        <v>-3.3200000000000003</v>
      </c>
      <c r="AR8" s="20">
        <f t="shared" si="6"/>
        <v>-5.0999999999999996</v>
      </c>
      <c r="AS8" s="20">
        <f t="shared" si="6"/>
        <v>-6.4</v>
      </c>
      <c r="AT8" s="20">
        <f t="shared" si="6"/>
        <v>-7.1999999999999993</v>
      </c>
      <c r="AU8" s="20">
        <f t="shared" si="6"/>
        <v>-6.8</v>
      </c>
      <c r="AV8" s="20">
        <f t="shared" si="6"/>
        <v>-6.3000000000000007</v>
      </c>
      <c r="AW8" s="20">
        <f t="shared" si="6"/>
        <v>-5.6</v>
      </c>
      <c r="AX8" s="20">
        <f t="shared" si="6"/>
        <v>-5.3</v>
      </c>
      <c r="AY8" s="20">
        <f t="shared" si="6"/>
        <v>-5</v>
      </c>
      <c r="AZ8" s="20"/>
      <c r="BA8" s="20"/>
      <c r="BB8" s="20"/>
    </row>
    <row r="9" spans="1:54">
      <c r="A9" s="12" t="s">
        <v>198</v>
      </c>
      <c r="B9" s="13">
        <v>-1.2999999999999999E-2</v>
      </c>
      <c r="C9" s="13">
        <v>0</v>
      </c>
      <c r="D9" s="13">
        <v>0</v>
      </c>
      <c r="E9" s="13">
        <v>-0.85699999999999998</v>
      </c>
      <c r="F9" s="13">
        <v>-1.7290000000000001</v>
      </c>
      <c r="G9" s="13">
        <v>-36.112000000000002</v>
      </c>
      <c r="H9" s="13">
        <v>-3.5449999999999999</v>
      </c>
      <c r="I9" s="13">
        <v>-3.8050000000000002</v>
      </c>
      <c r="J9" s="13">
        <v>-4.0149999999999997</v>
      </c>
      <c r="K9" s="13">
        <v>-4.468</v>
      </c>
      <c r="L9" s="13">
        <v>-4.5780000000000003</v>
      </c>
      <c r="M9" s="13">
        <v>-5.18</v>
      </c>
      <c r="N9" s="13">
        <v>-6.3849999999999998</v>
      </c>
      <c r="O9" s="13">
        <v>-7.4550000000000001</v>
      </c>
      <c r="P9" s="13">
        <v>-8.8789999999999996</v>
      </c>
      <c r="Q9" s="13">
        <v>-9.8819999999999997</v>
      </c>
      <c r="R9" s="13">
        <v>-11.006</v>
      </c>
      <c r="S9" s="13">
        <v>-11.845000000000001</v>
      </c>
      <c r="T9" s="13">
        <v>-12.699</v>
      </c>
      <c r="U9" s="13">
        <v>-13.811</v>
      </c>
      <c r="V9" s="13">
        <v>-15.137</v>
      </c>
      <c r="W9" s="13">
        <v>-16.521000000000001</v>
      </c>
      <c r="X9" s="13">
        <v>-18.135000000000002</v>
      </c>
      <c r="Y9" s="13">
        <v>-19.8</v>
      </c>
      <c r="Z9" s="13">
        <v>-21.771000000000001</v>
      </c>
      <c r="AA9" s="13">
        <v>-24.082000000000001</v>
      </c>
      <c r="AB9" s="20">
        <f t="shared" ref="AB9:AY9" si="7">SUM(B9:D9)</f>
        <v>-1.2999999999999999E-2</v>
      </c>
      <c r="AC9" s="20">
        <f t="shared" si="7"/>
        <v>-0.85699999999999998</v>
      </c>
      <c r="AD9" s="20">
        <f t="shared" si="7"/>
        <v>-2.5860000000000003</v>
      </c>
      <c r="AE9" s="20">
        <f t="shared" si="7"/>
        <v>-38.698</v>
      </c>
      <c r="AF9" s="20">
        <f t="shared" si="7"/>
        <v>-41.386000000000003</v>
      </c>
      <c r="AG9" s="20">
        <f t="shared" si="7"/>
        <v>-43.462000000000003</v>
      </c>
      <c r="AH9" s="20">
        <f t="shared" si="7"/>
        <v>-11.364999999999998</v>
      </c>
      <c r="AI9" s="20">
        <f t="shared" si="7"/>
        <v>-12.288</v>
      </c>
      <c r="AJ9" s="20">
        <f t="shared" si="7"/>
        <v>-13.061</v>
      </c>
      <c r="AK9" s="20">
        <f t="shared" si="7"/>
        <v>-14.225999999999999</v>
      </c>
      <c r="AL9" s="20">
        <f t="shared" si="7"/>
        <v>-16.143000000000001</v>
      </c>
      <c r="AM9" s="20">
        <f t="shared" si="7"/>
        <v>-19.02</v>
      </c>
      <c r="AN9" s="20">
        <f t="shared" si="7"/>
        <v>-22.719000000000001</v>
      </c>
      <c r="AO9" s="20">
        <f t="shared" si="7"/>
        <v>-26.216000000000001</v>
      </c>
      <c r="AP9" s="20">
        <f t="shared" si="7"/>
        <v>-29.766999999999999</v>
      </c>
      <c r="AQ9" s="20">
        <f t="shared" si="7"/>
        <v>-32.732999999999997</v>
      </c>
      <c r="AR9" s="20">
        <f t="shared" si="7"/>
        <v>-35.549999999999997</v>
      </c>
      <c r="AS9" s="20">
        <f t="shared" si="7"/>
        <v>-38.355000000000004</v>
      </c>
      <c r="AT9" s="20">
        <f t="shared" si="7"/>
        <v>-41.646999999999998</v>
      </c>
      <c r="AU9" s="20">
        <f t="shared" si="7"/>
        <v>-45.469000000000001</v>
      </c>
      <c r="AV9" s="20">
        <f t="shared" si="7"/>
        <v>-49.793000000000006</v>
      </c>
      <c r="AW9" s="20">
        <f t="shared" si="7"/>
        <v>-54.456000000000003</v>
      </c>
      <c r="AX9" s="20">
        <f t="shared" si="7"/>
        <v>-59.706000000000003</v>
      </c>
      <c r="AY9" s="20">
        <f t="shared" si="7"/>
        <v>-65.652999999999992</v>
      </c>
      <c r="AZ9" s="20"/>
      <c r="BA9" s="20"/>
      <c r="BB9" s="20"/>
    </row>
    <row r="10" spans="1:54">
      <c r="A10" s="12" t="s">
        <v>200</v>
      </c>
      <c r="B10" s="13">
        <v>-8.484</v>
      </c>
      <c r="C10" s="13">
        <v>-7.657</v>
      </c>
      <c r="D10" s="13">
        <v>-10.073</v>
      </c>
      <c r="E10" s="13">
        <v>-5.48</v>
      </c>
      <c r="F10" s="13">
        <v>-2.202</v>
      </c>
      <c r="G10" s="13">
        <v>16.039000000000001</v>
      </c>
      <c r="H10" s="13">
        <v>10.247999999999999</v>
      </c>
      <c r="I10" s="13">
        <v>9.5589999999999993</v>
      </c>
      <c r="J10" s="13">
        <v>6.7850000000000001</v>
      </c>
      <c r="K10" s="13">
        <v>-11.85</v>
      </c>
      <c r="L10" s="13">
        <v>-9.1310000000000002</v>
      </c>
      <c r="M10" s="13">
        <v>-12.087</v>
      </c>
      <c r="N10" s="13">
        <v>-12.473000000000001</v>
      </c>
      <c r="O10" s="13">
        <v>-17.978000000000002</v>
      </c>
      <c r="P10" s="13">
        <v>-7.55</v>
      </c>
      <c r="Q10" s="13">
        <v>-13.407</v>
      </c>
      <c r="R10" s="13">
        <v>-14.281000000000001</v>
      </c>
      <c r="S10" s="13">
        <v>-12.689</v>
      </c>
      <c r="T10" s="13">
        <v>6.5090000000000003</v>
      </c>
      <c r="U10" s="13">
        <v>0.42499999999999999</v>
      </c>
      <c r="V10" s="13">
        <v>5.5380000000000003</v>
      </c>
      <c r="W10" s="13">
        <v>1.925</v>
      </c>
      <c r="X10" s="13">
        <v>15.472</v>
      </c>
      <c r="Y10" s="13">
        <v>6.9029999999999996</v>
      </c>
      <c r="Z10" s="13">
        <v>16.428999999999998</v>
      </c>
      <c r="AA10" s="13">
        <v>-2.0070000000000001</v>
      </c>
      <c r="AB10" s="20">
        <f t="shared" ref="AB10:AY10" si="8">SUM(B10:D10)</f>
        <v>-26.213999999999999</v>
      </c>
      <c r="AC10" s="20">
        <f t="shared" si="8"/>
        <v>-23.21</v>
      </c>
      <c r="AD10" s="20">
        <f t="shared" si="8"/>
        <v>-17.755000000000003</v>
      </c>
      <c r="AE10" s="20">
        <f t="shared" si="8"/>
        <v>8.3570000000000011</v>
      </c>
      <c r="AF10" s="20">
        <f t="shared" si="8"/>
        <v>24.085000000000001</v>
      </c>
      <c r="AG10" s="20">
        <f t="shared" si="8"/>
        <v>35.845999999999997</v>
      </c>
      <c r="AH10" s="20">
        <f t="shared" si="8"/>
        <v>26.591999999999999</v>
      </c>
      <c r="AI10" s="20">
        <f t="shared" si="8"/>
        <v>4.4940000000000015</v>
      </c>
      <c r="AJ10" s="20">
        <f t="shared" si="8"/>
        <v>-14.196</v>
      </c>
      <c r="AK10" s="20">
        <f t="shared" si="8"/>
        <v>-33.067999999999998</v>
      </c>
      <c r="AL10" s="20">
        <f t="shared" si="8"/>
        <v>-33.691000000000003</v>
      </c>
      <c r="AM10" s="20">
        <f t="shared" si="8"/>
        <v>-42.538000000000004</v>
      </c>
      <c r="AN10" s="20">
        <f t="shared" si="8"/>
        <v>-38.000999999999998</v>
      </c>
      <c r="AO10" s="20">
        <f t="shared" si="8"/>
        <v>-38.935000000000002</v>
      </c>
      <c r="AP10" s="20">
        <f t="shared" si="8"/>
        <v>-35.238</v>
      </c>
      <c r="AQ10" s="20">
        <f t="shared" si="8"/>
        <v>-40.377000000000002</v>
      </c>
      <c r="AR10" s="20">
        <f t="shared" si="8"/>
        <v>-20.460999999999999</v>
      </c>
      <c r="AS10" s="20">
        <f t="shared" si="8"/>
        <v>-5.7549999999999999</v>
      </c>
      <c r="AT10" s="20">
        <f t="shared" si="8"/>
        <v>12.472000000000001</v>
      </c>
      <c r="AU10" s="20">
        <f t="shared" si="8"/>
        <v>7.8879999999999999</v>
      </c>
      <c r="AV10" s="20">
        <f t="shared" si="8"/>
        <v>22.934999999999999</v>
      </c>
      <c r="AW10" s="20">
        <f t="shared" si="8"/>
        <v>24.299999999999997</v>
      </c>
      <c r="AX10" s="20">
        <f t="shared" si="8"/>
        <v>38.804000000000002</v>
      </c>
      <c r="AY10" s="20">
        <f t="shared" si="8"/>
        <v>21.324999999999996</v>
      </c>
      <c r="AZ10" s="20"/>
      <c r="BA10" s="20"/>
      <c r="BB10" s="20"/>
    </row>
    <row r="11" spans="1:54">
      <c r="A11" s="33" t="s">
        <v>201</v>
      </c>
      <c r="B11" s="35">
        <v>2.0499999999999998</v>
      </c>
      <c r="C11" s="35">
        <v>4.6619999999999999</v>
      </c>
      <c r="D11" s="35">
        <v>3.6659999999999999</v>
      </c>
      <c r="E11" s="35">
        <v>7.5060000000000002</v>
      </c>
      <c r="F11" s="35">
        <v>9.5820000000000007</v>
      </c>
      <c r="G11" s="35">
        <v>-4.4870000000000001</v>
      </c>
      <c r="H11" s="35">
        <v>18.969000000000001</v>
      </c>
      <c r="I11" s="35">
        <v>20.213000000000001</v>
      </c>
      <c r="J11" s="35">
        <v>13.266999999999999</v>
      </c>
      <c r="K11" s="35">
        <v>-1.216</v>
      </c>
      <c r="L11" s="35">
        <v>8.1869999999999994</v>
      </c>
      <c r="M11" s="35">
        <v>7.3179999999999996</v>
      </c>
      <c r="N11" s="35">
        <v>0.44400000000000001</v>
      </c>
      <c r="O11" s="35">
        <v>-2.2320000000000002</v>
      </c>
      <c r="P11" s="35">
        <v>4.6509999999999998</v>
      </c>
      <c r="Q11" s="35">
        <v>-3.2879999999999998</v>
      </c>
      <c r="R11" s="35">
        <v>-1.698</v>
      </c>
      <c r="S11" s="35">
        <v>-19.100000000000001</v>
      </c>
      <c r="T11" s="35">
        <v>25.173999999999999</v>
      </c>
      <c r="U11" s="35">
        <v>22.486000000000001</v>
      </c>
      <c r="V11" s="35">
        <v>33.113999999999997</v>
      </c>
      <c r="W11" s="35">
        <v>32.613</v>
      </c>
      <c r="X11" s="35">
        <v>40.448</v>
      </c>
      <c r="Y11" s="35">
        <v>44.908000000000001</v>
      </c>
      <c r="Z11" s="35">
        <v>-0.40300000000000002</v>
      </c>
      <c r="AA11" s="35">
        <v>39.543999999999997</v>
      </c>
      <c r="AB11" s="36">
        <f t="shared" ref="AB11:AY11" si="9">SUM(B11:D11)</f>
        <v>10.378</v>
      </c>
      <c r="AC11" s="36">
        <f t="shared" si="9"/>
        <v>15.834</v>
      </c>
      <c r="AD11" s="36">
        <f t="shared" si="9"/>
        <v>20.754000000000001</v>
      </c>
      <c r="AE11" s="36">
        <f t="shared" si="9"/>
        <v>12.601000000000001</v>
      </c>
      <c r="AF11" s="36">
        <f t="shared" si="9"/>
        <v>24.064</v>
      </c>
      <c r="AG11" s="36">
        <f t="shared" si="9"/>
        <v>34.695</v>
      </c>
      <c r="AH11" s="36">
        <f t="shared" si="9"/>
        <v>52.448999999999998</v>
      </c>
      <c r="AI11" s="36">
        <f t="shared" si="9"/>
        <v>32.264000000000003</v>
      </c>
      <c r="AJ11" s="36">
        <f t="shared" si="9"/>
        <v>20.238</v>
      </c>
      <c r="AK11" s="36">
        <f t="shared" si="9"/>
        <v>14.288999999999998</v>
      </c>
      <c r="AL11" s="36">
        <f t="shared" si="9"/>
        <v>15.949</v>
      </c>
      <c r="AM11" s="36">
        <f t="shared" si="9"/>
        <v>5.5299999999999994</v>
      </c>
      <c r="AN11" s="36">
        <f t="shared" si="9"/>
        <v>2.8629999999999995</v>
      </c>
      <c r="AO11" s="36">
        <f t="shared" si="9"/>
        <v>-0.86900000000000022</v>
      </c>
      <c r="AP11" s="36">
        <f t="shared" si="9"/>
        <v>-0.33499999999999996</v>
      </c>
      <c r="AQ11" s="36">
        <f t="shared" si="9"/>
        <v>-24.086000000000002</v>
      </c>
      <c r="AR11" s="36">
        <f t="shared" si="9"/>
        <v>4.3759999999999977</v>
      </c>
      <c r="AS11" s="36">
        <f t="shared" si="9"/>
        <v>28.56</v>
      </c>
      <c r="AT11" s="36">
        <f t="shared" si="9"/>
        <v>80.774000000000001</v>
      </c>
      <c r="AU11" s="36">
        <f t="shared" si="9"/>
        <v>88.212999999999994</v>
      </c>
      <c r="AV11" s="36">
        <f t="shared" si="9"/>
        <v>106.17500000000001</v>
      </c>
      <c r="AW11" s="36">
        <f t="shared" si="9"/>
        <v>117.96900000000001</v>
      </c>
      <c r="AX11" s="36">
        <f t="shared" si="9"/>
        <v>84.952999999999989</v>
      </c>
      <c r="AY11" s="36">
        <f t="shared" si="9"/>
        <v>84.049000000000007</v>
      </c>
      <c r="AZ11" s="40"/>
      <c r="BA11" s="40"/>
      <c r="BB11" s="40"/>
    </row>
    <row r="12" spans="1:54">
      <c r="A12" s="12" t="s">
        <v>203</v>
      </c>
      <c r="B12" s="13">
        <v>-2.1789999999999998</v>
      </c>
      <c r="C12" s="13">
        <v>-5.8209999999999997</v>
      </c>
      <c r="D12" s="13">
        <v>-4.5720000000000001</v>
      </c>
      <c r="E12" s="13">
        <v>-4.3659999999999997</v>
      </c>
      <c r="F12" s="13">
        <v>-0.63500000000000001</v>
      </c>
      <c r="G12" s="13">
        <v>-4.9480000000000004</v>
      </c>
      <c r="H12" s="13">
        <v>-17.106000000000002</v>
      </c>
      <c r="I12" s="13">
        <v>-20.792999999999999</v>
      </c>
      <c r="J12" s="13">
        <v>-9.0389999999999997</v>
      </c>
      <c r="K12" s="13">
        <v>-8.7739999999999991</v>
      </c>
      <c r="L12" s="13">
        <v>-8.9580000000000002</v>
      </c>
      <c r="M12" s="13">
        <v>-9.1329999999999991</v>
      </c>
      <c r="N12" s="13">
        <v>-3.1160000000000001</v>
      </c>
      <c r="O12" s="13">
        <v>-4.4290000000000003</v>
      </c>
      <c r="P12" s="13">
        <v>-6.7089999999999996</v>
      </c>
      <c r="Q12" s="13">
        <v>-13.808999999999999</v>
      </c>
      <c r="R12" s="13">
        <v>-15.301</v>
      </c>
      <c r="S12" s="13">
        <v>-11.016</v>
      </c>
      <c r="T12" s="13">
        <v>-9.7189999999999994</v>
      </c>
      <c r="U12" s="13">
        <v>-18.401</v>
      </c>
      <c r="V12" s="13">
        <v>-21.625</v>
      </c>
      <c r="W12" s="13">
        <v>-25.692</v>
      </c>
      <c r="X12" s="13">
        <v>-30.855</v>
      </c>
      <c r="Y12" s="13">
        <v>-20.379000000000001</v>
      </c>
      <c r="Z12" s="13">
        <v>-15.252000000000001</v>
      </c>
      <c r="AA12" s="13">
        <v>-16.364000000000001</v>
      </c>
      <c r="AB12" s="20">
        <f t="shared" ref="AB12:AY12" si="10">SUM(B12:D12)</f>
        <v>-12.571999999999999</v>
      </c>
      <c r="AC12" s="20">
        <f t="shared" si="10"/>
        <v>-14.759</v>
      </c>
      <c r="AD12" s="20">
        <f t="shared" si="10"/>
        <v>-9.5729999999999986</v>
      </c>
      <c r="AE12" s="20">
        <f t="shared" si="10"/>
        <v>-9.9489999999999998</v>
      </c>
      <c r="AF12" s="20">
        <f t="shared" si="10"/>
        <v>-22.689</v>
      </c>
      <c r="AG12" s="20">
        <f t="shared" si="10"/>
        <v>-42.847000000000001</v>
      </c>
      <c r="AH12" s="20">
        <f t="shared" si="10"/>
        <v>-46.938000000000002</v>
      </c>
      <c r="AI12" s="20">
        <f t="shared" si="10"/>
        <v>-38.606000000000002</v>
      </c>
      <c r="AJ12" s="20">
        <f t="shared" si="10"/>
        <v>-26.771000000000001</v>
      </c>
      <c r="AK12" s="20">
        <f t="shared" si="10"/>
        <v>-26.864999999999998</v>
      </c>
      <c r="AL12" s="20">
        <f t="shared" si="10"/>
        <v>-21.207000000000001</v>
      </c>
      <c r="AM12" s="20">
        <f t="shared" si="10"/>
        <v>-16.677999999999997</v>
      </c>
      <c r="AN12" s="20">
        <f t="shared" si="10"/>
        <v>-14.254</v>
      </c>
      <c r="AO12" s="20">
        <f t="shared" si="10"/>
        <v>-24.946999999999999</v>
      </c>
      <c r="AP12" s="20">
        <f t="shared" si="10"/>
        <v>-35.819000000000003</v>
      </c>
      <c r="AQ12" s="20">
        <f t="shared" si="10"/>
        <v>-40.125999999999998</v>
      </c>
      <c r="AR12" s="20">
        <f t="shared" si="10"/>
        <v>-36.036000000000001</v>
      </c>
      <c r="AS12" s="20">
        <f t="shared" si="10"/>
        <v>-39.135999999999996</v>
      </c>
      <c r="AT12" s="20">
        <f t="shared" si="10"/>
        <v>-49.744999999999997</v>
      </c>
      <c r="AU12" s="20">
        <f t="shared" si="10"/>
        <v>-65.717999999999989</v>
      </c>
      <c r="AV12" s="20">
        <f t="shared" si="10"/>
        <v>-78.171999999999997</v>
      </c>
      <c r="AW12" s="20">
        <f t="shared" si="10"/>
        <v>-76.926000000000002</v>
      </c>
      <c r="AX12" s="20">
        <f t="shared" si="10"/>
        <v>-66.486000000000004</v>
      </c>
      <c r="AY12" s="20">
        <f t="shared" si="10"/>
        <v>-51.995000000000005</v>
      </c>
      <c r="AZ12" s="20"/>
      <c r="BA12" s="20"/>
      <c r="BB12" s="20"/>
    </row>
    <row r="13" spans="1:54">
      <c r="A13" s="12" t="s">
        <v>204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5.7460000000000004</v>
      </c>
      <c r="L13" s="13">
        <v>0.19</v>
      </c>
      <c r="M13" s="13">
        <v>5.96</v>
      </c>
      <c r="N13" s="13">
        <v>0</v>
      </c>
      <c r="O13" s="13">
        <v>3.5369999999999999</v>
      </c>
      <c r="P13" s="13">
        <v>6.9619999999999997</v>
      </c>
      <c r="Q13" s="13">
        <v>13.661</v>
      </c>
      <c r="R13" s="13">
        <v>18.283000000000001</v>
      </c>
      <c r="S13" s="13">
        <v>31.459</v>
      </c>
      <c r="T13" s="13">
        <v>-10.201000000000001</v>
      </c>
      <c r="U13" s="13">
        <v>-4</v>
      </c>
      <c r="V13" s="13">
        <v>-8.9350000000000005</v>
      </c>
      <c r="W13" s="13">
        <v>-5.5039999999999996</v>
      </c>
      <c r="X13" s="13">
        <v>-9.0229999999999997</v>
      </c>
      <c r="Y13" s="13">
        <v>-2.75</v>
      </c>
      <c r="Z13" s="13">
        <v>0.57499999999999996</v>
      </c>
      <c r="AA13" s="13">
        <v>-8.9619999999999997</v>
      </c>
      <c r="AB13" s="20">
        <f t="shared" ref="AB13:AY13" si="11">SUM(B13:D13)</f>
        <v>0</v>
      </c>
      <c r="AC13" s="20">
        <f t="shared" si="11"/>
        <v>0</v>
      </c>
      <c r="AD13" s="20">
        <f t="shared" si="11"/>
        <v>0</v>
      </c>
      <c r="AE13" s="20">
        <f t="shared" si="11"/>
        <v>0</v>
      </c>
      <c r="AF13" s="20">
        <f t="shared" si="11"/>
        <v>0</v>
      </c>
      <c r="AG13" s="20">
        <f t="shared" si="11"/>
        <v>0</v>
      </c>
      <c r="AH13" s="20">
        <f t="shared" si="11"/>
        <v>0</v>
      </c>
      <c r="AI13" s="20">
        <f t="shared" si="11"/>
        <v>5.7460000000000004</v>
      </c>
      <c r="AJ13" s="20">
        <f t="shared" si="11"/>
        <v>5.9360000000000008</v>
      </c>
      <c r="AK13" s="20">
        <f t="shared" si="11"/>
        <v>11.896000000000001</v>
      </c>
      <c r="AL13" s="20">
        <f t="shared" si="11"/>
        <v>6.15</v>
      </c>
      <c r="AM13" s="20">
        <f t="shared" si="11"/>
        <v>9.4969999999999999</v>
      </c>
      <c r="AN13" s="20">
        <f t="shared" si="11"/>
        <v>10.498999999999999</v>
      </c>
      <c r="AO13" s="20">
        <f t="shared" si="11"/>
        <v>24.159999999999997</v>
      </c>
      <c r="AP13" s="20">
        <f t="shared" si="11"/>
        <v>38.905999999999999</v>
      </c>
      <c r="AQ13" s="20">
        <f t="shared" si="11"/>
        <v>63.403000000000006</v>
      </c>
      <c r="AR13" s="20">
        <f t="shared" si="11"/>
        <v>39.541000000000004</v>
      </c>
      <c r="AS13" s="20">
        <f t="shared" si="11"/>
        <v>17.257999999999999</v>
      </c>
      <c r="AT13" s="20">
        <f t="shared" si="11"/>
        <v>-23.136000000000003</v>
      </c>
      <c r="AU13" s="20">
        <f t="shared" si="11"/>
        <v>-18.439</v>
      </c>
      <c r="AV13" s="20">
        <f t="shared" si="11"/>
        <v>-23.462</v>
      </c>
      <c r="AW13" s="20">
        <f t="shared" si="11"/>
        <v>-17.277000000000001</v>
      </c>
      <c r="AX13" s="20">
        <f t="shared" si="11"/>
        <v>-11.198</v>
      </c>
      <c r="AY13" s="20">
        <f t="shared" si="11"/>
        <v>-11.137</v>
      </c>
      <c r="AZ13" s="20"/>
      <c r="BA13" s="20"/>
      <c r="BB13" s="20"/>
    </row>
    <row r="14" spans="1:54">
      <c r="A14" s="12" t="s">
        <v>206</v>
      </c>
      <c r="B14" s="13">
        <v>0</v>
      </c>
      <c r="C14" s="13">
        <v>0.23499999999999999</v>
      </c>
      <c r="D14" s="13">
        <v>0</v>
      </c>
      <c r="E14" s="13">
        <v>0</v>
      </c>
      <c r="F14" s="13">
        <v>0</v>
      </c>
      <c r="G14" s="13">
        <v>-1.7999999999999999E-2</v>
      </c>
      <c r="H14" s="13">
        <v>0</v>
      </c>
      <c r="I14" s="13">
        <v>-2.3E-2</v>
      </c>
      <c r="J14" s="13">
        <v>0</v>
      </c>
      <c r="K14" s="13">
        <v>-1.9E-2</v>
      </c>
      <c r="L14" s="13">
        <v>0.01</v>
      </c>
      <c r="M14" s="13">
        <v>-0.04</v>
      </c>
      <c r="N14" s="13">
        <v>0</v>
      </c>
      <c r="O14" s="13">
        <v>-0.01</v>
      </c>
      <c r="P14" s="13">
        <v>-3.9E-2</v>
      </c>
      <c r="Q14" s="13">
        <v>0.36199999999999999</v>
      </c>
      <c r="R14" s="13">
        <v>-0.36899999999999999</v>
      </c>
      <c r="S14" s="13">
        <v>-0.19</v>
      </c>
      <c r="T14" s="13">
        <v>-0.97099999999999997</v>
      </c>
      <c r="U14" s="13">
        <v>-0.67500000000000004</v>
      </c>
      <c r="V14" s="13">
        <v>-0.33400000000000002</v>
      </c>
      <c r="W14" s="13">
        <v>-0.76900000000000002</v>
      </c>
      <c r="X14" s="13">
        <v>-0.86299999999999999</v>
      </c>
      <c r="Y14" s="13">
        <v>-1.006</v>
      </c>
      <c r="Z14" s="13">
        <v>-1.3089999999999999</v>
      </c>
      <c r="AA14" s="13">
        <v>-2.2909999999999999</v>
      </c>
      <c r="AB14" s="20">
        <f t="shared" ref="AB14:AY14" si="12">SUM(B14:D14)</f>
        <v>0.23499999999999999</v>
      </c>
      <c r="AC14" s="20">
        <f t="shared" si="12"/>
        <v>0.23499999999999999</v>
      </c>
      <c r="AD14" s="20">
        <f t="shared" si="12"/>
        <v>0</v>
      </c>
      <c r="AE14" s="20">
        <f t="shared" si="12"/>
        <v>-1.7999999999999999E-2</v>
      </c>
      <c r="AF14" s="20">
        <f t="shared" si="12"/>
        <v>-1.7999999999999999E-2</v>
      </c>
      <c r="AG14" s="20">
        <f t="shared" si="12"/>
        <v>-4.0999999999999995E-2</v>
      </c>
      <c r="AH14" s="20">
        <f t="shared" si="12"/>
        <v>-2.3E-2</v>
      </c>
      <c r="AI14" s="20">
        <f t="shared" si="12"/>
        <v>-4.1999999999999996E-2</v>
      </c>
      <c r="AJ14" s="20">
        <f t="shared" si="12"/>
        <v>-8.9999999999999993E-3</v>
      </c>
      <c r="AK14" s="20">
        <f t="shared" si="12"/>
        <v>-4.9000000000000002E-2</v>
      </c>
      <c r="AL14" s="20">
        <f t="shared" si="12"/>
        <v>-0.03</v>
      </c>
      <c r="AM14" s="20">
        <f t="shared" si="12"/>
        <v>-0.05</v>
      </c>
      <c r="AN14" s="20">
        <f t="shared" si="12"/>
        <v>-4.9000000000000002E-2</v>
      </c>
      <c r="AO14" s="20">
        <f t="shared" si="12"/>
        <v>0.313</v>
      </c>
      <c r="AP14" s="20">
        <f t="shared" si="12"/>
        <v>-4.5999999999999985E-2</v>
      </c>
      <c r="AQ14" s="20">
        <f t="shared" si="12"/>
        <v>-0.19700000000000001</v>
      </c>
      <c r="AR14" s="20">
        <f t="shared" si="12"/>
        <v>-1.5299999999999998</v>
      </c>
      <c r="AS14" s="20">
        <f t="shared" si="12"/>
        <v>-1.8360000000000001</v>
      </c>
      <c r="AT14" s="20">
        <f t="shared" si="12"/>
        <v>-1.98</v>
      </c>
      <c r="AU14" s="20">
        <f t="shared" si="12"/>
        <v>-1.778</v>
      </c>
      <c r="AV14" s="20">
        <f t="shared" si="12"/>
        <v>-1.966</v>
      </c>
      <c r="AW14" s="20">
        <f t="shared" si="12"/>
        <v>-2.6379999999999999</v>
      </c>
      <c r="AX14" s="20">
        <f t="shared" si="12"/>
        <v>-3.1779999999999999</v>
      </c>
      <c r="AY14" s="20">
        <f t="shared" si="12"/>
        <v>-4.6059999999999999</v>
      </c>
      <c r="AZ14" s="20"/>
      <c r="BA14" s="20"/>
      <c r="BB14" s="20"/>
    </row>
    <row r="15" spans="1:54">
      <c r="A15" s="12" t="s">
        <v>208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20">
        <f t="shared" ref="AB15:AY15" si="13">SUM(B15:D15)</f>
        <v>0</v>
      </c>
      <c r="AC15" s="20">
        <f t="shared" si="13"/>
        <v>0</v>
      </c>
      <c r="AD15" s="20">
        <f t="shared" si="13"/>
        <v>0</v>
      </c>
      <c r="AE15" s="20">
        <f t="shared" si="13"/>
        <v>0</v>
      </c>
      <c r="AF15" s="20">
        <f t="shared" si="13"/>
        <v>0</v>
      </c>
      <c r="AG15" s="20">
        <f t="shared" si="13"/>
        <v>0</v>
      </c>
      <c r="AH15" s="20">
        <f t="shared" si="13"/>
        <v>0</v>
      </c>
      <c r="AI15" s="20">
        <f t="shared" si="13"/>
        <v>0</v>
      </c>
      <c r="AJ15" s="20">
        <f t="shared" si="13"/>
        <v>0</v>
      </c>
      <c r="AK15" s="20">
        <f t="shared" si="13"/>
        <v>0</v>
      </c>
      <c r="AL15" s="20">
        <f t="shared" si="13"/>
        <v>0</v>
      </c>
      <c r="AM15" s="20">
        <f t="shared" si="13"/>
        <v>0</v>
      </c>
      <c r="AN15" s="20">
        <f t="shared" si="13"/>
        <v>0</v>
      </c>
      <c r="AO15" s="20">
        <f t="shared" si="13"/>
        <v>0</v>
      </c>
      <c r="AP15" s="20">
        <f t="shared" si="13"/>
        <v>0</v>
      </c>
      <c r="AQ15" s="20">
        <f t="shared" si="13"/>
        <v>0</v>
      </c>
      <c r="AR15" s="20">
        <f t="shared" si="13"/>
        <v>0</v>
      </c>
      <c r="AS15" s="20">
        <f t="shared" si="13"/>
        <v>0</v>
      </c>
      <c r="AT15" s="20">
        <f t="shared" si="13"/>
        <v>0</v>
      </c>
      <c r="AU15" s="20">
        <f t="shared" si="13"/>
        <v>0</v>
      </c>
      <c r="AV15" s="20">
        <f t="shared" si="13"/>
        <v>0</v>
      </c>
      <c r="AW15" s="20">
        <f t="shared" si="13"/>
        <v>0</v>
      </c>
      <c r="AX15" s="20">
        <f t="shared" si="13"/>
        <v>0</v>
      </c>
      <c r="AY15" s="20">
        <f t="shared" si="13"/>
        <v>0</v>
      </c>
      <c r="AZ15" s="20"/>
      <c r="BA15" s="20"/>
      <c r="BB15" s="20"/>
    </row>
    <row r="16" spans="1:54">
      <c r="A16" s="46" t="s">
        <v>210</v>
      </c>
      <c r="B16" s="47">
        <v>-2.0499999999999998</v>
      </c>
      <c r="C16" s="47">
        <v>-4.6619999999999999</v>
      </c>
      <c r="D16" s="47">
        <v>-3.6659999999999999</v>
      </c>
      <c r="E16" s="47">
        <v>-7.5060000000000002</v>
      </c>
      <c r="F16" s="47">
        <v>-9.5820000000000007</v>
      </c>
      <c r="G16" s="47">
        <v>4.4870000000000001</v>
      </c>
      <c r="H16" s="47">
        <v>-18.969000000000001</v>
      </c>
      <c r="I16" s="47">
        <v>-20.213000000000001</v>
      </c>
      <c r="J16" s="47">
        <v>-13.266999999999999</v>
      </c>
      <c r="K16" s="47">
        <v>1.216</v>
      </c>
      <c r="L16" s="47">
        <v>-8.1869999999999994</v>
      </c>
      <c r="M16" s="47">
        <v>-7.3179999999999996</v>
      </c>
      <c r="N16" s="47">
        <v>-0.44400000000000001</v>
      </c>
      <c r="O16" s="47">
        <v>2.2320000000000002</v>
      </c>
      <c r="P16" s="47">
        <v>-4.6509999999999998</v>
      </c>
      <c r="Q16" s="47">
        <v>3.2879999999999998</v>
      </c>
      <c r="R16" s="47">
        <v>1.698</v>
      </c>
      <c r="S16" s="47">
        <v>19.100000000000001</v>
      </c>
      <c r="T16" s="47">
        <v>-25.173999999999999</v>
      </c>
      <c r="U16" s="47">
        <v>-22.486000000000001</v>
      </c>
      <c r="V16" s="47">
        <v>-33.113999999999997</v>
      </c>
      <c r="W16" s="47">
        <v>-32.613</v>
      </c>
      <c r="X16" s="47">
        <v>-40.448</v>
      </c>
      <c r="Y16" s="47">
        <v>-44.908000000000001</v>
      </c>
      <c r="Z16" s="47">
        <v>0.40300000000000002</v>
      </c>
      <c r="AA16" s="47">
        <v>-39.543999999999997</v>
      </c>
      <c r="AB16" s="36">
        <f t="shared" ref="AB16:AY16" si="14">SUM(B16:D16)</f>
        <v>-10.378</v>
      </c>
      <c r="AC16" s="36">
        <f t="shared" si="14"/>
        <v>-15.834</v>
      </c>
      <c r="AD16" s="36">
        <f t="shared" si="14"/>
        <v>-20.754000000000001</v>
      </c>
      <c r="AE16" s="36">
        <f t="shared" si="14"/>
        <v>-12.601000000000001</v>
      </c>
      <c r="AF16" s="36">
        <f t="shared" si="14"/>
        <v>-24.064</v>
      </c>
      <c r="AG16" s="36">
        <f t="shared" si="14"/>
        <v>-34.695</v>
      </c>
      <c r="AH16" s="36">
        <f t="shared" si="14"/>
        <v>-52.448999999999998</v>
      </c>
      <c r="AI16" s="36">
        <f t="shared" si="14"/>
        <v>-32.264000000000003</v>
      </c>
      <c r="AJ16" s="36">
        <f t="shared" si="14"/>
        <v>-20.238</v>
      </c>
      <c r="AK16" s="36">
        <f t="shared" si="14"/>
        <v>-14.288999999999998</v>
      </c>
      <c r="AL16" s="36">
        <f t="shared" si="14"/>
        <v>-15.949</v>
      </c>
      <c r="AM16" s="36">
        <f t="shared" si="14"/>
        <v>-5.5299999999999994</v>
      </c>
      <c r="AN16" s="36">
        <f t="shared" si="14"/>
        <v>-2.8629999999999995</v>
      </c>
      <c r="AO16" s="36">
        <f t="shared" si="14"/>
        <v>0.86900000000000022</v>
      </c>
      <c r="AP16" s="36">
        <f t="shared" si="14"/>
        <v>0.33499999999999996</v>
      </c>
      <c r="AQ16" s="36">
        <f t="shared" si="14"/>
        <v>24.086000000000002</v>
      </c>
      <c r="AR16" s="36">
        <f t="shared" si="14"/>
        <v>-4.3759999999999977</v>
      </c>
      <c r="AS16" s="36">
        <f t="shared" si="14"/>
        <v>-28.56</v>
      </c>
      <c r="AT16" s="36">
        <f t="shared" si="14"/>
        <v>-80.774000000000001</v>
      </c>
      <c r="AU16" s="36">
        <f t="shared" si="14"/>
        <v>-88.212999999999994</v>
      </c>
      <c r="AV16" s="36">
        <f t="shared" si="14"/>
        <v>-106.17500000000001</v>
      </c>
      <c r="AW16" s="36">
        <f t="shared" si="14"/>
        <v>-117.96900000000001</v>
      </c>
      <c r="AX16" s="36">
        <f t="shared" si="14"/>
        <v>-84.952999999999989</v>
      </c>
      <c r="AY16" s="36">
        <f t="shared" si="14"/>
        <v>-84.049000000000007</v>
      </c>
      <c r="AZ16" s="36"/>
      <c r="BA16" s="36"/>
      <c r="BB16" s="36"/>
    </row>
    <row r="17" spans="1:54">
      <c r="A17" s="48" t="s">
        <v>212</v>
      </c>
      <c r="B17" s="49">
        <v>0.129</v>
      </c>
      <c r="C17" s="49">
        <v>0.92400000000000004</v>
      </c>
      <c r="D17" s="49">
        <v>0.90600000000000003</v>
      </c>
      <c r="E17" s="49">
        <v>-3.14</v>
      </c>
      <c r="F17" s="49">
        <v>-8.9469999999999992</v>
      </c>
      <c r="G17" s="49">
        <v>9.4529999999999994</v>
      </c>
      <c r="H17" s="49">
        <v>-1.863</v>
      </c>
      <c r="I17" s="49">
        <v>0.60299999999999998</v>
      </c>
      <c r="J17" s="49">
        <v>-4.2279999999999998</v>
      </c>
      <c r="K17" s="49">
        <v>4.2629999999999999</v>
      </c>
      <c r="L17" s="49">
        <v>0.57099999999999995</v>
      </c>
      <c r="M17" s="49">
        <v>-4.1050000000000004</v>
      </c>
      <c r="N17" s="49">
        <v>2.6720000000000002</v>
      </c>
      <c r="O17" s="49">
        <v>3.1339999999999999</v>
      </c>
      <c r="P17" s="49">
        <v>-4.8650000000000002</v>
      </c>
      <c r="Q17" s="49">
        <v>3.0739999999999998</v>
      </c>
      <c r="R17" s="49">
        <v>-0.91500000000000004</v>
      </c>
      <c r="S17" s="49">
        <v>-1.153</v>
      </c>
      <c r="T17" s="49">
        <v>-4.2830000000000004</v>
      </c>
      <c r="U17" s="49">
        <v>0.59</v>
      </c>
      <c r="V17" s="49">
        <v>-2.2200000000000002</v>
      </c>
      <c r="W17" s="49">
        <v>-0.64800000000000002</v>
      </c>
      <c r="X17" s="49">
        <v>0.29299999999999998</v>
      </c>
      <c r="Y17" s="49">
        <v>-20.773</v>
      </c>
      <c r="Z17" s="49">
        <v>16.388999999999999</v>
      </c>
      <c r="AA17" s="49">
        <v>-11.927</v>
      </c>
      <c r="AB17" s="20">
        <f t="shared" ref="AB17:AY17" si="15">SUM(B17:D17)</f>
        <v>1.9590000000000001</v>
      </c>
      <c r="AC17" s="20">
        <f t="shared" si="15"/>
        <v>-1.31</v>
      </c>
      <c r="AD17" s="20">
        <f t="shared" si="15"/>
        <v>-11.180999999999999</v>
      </c>
      <c r="AE17" s="20">
        <f t="shared" si="15"/>
        <v>-2.6340000000000003</v>
      </c>
      <c r="AF17" s="20">
        <f t="shared" si="15"/>
        <v>-1.3569999999999998</v>
      </c>
      <c r="AG17" s="20">
        <f t="shared" si="15"/>
        <v>8.1929999999999996</v>
      </c>
      <c r="AH17" s="20">
        <f t="shared" si="15"/>
        <v>-5.4879999999999995</v>
      </c>
      <c r="AI17" s="20">
        <f t="shared" si="15"/>
        <v>0.6379999999999999</v>
      </c>
      <c r="AJ17" s="20">
        <f t="shared" si="15"/>
        <v>0.60600000000000009</v>
      </c>
      <c r="AK17" s="20">
        <f t="shared" si="15"/>
        <v>0.7289999999999992</v>
      </c>
      <c r="AL17" s="20">
        <f t="shared" si="15"/>
        <v>-0.86200000000000054</v>
      </c>
      <c r="AM17" s="20">
        <f t="shared" si="15"/>
        <v>1.7009999999999996</v>
      </c>
      <c r="AN17" s="20">
        <f t="shared" si="15"/>
        <v>0.94099999999999984</v>
      </c>
      <c r="AO17" s="20">
        <f t="shared" si="15"/>
        <v>1.3429999999999995</v>
      </c>
      <c r="AP17" s="20">
        <f t="shared" si="15"/>
        <v>-2.7060000000000004</v>
      </c>
      <c r="AQ17" s="20">
        <f t="shared" si="15"/>
        <v>1.0059999999999998</v>
      </c>
      <c r="AR17" s="20">
        <f t="shared" si="15"/>
        <v>-6.3510000000000009</v>
      </c>
      <c r="AS17" s="20">
        <f t="shared" si="15"/>
        <v>-4.8460000000000001</v>
      </c>
      <c r="AT17" s="20">
        <f t="shared" si="15"/>
        <v>-5.9130000000000003</v>
      </c>
      <c r="AU17" s="20">
        <f t="shared" si="15"/>
        <v>-2.2780000000000005</v>
      </c>
      <c r="AV17" s="20">
        <f t="shared" si="15"/>
        <v>-2.5750000000000002</v>
      </c>
      <c r="AW17" s="20">
        <f t="shared" si="15"/>
        <v>-21.128</v>
      </c>
      <c r="AX17" s="20">
        <f t="shared" si="15"/>
        <v>-4.0910000000000011</v>
      </c>
      <c r="AY17" s="20">
        <f t="shared" si="15"/>
        <v>-16.311</v>
      </c>
      <c r="AZ17" s="50"/>
      <c r="BA17" s="50"/>
      <c r="BB17" s="50"/>
    </row>
    <row r="18" spans="1:54">
      <c r="A18" s="51"/>
      <c r="B18" s="51"/>
      <c r="C18" s="52"/>
      <c r="D18" s="51"/>
      <c r="AB18" s="20">
        <f>AB15+AB17+AB2</f>
        <v>49.050000000000004</v>
      </c>
      <c r="AC18" s="20">
        <f>AC15+AC14+AC4+AC2</f>
        <v>49.963000000000001</v>
      </c>
      <c r="AD18" s="20">
        <f>AD15+AD4+AD2</f>
        <v>52.132000000000005</v>
      </c>
      <c r="AE18" s="20">
        <f t="shared" ref="AE18:AF18" si="16">AE15+AE10+AE4+AE2</f>
        <v>64.985000000000014</v>
      </c>
      <c r="AF18" s="20">
        <f t="shared" si="16"/>
        <v>81.409000000000006</v>
      </c>
      <c r="AG18" s="20">
        <f>AG15+AG17+AG2+AG13+AG10</f>
        <v>110.494</v>
      </c>
      <c r="AH18" s="20">
        <f>AH15+AH10+AH2</f>
        <v>101.883</v>
      </c>
      <c r="AI18" s="20">
        <f>AI15+AI17+AI2+AI13+AI10</f>
        <v>90.346000000000004</v>
      </c>
      <c r="AJ18" s="20">
        <f t="shared" ref="AJ18:AK18" si="17">AJ15+AJ17+AJ2+AJ13</f>
        <v>89.677999999999997</v>
      </c>
      <c r="AK18" s="20">
        <f t="shared" si="17"/>
        <v>101.70500000000001</v>
      </c>
      <c r="AL18" s="20">
        <f>AL15+AL13+AL2</f>
        <v>105.10000000000002</v>
      </c>
      <c r="AM18" s="20">
        <f t="shared" ref="AM18:AN18" si="18">AM15+AM17+AM2+AM13</f>
        <v>117.134</v>
      </c>
      <c r="AN18" s="20">
        <f t="shared" si="18"/>
        <v>119.75200000000001</v>
      </c>
      <c r="AO18" s="20">
        <f>AO15+AO17+AO4+AO2+AO13+AO14</f>
        <v>132.32799999999997</v>
      </c>
      <c r="AP18" s="20">
        <f>AP15+AP4+AP2</f>
        <v>111.524</v>
      </c>
      <c r="AQ18" s="20">
        <f>AQ15+AQ17+AQ4+AQ2</f>
        <v>117.52599999999998</v>
      </c>
      <c r="AR18" s="20">
        <f t="shared" ref="AR18:AY18" si="19">AR15+AR10+AR4+AR2</f>
        <v>113.155</v>
      </c>
      <c r="AS18" s="20">
        <f t="shared" si="19"/>
        <v>152.52099999999999</v>
      </c>
      <c r="AT18" s="20">
        <f t="shared" si="19"/>
        <v>202.81600000000003</v>
      </c>
      <c r="AU18" s="20">
        <f t="shared" si="19"/>
        <v>238.58800000000002</v>
      </c>
      <c r="AV18" s="20">
        <f t="shared" si="19"/>
        <v>297.58499999999998</v>
      </c>
      <c r="AW18" s="20">
        <f t="shared" si="19"/>
        <v>335.75700000000001</v>
      </c>
      <c r="AX18" s="20">
        <f t="shared" si="19"/>
        <v>401.76900000000001</v>
      </c>
      <c r="AY18" s="20">
        <f t="shared" si="19"/>
        <v>443.81700000000001</v>
      </c>
      <c r="AZ18" s="54"/>
      <c r="BA18" s="54"/>
      <c r="BB18" s="54"/>
    </row>
    <row r="19" spans="1:54">
      <c r="A19" s="51"/>
      <c r="B19" s="51"/>
      <c r="C19" s="52"/>
      <c r="D19" s="51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54"/>
      <c r="BA19" s="54"/>
      <c r="BB19" s="54"/>
    </row>
    <row r="20" spans="1:54">
      <c r="A20" s="51"/>
      <c r="B20" s="51"/>
      <c r="C20" s="52"/>
      <c r="D20" s="51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54"/>
      <c r="BA20" s="54"/>
      <c r="BB20" s="54"/>
    </row>
    <row r="21" spans="1:54">
      <c r="A21" s="51"/>
      <c r="B21" s="51"/>
      <c r="C21" s="52"/>
      <c r="D21" s="51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54"/>
      <c r="BA21" s="54"/>
      <c r="BB21" s="54"/>
    </row>
    <row r="22" spans="1:54">
      <c r="A22" s="51"/>
      <c r="B22" s="51"/>
      <c r="C22" s="52"/>
      <c r="D22" s="51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54"/>
      <c r="BA22" s="54"/>
      <c r="BB22" s="54"/>
    </row>
    <row r="23" spans="1:54">
      <c r="A23" s="51"/>
      <c r="B23" s="51"/>
      <c r="C23" s="52"/>
      <c r="D23" s="51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54"/>
      <c r="BA23" s="54"/>
      <c r="BB23" s="54"/>
    </row>
    <row r="24" spans="1:54">
      <c r="A24" s="51"/>
      <c r="B24" s="51"/>
      <c r="C24" s="52"/>
      <c r="D24" s="51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54"/>
      <c r="BA24" s="54"/>
      <c r="BB24" s="54"/>
    </row>
    <row r="25" spans="1:54">
      <c r="A25" s="51"/>
      <c r="B25" s="51"/>
      <c r="C25" s="52"/>
      <c r="D25" s="51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54"/>
      <c r="BA25" s="54"/>
      <c r="BB25" s="54"/>
    </row>
    <row r="26" spans="1:54"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54"/>
      <c r="BA26" s="54"/>
      <c r="BB26" s="54"/>
    </row>
    <row r="27" spans="1:54"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</row>
    <row r="28" spans="1:54"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</row>
    <row r="29" spans="1:54"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</row>
    <row r="30" spans="1:54"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</row>
    <row r="31" spans="1:54"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</row>
    <row r="32" spans="1:54"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</row>
    <row r="33" spans="28:54"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</row>
    <row r="34" spans="28:54"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</row>
    <row r="35" spans="28:54"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</row>
    <row r="36" spans="28:54"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</row>
    <row r="37" spans="28:54"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</row>
    <row r="38" spans="28:54"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</row>
    <row r="39" spans="28:54"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</row>
    <row r="40" spans="28:54"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</row>
    <row r="41" spans="28:54"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</row>
    <row r="42" spans="28:54"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</row>
    <row r="43" spans="28:54"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</row>
    <row r="44" spans="28:54"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</row>
    <row r="45" spans="28:54"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</row>
    <row r="46" spans="28:54"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</row>
    <row r="47" spans="28:54"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</row>
    <row r="48" spans="28:54"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</row>
    <row r="49" spans="28:54"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</row>
    <row r="50" spans="28:54"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</row>
    <row r="51" spans="28:54"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</row>
    <row r="52" spans="28:54"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</row>
    <row r="53" spans="28:54"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</row>
    <row r="54" spans="28:54"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</row>
    <row r="55" spans="28:54"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</row>
    <row r="56" spans="28:54"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</row>
    <row r="57" spans="28:54"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</row>
    <row r="58" spans="28:54"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</row>
    <row r="59" spans="28:54"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</row>
    <row r="60" spans="28:54"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</row>
    <row r="61" spans="28:54"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</row>
    <row r="62" spans="28:54"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</row>
    <row r="63" spans="28:54"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</row>
    <row r="64" spans="28:54"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</row>
    <row r="65" spans="28:54"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</row>
    <row r="66" spans="28:54"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</row>
    <row r="67" spans="28:54"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</row>
    <row r="68" spans="28:54"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</row>
    <row r="69" spans="28:54"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</row>
    <row r="70" spans="28:54"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</row>
    <row r="71" spans="28:54"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</row>
    <row r="72" spans="28:54"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</row>
    <row r="73" spans="28:54"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</row>
    <row r="74" spans="28:54"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</row>
    <row r="75" spans="28:54"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</row>
    <row r="76" spans="28:54"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</row>
    <row r="77" spans="28:54"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</row>
    <row r="78" spans="28:54"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</row>
    <row r="79" spans="28:54"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</row>
    <row r="80" spans="28:54"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</row>
    <row r="81" spans="28:54"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</row>
    <row r="82" spans="28:54"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</row>
    <row r="83" spans="28:54"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</row>
    <row r="84" spans="28:54"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</row>
    <row r="85" spans="28:54"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</row>
    <row r="86" spans="28:54"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</row>
    <row r="87" spans="28:54"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</row>
    <row r="88" spans="28:54"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</row>
    <row r="89" spans="28:54"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</row>
    <row r="90" spans="28:54"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</row>
    <row r="91" spans="28:54"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</row>
    <row r="92" spans="28:54"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</row>
    <row r="93" spans="28:54"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</row>
    <row r="94" spans="28:54"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</row>
    <row r="95" spans="28:54"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</row>
    <row r="96" spans="28:54"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</row>
    <row r="97" spans="28:54"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</row>
    <row r="98" spans="28:54"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</row>
    <row r="99" spans="28:54"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</row>
    <row r="100" spans="28:54"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</row>
    <row r="101" spans="28:54"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</row>
    <row r="102" spans="28:54"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</row>
    <row r="103" spans="28:54"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</row>
    <row r="104" spans="28:54"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</row>
    <row r="105" spans="28:54"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</row>
    <row r="106" spans="28:54"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</row>
    <row r="107" spans="28:54"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</row>
    <row r="108" spans="28:54"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</row>
    <row r="109" spans="28:54"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</row>
    <row r="110" spans="28:54"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</row>
    <row r="111" spans="28:54"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</row>
    <row r="112" spans="28:54"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</row>
    <row r="113" spans="28:54"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</row>
    <row r="114" spans="28:54"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</row>
    <row r="115" spans="28:54"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</row>
    <row r="116" spans="28:54"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</row>
    <row r="117" spans="28:54"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</row>
    <row r="118" spans="28:54"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</row>
    <row r="119" spans="28:54"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</row>
    <row r="120" spans="28:54"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</row>
    <row r="121" spans="28:54"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</row>
    <row r="122" spans="28:54"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</row>
    <row r="123" spans="28:54"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</row>
    <row r="124" spans="28:54"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</row>
    <row r="125" spans="28:54"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</row>
    <row r="126" spans="28:54"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</row>
    <row r="127" spans="28:54"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</row>
    <row r="128" spans="28:54"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</row>
    <row r="129" spans="28:54"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</row>
    <row r="130" spans="28:54"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</row>
    <row r="131" spans="28:54"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</row>
    <row r="132" spans="28:54"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</row>
    <row r="133" spans="28:54"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</row>
    <row r="134" spans="28:54"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</row>
    <row r="135" spans="28:54"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</row>
    <row r="136" spans="28:54"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</row>
    <row r="137" spans="28:54"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</row>
    <row r="138" spans="28:54"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</row>
    <row r="139" spans="28:54"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</row>
    <row r="140" spans="28:54"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</row>
    <row r="141" spans="28:54"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</row>
    <row r="142" spans="28:54"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</row>
    <row r="143" spans="28:54"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</row>
    <row r="144" spans="28:54"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</row>
    <row r="145" spans="28:54"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</row>
    <row r="146" spans="28:54"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</row>
    <row r="147" spans="28:54"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</row>
    <row r="148" spans="28:54"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</row>
    <row r="149" spans="28:54"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</row>
    <row r="150" spans="28:54"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</row>
    <row r="151" spans="28:54"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</row>
    <row r="152" spans="28:54"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</row>
    <row r="153" spans="28:54"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</row>
    <row r="154" spans="28:54"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</row>
    <row r="155" spans="28:54"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</row>
    <row r="156" spans="28:54"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</row>
    <row r="157" spans="28:54"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</row>
    <row r="158" spans="28:54"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</row>
    <row r="159" spans="28:54"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</row>
    <row r="160" spans="28:54"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</row>
    <row r="161" spans="28:54"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</row>
    <row r="162" spans="28:54"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</row>
    <row r="163" spans="28:54"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</row>
    <row r="164" spans="28:54"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</row>
    <row r="165" spans="28:54"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</row>
    <row r="166" spans="28:54"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</row>
    <row r="167" spans="28:54"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</row>
    <row r="168" spans="28:54"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</row>
    <row r="169" spans="28:54"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</row>
    <row r="170" spans="28:54"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</row>
    <row r="171" spans="28:54"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</row>
    <row r="172" spans="28:54"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</row>
    <row r="173" spans="28:54"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</row>
    <row r="174" spans="28:54"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</row>
    <row r="175" spans="28:54"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</row>
    <row r="176" spans="28:54"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</row>
    <row r="177" spans="28:54"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</row>
    <row r="178" spans="28:54"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</row>
    <row r="179" spans="28:54"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</row>
    <row r="180" spans="28:54"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</row>
    <row r="181" spans="28:54"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</row>
    <row r="182" spans="28:54"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</row>
    <row r="183" spans="28:54"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</row>
    <row r="184" spans="28:54"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</row>
    <row r="185" spans="28:54"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</row>
    <row r="186" spans="28:54"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</row>
    <row r="187" spans="28:54"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</row>
    <row r="188" spans="28:54"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</row>
    <row r="189" spans="28:54"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</row>
    <row r="190" spans="28:54"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</row>
    <row r="191" spans="28:54"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</row>
    <row r="192" spans="28:54"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</row>
    <row r="193" spans="28:54"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</row>
    <row r="194" spans="28:54"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</row>
    <row r="195" spans="28:54"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</row>
    <row r="196" spans="28:54"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</row>
    <row r="197" spans="28:54"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</row>
    <row r="198" spans="28:54"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</row>
    <row r="199" spans="28:54"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</row>
    <row r="200" spans="28:54"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</row>
    <row r="201" spans="28:54"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</row>
    <row r="202" spans="28:54"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</row>
    <row r="203" spans="28:54"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</row>
    <row r="204" spans="28:54"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</row>
    <row r="205" spans="28:54"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</row>
    <row r="206" spans="28:54"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</row>
    <row r="207" spans="28:54"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</row>
    <row r="208" spans="28:54"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</row>
    <row r="209" spans="28:54"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</row>
    <row r="210" spans="28:54"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</row>
    <row r="211" spans="28:54"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</row>
    <row r="212" spans="28:54"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</row>
    <row r="213" spans="28:54"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</row>
    <row r="214" spans="28:54"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</row>
    <row r="215" spans="28:54"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</row>
    <row r="216" spans="28:54"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</row>
    <row r="217" spans="28:54"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</row>
    <row r="218" spans="28:54"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</row>
    <row r="219" spans="28:54"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</row>
    <row r="220" spans="28:54"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</row>
    <row r="221" spans="28:54"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</row>
    <row r="222" spans="28:54"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</row>
    <row r="223" spans="28:54"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</row>
    <row r="224" spans="28:54"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</row>
    <row r="225" spans="28:54"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</row>
    <row r="226" spans="28:54"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</row>
    <row r="227" spans="28:54"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</row>
    <row r="228" spans="28:54"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</row>
    <row r="229" spans="28:54"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</row>
    <row r="230" spans="28:54"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</row>
    <row r="231" spans="28:54"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</row>
    <row r="232" spans="28:54"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</row>
    <row r="233" spans="28:54"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</row>
    <row r="234" spans="28:54"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</row>
    <row r="235" spans="28:54"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</row>
    <row r="236" spans="28:54"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</row>
    <row r="237" spans="28:54"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</row>
    <row r="238" spans="28:54"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</row>
    <row r="239" spans="28:54"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</row>
    <row r="240" spans="28:54"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</row>
    <row r="241" spans="28:54"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</row>
    <row r="242" spans="28:54"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</row>
    <row r="243" spans="28:54"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</row>
    <row r="244" spans="28:54"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</row>
    <row r="245" spans="28:54"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</row>
    <row r="246" spans="28:54"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</row>
    <row r="247" spans="28:54"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</row>
    <row r="248" spans="28:54"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</row>
    <row r="249" spans="28:54"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</row>
    <row r="250" spans="28:54"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</row>
    <row r="251" spans="28:54"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</row>
    <row r="252" spans="28:54"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</row>
    <row r="253" spans="28:54"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</row>
    <row r="254" spans="28:54"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</row>
    <row r="255" spans="28:54"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</row>
    <row r="256" spans="28:54"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</row>
    <row r="257" spans="28:54"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</row>
    <row r="258" spans="28:54"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</row>
    <row r="259" spans="28:54"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</row>
    <row r="260" spans="28:54"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</row>
    <row r="261" spans="28:54"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</row>
    <row r="262" spans="28:54"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</row>
    <row r="263" spans="28:54"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</row>
    <row r="264" spans="28:54"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</row>
    <row r="265" spans="28:54"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</row>
    <row r="266" spans="28:54"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</row>
    <row r="267" spans="28:54"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</row>
    <row r="268" spans="28:54"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</row>
    <row r="269" spans="28:54"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</row>
    <row r="270" spans="28:54"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</row>
    <row r="271" spans="28:54"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</row>
    <row r="272" spans="28:54"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</row>
    <row r="273" spans="28:54"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</row>
    <row r="274" spans="28:54"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</row>
    <row r="275" spans="28:54"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</row>
    <row r="276" spans="28:54"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</row>
    <row r="277" spans="28:54"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</row>
    <row r="278" spans="28:54"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</row>
    <row r="279" spans="28:54"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</row>
    <row r="280" spans="28:54"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</row>
    <row r="281" spans="28:54"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</row>
    <row r="282" spans="28:54"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</row>
    <row r="283" spans="28:54"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</row>
    <row r="284" spans="28:54"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</row>
    <row r="285" spans="28:54"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</row>
    <row r="286" spans="28:54"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</row>
    <row r="287" spans="28:54"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</row>
    <row r="288" spans="28:54"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</row>
    <row r="289" spans="28:54"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</row>
    <row r="290" spans="28:54"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</row>
    <row r="291" spans="28:54"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</row>
    <row r="292" spans="28:54"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</row>
    <row r="293" spans="28:54"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</row>
    <row r="294" spans="28:54"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</row>
    <row r="295" spans="28:54"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</row>
    <row r="296" spans="28:54"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</row>
    <row r="297" spans="28:54"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</row>
    <row r="298" spans="28:54"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</row>
    <row r="299" spans="28:54"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</row>
    <row r="300" spans="28:54"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</row>
    <row r="301" spans="28:54"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</row>
    <row r="302" spans="28:54"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</row>
    <row r="303" spans="28:54"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4"/>
    </row>
    <row r="304" spans="28:54"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</row>
    <row r="305" spans="28:54"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</row>
    <row r="306" spans="28:54"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</row>
    <row r="307" spans="28:54"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</row>
    <row r="308" spans="28:54"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</row>
    <row r="309" spans="28:54"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</row>
    <row r="310" spans="28:54"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</row>
    <row r="311" spans="28:54"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</row>
    <row r="312" spans="28:54"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</row>
    <row r="313" spans="28:54"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4"/>
    </row>
    <row r="314" spans="28:54"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</row>
    <row r="315" spans="28:54"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</row>
    <row r="316" spans="28:54"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</row>
    <row r="317" spans="28:54"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</row>
    <row r="318" spans="28:54"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</row>
    <row r="319" spans="28:54"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</row>
    <row r="320" spans="28:54"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</row>
    <row r="321" spans="28:54"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</row>
    <row r="322" spans="28:54"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</row>
    <row r="323" spans="28:54"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</row>
    <row r="324" spans="28:54"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</row>
    <row r="325" spans="28:54"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</row>
    <row r="326" spans="28:54"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</row>
    <row r="327" spans="28:54"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</row>
    <row r="328" spans="28:54"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</row>
    <row r="329" spans="28:54"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</row>
    <row r="330" spans="28:54"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</row>
    <row r="331" spans="28:54"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</row>
    <row r="332" spans="28:54"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</row>
    <row r="333" spans="28:54"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</row>
    <row r="334" spans="28:54"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</row>
    <row r="335" spans="28:54"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</row>
    <row r="336" spans="28:54"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</row>
    <row r="337" spans="28:54"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</row>
    <row r="338" spans="28:54"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</row>
    <row r="339" spans="28:54"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</row>
    <row r="340" spans="28:54"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</row>
    <row r="341" spans="28:54"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</row>
    <row r="342" spans="28:54"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</row>
    <row r="343" spans="28:54"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</row>
    <row r="344" spans="28:54"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</row>
    <row r="345" spans="28:54"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</row>
    <row r="346" spans="28:54"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</row>
    <row r="347" spans="28:54"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</row>
    <row r="348" spans="28:54"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</row>
    <row r="349" spans="28:54"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</row>
    <row r="350" spans="28:54"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</row>
    <row r="351" spans="28:54"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4"/>
    </row>
    <row r="352" spans="28:54"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</row>
    <row r="353" spans="28:54"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</row>
    <row r="354" spans="28:54"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</row>
    <row r="355" spans="28:54"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</row>
    <row r="356" spans="28:54"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</row>
    <row r="357" spans="28:54"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</row>
    <row r="358" spans="28:54"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</row>
    <row r="359" spans="28:54"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</row>
    <row r="360" spans="28:54"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</row>
    <row r="361" spans="28:54"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</row>
    <row r="362" spans="28:54"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</row>
    <row r="363" spans="28:54"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</row>
    <row r="364" spans="28:54"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</row>
    <row r="365" spans="28:54"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</row>
    <row r="366" spans="28:54"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</row>
    <row r="367" spans="28:54"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</row>
    <row r="368" spans="28:54"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</row>
    <row r="369" spans="28:54"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</row>
    <row r="370" spans="28:54"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</row>
    <row r="371" spans="28:54"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</row>
    <row r="372" spans="28:54"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</row>
    <row r="373" spans="28:54"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</row>
    <row r="374" spans="28:54"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</row>
    <row r="375" spans="28:54"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</row>
    <row r="376" spans="28:54"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</row>
    <row r="377" spans="28:54"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</row>
    <row r="378" spans="28:54"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</row>
    <row r="379" spans="28:54"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</row>
    <row r="380" spans="28:54"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</row>
    <row r="381" spans="28:54"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</row>
    <row r="382" spans="28:54"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</row>
    <row r="383" spans="28:54"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</row>
    <row r="384" spans="28:54"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</row>
    <row r="385" spans="28:54"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</row>
    <row r="386" spans="28:54"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</row>
    <row r="387" spans="28:54"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</row>
    <row r="388" spans="28:54"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</row>
    <row r="389" spans="28:54"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</row>
    <row r="390" spans="28:54"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</row>
    <row r="391" spans="28:54"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</row>
    <row r="392" spans="28:54"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</row>
    <row r="393" spans="28:54"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</row>
    <row r="394" spans="28:54"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</row>
    <row r="395" spans="28:54"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</row>
    <row r="396" spans="28:54"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</row>
    <row r="397" spans="28:54"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</row>
    <row r="398" spans="28:54"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</row>
    <row r="399" spans="28:54"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</row>
    <row r="400" spans="28:54"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</row>
    <row r="401" spans="28:54"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</row>
    <row r="402" spans="28:54"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</row>
    <row r="403" spans="28:54"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</row>
    <row r="404" spans="28:54"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</row>
    <row r="405" spans="28:54"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</row>
    <row r="406" spans="28:54"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</row>
    <row r="407" spans="28:54"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</row>
    <row r="408" spans="28:54"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</row>
    <row r="409" spans="28:54"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</row>
    <row r="410" spans="28:54"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</row>
    <row r="411" spans="28:54"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</row>
    <row r="412" spans="28:54"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</row>
    <row r="413" spans="28:54"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</row>
    <row r="414" spans="28:54"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</row>
    <row r="415" spans="28:54"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</row>
    <row r="416" spans="28:54"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</row>
    <row r="417" spans="28:54"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</row>
    <row r="418" spans="28:54"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</row>
    <row r="419" spans="28:54"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</row>
    <row r="420" spans="28:54"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</row>
    <row r="421" spans="28:54"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</row>
    <row r="422" spans="28:54"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</row>
    <row r="423" spans="28:54"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</row>
    <row r="424" spans="28:54"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</row>
    <row r="425" spans="28:54"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</row>
    <row r="426" spans="28:54"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</row>
    <row r="427" spans="28:54"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</row>
    <row r="428" spans="28:54"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</row>
    <row r="429" spans="28:54"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</row>
    <row r="430" spans="28:54"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</row>
    <row r="431" spans="28:54"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</row>
    <row r="432" spans="28:54"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</row>
    <row r="433" spans="28:54"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</row>
    <row r="434" spans="28:54"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</row>
    <row r="435" spans="28:54"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</row>
    <row r="436" spans="28:54"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</row>
    <row r="437" spans="28:54"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</row>
    <row r="438" spans="28:54"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</row>
    <row r="439" spans="28:54"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</row>
    <row r="440" spans="28:54"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</row>
    <row r="441" spans="28:54"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</row>
    <row r="442" spans="28:54"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</row>
    <row r="443" spans="28:54"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</row>
    <row r="444" spans="28:54"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</row>
    <row r="445" spans="28:54"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</row>
    <row r="446" spans="28:54"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</row>
    <row r="447" spans="28:54"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</row>
    <row r="448" spans="28:54"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</row>
    <row r="449" spans="28:54"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</row>
    <row r="450" spans="28:54"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</row>
    <row r="451" spans="28:54"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</row>
    <row r="452" spans="28:54"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</row>
    <row r="453" spans="28:54"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</row>
    <row r="454" spans="28:54"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</row>
    <row r="455" spans="28:54"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</row>
    <row r="456" spans="28:54"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</row>
    <row r="457" spans="28:54"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</row>
    <row r="458" spans="28:54"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</row>
    <row r="459" spans="28:54"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</row>
    <row r="460" spans="28:54"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</row>
    <row r="461" spans="28:54"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</row>
    <row r="462" spans="28:54"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</row>
    <row r="463" spans="28:54"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</row>
    <row r="464" spans="28:54"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4"/>
    </row>
    <row r="465" spans="28:54"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4"/>
    </row>
    <row r="466" spans="28:54"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</row>
    <row r="467" spans="28:54"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</row>
    <row r="468" spans="28:54"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</row>
    <row r="469" spans="28:54"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</row>
    <row r="470" spans="28:54"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</row>
    <row r="471" spans="28:54"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</row>
    <row r="472" spans="28:54"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</row>
    <row r="473" spans="28:54"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</row>
    <row r="474" spans="28:54"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</row>
    <row r="475" spans="28:54"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</row>
    <row r="476" spans="28:54"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</row>
    <row r="477" spans="28:54"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</row>
    <row r="478" spans="28:54"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</row>
    <row r="479" spans="28:54"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</row>
    <row r="480" spans="28:54"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</row>
    <row r="481" spans="28:54"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4"/>
    </row>
    <row r="482" spans="28:54"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</row>
    <row r="483" spans="28:54"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</row>
    <row r="484" spans="28:54"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</row>
    <row r="485" spans="28:54"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</row>
    <row r="486" spans="28:54"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</row>
    <row r="487" spans="28:54"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</row>
    <row r="488" spans="28:54"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</row>
    <row r="489" spans="28:54"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</row>
    <row r="490" spans="28:54"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</row>
    <row r="491" spans="28:54"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</row>
    <row r="492" spans="28:54"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</row>
    <row r="493" spans="28:54"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</row>
    <row r="494" spans="28:54"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</row>
    <row r="495" spans="28:54"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</row>
    <row r="496" spans="28:54"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</row>
    <row r="497" spans="28:54"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</row>
    <row r="498" spans="28:54"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</row>
    <row r="499" spans="28:54"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</row>
    <row r="500" spans="28:54"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</row>
    <row r="501" spans="28:54"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</row>
    <row r="502" spans="28:54"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</row>
    <row r="503" spans="28:54"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s="54"/>
      <c r="BA503" s="54"/>
      <c r="BB503" s="54"/>
    </row>
    <row r="504" spans="28:54"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</row>
    <row r="505" spans="28:54"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</row>
    <row r="506" spans="28:54"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</row>
    <row r="507" spans="28:54"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</row>
    <row r="508" spans="28:54"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</row>
    <row r="509" spans="28:54"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</row>
    <row r="510" spans="28:54"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</row>
    <row r="511" spans="28:54"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</row>
    <row r="512" spans="28:54"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</row>
    <row r="513" spans="28:54"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</row>
    <row r="514" spans="28:54"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</row>
    <row r="515" spans="28:54"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  <c r="BA515" s="54"/>
      <c r="BB515" s="54"/>
    </row>
    <row r="516" spans="28:54"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  <c r="AY516" s="54"/>
      <c r="AZ516" s="54"/>
      <c r="BA516" s="54"/>
      <c r="BB516" s="54"/>
    </row>
    <row r="517" spans="28:54"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  <c r="AY517" s="54"/>
      <c r="AZ517" s="54"/>
      <c r="BA517" s="54"/>
      <c r="BB517" s="54"/>
    </row>
    <row r="518" spans="28:54"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4"/>
    </row>
    <row r="519" spans="28:54"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4"/>
    </row>
    <row r="520" spans="28:54"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</row>
    <row r="521" spans="28:54"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4"/>
    </row>
    <row r="522" spans="28:54"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/>
      <c r="BA522" s="54"/>
      <c r="BB522" s="54"/>
    </row>
    <row r="523" spans="28:54"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4"/>
    </row>
    <row r="524" spans="28:54"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  <c r="BA524" s="54"/>
      <c r="BB524" s="54"/>
    </row>
    <row r="525" spans="28:54"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</row>
    <row r="526" spans="28:54"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</row>
    <row r="527" spans="28:54"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</row>
    <row r="528" spans="28:54"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</row>
    <row r="529" spans="28:54"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4"/>
    </row>
    <row r="530" spans="28:54"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</row>
    <row r="531" spans="28:54"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</row>
    <row r="532" spans="28:54"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</row>
    <row r="533" spans="28:54"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</row>
    <row r="534" spans="28:54"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</row>
    <row r="535" spans="28:54"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</row>
    <row r="536" spans="28:54"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</row>
    <row r="537" spans="28:54"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</row>
    <row r="538" spans="28:54"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</row>
    <row r="539" spans="28:54"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</row>
    <row r="540" spans="28:54"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4"/>
    </row>
    <row r="541" spans="28:54"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  <c r="BA541" s="54"/>
      <c r="BB541" s="54"/>
    </row>
    <row r="542" spans="28:54"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</row>
    <row r="543" spans="28:54"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</row>
    <row r="544" spans="28:54"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</row>
    <row r="545" spans="28:54"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</row>
    <row r="546" spans="28:54"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</row>
    <row r="547" spans="28:54"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</row>
    <row r="548" spans="28:54"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</row>
    <row r="549" spans="28:54"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</row>
    <row r="550" spans="28:54"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</row>
    <row r="551" spans="28:54"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</row>
    <row r="552" spans="28:54"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4"/>
    </row>
    <row r="553" spans="28:54"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  <c r="BA553" s="54"/>
      <c r="BB553" s="54"/>
    </row>
    <row r="554" spans="28:54"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  <c r="BA554" s="54"/>
      <c r="BB554" s="54"/>
    </row>
    <row r="555" spans="28:54"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4"/>
    </row>
    <row r="556" spans="28:54"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4"/>
    </row>
    <row r="557" spans="28:54"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4"/>
    </row>
    <row r="558" spans="28:54"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</row>
    <row r="559" spans="28:54"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</row>
    <row r="560" spans="28:54"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</row>
    <row r="561" spans="28:54"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</row>
    <row r="562" spans="28:54"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</row>
    <row r="563" spans="28:54"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</row>
    <row r="564" spans="28:54"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</row>
    <row r="565" spans="28:54"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</row>
    <row r="566" spans="28:54"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</row>
    <row r="567" spans="28:54"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</row>
    <row r="568" spans="28:54"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</row>
    <row r="569" spans="28:54"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</row>
    <row r="570" spans="28:54"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</row>
    <row r="571" spans="28:54"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</row>
    <row r="572" spans="28:54"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</row>
    <row r="573" spans="28:54"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</row>
    <row r="574" spans="28:54"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</row>
    <row r="575" spans="28:54"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</row>
    <row r="576" spans="28:54"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</row>
    <row r="577" spans="28:54"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</row>
    <row r="578" spans="28:54"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</row>
    <row r="579" spans="28:54"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</row>
    <row r="580" spans="28:54"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</row>
    <row r="581" spans="28:54"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</row>
    <row r="582" spans="28:54"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</row>
    <row r="583" spans="28:54"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</row>
    <row r="584" spans="28:54"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</row>
    <row r="585" spans="28:54"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</row>
    <row r="586" spans="28:54"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</row>
    <row r="587" spans="28:54"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</row>
    <row r="588" spans="28:54"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</row>
    <row r="589" spans="28:54"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</row>
    <row r="590" spans="28:54"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</row>
    <row r="591" spans="28:54"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4"/>
    </row>
    <row r="592" spans="28:54"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/>
      <c r="BB592" s="54"/>
    </row>
    <row r="593" spans="28:54"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4"/>
    </row>
    <row r="594" spans="28:54"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</row>
    <row r="595" spans="28:54"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4"/>
    </row>
    <row r="596" spans="28:54"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4"/>
    </row>
    <row r="597" spans="28:54"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4"/>
    </row>
    <row r="598" spans="28:54"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4"/>
    </row>
    <row r="599" spans="28:54"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4"/>
    </row>
    <row r="600" spans="28:54"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4"/>
    </row>
    <row r="601" spans="28:54"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</row>
    <row r="602" spans="28:54"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4"/>
    </row>
    <row r="603" spans="28:54"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4"/>
    </row>
    <row r="604" spans="28:54"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4"/>
    </row>
    <row r="605" spans="28:54"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4"/>
    </row>
    <row r="606" spans="28:54"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4"/>
    </row>
    <row r="607" spans="28:54"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</row>
    <row r="608" spans="28:54"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4"/>
    </row>
    <row r="609" spans="28:54"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4"/>
    </row>
    <row r="610" spans="28:54"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</row>
    <row r="611" spans="28:54"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</row>
    <row r="612" spans="28:54"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</row>
    <row r="613" spans="28:54"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</row>
    <row r="614" spans="28:54"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</row>
    <row r="615" spans="28:54"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</row>
    <row r="616" spans="28:54"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</row>
    <row r="617" spans="28:54"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</row>
    <row r="618" spans="28:54"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</row>
    <row r="619" spans="28:54"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</row>
    <row r="620" spans="28:54"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</row>
    <row r="621" spans="28:54"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</row>
    <row r="622" spans="28:54"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</row>
    <row r="623" spans="28:54"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</row>
    <row r="624" spans="28:54"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</row>
    <row r="625" spans="28:54"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</row>
    <row r="626" spans="28:54"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</row>
    <row r="627" spans="28:54"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</row>
    <row r="628" spans="28:54"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4"/>
    </row>
    <row r="629" spans="28:54"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4"/>
    </row>
    <row r="630" spans="28:54"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4"/>
    </row>
    <row r="631" spans="28:54"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4"/>
    </row>
    <row r="632" spans="28:54"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4"/>
    </row>
    <row r="633" spans="28:54"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4"/>
    </row>
    <row r="634" spans="28:54"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4"/>
    </row>
    <row r="635" spans="28:54"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4"/>
    </row>
    <row r="636" spans="28:54"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4"/>
    </row>
    <row r="637" spans="28:54"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4"/>
    </row>
    <row r="638" spans="28:54"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4"/>
    </row>
    <row r="639" spans="28:54"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4"/>
    </row>
    <row r="640" spans="28:54"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4"/>
    </row>
    <row r="641" spans="28:54"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4"/>
    </row>
    <row r="642" spans="28:54"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4"/>
    </row>
    <row r="643" spans="28:54"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4"/>
    </row>
    <row r="644" spans="28:54"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</row>
    <row r="645" spans="28:54"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</row>
    <row r="646" spans="28:54"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4"/>
    </row>
    <row r="647" spans="28:54"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</row>
    <row r="648" spans="28:54"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4"/>
    </row>
    <row r="649" spans="28:54"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4"/>
    </row>
    <row r="650" spans="28:54"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</row>
    <row r="651" spans="28:54"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</row>
    <row r="652" spans="28:54"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</row>
    <row r="653" spans="28:54"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</row>
    <row r="654" spans="28:54"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</row>
    <row r="655" spans="28:54"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</row>
    <row r="656" spans="28:54"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</row>
    <row r="657" spans="28:54"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</row>
    <row r="658" spans="28:54"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</row>
    <row r="659" spans="28:54"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</row>
    <row r="660" spans="28:54"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</row>
    <row r="661" spans="28:54"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</row>
    <row r="662" spans="28:54"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</row>
    <row r="663" spans="28:54"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</row>
    <row r="664" spans="28:54"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</row>
    <row r="665" spans="28:54"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</row>
    <row r="666" spans="28:54"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4"/>
    </row>
    <row r="667" spans="28:54"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4"/>
    </row>
    <row r="668" spans="28:54"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4"/>
    </row>
    <row r="669" spans="28:54"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4"/>
    </row>
    <row r="670" spans="28:54"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4"/>
    </row>
    <row r="671" spans="28:54"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4"/>
    </row>
    <row r="672" spans="28:54"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4"/>
    </row>
    <row r="673" spans="28:54"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4"/>
    </row>
    <row r="674" spans="28:54"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4"/>
    </row>
    <row r="675" spans="28:54"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4"/>
    </row>
    <row r="676" spans="28:54"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4"/>
    </row>
    <row r="677" spans="28:54"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4"/>
    </row>
    <row r="678" spans="28:54"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4"/>
    </row>
    <row r="679" spans="28:54"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4"/>
    </row>
    <row r="680" spans="28:54"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4"/>
    </row>
    <row r="681" spans="28:54"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4"/>
    </row>
    <row r="682" spans="28:54"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4"/>
    </row>
    <row r="683" spans="28:54"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4"/>
    </row>
    <row r="684" spans="28:54"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4"/>
    </row>
    <row r="685" spans="28:54"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  <c r="BA685" s="54"/>
      <c r="BB685" s="54"/>
    </row>
    <row r="686" spans="28:54"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  <c r="BA686" s="54"/>
      <c r="BB686" s="54"/>
    </row>
    <row r="687" spans="28:54"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</row>
    <row r="688" spans="28:54"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4"/>
    </row>
    <row r="689" spans="28:54"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4"/>
    </row>
    <row r="690" spans="28:54"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</row>
    <row r="691" spans="28:54"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</row>
    <row r="692" spans="28:54"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</row>
    <row r="693" spans="28:54"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</row>
    <row r="694" spans="28:54"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</row>
    <row r="695" spans="28:54"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</row>
    <row r="696" spans="28:54"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</row>
    <row r="697" spans="28:54"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</row>
    <row r="698" spans="28:54"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</row>
    <row r="699" spans="28:54"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</row>
    <row r="700" spans="28:54"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</row>
    <row r="701" spans="28:54"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</row>
    <row r="702" spans="28:54"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</row>
    <row r="703" spans="28:54"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</row>
    <row r="704" spans="28:54"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4"/>
    </row>
    <row r="705" spans="28:54"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4"/>
    </row>
    <row r="706" spans="28:54"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4"/>
    </row>
    <row r="707" spans="28:54"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4"/>
    </row>
    <row r="708" spans="28:54"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4"/>
    </row>
    <row r="709" spans="28:54"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4"/>
    </row>
    <row r="710" spans="28:54"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4"/>
    </row>
    <row r="711" spans="28:54"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4"/>
    </row>
    <row r="712" spans="28:54"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4"/>
    </row>
    <row r="713" spans="28:54"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4"/>
    </row>
    <row r="714" spans="28:54"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</row>
    <row r="715" spans="28:54"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4"/>
    </row>
    <row r="716" spans="28:54"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4"/>
    </row>
    <row r="717" spans="28:54"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4"/>
    </row>
    <row r="718" spans="28:54"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4"/>
    </row>
    <row r="719" spans="28:54"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4"/>
    </row>
    <row r="720" spans="28:54"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4"/>
    </row>
    <row r="721" spans="28:54"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4"/>
    </row>
    <row r="722" spans="28:54"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4"/>
    </row>
    <row r="723" spans="28:54"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  <c r="AY723" s="54"/>
      <c r="AZ723" s="54"/>
      <c r="BA723" s="54"/>
      <c r="BB723" s="54"/>
    </row>
    <row r="724" spans="28:54"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  <c r="AY724" s="54"/>
      <c r="AZ724" s="54"/>
      <c r="BA724" s="54"/>
      <c r="BB724" s="54"/>
    </row>
    <row r="725" spans="28:54"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  <c r="AY725" s="54"/>
      <c r="AZ725" s="54"/>
      <c r="BA725" s="54"/>
      <c r="BB725" s="54"/>
    </row>
    <row r="726" spans="28:54"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4"/>
    </row>
    <row r="727" spans="28:54"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</row>
    <row r="728" spans="28:54"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4"/>
    </row>
    <row r="729" spans="28:54"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</row>
    <row r="730" spans="28:54"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</row>
    <row r="731" spans="28:54"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</row>
    <row r="732" spans="28:54"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</row>
    <row r="733" spans="28:54"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</row>
    <row r="734" spans="28:54"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</row>
    <row r="735" spans="28:54"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</row>
    <row r="736" spans="28:54"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</row>
    <row r="737" spans="28:54"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</row>
    <row r="738" spans="28:54"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</row>
    <row r="739" spans="28:54"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</row>
    <row r="740" spans="28:54"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</row>
    <row r="741" spans="28:54"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</row>
    <row r="742" spans="28:54"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  <c r="AY742" s="54"/>
      <c r="AZ742" s="54"/>
      <c r="BA742" s="54"/>
      <c r="BB742" s="54"/>
    </row>
    <row r="743" spans="28:54"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4"/>
    </row>
    <row r="744" spans="28:54"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/>
      <c r="BB744" s="54"/>
    </row>
    <row r="745" spans="28:54"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  <c r="AY745" s="54"/>
      <c r="AZ745" s="54"/>
      <c r="BA745" s="54"/>
      <c r="BB745" s="54"/>
    </row>
    <row r="746" spans="28:54"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/>
      <c r="BB746" s="54"/>
    </row>
    <row r="747" spans="28:54"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  <c r="AZ747" s="54"/>
      <c r="BA747" s="54"/>
      <c r="BB747" s="54"/>
    </row>
    <row r="748" spans="28:54"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/>
      <c r="BB748" s="54"/>
    </row>
    <row r="749" spans="28:54"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  <c r="AY749" s="54"/>
      <c r="AZ749" s="54"/>
      <c r="BA749" s="54"/>
      <c r="BB749" s="54"/>
    </row>
    <row r="750" spans="28:54"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  <c r="AY750" s="54"/>
      <c r="AZ750" s="54"/>
      <c r="BA750" s="54"/>
      <c r="BB750" s="54"/>
    </row>
    <row r="751" spans="28:54"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  <c r="AY751" s="54"/>
      <c r="AZ751" s="54"/>
      <c r="BA751" s="54"/>
      <c r="BB751" s="54"/>
    </row>
    <row r="752" spans="28:54"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/>
      <c r="BB752" s="54"/>
    </row>
    <row r="753" spans="28:54"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  <c r="AY753" s="54"/>
      <c r="AZ753" s="54"/>
      <c r="BA753" s="54"/>
      <c r="BB753" s="54"/>
    </row>
    <row r="754" spans="28:54"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  <c r="AY754" s="54"/>
      <c r="AZ754" s="54"/>
      <c r="BA754" s="54"/>
      <c r="BB754" s="54"/>
    </row>
    <row r="755" spans="28:54"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  <c r="AY755" s="54"/>
      <c r="AZ755" s="54"/>
      <c r="BA755" s="54"/>
      <c r="BB755" s="54"/>
    </row>
    <row r="756" spans="28:54"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  <c r="AY756" s="54"/>
      <c r="AZ756" s="54"/>
      <c r="BA756" s="54"/>
      <c r="BB756" s="54"/>
    </row>
    <row r="757" spans="28:54"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  <c r="AY757" s="54"/>
      <c r="AZ757" s="54"/>
      <c r="BA757" s="54"/>
      <c r="BB757" s="54"/>
    </row>
    <row r="758" spans="28:54"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4"/>
    </row>
    <row r="759" spans="28:54"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4"/>
    </row>
    <row r="760" spans="28:54"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4"/>
    </row>
    <row r="761" spans="28:54"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</row>
    <row r="762" spans="28:54"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4"/>
    </row>
    <row r="763" spans="28:54"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4"/>
    </row>
    <row r="764" spans="28:54"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</row>
    <row r="765" spans="28:54"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4"/>
    </row>
    <row r="766" spans="28:54"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4"/>
    </row>
    <row r="767" spans="28:54"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</row>
    <row r="768" spans="28:54"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  <c r="AY768" s="54"/>
      <c r="AZ768" s="54"/>
      <c r="BA768" s="54"/>
      <c r="BB768" s="54"/>
    </row>
    <row r="769" spans="28:54"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  <c r="AY769" s="54"/>
      <c r="AZ769" s="54"/>
      <c r="BA769" s="54"/>
      <c r="BB769" s="54"/>
    </row>
    <row r="770" spans="28:54"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</row>
    <row r="771" spans="28:54"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</row>
    <row r="772" spans="28:54"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</row>
    <row r="773" spans="28:54"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</row>
    <row r="774" spans="28:54"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</row>
    <row r="775" spans="28:54"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</row>
    <row r="776" spans="28:54"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</row>
    <row r="777" spans="28:54"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</row>
    <row r="778" spans="28:54"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</row>
    <row r="779" spans="28:54"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</row>
    <row r="780" spans="28:54"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  <c r="AY780" s="54"/>
      <c r="AZ780" s="54"/>
      <c r="BA780" s="54"/>
      <c r="BB780" s="54"/>
    </row>
    <row r="781" spans="28:54"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4"/>
    </row>
    <row r="782" spans="28:54"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  <c r="AY782" s="54"/>
      <c r="AZ782" s="54"/>
      <c r="BA782" s="54"/>
      <c r="BB782" s="54"/>
    </row>
    <row r="783" spans="28:54"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  <c r="AY783" s="54"/>
      <c r="AZ783" s="54"/>
      <c r="BA783" s="54"/>
      <c r="BB783" s="54"/>
    </row>
    <row r="784" spans="28:54"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/>
      <c r="BB784" s="54"/>
    </row>
    <row r="785" spans="28:54"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  <c r="AY785" s="54"/>
      <c r="AZ785" s="54"/>
      <c r="BA785" s="54"/>
      <c r="BB785" s="54"/>
    </row>
    <row r="786" spans="28:54"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/>
      <c r="BB786" s="54"/>
    </row>
    <row r="787" spans="28:54"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4"/>
    </row>
    <row r="788" spans="28:54"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/>
      <c r="BB788" s="54"/>
    </row>
    <row r="789" spans="28:54"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  <c r="AY789" s="54"/>
      <c r="AZ789" s="54"/>
      <c r="BA789" s="54"/>
      <c r="BB789" s="54"/>
    </row>
    <row r="790" spans="28:54"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4"/>
    </row>
    <row r="791" spans="28:54"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  <c r="AY791" s="54"/>
      <c r="AZ791" s="54"/>
      <c r="BA791" s="54"/>
      <c r="BB791" s="54"/>
    </row>
    <row r="792" spans="28:54"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/>
      <c r="BB792" s="54"/>
    </row>
    <row r="793" spans="28:54"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  <c r="AY793" s="54"/>
      <c r="AZ793" s="54"/>
      <c r="BA793" s="54"/>
      <c r="BB793" s="54"/>
    </row>
    <row r="794" spans="28:54"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  <c r="AY794" s="54"/>
      <c r="AZ794" s="54"/>
      <c r="BA794" s="54"/>
      <c r="BB794" s="54"/>
    </row>
    <row r="795" spans="28:54"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  <c r="AY795" s="54"/>
      <c r="AZ795" s="54"/>
      <c r="BA795" s="54"/>
      <c r="BB795" s="54"/>
    </row>
    <row r="796" spans="28:54"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  <c r="AY796" s="54"/>
      <c r="AZ796" s="54"/>
      <c r="BA796" s="54"/>
      <c r="BB796" s="54"/>
    </row>
    <row r="797" spans="28:54"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  <c r="AY797" s="54"/>
      <c r="AZ797" s="54"/>
      <c r="BA797" s="54"/>
      <c r="BB797" s="54"/>
    </row>
    <row r="798" spans="28:54"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  <c r="AY798" s="54"/>
      <c r="AZ798" s="54"/>
      <c r="BA798" s="54"/>
      <c r="BB798" s="54"/>
    </row>
    <row r="799" spans="28:54"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  <c r="AY799" s="54"/>
      <c r="AZ799" s="54"/>
      <c r="BA799" s="54"/>
      <c r="BB799" s="54"/>
    </row>
    <row r="800" spans="28:54"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  <c r="AY800" s="54"/>
      <c r="AZ800" s="54"/>
      <c r="BA800" s="54"/>
      <c r="BB800" s="54"/>
    </row>
    <row r="801" spans="28:54"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4"/>
    </row>
    <row r="802" spans="28:54"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  <c r="AY802" s="54"/>
      <c r="AZ802" s="54"/>
      <c r="BA802" s="54"/>
      <c r="BB802" s="54"/>
    </row>
    <row r="803" spans="28:54"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  <c r="AY803" s="54"/>
      <c r="AZ803" s="54"/>
      <c r="BA803" s="54"/>
      <c r="BB803" s="54"/>
    </row>
    <row r="804" spans="28:54"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4"/>
    </row>
    <row r="805" spans="28:54"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</row>
    <row r="806" spans="28:54"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  <c r="AY806" s="54"/>
      <c r="AZ806" s="54"/>
      <c r="BA806" s="54"/>
      <c r="BB806" s="54"/>
    </row>
    <row r="807" spans="28:54"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</row>
    <row r="808" spans="28:54"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</row>
    <row r="809" spans="28:54"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</row>
    <row r="810" spans="28:54"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</row>
    <row r="811" spans="28:54"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</row>
    <row r="812" spans="28:54"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</row>
    <row r="813" spans="28:54"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</row>
    <row r="814" spans="28:54"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</row>
    <row r="815" spans="28:54"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</row>
    <row r="816" spans="28:54"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</row>
    <row r="817" spans="28:54"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</row>
    <row r="818" spans="28:54"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</row>
    <row r="819" spans="28:54"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</row>
    <row r="820" spans="28:54"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  <c r="AY820" s="54"/>
      <c r="AZ820" s="54"/>
      <c r="BA820" s="54"/>
      <c r="BB820" s="54"/>
    </row>
    <row r="821" spans="28:54"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4"/>
    </row>
    <row r="822" spans="28:54"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  <c r="AY822" s="54"/>
      <c r="AZ822" s="54"/>
      <c r="BA822" s="54"/>
      <c r="BB822" s="54"/>
    </row>
    <row r="823" spans="28:54"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  <c r="AY823" s="54"/>
      <c r="AZ823" s="54"/>
      <c r="BA823" s="54"/>
      <c r="BB823" s="54"/>
    </row>
    <row r="824" spans="28:54"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/>
      <c r="BB824" s="54"/>
    </row>
    <row r="825" spans="28:54"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4"/>
    </row>
    <row r="826" spans="28:54"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4"/>
    </row>
    <row r="827" spans="28:54"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4"/>
    </row>
    <row r="828" spans="28:54"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/>
      <c r="BB828" s="54"/>
    </row>
    <row r="829" spans="28:54"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  <c r="AY829" s="54"/>
      <c r="AZ829" s="54"/>
      <c r="BA829" s="54"/>
      <c r="BB829" s="54"/>
    </row>
    <row r="830" spans="28:54"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4"/>
    </row>
    <row r="831" spans="28:54"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4"/>
    </row>
    <row r="832" spans="28:54"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/>
      <c r="BB832" s="54"/>
    </row>
    <row r="833" spans="28:54"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  <c r="AY833" s="54"/>
      <c r="AZ833" s="54"/>
      <c r="BA833" s="54"/>
      <c r="BB833" s="54"/>
    </row>
    <row r="834" spans="28:54"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4"/>
    </row>
    <row r="835" spans="28:54"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  <c r="AY835" s="54"/>
      <c r="AZ835" s="54"/>
      <c r="BA835" s="54"/>
      <c r="BB835" s="54"/>
    </row>
    <row r="836" spans="28:54"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4"/>
    </row>
    <row r="837" spans="28:54"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  <c r="AY837" s="54"/>
      <c r="AZ837" s="54"/>
      <c r="BA837" s="54"/>
      <c r="BB837" s="54"/>
    </row>
    <row r="838" spans="28:54"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  <c r="AY838" s="54"/>
      <c r="AZ838" s="54"/>
      <c r="BA838" s="54"/>
      <c r="BB838" s="54"/>
    </row>
    <row r="839" spans="28:54"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  <c r="AY839" s="54"/>
      <c r="AZ839" s="54"/>
      <c r="BA839" s="54"/>
      <c r="BB839" s="54"/>
    </row>
    <row r="840" spans="28:54"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  <c r="AY840" s="54"/>
      <c r="AZ840" s="54"/>
      <c r="BA840" s="54"/>
      <c r="BB840" s="54"/>
    </row>
    <row r="841" spans="28:54"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4"/>
    </row>
    <row r="842" spans="28:54"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  <c r="AY842" s="54"/>
      <c r="AZ842" s="54"/>
      <c r="BA842" s="54"/>
      <c r="BB842" s="54"/>
    </row>
    <row r="843" spans="28:54"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</row>
    <row r="844" spans="28:54"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  <c r="AY844" s="54"/>
      <c r="AZ844" s="54"/>
      <c r="BA844" s="54"/>
      <c r="BB844" s="54"/>
    </row>
    <row r="845" spans="28:54"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  <c r="AY845" s="54"/>
      <c r="AZ845" s="54"/>
      <c r="BA845" s="54"/>
      <c r="BB845" s="54"/>
    </row>
    <row r="846" spans="28:54"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</row>
    <row r="847" spans="28:54"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</row>
    <row r="848" spans="28:54"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</row>
    <row r="849" spans="28:54"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</row>
    <row r="850" spans="28:54"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</row>
    <row r="851" spans="28:54"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</row>
    <row r="852" spans="28:54"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</row>
    <row r="853" spans="28:54"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</row>
    <row r="854" spans="28:54"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</row>
    <row r="855" spans="28:54"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</row>
    <row r="856" spans="28:54"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</row>
    <row r="857" spans="28:54"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</row>
    <row r="858" spans="28:54"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</row>
    <row r="859" spans="28:54"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</row>
    <row r="860" spans="28:54"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  <c r="AY860" s="54"/>
      <c r="AZ860" s="54"/>
      <c r="BA860" s="54"/>
      <c r="BB860" s="54"/>
    </row>
    <row r="861" spans="28:54"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4"/>
    </row>
    <row r="862" spans="28:54"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  <c r="BA862" s="54"/>
      <c r="BB862" s="54"/>
    </row>
    <row r="863" spans="28:54"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4"/>
    </row>
    <row r="864" spans="28:54"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/>
      <c r="BB864" s="54"/>
    </row>
    <row r="865" spans="28:54"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4"/>
    </row>
    <row r="866" spans="28:54"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/>
      <c r="BB866" s="54"/>
    </row>
    <row r="867" spans="28:54"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4"/>
    </row>
    <row r="868" spans="28:54"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/>
      <c r="BB868" s="54"/>
    </row>
    <row r="869" spans="28:54"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4"/>
    </row>
    <row r="870" spans="28:54"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  <c r="AY870" s="54"/>
      <c r="AZ870" s="54"/>
      <c r="BA870" s="54"/>
      <c r="BB870" s="54"/>
    </row>
    <row r="871" spans="28:54"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  <c r="AY871" s="54"/>
      <c r="AZ871" s="54"/>
      <c r="BA871" s="54"/>
      <c r="BB871" s="54"/>
    </row>
    <row r="872" spans="28:54"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/>
      <c r="BB872" s="54"/>
    </row>
    <row r="873" spans="28:54"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  <c r="AY873" s="54"/>
      <c r="AZ873" s="54"/>
      <c r="BA873" s="54"/>
      <c r="BB873" s="54"/>
    </row>
    <row r="874" spans="28:54"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  <c r="AY874" s="54"/>
      <c r="AZ874" s="54"/>
      <c r="BA874" s="54"/>
      <c r="BB874" s="54"/>
    </row>
    <row r="875" spans="28:54"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  <c r="AY875" s="54"/>
      <c r="AZ875" s="54"/>
      <c r="BA875" s="54"/>
      <c r="BB875" s="54"/>
    </row>
    <row r="876" spans="28:54"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  <c r="AY876" s="54"/>
      <c r="AZ876" s="54"/>
      <c r="BA876" s="54"/>
      <c r="BB876" s="54"/>
    </row>
    <row r="877" spans="28:54"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  <c r="AY877" s="54"/>
      <c r="AZ877" s="54"/>
      <c r="BA877" s="54"/>
      <c r="BB877" s="54"/>
    </row>
    <row r="878" spans="28:54"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  <c r="AY878" s="54"/>
      <c r="AZ878" s="54"/>
      <c r="BA878" s="54"/>
      <c r="BB878" s="54"/>
    </row>
    <row r="879" spans="28:54"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  <c r="AY879" s="54"/>
      <c r="AZ879" s="54"/>
      <c r="BA879" s="54"/>
      <c r="BB879" s="54"/>
    </row>
    <row r="880" spans="28:54"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4"/>
    </row>
    <row r="881" spans="28:54"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</row>
    <row r="882" spans="28:54"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  <c r="AY882" s="54"/>
      <c r="AZ882" s="54"/>
      <c r="BA882" s="54"/>
      <c r="BB882" s="54"/>
    </row>
    <row r="883" spans="28:54"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  <c r="AY883" s="54"/>
      <c r="AZ883" s="54"/>
      <c r="BA883" s="54"/>
      <c r="BB883" s="54"/>
    </row>
    <row r="884" spans="28:54"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</row>
    <row r="885" spans="28:54"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</row>
    <row r="886" spans="28:54"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</row>
    <row r="887" spans="28:54"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</row>
    <row r="888" spans="28:54"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</row>
    <row r="889" spans="28:54"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</row>
    <row r="890" spans="28:54"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</row>
    <row r="891" spans="28:54"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</row>
    <row r="892" spans="28:54"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</row>
    <row r="893" spans="28:54"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</row>
    <row r="894" spans="28:54"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</row>
    <row r="895" spans="28:54"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</row>
    <row r="896" spans="28:54"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</row>
    <row r="897" spans="28:54"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</row>
    <row r="898" spans="28:54"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</row>
    <row r="899" spans="28:54"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</row>
    <row r="900" spans="28:54"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  <c r="BA900" s="54"/>
      <c r="BB900" s="54"/>
    </row>
    <row r="901" spans="28:54"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  <c r="BA901" s="54"/>
      <c r="BB901" s="54"/>
    </row>
    <row r="902" spans="28:54"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4"/>
    </row>
    <row r="903" spans="28:54"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4"/>
    </row>
    <row r="904" spans="28:54"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/>
      <c r="BB904" s="54"/>
    </row>
    <row r="905" spans="28:54"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4"/>
    </row>
    <row r="906" spans="28:54"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/>
      <c r="BB906" s="54"/>
    </row>
    <row r="907" spans="28:54"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4"/>
    </row>
    <row r="908" spans="28:54"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4"/>
    </row>
    <row r="909" spans="28:54"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4"/>
    </row>
    <row r="910" spans="28:54"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4"/>
    </row>
    <row r="911" spans="28:54"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4"/>
    </row>
    <row r="912" spans="28:54"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4"/>
    </row>
    <row r="913" spans="28:54"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  <c r="AZ913" s="54"/>
      <c r="BA913" s="54"/>
      <c r="BB913" s="54"/>
    </row>
    <row r="914" spans="28:54"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  <c r="AY914" s="54"/>
      <c r="AZ914" s="54"/>
      <c r="BA914" s="54"/>
      <c r="BB914" s="54"/>
    </row>
    <row r="915" spans="28:54"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  <c r="AY915" s="54"/>
      <c r="AZ915" s="54"/>
      <c r="BA915" s="54"/>
      <c r="BB915" s="54"/>
    </row>
    <row r="916" spans="28:54"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54"/>
      <c r="BA916" s="54"/>
      <c r="BB916" s="54"/>
    </row>
    <row r="917" spans="28:54"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4"/>
    </row>
    <row r="918" spans="28:54"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4"/>
    </row>
    <row r="919" spans="28:54"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</row>
    <row r="920" spans="28:54"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4"/>
    </row>
    <row r="921" spans="28:54"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4"/>
    </row>
    <row r="922" spans="28:54"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</row>
    <row r="923" spans="28:54"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</row>
    <row r="924" spans="28:54"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</row>
    <row r="925" spans="28:54"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</row>
    <row r="926" spans="28:54"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</row>
    <row r="927" spans="28:54"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</row>
    <row r="928" spans="28:54"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</row>
    <row r="929" spans="28:54"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</row>
    <row r="930" spans="28:54"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</row>
    <row r="931" spans="28:54"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</row>
    <row r="932" spans="28:54"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</row>
    <row r="933" spans="28:54"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</row>
    <row r="934" spans="28:54"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</row>
    <row r="935" spans="28:54"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</row>
    <row r="936" spans="28:54"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</row>
    <row r="937" spans="28:54"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</row>
    <row r="938" spans="28:54"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</row>
    <row r="939" spans="28:54"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</row>
    <row r="940" spans="28:54"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  <c r="AY940" s="54"/>
      <c r="AZ940" s="54"/>
      <c r="BA940" s="54"/>
      <c r="BB940" s="54"/>
    </row>
    <row r="941" spans="28:54"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  <c r="AY941" s="54"/>
      <c r="AZ941" s="54"/>
      <c r="BA941" s="54"/>
      <c r="BB941" s="54"/>
    </row>
    <row r="942" spans="28:54"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  <c r="AY942" s="54"/>
      <c r="AZ942" s="54"/>
      <c r="BA942" s="54"/>
      <c r="BB942" s="54"/>
    </row>
    <row r="943" spans="28:54"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  <c r="BA943" s="54"/>
      <c r="BB943" s="54"/>
    </row>
    <row r="944" spans="28:54"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/>
      <c r="BB944" s="54"/>
    </row>
    <row r="945" spans="28:54"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  <c r="BA945" s="54"/>
      <c r="BB945" s="54"/>
    </row>
    <row r="946" spans="28:54"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/>
      <c r="BB946" s="54"/>
    </row>
    <row r="947" spans="28:54"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  <c r="BA947" s="54"/>
      <c r="BB947" s="54"/>
    </row>
    <row r="948" spans="28:54"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/>
      <c r="BB948" s="54"/>
    </row>
    <row r="949" spans="28:54"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  <c r="AY949" s="54"/>
      <c r="AZ949" s="54"/>
      <c r="BA949" s="54"/>
      <c r="BB949" s="54"/>
    </row>
    <row r="950" spans="28:54"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  <c r="AY950" s="54"/>
      <c r="AZ950" s="54"/>
      <c r="BA950" s="54"/>
      <c r="BB950" s="54"/>
    </row>
    <row r="951" spans="28:54"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  <c r="AY951" s="54"/>
      <c r="AZ951" s="54"/>
      <c r="BA951" s="54"/>
      <c r="BB951" s="54"/>
    </row>
    <row r="952" spans="28:54"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4"/>
    </row>
    <row r="953" spans="28:54"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</row>
    <row r="954" spans="28:54"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</row>
    <row r="955" spans="28:54"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</row>
    <row r="956" spans="28:54"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</row>
    <row r="957" spans="28:54"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</row>
    <row r="958" spans="28:54"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  <c r="BA958" s="54"/>
      <c r="BB958" s="54"/>
    </row>
    <row r="959" spans="28:54"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4"/>
    </row>
    <row r="960" spans="28:54"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</row>
    <row r="961" spans="28:54"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</row>
    <row r="962" spans="28:54"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</row>
    <row r="963" spans="28:54"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</row>
    <row r="964" spans="28:54"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</row>
    <row r="965" spans="28:54"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</row>
    <row r="966" spans="28:54"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</row>
    <row r="967" spans="28:54"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</row>
    <row r="968" spans="28:54"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</row>
    <row r="969" spans="28:54"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</row>
    <row r="970" spans="28:54"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</row>
    <row r="971" spans="28:54"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</row>
    <row r="972" spans="28:54"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</row>
    <row r="973" spans="28:54"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</row>
    <row r="974" spans="28:54"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</row>
    <row r="975" spans="28:54"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</row>
    <row r="976" spans="28:54"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</row>
    <row r="977" spans="28:54"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</row>
    <row r="978" spans="28:54"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</row>
    <row r="979" spans="28:54"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</row>
    <row r="980" spans="28:54"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  <c r="AY980" s="54"/>
      <c r="AZ980" s="54"/>
      <c r="BA980" s="54"/>
      <c r="BB980" s="54"/>
    </row>
    <row r="981" spans="28:54"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  <c r="BA981" s="54"/>
      <c r="BB981" s="54"/>
    </row>
    <row r="982" spans="28:54"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  <c r="BA982" s="54"/>
      <c r="BB982" s="54"/>
    </row>
    <row r="983" spans="28:54"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  <c r="BA983" s="54"/>
      <c r="BB983" s="54"/>
    </row>
    <row r="984" spans="28:54"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/>
      <c r="BB984" s="54"/>
    </row>
    <row r="985" spans="28:54"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  <c r="BA985" s="54"/>
      <c r="BB985" s="54"/>
    </row>
    <row r="986" spans="28:54"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/>
      <c r="BB986" s="54"/>
    </row>
    <row r="987" spans="28:54"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  <c r="AY987" s="54"/>
      <c r="AZ987" s="54"/>
      <c r="BA987" s="54"/>
      <c r="BB987" s="54"/>
    </row>
    <row r="988" spans="28:54"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4"/>
    </row>
    <row r="989" spans="28:54"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  <c r="AY989" s="54"/>
      <c r="AZ989" s="54"/>
      <c r="BA989" s="54"/>
      <c r="BB989" s="54"/>
    </row>
    <row r="990" spans="28:54"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  <c r="AY990" s="54"/>
      <c r="AZ990" s="54"/>
      <c r="BA990" s="54"/>
      <c r="BB990" s="54"/>
    </row>
    <row r="991" spans="28:54"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  <c r="AY991" s="54"/>
      <c r="AZ991" s="54"/>
      <c r="BA991" s="54"/>
      <c r="BB991" s="54"/>
    </row>
    <row r="992" spans="28:54"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/>
      <c r="BB992" s="54"/>
    </row>
    <row r="993" spans="28:54"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  <c r="AY993" s="54"/>
      <c r="AZ993" s="54"/>
      <c r="BA993" s="54"/>
      <c r="BB993" s="54"/>
    </row>
    <row r="994" spans="28:54"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  <c r="AY994" s="54"/>
      <c r="AZ994" s="54"/>
      <c r="BA994" s="54"/>
      <c r="BB994" s="54"/>
    </row>
    <row r="995" spans="28:54"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</row>
    <row r="996" spans="28:54"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  <c r="AZ996" s="54"/>
      <c r="BA996" s="54"/>
      <c r="BB996" s="54"/>
    </row>
    <row r="997" spans="28:54"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  <c r="AY997" s="54"/>
      <c r="AZ997" s="54"/>
      <c r="BA997" s="54"/>
      <c r="BB997" s="54"/>
    </row>
    <row r="998" spans="28:54"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</row>
    <row r="999" spans="28:54"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</row>
    <row r="1000" spans="28:54"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P1010"/>
  <sheetViews>
    <sheetView tabSelected="1" topLeftCell="FL1" workbookViewId="0">
      <pane ySplit="2" topLeftCell="A81" activePane="bottomLeft" state="frozen"/>
      <selection pane="bottomLeft" activeCell="EG3" sqref="EG3"/>
    </sheetView>
  </sheetViews>
  <sheetFormatPr defaultColWidth="12.6640625" defaultRowHeight="15.75" customHeight="1"/>
  <cols>
    <col min="7" max="7" width="18.6640625" customWidth="1"/>
    <col min="8" max="8" width="17.6640625" customWidth="1"/>
    <col min="9" max="9" width="22.88671875" customWidth="1"/>
    <col min="12" max="12" width="23" customWidth="1"/>
    <col min="16" max="16" width="26.109375" customWidth="1"/>
    <col min="17" max="17" width="21.33203125" customWidth="1"/>
    <col min="18" max="18" width="19.109375" customWidth="1"/>
    <col min="20" max="20" width="17.6640625" customWidth="1"/>
    <col min="21" max="21" width="13.44140625" customWidth="1"/>
    <col min="22" max="22" width="10.88671875" customWidth="1"/>
    <col min="23" max="23" width="15" customWidth="1"/>
    <col min="24" max="24" width="15.88671875" customWidth="1"/>
    <col min="25" max="25" width="18.33203125" customWidth="1"/>
    <col min="26" max="26" width="18.44140625" customWidth="1"/>
    <col min="29" max="29" width="20.77734375" customWidth="1"/>
    <col min="30" max="30" width="18.33203125" customWidth="1"/>
    <col min="31" max="31" width="22.44140625" customWidth="1"/>
    <col min="32" max="32" width="19.6640625" customWidth="1"/>
    <col min="34" max="34" width="20" customWidth="1"/>
    <col min="37" max="37" width="20.6640625" customWidth="1"/>
    <col min="43" max="43" width="16.44140625" customWidth="1"/>
    <col min="44" max="44" width="22" customWidth="1"/>
    <col min="45" max="45" width="18.88671875" customWidth="1"/>
    <col min="46" max="46" width="15.77734375" customWidth="1"/>
    <col min="54" max="54" width="18.6640625" customWidth="1"/>
    <col min="55" max="55" width="16.21875" customWidth="1"/>
    <col min="56" max="56" width="22.21875" customWidth="1"/>
    <col min="57" max="57" width="26.33203125" customWidth="1"/>
    <col min="73" max="73" width="18" customWidth="1"/>
    <col min="82" max="82" width="15.77734375" customWidth="1"/>
    <col min="83" max="83" width="22.21875" customWidth="1"/>
    <col min="86" max="86" width="19.6640625" customWidth="1"/>
    <col min="88" max="88" width="8.77734375" customWidth="1"/>
    <col min="105" max="105" width="20.6640625" customWidth="1"/>
    <col min="108" max="108" width="12.33203125" customWidth="1"/>
    <col min="123" max="123" width="19.6640625" customWidth="1"/>
    <col min="125" max="125" width="26.21875" customWidth="1"/>
    <col min="141" max="141" width="27.21875" customWidth="1"/>
    <col min="143" max="143" width="17.6640625" customWidth="1"/>
    <col min="159" max="159" width="27" customWidth="1"/>
    <col min="161" max="161" width="20.109375" customWidth="1"/>
    <col min="162" max="162" width="19" customWidth="1"/>
    <col min="163" max="163" width="18.109375" customWidth="1"/>
    <col min="164" max="164" width="17.21875" customWidth="1"/>
    <col min="165" max="165" width="20.21875" customWidth="1"/>
    <col min="166" max="166" width="19.21875" customWidth="1"/>
    <col min="167" max="167" width="20" customWidth="1"/>
    <col min="168" max="168" width="18" customWidth="1"/>
    <col min="169" max="169" width="19.33203125" customWidth="1"/>
    <col min="170" max="171" width="18.88671875" customWidth="1"/>
    <col min="172" max="172" width="19.6640625" customWidth="1"/>
    <col min="173" max="173" width="19.33203125" customWidth="1"/>
    <col min="174" max="174" width="17.77734375" customWidth="1"/>
    <col min="175" max="175" width="16.88671875" customWidth="1"/>
    <col min="176" max="176" width="18.33203125" customWidth="1"/>
    <col min="177" max="177" width="21.88671875" customWidth="1"/>
    <col min="178" max="178" width="18.77734375" customWidth="1"/>
    <col min="179" max="179" width="21.6640625" customWidth="1"/>
    <col min="180" max="180" width="17.44140625" customWidth="1"/>
    <col min="181" max="183" width="19" customWidth="1"/>
    <col min="184" max="184" width="21.21875" customWidth="1"/>
    <col min="185" max="185" width="20.77734375" customWidth="1"/>
    <col min="186" max="186" width="17.6640625" customWidth="1"/>
    <col min="187" max="187" width="23" customWidth="1"/>
    <col min="188" max="188" width="21.44140625" customWidth="1"/>
    <col min="189" max="189" width="20.21875" customWidth="1"/>
    <col min="190" max="190" width="18.77734375" customWidth="1"/>
    <col min="191" max="191" width="16.21875" customWidth="1"/>
    <col min="192" max="192" width="17.33203125" customWidth="1"/>
    <col min="193" max="193" width="17.77734375" customWidth="1"/>
    <col min="194" max="194" width="16.109375" customWidth="1"/>
    <col min="195" max="195" width="19.6640625" customWidth="1"/>
  </cols>
  <sheetData>
    <row r="1" spans="1:198" ht="13.2">
      <c r="A1" s="127" t="s">
        <v>20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7"/>
      <c r="P1" s="5" t="s">
        <v>28</v>
      </c>
      <c r="Q1" s="8"/>
      <c r="R1" s="10"/>
      <c r="S1" s="124" t="s">
        <v>34</v>
      </c>
      <c r="T1" s="125"/>
      <c r="U1" s="5"/>
      <c r="V1" s="5"/>
      <c r="W1" s="5"/>
      <c r="X1" s="5"/>
      <c r="Y1" s="5"/>
      <c r="Z1" s="7"/>
      <c r="AA1" s="127" t="s">
        <v>35</v>
      </c>
      <c r="AB1" s="125"/>
      <c r="AC1" s="125"/>
      <c r="AD1" s="125"/>
      <c r="AE1" s="125"/>
      <c r="AF1" s="125"/>
      <c r="AG1" s="125"/>
      <c r="AH1" s="7"/>
      <c r="AI1" s="127" t="s">
        <v>37</v>
      </c>
      <c r="AJ1" s="125"/>
      <c r="AK1" s="7"/>
      <c r="AL1" s="128" t="s">
        <v>39</v>
      </c>
      <c r="AM1" s="125"/>
      <c r="AN1" s="125"/>
      <c r="AO1" s="125"/>
      <c r="AP1" s="14"/>
      <c r="AQ1" s="128" t="s">
        <v>44</v>
      </c>
      <c r="AR1" s="125"/>
      <c r="AS1" s="125"/>
      <c r="AT1" s="125"/>
      <c r="AU1" s="7"/>
      <c r="AV1" s="127" t="s">
        <v>48</v>
      </c>
      <c r="AW1" s="125"/>
      <c r="AX1" s="125"/>
      <c r="AY1" s="125"/>
      <c r="AZ1" s="125"/>
      <c r="BA1" s="7"/>
      <c r="BB1" s="127" t="s">
        <v>52</v>
      </c>
      <c r="BC1" s="125"/>
      <c r="BD1" s="125"/>
      <c r="BE1" s="125"/>
      <c r="BF1" s="10"/>
      <c r="BG1" s="127" t="s">
        <v>56</v>
      </c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7"/>
      <c r="BS1" s="124" t="s">
        <v>61</v>
      </c>
      <c r="BT1" s="125"/>
      <c r="BU1" s="125"/>
      <c r="BV1" s="125"/>
      <c r="BW1" s="125"/>
      <c r="BX1" s="125"/>
      <c r="BY1" s="125"/>
      <c r="BZ1" s="125"/>
      <c r="CA1" s="125"/>
      <c r="CB1" s="125"/>
      <c r="CC1" s="125"/>
      <c r="CD1" s="125"/>
      <c r="CE1" s="19"/>
      <c r="CF1" s="124" t="s">
        <v>16</v>
      </c>
      <c r="CG1" s="125"/>
      <c r="CH1" s="125"/>
      <c r="CI1" s="12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5"/>
      <c r="CV1" s="125"/>
      <c r="CW1" s="125"/>
      <c r="CX1" s="125"/>
      <c r="CY1" s="125"/>
      <c r="CZ1" s="125"/>
      <c r="DA1" s="125"/>
      <c r="DB1" s="125"/>
      <c r="DC1" s="125"/>
      <c r="DD1" s="125"/>
      <c r="DE1" s="125"/>
      <c r="DF1" s="125"/>
      <c r="DG1" s="125"/>
      <c r="DH1" s="125"/>
      <c r="DI1" s="125"/>
      <c r="DJ1" s="125"/>
      <c r="DK1" s="125"/>
      <c r="DL1" s="125"/>
      <c r="DM1" s="125"/>
      <c r="DN1" s="125"/>
      <c r="DO1" s="125"/>
      <c r="DP1" s="125"/>
      <c r="DQ1" s="125"/>
      <c r="DR1" s="125"/>
      <c r="DS1" s="125"/>
      <c r="DT1" s="125"/>
      <c r="DU1" s="125"/>
      <c r="DV1" s="125"/>
      <c r="DW1" s="125"/>
      <c r="DX1" s="125"/>
      <c r="DY1" s="125"/>
      <c r="DZ1" s="125"/>
      <c r="EA1" s="125"/>
      <c r="EB1" s="125"/>
      <c r="EC1" s="125"/>
      <c r="ED1" s="125"/>
      <c r="EE1" s="125"/>
      <c r="EF1" s="125"/>
      <c r="EG1" s="125"/>
      <c r="EH1" s="125"/>
      <c r="EI1" s="125"/>
      <c r="EJ1" s="125"/>
      <c r="EK1" s="125"/>
      <c r="EL1" s="125"/>
      <c r="EM1" s="125"/>
      <c r="EN1" s="125"/>
      <c r="EO1" s="125"/>
      <c r="EP1" s="125"/>
      <c r="EQ1" s="125"/>
      <c r="ER1" s="125"/>
      <c r="ES1" s="125"/>
      <c r="ET1" s="125"/>
      <c r="EU1" s="125"/>
      <c r="EV1" s="125"/>
      <c r="EW1" s="125"/>
      <c r="EX1" s="125"/>
      <c r="EY1" s="125"/>
      <c r="EZ1" s="125"/>
      <c r="FA1" s="125"/>
      <c r="FB1" s="125"/>
      <c r="FC1" s="125"/>
      <c r="FD1" s="125"/>
      <c r="FE1" s="125"/>
      <c r="FF1" s="125"/>
      <c r="FG1" s="125"/>
      <c r="FH1" s="125"/>
      <c r="FI1" s="125"/>
      <c r="FJ1" s="125"/>
      <c r="FK1" s="125"/>
      <c r="FL1" s="125"/>
      <c r="FM1" s="125"/>
      <c r="FN1" s="125"/>
      <c r="FO1" s="125"/>
      <c r="FP1" s="125"/>
      <c r="FQ1" s="125"/>
      <c r="FR1" s="125"/>
      <c r="FS1" s="125"/>
      <c r="FT1" s="125"/>
      <c r="FU1" s="125"/>
      <c r="FV1" s="125"/>
      <c r="FW1" s="125"/>
      <c r="FX1" s="125"/>
      <c r="FY1" s="125"/>
      <c r="FZ1" s="125"/>
      <c r="GA1" s="125"/>
      <c r="GB1" s="125"/>
      <c r="GC1" s="125"/>
      <c r="GD1" s="125"/>
      <c r="GE1" s="125"/>
      <c r="GF1" s="125"/>
      <c r="GG1" s="125"/>
      <c r="GH1" s="125"/>
      <c r="GI1" s="125"/>
      <c r="GJ1" s="125"/>
      <c r="GK1" s="125"/>
      <c r="GL1" s="125"/>
      <c r="GM1" s="125"/>
      <c r="GN1" s="21"/>
      <c r="GO1" s="21"/>
      <c r="GP1" s="21"/>
    </row>
    <row r="2" spans="1:198" ht="56.25" customHeight="1">
      <c r="A2" s="14" t="s">
        <v>94</v>
      </c>
      <c r="B2" s="14" t="s">
        <v>95</v>
      </c>
      <c r="C2" s="14" t="s">
        <v>2</v>
      </c>
      <c r="D2" s="14" t="s">
        <v>36</v>
      </c>
      <c r="E2" s="14" t="s">
        <v>96</v>
      </c>
      <c r="F2" s="14" t="s">
        <v>97</v>
      </c>
      <c r="G2" s="14" t="s">
        <v>98</v>
      </c>
      <c r="H2" s="14" t="s">
        <v>99</v>
      </c>
      <c r="I2" s="14" t="s">
        <v>101</v>
      </c>
      <c r="J2" s="14" t="s">
        <v>103</v>
      </c>
      <c r="K2" s="22" t="s">
        <v>104</v>
      </c>
      <c r="L2" s="14" t="s">
        <v>105</v>
      </c>
      <c r="M2" s="14" t="s">
        <v>106</v>
      </c>
      <c r="N2" s="14" t="s">
        <v>107</v>
      </c>
      <c r="O2" s="10"/>
      <c r="P2" s="14" t="s">
        <v>108</v>
      </c>
      <c r="Q2" s="14" t="s">
        <v>109</v>
      </c>
      <c r="R2" s="14"/>
      <c r="S2" s="14" t="s">
        <v>110</v>
      </c>
      <c r="T2" s="14" t="s">
        <v>111</v>
      </c>
      <c r="U2" s="14" t="s">
        <v>112</v>
      </c>
      <c r="V2" s="23" t="s">
        <v>114</v>
      </c>
      <c r="W2" s="14" t="s">
        <v>117</v>
      </c>
      <c r="X2" s="14" t="s">
        <v>119</v>
      </c>
      <c r="Y2" s="14" t="s">
        <v>121</v>
      </c>
      <c r="Z2" s="10"/>
      <c r="AA2" s="14" t="s">
        <v>124</v>
      </c>
      <c r="AB2" s="14" t="s">
        <v>114</v>
      </c>
      <c r="AC2" s="14" t="s">
        <v>128</v>
      </c>
      <c r="AD2" s="14" t="s">
        <v>132</v>
      </c>
      <c r="AE2" s="14" t="s">
        <v>135</v>
      </c>
      <c r="AF2" s="14" t="s">
        <v>138</v>
      </c>
      <c r="AG2" s="14" t="s">
        <v>140</v>
      </c>
      <c r="AH2" s="10"/>
      <c r="AI2" s="14" t="s">
        <v>143</v>
      </c>
      <c r="AJ2" s="14" t="s">
        <v>98</v>
      </c>
      <c r="AK2" s="10"/>
      <c r="AL2" s="14" t="s">
        <v>143</v>
      </c>
      <c r="AM2" s="14" t="s">
        <v>148</v>
      </c>
      <c r="AN2" s="14" t="s">
        <v>98</v>
      </c>
      <c r="AO2" s="14" t="s">
        <v>151</v>
      </c>
      <c r="AP2" s="14"/>
      <c r="AQ2" s="14" t="s">
        <v>44</v>
      </c>
      <c r="AR2" s="14" t="s">
        <v>157</v>
      </c>
      <c r="AS2" s="14" t="s">
        <v>159</v>
      </c>
      <c r="AT2" s="14" t="s">
        <v>157</v>
      </c>
      <c r="AU2" s="10"/>
      <c r="AV2" s="14" t="s">
        <v>163</v>
      </c>
      <c r="AW2" s="14" t="s">
        <v>165</v>
      </c>
      <c r="AX2" s="14" t="s">
        <v>167</v>
      </c>
      <c r="AY2" s="14" t="s">
        <v>169</v>
      </c>
      <c r="AZ2" s="14" t="s">
        <v>171</v>
      </c>
      <c r="BA2" s="10"/>
      <c r="BB2" s="14" t="s">
        <v>172</v>
      </c>
      <c r="BC2" s="14" t="s">
        <v>173</v>
      </c>
      <c r="BD2" s="14" t="s">
        <v>174</v>
      </c>
      <c r="BE2" s="14" t="s">
        <v>175</v>
      </c>
      <c r="BF2" s="10"/>
      <c r="BG2" s="14" t="s">
        <v>110</v>
      </c>
      <c r="BH2" s="14" t="s">
        <v>108</v>
      </c>
      <c r="BI2" s="14" t="s">
        <v>111</v>
      </c>
      <c r="BJ2" s="14" t="s">
        <v>114</v>
      </c>
      <c r="BK2" s="14" t="s">
        <v>119</v>
      </c>
      <c r="BL2" s="14" t="s">
        <v>176</v>
      </c>
      <c r="BM2" s="14" t="s">
        <v>177</v>
      </c>
      <c r="BN2" s="14" t="s">
        <v>178</v>
      </c>
      <c r="BO2" s="14" t="s">
        <v>179</v>
      </c>
      <c r="BP2" s="14" t="s">
        <v>180</v>
      </c>
      <c r="BQ2" s="14" t="s">
        <v>181</v>
      </c>
      <c r="BR2" s="10"/>
      <c r="BS2" s="14" t="s">
        <v>182</v>
      </c>
      <c r="BT2" s="14" t="s">
        <v>96</v>
      </c>
      <c r="BU2" s="14" t="s">
        <v>183</v>
      </c>
      <c r="BV2" s="14" t="s">
        <v>184</v>
      </c>
      <c r="BW2" s="14" t="s">
        <v>185</v>
      </c>
      <c r="BX2" s="14" t="s">
        <v>187</v>
      </c>
      <c r="BY2" s="14" t="s">
        <v>188</v>
      </c>
      <c r="BZ2" s="14" t="s">
        <v>189</v>
      </c>
      <c r="CA2" s="14" t="s">
        <v>190</v>
      </c>
      <c r="CB2" s="14" t="s">
        <v>191</v>
      </c>
      <c r="CC2" s="14" t="s">
        <v>192</v>
      </c>
      <c r="CD2" s="14" t="s">
        <v>193</v>
      </c>
      <c r="CE2" s="27"/>
      <c r="CF2" s="14" t="s">
        <v>36</v>
      </c>
      <c r="CG2" s="14" t="s">
        <v>40</v>
      </c>
      <c r="CH2" s="14" t="s">
        <v>41</v>
      </c>
      <c r="CI2" s="14" t="s">
        <v>43</v>
      </c>
      <c r="CJ2" s="14" t="s">
        <v>45</v>
      </c>
      <c r="CK2" s="14" t="s">
        <v>46</v>
      </c>
      <c r="CL2" s="14" t="s">
        <v>47</v>
      </c>
      <c r="CM2" s="14" t="s">
        <v>49</v>
      </c>
      <c r="CN2" s="14" t="s">
        <v>50</v>
      </c>
      <c r="CO2" s="14" t="s">
        <v>51</v>
      </c>
      <c r="CP2" s="14" t="s">
        <v>55</v>
      </c>
      <c r="CQ2" s="14" t="s">
        <v>57</v>
      </c>
      <c r="CR2" s="14" t="s">
        <v>58</v>
      </c>
      <c r="CS2" s="14" t="s">
        <v>59</v>
      </c>
      <c r="CT2" s="14" t="s">
        <v>60</v>
      </c>
      <c r="CU2" s="14" t="s">
        <v>62</v>
      </c>
      <c r="CV2" s="14" t="s">
        <v>63</v>
      </c>
      <c r="CW2" s="14" t="s">
        <v>64</v>
      </c>
      <c r="CX2" s="14" t="s">
        <v>65</v>
      </c>
      <c r="CY2" s="14" t="s">
        <v>66</v>
      </c>
      <c r="CZ2" s="14" t="s">
        <v>67</v>
      </c>
      <c r="DA2" s="14" t="s">
        <v>68</v>
      </c>
      <c r="DB2" s="14" t="s">
        <v>69</v>
      </c>
      <c r="DC2" s="14" t="s">
        <v>70</v>
      </c>
      <c r="DD2" s="14" t="s">
        <v>71</v>
      </c>
      <c r="DE2" s="14" t="s">
        <v>72</v>
      </c>
      <c r="DF2" s="14" t="s">
        <v>73</v>
      </c>
      <c r="DG2" s="14" t="s">
        <v>74</v>
      </c>
      <c r="DH2" s="14" t="s">
        <v>75</v>
      </c>
      <c r="DI2" s="14" t="s">
        <v>76</v>
      </c>
      <c r="DJ2" s="14" t="s">
        <v>77</v>
      </c>
      <c r="DK2" s="14" t="s">
        <v>78</v>
      </c>
      <c r="DL2" s="14" t="s">
        <v>79</v>
      </c>
      <c r="DM2" s="14" t="s">
        <v>80</v>
      </c>
      <c r="DN2" s="14" t="s">
        <v>81</v>
      </c>
      <c r="DO2" s="14" t="s">
        <v>82</v>
      </c>
      <c r="DP2" s="14" t="s">
        <v>83</v>
      </c>
      <c r="DQ2" s="14" t="s">
        <v>84</v>
      </c>
      <c r="DR2" s="14" t="s">
        <v>85</v>
      </c>
      <c r="DS2" s="14" t="s">
        <v>86</v>
      </c>
      <c r="DT2" s="14" t="s">
        <v>87</v>
      </c>
      <c r="DU2" s="14" t="s">
        <v>88</v>
      </c>
      <c r="DV2" s="14" t="s">
        <v>89</v>
      </c>
      <c r="DW2" s="14" t="s">
        <v>90</v>
      </c>
      <c r="DX2" s="14" t="s">
        <v>50</v>
      </c>
      <c r="DY2" s="14" t="s">
        <v>51</v>
      </c>
      <c r="DZ2" s="14" t="s">
        <v>91</v>
      </c>
      <c r="EA2" s="14" t="s">
        <v>92</v>
      </c>
      <c r="EB2" s="14" t="s">
        <v>93</v>
      </c>
      <c r="EC2" s="14" t="s">
        <v>59</v>
      </c>
      <c r="ED2" s="14" t="s">
        <v>60</v>
      </c>
      <c r="EE2" s="14" t="s">
        <v>62</v>
      </c>
      <c r="EF2" s="14" t="s">
        <v>63</v>
      </c>
      <c r="EG2" s="14" t="s">
        <v>64</v>
      </c>
      <c r="EH2" s="14" t="s">
        <v>65</v>
      </c>
      <c r="EI2" s="14" t="s">
        <v>66</v>
      </c>
      <c r="EJ2" s="14" t="s">
        <v>67</v>
      </c>
      <c r="EK2" s="14" t="s">
        <v>100</v>
      </c>
      <c r="EL2" s="14" t="s">
        <v>102</v>
      </c>
      <c r="EM2" s="14" t="s">
        <v>88</v>
      </c>
      <c r="EN2" s="14" t="s">
        <v>89</v>
      </c>
      <c r="EO2" s="14" t="s">
        <v>90</v>
      </c>
      <c r="EP2" s="14" t="s">
        <v>50</v>
      </c>
      <c r="EQ2" s="14" t="s">
        <v>51</v>
      </c>
      <c r="ER2" s="14" t="s">
        <v>91</v>
      </c>
      <c r="ES2" s="14" t="s">
        <v>57</v>
      </c>
      <c r="ET2" s="14" t="s">
        <v>58</v>
      </c>
      <c r="EU2" s="14" t="s">
        <v>59</v>
      </c>
      <c r="EV2" s="14" t="s">
        <v>60</v>
      </c>
      <c r="EW2" s="14" t="s">
        <v>62</v>
      </c>
      <c r="EX2" s="14" t="s">
        <v>63</v>
      </c>
      <c r="EY2" s="14" t="s">
        <v>64</v>
      </c>
      <c r="EZ2" s="14" t="s">
        <v>65</v>
      </c>
      <c r="FA2" s="14" t="s">
        <v>66</v>
      </c>
      <c r="FB2" s="14" t="s">
        <v>67</v>
      </c>
      <c r="FC2" s="14" t="s">
        <v>115</v>
      </c>
      <c r="FD2" s="14" t="s">
        <v>116</v>
      </c>
      <c r="FE2" s="14" t="s">
        <v>118</v>
      </c>
      <c r="FF2" s="14" t="s">
        <v>120</v>
      </c>
      <c r="FG2" s="14" t="s">
        <v>122</v>
      </c>
      <c r="FH2" s="14" t="s">
        <v>123</v>
      </c>
      <c r="FI2" s="14" t="s">
        <v>125</v>
      </c>
      <c r="FJ2" s="14" t="s">
        <v>126</v>
      </c>
      <c r="FK2" s="14" t="s">
        <v>127</v>
      </c>
      <c r="FL2" s="14" t="s">
        <v>129</v>
      </c>
      <c r="FM2" s="14" t="s">
        <v>131</v>
      </c>
      <c r="FN2" s="14" t="s">
        <v>133</v>
      </c>
      <c r="FO2" s="14" t="s">
        <v>134</v>
      </c>
      <c r="FP2" s="14" t="s">
        <v>136</v>
      </c>
      <c r="FQ2" s="14" t="s">
        <v>137</v>
      </c>
      <c r="FR2" s="14" t="s">
        <v>139</v>
      </c>
      <c r="FS2" s="14" t="s">
        <v>141</v>
      </c>
      <c r="FT2" s="14" t="s">
        <v>142</v>
      </c>
      <c r="FU2" s="14" t="s">
        <v>144</v>
      </c>
      <c r="FV2" s="14" t="s">
        <v>41</v>
      </c>
      <c r="FW2" s="14" t="s">
        <v>145</v>
      </c>
      <c r="FX2" s="14" t="s">
        <v>146</v>
      </c>
      <c r="FY2" s="14" t="s">
        <v>147</v>
      </c>
      <c r="FZ2" s="14" t="s">
        <v>149</v>
      </c>
      <c r="GA2" s="14" t="s">
        <v>150</v>
      </c>
      <c r="GB2" s="14" t="s">
        <v>152</v>
      </c>
      <c r="GC2" s="14" t="s">
        <v>153</v>
      </c>
      <c r="GD2" s="14" t="s">
        <v>154</v>
      </c>
      <c r="GE2" s="14" t="s">
        <v>156</v>
      </c>
      <c r="GF2" s="14" t="s">
        <v>158</v>
      </c>
      <c r="GG2" s="14" t="s">
        <v>160</v>
      </c>
      <c r="GH2" s="14" t="s">
        <v>161</v>
      </c>
      <c r="GI2" s="14" t="s">
        <v>162</v>
      </c>
      <c r="GJ2" s="14" t="s">
        <v>164</v>
      </c>
      <c r="GK2" s="14" t="s">
        <v>166</v>
      </c>
      <c r="GL2" s="14" t="s">
        <v>168</v>
      </c>
      <c r="GM2" s="14" t="s">
        <v>170</v>
      </c>
      <c r="GN2" s="14"/>
      <c r="GO2" s="14"/>
      <c r="GP2" s="14"/>
    </row>
    <row r="3" spans="1:198" ht="15.6">
      <c r="A3" s="7" t="s">
        <v>195</v>
      </c>
      <c r="B3" s="32">
        <v>36707</v>
      </c>
      <c r="C3" s="34">
        <v>15.426</v>
      </c>
      <c r="D3" s="7">
        <v>528.60581999999999</v>
      </c>
      <c r="E3" s="7">
        <v>22.956</v>
      </c>
      <c r="F3" s="7">
        <v>1334.2</v>
      </c>
      <c r="G3" s="7">
        <v>6.1520000000000001</v>
      </c>
      <c r="H3" s="7">
        <f t="shared" ref="H3:H28" si="0">(D3/AI3)</f>
        <v>56.109311113469914</v>
      </c>
      <c r="I3" s="7">
        <f t="shared" ref="I3:I28" si="1">(D3/G3)</f>
        <v>85.924223016905074</v>
      </c>
      <c r="J3" s="7">
        <v>-0.879</v>
      </c>
      <c r="K3" s="37">
        <v>-0.8</v>
      </c>
      <c r="L3" s="7">
        <v>-3.2</v>
      </c>
      <c r="M3" s="7">
        <v>0</v>
      </c>
      <c r="N3" s="37">
        <f t="shared" ref="N3:N28" si="2">(C3+L3+J3+K3+M3)</f>
        <v>10.546999999999999</v>
      </c>
      <c r="O3" s="21"/>
      <c r="P3" s="7">
        <v>6849000000</v>
      </c>
      <c r="Q3" s="7"/>
      <c r="R3" s="10"/>
      <c r="S3" s="7">
        <v>77.180000000000007</v>
      </c>
      <c r="T3" s="38">
        <f t="shared" ref="T3:T27" si="3">(S3*P3)</f>
        <v>528605820000.00006</v>
      </c>
      <c r="U3" s="38"/>
      <c r="V3" s="7">
        <v>41.368000000000002</v>
      </c>
      <c r="W3" s="38"/>
      <c r="X3" s="7">
        <v>41.368000000000002</v>
      </c>
      <c r="Y3" s="38"/>
      <c r="Z3" s="7"/>
      <c r="AA3" s="39">
        <v>0.1</v>
      </c>
      <c r="AB3" s="7">
        <v>41.368000000000002</v>
      </c>
      <c r="AC3" s="7"/>
      <c r="AD3" s="7"/>
      <c r="AE3" s="7"/>
      <c r="AF3" s="7"/>
      <c r="AG3" s="7"/>
      <c r="AH3" s="7"/>
      <c r="AI3" s="7">
        <v>9.4209999999999994</v>
      </c>
      <c r="AJ3" s="7">
        <v>6.1520000000000001</v>
      </c>
      <c r="AK3" s="7"/>
      <c r="AL3" s="7">
        <v>9.4209999999999994</v>
      </c>
      <c r="AM3" s="10">
        <f t="shared" ref="AM3:AM28" si="4">D3/AL3</f>
        <v>56.109311113469914</v>
      </c>
      <c r="AN3" s="7">
        <v>6.1520000000000001</v>
      </c>
      <c r="AO3" s="10">
        <f t="shared" ref="AO3:AO28" si="5">D3/AN3</f>
        <v>85.924223016905074</v>
      </c>
      <c r="AP3" s="10"/>
      <c r="AQ3" s="10">
        <f t="shared" ref="AQ3:AQ28" si="6">$D$28/AL3</f>
        <v>294.1247383504936</v>
      </c>
      <c r="AR3" s="7">
        <f>AVERAGE(AQ3:AQ27)</f>
        <v>175.26693642382526</v>
      </c>
      <c r="AS3" s="10">
        <f t="shared" ref="AS3:AS28" si="7">$D$28/AN3</f>
        <v>450.41436280884267</v>
      </c>
      <c r="AT3" s="7">
        <f>AVERAGE(AS3:AS27)</f>
        <v>196.80190586805122</v>
      </c>
      <c r="AU3" s="7"/>
      <c r="AV3" s="7">
        <f t="shared" ref="AV3:AV28" si="8">(D3/AB3)</f>
        <v>12.778133339779538</v>
      </c>
      <c r="AW3" s="7">
        <f t="shared" ref="AW3:AW28" si="9">(D3/E3)</f>
        <v>23.026913225300575</v>
      </c>
      <c r="AX3" s="7">
        <v>0</v>
      </c>
      <c r="AY3" s="7">
        <f t="shared" ref="AY3:AY28" si="10">(AB3-AX3)</f>
        <v>41.368000000000002</v>
      </c>
      <c r="AZ3" s="7">
        <f t="shared" ref="AZ3:AZ28" si="11">(D3/AY3)</f>
        <v>12.778133339779538</v>
      </c>
      <c r="BA3" s="7"/>
      <c r="BB3" s="7">
        <v>10.547000000000001</v>
      </c>
      <c r="BC3" s="7">
        <v>2.0499999999999998</v>
      </c>
      <c r="BD3" s="7">
        <f t="shared" ref="BD3:BD28" si="12">(BB3/D3)*100</f>
        <v>1.9952485578005934</v>
      </c>
      <c r="BE3" s="7">
        <f t="shared" ref="BE3:BE28" si="13">(BC3/D3)*100</f>
        <v>0.38781260486310948</v>
      </c>
      <c r="BF3" s="7"/>
      <c r="BG3" s="7">
        <v>77.180000000000007</v>
      </c>
      <c r="BH3" s="7">
        <v>6849000000</v>
      </c>
      <c r="BI3" s="41">
        <f t="shared" ref="BI3:BI27" si="14">(BG3*BH3)</f>
        <v>528605820000.00006</v>
      </c>
      <c r="BJ3" s="7">
        <v>41.368000000000002</v>
      </c>
      <c r="BK3" s="7">
        <f t="shared" ref="BK3:BK28" si="15">AY3</f>
        <v>41.368000000000002</v>
      </c>
      <c r="BL3" s="7">
        <v>30.308</v>
      </c>
      <c r="BM3" s="7">
        <v>9.7550000000000008</v>
      </c>
      <c r="BN3" s="7">
        <v>1.0269999999999999</v>
      </c>
      <c r="BO3" s="7">
        <f t="shared" ref="BO3:BO28" si="16">(BL3-BM3-BN3)</f>
        <v>19.525999999999996</v>
      </c>
      <c r="BP3" s="7">
        <v>23.797999999999998</v>
      </c>
      <c r="BQ3" s="7">
        <f t="shared" ref="BQ3:BQ28" si="17">(BP3-BM3-BN3)</f>
        <v>13.015999999999998</v>
      </c>
      <c r="BR3" s="7"/>
      <c r="BS3" s="7">
        <f t="shared" ref="BS3:BT3" si="18">D3</f>
        <v>528.60581999999999</v>
      </c>
      <c r="BT3" s="7">
        <f t="shared" si="18"/>
        <v>22.956</v>
      </c>
      <c r="BU3" s="37">
        <f t="shared" ref="BU3:BU28" si="19">N3</f>
        <v>10.546999999999999</v>
      </c>
      <c r="BV3" s="7">
        <f t="shared" ref="BV3:BV6" si="20">G3</f>
        <v>6.1520000000000001</v>
      </c>
      <c r="BW3" s="7"/>
      <c r="BX3" s="7"/>
      <c r="BY3" s="7"/>
      <c r="BZ3" s="7"/>
      <c r="CA3" s="7"/>
      <c r="CB3" s="7"/>
      <c r="CC3" s="7"/>
      <c r="CD3" s="7"/>
      <c r="CE3" s="42">
        <v>36707</v>
      </c>
      <c r="CF3" s="43">
        <v>528.60581999999999</v>
      </c>
      <c r="CG3" s="43">
        <v>10.546999999999999</v>
      </c>
      <c r="CH3" s="43">
        <f t="shared" ref="CH3:CH28" si="21">(CG3/CF3)</f>
        <v>1.995248557800593E-2</v>
      </c>
      <c r="CI3" s="44">
        <v>0.01</v>
      </c>
      <c r="CJ3" s="43">
        <v>1</v>
      </c>
      <c r="CK3" s="43">
        <f t="shared" ref="CK3:CK41" si="22">$CG$27/(1+$CI$3)^CJ3</f>
        <v>4.8900990099009931</v>
      </c>
      <c r="CL3" s="43">
        <f t="shared" ref="CL3:CL41" si="23">$CG$27/(1+$CI$4)^CJ3</f>
        <v>4.8421568627451004</v>
      </c>
      <c r="CM3" s="43">
        <f t="shared" ref="CM3:CM41" si="24">$CG$27/(1+$CI$5)^CJ3</f>
        <v>4.7951456310679639</v>
      </c>
      <c r="CN3" s="43">
        <f t="shared" ref="CN3:CN41" si="25">$CG$27/(1+$CI$6)^CJ3</f>
        <v>4.7549821892750579</v>
      </c>
      <c r="CO3" s="43">
        <f t="shared" ref="CO3:CO41" si="26">$CG$27/(1+$CI$7)^CJ3</f>
        <v>4.749038461538464</v>
      </c>
      <c r="CP3" s="21">
        <f t="shared" ref="CP3:CP41" si="27">$CG$27/(1+$CI$8)^CJ3</f>
        <v>4.7038095238095261</v>
      </c>
      <c r="CQ3" s="21">
        <f t="shared" ref="CQ3:CQ41" si="28">$CG$27/(1+$CI$9)^CJ3</f>
        <v>4.6594339622641536</v>
      </c>
      <c r="CR3" s="21">
        <f t="shared" ref="CR3:CR41" si="29">$CG$27/(1+$CI$10)^CJ3</f>
        <v>4.6323391483774179</v>
      </c>
      <c r="CS3" s="21">
        <f t="shared" ref="CS3:CS41" si="30">$CG$27/(1+$CI$11)^CJ3</f>
        <v>4.5731481481481504</v>
      </c>
      <c r="CT3" s="21">
        <f t="shared" ref="CT3:CT41" si="31">$CG$27/(1+$CI$12)^CJ3</f>
        <v>4.5311926605504604</v>
      </c>
      <c r="CU3" s="21">
        <f t="shared" ref="CU3:CU41" si="32">$CG$27/(1+$CI$13)^CJ3</f>
        <v>4.490000000000002</v>
      </c>
      <c r="CV3" s="21">
        <f t="shared" ref="CV3:CV41" si="33">$CG$27/(1+$CI$14)^CJ3</f>
        <v>4.4495495495495518</v>
      </c>
      <c r="CW3" s="21">
        <f t="shared" ref="CW3:CW41" si="34">$CG$27/(1+$CI$15)^CJ3</f>
        <v>4.4098214285714308</v>
      </c>
      <c r="CX3" s="21">
        <f t="shared" ref="CX3:CX41" si="35">$CG$27/(1+$CI$16)^CJ3</f>
        <v>4.3707964601769937</v>
      </c>
      <c r="CY3" s="21">
        <f t="shared" ref="CY3:CY41" si="36">$CG$27/(1+$CI$17)^CJ3</f>
        <v>4.332456140350879</v>
      </c>
      <c r="CZ3" s="21">
        <f t="shared" ref="CZ3:CZ41" si="37">$CG$27/(1+$CI$18)^CJ3</f>
        <v>4.2947826086956553</v>
      </c>
      <c r="DA3" s="21">
        <f>SUM(CK3:CK52)</f>
        <v>190.27232963329607</v>
      </c>
      <c r="DB3" s="43">
        <f>AVERAGE(CG25:CG27)</f>
        <v>35.285000000000004</v>
      </c>
      <c r="DC3" s="43">
        <f t="shared" ref="DC3:DC41" si="38">$DB$3/(1+$CI$3)^CJ3</f>
        <v>34.93564356435644</v>
      </c>
      <c r="DD3" s="43">
        <f t="shared" ref="DD3:DD41" si="39">$DB$3/(1+$CI$4)^CJ3</f>
        <v>34.593137254901961</v>
      </c>
      <c r="DE3" s="43">
        <f t="shared" ref="DE3:DE41" si="40">$DB$3/(1+$CI$5)^CJ3</f>
        <v>34.257281553398059</v>
      </c>
      <c r="DF3" s="43">
        <f t="shared" ref="DF3:DF41" si="41">$DB$3/(1+$CI$6)^CJ3</f>
        <v>33.970347549821895</v>
      </c>
      <c r="DG3" s="43">
        <f t="shared" ref="DG3:DG41" si="42">$DB$3/(1+$CI$7)^CJ3</f>
        <v>33.92788461538462</v>
      </c>
      <c r="DH3" s="21">
        <f t="shared" ref="DH3:DH41" si="43">$DB$3/(1+$CI$8)^CJ3</f>
        <v>33.604761904761908</v>
      </c>
      <c r="DI3" s="21">
        <f t="shared" ref="DI3:DI41" si="44">$DB$3/(1+$CI$9)^CJ3</f>
        <v>33.287735849056602</v>
      </c>
      <c r="DJ3" s="21">
        <f t="shared" ref="DJ3:DJ41" si="45">$DB$3/(1+$CI$10)^CJ3</f>
        <v>33.094166197711502</v>
      </c>
      <c r="DK3" s="21">
        <f t="shared" ref="DK3:DK41" si="46">$DB$3/(1+$CI$11)^CJ3</f>
        <v>32.671296296296298</v>
      </c>
      <c r="DL3" s="21">
        <f t="shared" ref="DL3:DL41" si="47">$DB$3/(1+$CI$12)^CJ3</f>
        <v>32.371559633027523</v>
      </c>
      <c r="DM3" s="21">
        <f t="shared" ref="DM3:DM41" si="48">$DB$3/(1+$CI$13)^CJ3</f>
        <v>32.077272727272728</v>
      </c>
      <c r="DN3" s="21">
        <f t="shared" ref="DN3:DN41" si="49">$DB$3/(1+$CI$14)^CJ3</f>
        <v>31.788288288288289</v>
      </c>
      <c r="DO3" s="21">
        <f t="shared" ref="DO3:DO41" si="50">$DB$3/(1+$CI$15)^CJ3</f>
        <v>31.504464285714285</v>
      </c>
      <c r="DP3" s="21">
        <f t="shared" ref="DP3:DP41" si="51">$DB$3/(1+$CI$16)^CJ3</f>
        <v>31.225663716814164</v>
      </c>
      <c r="DQ3" s="21">
        <f t="shared" ref="DQ3:DQ41" si="52">$DB$3/(1+$CI$17)^CJ3</f>
        <v>30.951754385964911</v>
      </c>
      <c r="DR3" s="21">
        <f t="shared" ref="DR3:DR41" si="53">$DB$3/(1+$CI$18)^CJ3</f>
        <v>30.682608695652178</v>
      </c>
      <c r="DS3" s="21">
        <f>SUM(DC3:DC52)</f>
        <v>1359.3357260803505</v>
      </c>
      <c r="DT3" s="43">
        <f>AVERAGE(CG23:CG27)</f>
        <v>39.1554</v>
      </c>
      <c r="DU3" s="43">
        <f t="shared" ref="DU3:DU41" si="54">$DT$3/(1+$CI$3)^CJ3</f>
        <v>38.767722772277224</v>
      </c>
      <c r="DV3" s="43">
        <f t="shared" ref="DV3:DV41" si="55">$DT$3/(1+$CI$4)^CJ3</f>
        <v>38.387647058823532</v>
      </c>
      <c r="DW3" s="43">
        <f t="shared" ref="DW3:DW41" si="56">$DT$3/(1+$CI$5)^CJ3</f>
        <v>38.014951456310676</v>
      </c>
      <c r="DX3" s="43">
        <f t="shared" ref="DX3:DX41" si="57">$DT$3/(1+$CI$6)^CJ3</f>
        <v>37.696543756618851</v>
      </c>
      <c r="DY3" s="43">
        <f t="shared" ref="DY3:DY41" si="58">$DT$3/(1+$CI$7)^CJ3</f>
        <v>37.649423076923078</v>
      </c>
      <c r="DZ3" s="21">
        <f t="shared" ref="DZ3:DZ41" si="59">$DT$3/(1+$CI$8)^CJ3</f>
        <v>37.290857142857142</v>
      </c>
      <c r="EA3" s="21">
        <f t="shared" ref="EA3:EA41" si="60">$DT$3/(1+$CI$9)^CJ3</f>
        <v>36.939056603773587</v>
      </c>
      <c r="EB3" s="21">
        <f t="shared" ref="EB3:EB41" si="61">$DT$3/(1+$CI$10)^CJ3</f>
        <v>36.724254361283059</v>
      </c>
      <c r="EC3" s="21">
        <f t="shared" ref="EC3:EC41" si="62">$DT$3/(1+$CI$11)^CJ3</f>
        <v>36.254999999999995</v>
      </c>
      <c r="ED3" s="21">
        <f t="shared" ref="ED3:ED41" si="63">$DT$3/(1+$CI$12)^CJ3</f>
        <v>35.922385321100919</v>
      </c>
      <c r="EE3" s="21">
        <f t="shared" ref="EE3:EE41" si="64">$DT$3/(1+$CI$13)^CJ3</f>
        <v>35.595818181818181</v>
      </c>
      <c r="EF3" s="21">
        <f t="shared" ref="EF3:EF41" si="65">$DT$3/(1+$CI$14)^CJ3</f>
        <v>35.27513513513513</v>
      </c>
      <c r="EG3" s="21">
        <f t="shared" ref="EG3:EG41" si="66">$DT$3/(1+$CI$15)^CJ3</f>
        <v>34.960178571428571</v>
      </c>
      <c r="EH3" s="21">
        <f t="shared" ref="EH3:EH41" si="67">$DT$3/(1+$CI$16)^CJ3</f>
        <v>34.650796460176991</v>
      </c>
      <c r="EI3" s="21">
        <f t="shared" ref="EI3:EI41" si="68">$DT$3/(1+$CI$17)^CJ3</f>
        <v>34.346842105263157</v>
      </c>
      <c r="EJ3" s="21">
        <f t="shared" ref="EJ3:EJ41" si="69">$DT$3/(1+$CI$18)^CJ3</f>
        <v>34.048173913043485</v>
      </c>
      <c r="EK3" s="21">
        <f>SUM(DU3:DU52)</f>
        <v>1508.4408130640941</v>
      </c>
      <c r="EL3" s="21">
        <f>AVERAGE(CG18:CG27)</f>
        <v>31.203699999999998</v>
      </c>
      <c r="EM3" s="21">
        <f t="shared" ref="EM3:EM41" si="70">$EL$3/(1+$CI$3)^CJ3</f>
        <v>30.894752475247522</v>
      </c>
      <c r="EN3" s="21">
        <f t="shared" ref="EN3:EN41" si="71">$EL$3/(1+$CI$4)^CJ3</f>
        <v>30.591862745098037</v>
      </c>
      <c r="EO3" s="21">
        <f t="shared" ref="EO3:EO41" si="72">$EL$3/(1+$CI$5)^CJ3</f>
        <v>30.294854368932036</v>
      </c>
      <c r="EP3" s="21">
        <f t="shared" ref="EP3:EP41" si="73">$EL$3/(1+$CI$6)^CJ3</f>
        <v>30.04110907865601</v>
      </c>
      <c r="EQ3" s="21">
        <f t="shared" ref="EQ3:EQ41" si="74">$EL$3/(1+$CI$7)^CJ3</f>
        <v>30.003557692307687</v>
      </c>
      <c r="ER3" s="21">
        <f t="shared" ref="ER3:ER41" si="75">$EL$3/(1+$CI$8)^CJ3</f>
        <v>29.717809523809521</v>
      </c>
      <c r="ES3" s="21">
        <f t="shared" ref="ES3:ES41" si="76">$EL$3/(1+$CI$9)^CJ3</f>
        <v>29.437452830188676</v>
      </c>
      <c r="ET3" s="21">
        <f t="shared" ref="ET3:ET41" si="77">$EL$3/(1+$CI$10)^CJ3</f>
        <v>29.26627274432564</v>
      </c>
      <c r="EU3" s="21">
        <f t="shared" ref="EU3:EU41" si="78">$EL$3/(1+$CI$11)^CJ3</f>
        <v>28.89231481481481</v>
      </c>
      <c r="EV3" s="21">
        <f t="shared" ref="EV3:EV41" si="79">$EL$3/(1+$CI$12)^CJ3</f>
        <v>28.627247706422015</v>
      </c>
      <c r="EW3" s="21">
        <f t="shared" ref="EW3:EW41" si="80">$EL$3/(1+$CI$13)^CJ3</f>
        <v>28.366999999999997</v>
      </c>
      <c r="EX3" s="21">
        <f t="shared" ref="EX3:EX41" si="81">$EL$3/(1+$CI$14)^CJ3</f>
        <v>28.111441441441436</v>
      </c>
      <c r="EY3" s="21">
        <f t="shared" ref="EY3:EY41" si="82">$EL$3/(1+$CI$15)^CJ3</f>
        <v>27.860446428571425</v>
      </c>
      <c r="EZ3" s="21">
        <f t="shared" ref="EZ3:EZ41" si="83">$EL$3/(1+$CI$16)^CJ3</f>
        <v>27.613893805309736</v>
      </c>
      <c r="FA3" s="21">
        <f t="shared" ref="FA3:FA41" si="84">$EL$3/(1+$CI$17)^CJ3</f>
        <v>27.371666666666663</v>
      </c>
      <c r="FB3" s="21">
        <f t="shared" ref="FB3:FB41" si="85">$EL$3/(1+$CI$18)^CJ3</f>
        <v>27.133652173913045</v>
      </c>
      <c r="FC3" s="21">
        <f>SUM(EM3:EM52)</f>
        <v>1202.1058295562825</v>
      </c>
      <c r="FD3" s="43">
        <f>AVERAGE(CG3:CG27)</f>
        <v>22.119959999999995</v>
      </c>
      <c r="FE3" s="43">
        <f t="shared" ref="FE3:FE41" si="86">$FD$3/(1+$CI$3)^CJ3</f>
        <v>21.9009504950495</v>
      </c>
      <c r="FF3" s="43">
        <f t="shared" ref="FF3:FF41" si="87">$FD$3/(1+$CI$4)^CJ3</f>
        <v>21.686235294117644</v>
      </c>
      <c r="FG3" s="43">
        <f t="shared" ref="FG3:FG41" si="88">$FD$3/(1+$CI$5)^CJ3</f>
        <v>21.475689320388344</v>
      </c>
      <c r="FH3" s="43">
        <f t="shared" ref="FH3:FH41" si="89">$FD$3/(1+$CI$6)^CJ3</f>
        <v>21.295812072783285</v>
      </c>
      <c r="FI3" s="43">
        <f t="shared" ref="FI3:FI41" si="90">$FD$3/(1+$CI$7)^CJ3</f>
        <v>21.269192307692304</v>
      </c>
      <c r="FJ3" s="43">
        <f t="shared" ref="FJ3:FJ41" si="91">$FD$3/(1+$CI$8)^CJ3</f>
        <v>21.066628571428566</v>
      </c>
      <c r="FK3" s="43">
        <f t="shared" ref="FK3:FK41" si="92">$FD$3/(1+$CI$9)^CJ3</f>
        <v>20.867886792452826</v>
      </c>
      <c r="FL3" s="43">
        <f t="shared" ref="FL3:FL41" si="93">$FD$3/(1+$CI$10)^CJ3</f>
        <v>20.746539110860997</v>
      </c>
      <c r="FM3" s="43">
        <f t="shared" ref="FM3:FM41" si="94">$FD$3/(1+$CI$11)^CJ3</f>
        <v>20.481444444444438</v>
      </c>
      <c r="FN3" s="43">
        <f t="shared" ref="FN3:FN41" si="95">$FD$3/(1+$CI$12)^CJ3</f>
        <v>20.293541284403663</v>
      </c>
      <c r="FO3" s="43">
        <f t="shared" ref="FO3:FO41" si="96">$FD$3/(1+$CI$13)^CJ3</f>
        <v>20.109054545454541</v>
      </c>
      <c r="FP3" s="43">
        <f t="shared" ref="FP3:FP41" si="97">$FD$3/(1+$CI$14)^CJ3</f>
        <v>19.927891891891885</v>
      </c>
      <c r="FQ3" s="43">
        <f t="shared" ref="FQ3:FQ41" si="98">$FD$3/(1+$CI$15)^CJ3</f>
        <v>19.749964285714281</v>
      </c>
      <c r="FR3" s="43">
        <f t="shared" ref="FR3:FR41" si="99">$FD$3/(1+$CI$16)^CJ3</f>
        <v>19.575185840707963</v>
      </c>
      <c r="FS3" s="43">
        <f t="shared" ref="FS3:FS41" si="100">$FD$3/(1+$CI$17)^CJ3</f>
        <v>19.403473684210521</v>
      </c>
      <c r="FT3" s="43">
        <f t="shared" ref="FT3:FT41" si="101">$FD$3/(1+$CI$18)^CJ3</f>
        <v>19.234747826086956</v>
      </c>
      <c r="FU3" s="21">
        <f>SUM(FE3:FE52)</f>
        <v>852.15961137787428</v>
      </c>
      <c r="FV3" s="43">
        <f>AVERAGE(CH3:CH27)</f>
        <v>4.0692862369041329E-2</v>
      </c>
      <c r="FW3" s="43">
        <f t="shared" ref="FW3:FW41" si="102">$FV$3/(1+$CI$3)^CJ3</f>
        <v>4.0289962741625079E-2</v>
      </c>
      <c r="FX3" s="43">
        <f t="shared" ref="FX3:FX41" si="103">$FV$3/(1+$CI$4)^CJ3</f>
        <v>3.9894963106903263E-2</v>
      </c>
      <c r="FY3" s="43">
        <f t="shared" ref="FY3:FY41" si="104">$FV$3/(1+$CI$5)^CJ3</f>
        <v>3.9507633368001289E-2</v>
      </c>
      <c r="FZ3" s="43">
        <f t="shared" ref="FZ3:FZ41" si="105">$FV$3/(1+$CI$6)^CJ3</f>
        <v>3.9176723181901733E-2</v>
      </c>
      <c r="GA3" s="43">
        <f t="shared" ref="GA3:GA41" si="106">$FV$3/(1+$CI$7)^CJ3</f>
        <v>3.9127752277924352E-2</v>
      </c>
      <c r="GB3" s="43">
        <f t="shared" ref="GB3:GB41" si="107">$FV$3/(1+$CI$8)^CJ3</f>
        <v>3.8755107018134595E-2</v>
      </c>
      <c r="GC3" s="43">
        <f t="shared" ref="GC3:GC41" si="108">$FV$3/(1+$CI$9)^CJ3</f>
        <v>3.8389492800982382E-2</v>
      </c>
      <c r="GD3" s="43">
        <f t="shared" ref="GD3:GD41" si="109">$FV$3/(1+$CI$10)^CJ3</f>
        <v>3.8166256208067274E-2</v>
      </c>
      <c r="GE3" s="43">
        <f t="shared" ref="GE3:GE41" si="110">$FV$3/(1+$CI$11)^CJ3</f>
        <v>3.767857626763086E-2</v>
      </c>
      <c r="GF3" s="43">
        <f t="shared" ref="GF3:GF41" si="111">$FV$3/(1+$CI$12)^CJ3</f>
        <v>3.7332901256001215E-2</v>
      </c>
      <c r="GG3" s="43">
        <f t="shared" ref="GG3:GG41" si="112">$FV$3/(1+$CI$13)^CJ3</f>
        <v>3.699351124458302E-2</v>
      </c>
      <c r="GH3" s="43">
        <f t="shared" ref="GH3:GH41" si="113">$FV$3/(1+$CI$14)^CJ3</f>
        <v>3.6660236368505697E-2</v>
      </c>
      <c r="GI3" s="43">
        <f t="shared" ref="GI3:GI41" si="114">$FV$3/(1+$CI$15)^CJ3</f>
        <v>3.6332912829501185E-2</v>
      </c>
      <c r="GJ3" s="43">
        <f t="shared" ref="GJ3:GJ41" si="115">$FV$3/(1+$CI$16)^CJ3</f>
        <v>3.6011382627470202E-2</v>
      </c>
      <c r="GK3" s="43">
        <f t="shared" ref="GK3:GK41" si="116">$FV$3/(1+$CI$17)^CJ3</f>
        <v>3.56954933061766E-2</v>
      </c>
      <c r="GL3" s="43">
        <f t="shared" ref="GL3:GL41" si="117">$FV$3/(1+$CI$18)^CJ3</f>
        <v>3.5385097712209851E-2</v>
      </c>
      <c r="GM3" s="53">
        <f>SUM(FW3:FW52)</f>
        <v>1.567670727354642</v>
      </c>
      <c r="GN3" s="43"/>
      <c r="GO3" s="43"/>
      <c r="GP3" s="43"/>
    </row>
    <row r="4" spans="1:198" ht="15.6">
      <c r="A4" s="7" t="s">
        <v>195</v>
      </c>
      <c r="B4" s="32">
        <v>37072</v>
      </c>
      <c r="C4" s="34">
        <v>15.025</v>
      </c>
      <c r="D4" s="7">
        <v>560.14200000000005</v>
      </c>
      <c r="E4" s="7">
        <v>25.295999999999999</v>
      </c>
      <c r="F4" s="7">
        <v>1158.3</v>
      </c>
      <c r="G4" s="7">
        <v>7.9160000000000004</v>
      </c>
      <c r="H4" s="7">
        <f t="shared" si="0"/>
        <v>76.251293220800449</v>
      </c>
      <c r="I4" s="7">
        <f t="shared" si="1"/>
        <v>70.760737746336531</v>
      </c>
      <c r="J4" s="7">
        <v>-1.103</v>
      </c>
      <c r="K4" s="37">
        <v>-1.3</v>
      </c>
      <c r="L4" s="7">
        <v>-0.30299999999999999</v>
      </c>
      <c r="M4" s="7">
        <v>0</v>
      </c>
      <c r="N4" s="37">
        <f t="shared" si="2"/>
        <v>12.318999999999999</v>
      </c>
      <c r="O4" s="7"/>
      <c r="P4" s="7">
        <v>6831000000</v>
      </c>
      <c r="Q4" s="7">
        <f t="shared" ref="Q4:Q27" si="118">(P4-P3)/P3*100</f>
        <v>-0.26281208935611039</v>
      </c>
      <c r="R4" s="10"/>
      <c r="S4" s="7">
        <v>82</v>
      </c>
      <c r="T4" s="7">
        <f t="shared" si="3"/>
        <v>560142000000</v>
      </c>
      <c r="U4" s="7">
        <f t="shared" ref="U4:U28" si="119">(D4-D3)/D3*100</f>
        <v>5.9659161527960585</v>
      </c>
      <c r="V4" s="7">
        <v>47.289000000000001</v>
      </c>
      <c r="W4" s="7">
        <f t="shared" ref="W4:W28" si="120">(V4-V3)/V3*100</f>
        <v>14.312995552117577</v>
      </c>
      <c r="X4" s="7">
        <v>45.377000000000002</v>
      </c>
      <c r="Y4" s="7">
        <f t="shared" ref="Y4:Y28" si="121">(X4-X3)/X3*100</f>
        <v>9.6910655579191651</v>
      </c>
      <c r="Z4" s="7"/>
      <c r="AA4" s="39">
        <v>0.1</v>
      </c>
      <c r="AB4" s="7">
        <v>47.289000000000001</v>
      </c>
      <c r="AC4" s="7">
        <v>41.368000000000002</v>
      </c>
      <c r="AD4" s="7">
        <f>(G3/AA3)</f>
        <v>61.519999999999996</v>
      </c>
      <c r="AE4" s="7">
        <f t="shared" ref="AE4:AE29" si="122">(D4-AC4-AD4)</f>
        <v>457.25400000000002</v>
      </c>
      <c r="AF4" s="55">
        <f t="shared" ref="AF4:AF29" si="123">((((D4-AD4)/(G4)*AA4)-1)/(1+(D4-AD4)/(G4)))</f>
        <v>8.2809581906984286E-2</v>
      </c>
      <c r="AG4" s="39">
        <f t="shared" ref="AG4:AG29" si="124">(1+AF4)/(1+AA4)</f>
        <v>0.98437234718816746</v>
      </c>
      <c r="AH4" s="7"/>
      <c r="AI4" s="7">
        <v>7.3460000000000001</v>
      </c>
      <c r="AJ4" s="7">
        <v>7.9160000000000004</v>
      </c>
      <c r="AK4" s="7"/>
      <c r="AL4" s="7">
        <v>7.3460000000000001</v>
      </c>
      <c r="AM4" s="10">
        <f t="shared" si="4"/>
        <v>76.251293220800449</v>
      </c>
      <c r="AN4" s="7">
        <v>7.9160000000000004</v>
      </c>
      <c r="AO4" s="10">
        <f t="shared" si="5"/>
        <v>70.760737746336531</v>
      </c>
      <c r="AP4" s="10"/>
      <c r="AQ4" s="10">
        <f t="shared" si="6"/>
        <v>377.20516743806155</v>
      </c>
      <c r="AS4" s="10">
        <f t="shared" si="7"/>
        <v>350.04410813542194</v>
      </c>
      <c r="AU4" s="7"/>
      <c r="AV4" s="7">
        <f t="shared" si="8"/>
        <v>11.845080251221216</v>
      </c>
      <c r="AW4" s="7">
        <f t="shared" si="9"/>
        <v>22.143500948766604</v>
      </c>
      <c r="AX4" s="7">
        <v>1.9119999999999999</v>
      </c>
      <c r="AY4" s="7">
        <f t="shared" si="10"/>
        <v>45.377000000000002</v>
      </c>
      <c r="AZ4" s="7">
        <f t="shared" si="11"/>
        <v>12.344183176499108</v>
      </c>
      <c r="BA4" s="7"/>
      <c r="BB4" s="7">
        <v>12.319000000000001</v>
      </c>
      <c r="BC4" s="7">
        <v>4.6619999999999999</v>
      </c>
      <c r="BD4" s="7">
        <f t="shared" si="12"/>
        <v>2.1992637581184771</v>
      </c>
      <c r="BE4" s="7">
        <f t="shared" si="13"/>
        <v>0.83228895530062019</v>
      </c>
      <c r="BF4" s="7"/>
      <c r="BG4" s="7">
        <v>82</v>
      </c>
      <c r="BH4" s="7">
        <v>6831000000</v>
      </c>
      <c r="BI4" s="41">
        <f t="shared" si="14"/>
        <v>560142000000</v>
      </c>
      <c r="BJ4" s="7">
        <v>47.289000000000001</v>
      </c>
      <c r="BK4" s="7">
        <f t="shared" si="15"/>
        <v>45.377000000000002</v>
      </c>
      <c r="BL4" s="7">
        <v>39.21</v>
      </c>
      <c r="BM4" s="7">
        <v>9.2539999999999996</v>
      </c>
      <c r="BN4" s="7">
        <v>2.2869999999999999</v>
      </c>
      <c r="BO4" s="7">
        <f t="shared" si="16"/>
        <v>27.669000000000004</v>
      </c>
      <c r="BP4" s="7">
        <v>31.6</v>
      </c>
      <c r="BQ4" s="7">
        <f t="shared" si="17"/>
        <v>20.059000000000005</v>
      </c>
      <c r="BR4" s="7"/>
      <c r="BS4" s="7">
        <f t="shared" ref="BS4:BT4" si="125">D4</f>
        <v>560.14200000000005</v>
      </c>
      <c r="BT4" s="7">
        <f t="shared" si="125"/>
        <v>25.295999999999999</v>
      </c>
      <c r="BU4" s="37">
        <f t="shared" si="19"/>
        <v>12.318999999999999</v>
      </c>
      <c r="BV4" s="7">
        <f t="shared" si="20"/>
        <v>7.9160000000000004</v>
      </c>
      <c r="BW4" s="7"/>
      <c r="BX4" s="7"/>
      <c r="BY4" s="7"/>
      <c r="BZ4" s="7"/>
      <c r="CA4" s="7"/>
      <c r="CB4" s="7"/>
      <c r="CC4" s="7"/>
      <c r="CD4" s="7"/>
      <c r="CE4" s="42">
        <v>37072</v>
      </c>
      <c r="CF4" s="43">
        <v>560.14200000000005</v>
      </c>
      <c r="CG4" s="43">
        <v>12.318999999999999</v>
      </c>
      <c r="CH4" s="43">
        <f t="shared" si="21"/>
        <v>2.1992637581184766E-2</v>
      </c>
      <c r="CI4" s="44">
        <v>0.02</v>
      </c>
      <c r="CJ4" s="43">
        <v>2</v>
      </c>
      <c r="CK4" s="43">
        <f t="shared" si="22"/>
        <v>4.8416821880207852</v>
      </c>
      <c r="CL4" s="43">
        <f t="shared" si="23"/>
        <v>4.7472126105344126</v>
      </c>
      <c r="CM4" s="43">
        <f t="shared" si="24"/>
        <v>4.6554811952116157</v>
      </c>
      <c r="CN4" s="43">
        <f t="shared" si="25"/>
        <v>4.5778205345865581</v>
      </c>
      <c r="CO4" s="43">
        <f t="shared" si="26"/>
        <v>4.5663831360946769</v>
      </c>
      <c r="CP4" s="21">
        <f t="shared" si="27"/>
        <v>4.4798185941043105</v>
      </c>
      <c r="CQ4" s="21">
        <f t="shared" si="28"/>
        <v>4.3956924172303333</v>
      </c>
      <c r="CR4" s="21">
        <f t="shared" si="29"/>
        <v>4.3447187660639814</v>
      </c>
      <c r="CS4" s="21">
        <f t="shared" si="30"/>
        <v>4.2343964334705095</v>
      </c>
      <c r="CT4" s="21">
        <f t="shared" si="31"/>
        <v>4.1570574867435415</v>
      </c>
      <c r="CU4" s="21">
        <f t="shared" si="32"/>
        <v>4.0818181818181838</v>
      </c>
      <c r="CV4" s="21">
        <f t="shared" si="33"/>
        <v>4.0086031977923886</v>
      </c>
      <c r="CW4" s="21">
        <f t="shared" si="34"/>
        <v>3.9373405612244916</v>
      </c>
      <c r="CX4" s="21">
        <f t="shared" si="35"/>
        <v>3.867961469183181</v>
      </c>
      <c r="CY4" s="21">
        <f t="shared" si="36"/>
        <v>3.8004001231148057</v>
      </c>
      <c r="CZ4" s="21">
        <f t="shared" si="37"/>
        <v>3.7345935727788304</v>
      </c>
      <c r="DA4" s="21">
        <f>SUM(CL3:CL52)</f>
        <v>152.96436374814704</v>
      </c>
      <c r="DB4" s="43">
        <f>AVERAGE(CG23:CG27)</f>
        <v>39.1554</v>
      </c>
      <c r="DC4" s="43">
        <f t="shared" si="38"/>
        <v>34.589746103323208</v>
      </c>
      <c r="DD4" s="43">
        <f t="shared" si="39"/>
        <v>33.914840445982321</v>
      </c>
      <c r="DE4" s="43">
        <f t="shared" si="40"/>
        <v>33.259496653784531</v>
      </c>
      <c r="DF4" s="43">
        <f t="shared" si="41"/>
        <v>32.704676566690956</v>
      </c>
      <c r="DG4" s="43">
        <f t="shared" si="42"/>
        <v>32.622965976331358</v>
      </c>
      <c r="DH4" s="21">
        <f t="shared" si="43"/>
        <v>32.004535147392289</v>
      </c>
      <c r="DI4" s="21">
        <f t="shared" si="44"/>
        <v>31.403524385902454</v>
      </c>
      <c r="DJ4" s="21">
        <f t="shared" si="45"/>
        <v>31.039360530586659</v>
      </c>
      <c r="DK4" s="21">
        <f t="shared" si="46"/>
        <v>30.251200274348424</v>
      </c>
      <c r="DL4" s="21">
        <f t="shared" si="47"/>
        <v>29.698678562410571</v>
      </c>
      <c r="DM4" s="21">
        <f t="shared" si="48"/>
        <v>29.161157024793386</v>
      </c>
      <c r="DN4" s="21">
        <f t="shared" si="49"/>
        <v>28.638097557016476</v>
      </c>
      <c r="DO4" s="21">
        <f t="shared" si="50"/>
        <v>28.128985969387752</v>
      </c>
      <c r="DP4" s="21">
        <f t="shared" si="51"/>
        <v>27.633330722844399</v>
      </c>
      <c r="DQ4" s="21">
        <f t="shared" si="52"/>
        <v>27.15066174207448</v>
      </c>
      <c r="DR4" s="21">
        <f t="shared" si="53"/>
        <v>26.680529300567116</v>
      </c>
      <c r="DS4" s="21">
        <f>SUM(DD3:DD52)</f>
        <v>1092.8016956576967</v>
      </c>
      <c r="DT4" s="21">
        <f>AVERAGE(CG18:CG27)</f>
        <v>31.203699999999998</v>
      </c>
      <c r="DU4" s="43">
        <f t="shared" si="54"/>
        <v>38.383883932947754</v>
      </c>
      <c r="DV4" s="43">
        <f t="shared" si="55"/>
        <v>37.634948096885815</v>
      </c>
      <c r="DW4" s="43">
        <f t="shared" si="56"/>
        <v>36.90771986049581</v>
      </c>
      <c r="DX4" s="43">
        <f t="shared" si="57"/>
        <v>36.292041741233128</v>
      </c>
      <c r="DY4" s="43">
        <f t="shared" si="58"/>
        <v>36.201368343195263</v>
      </c>
      <c r="DZ4" s="21">
        <f t="shared" si="59"/>
        <v>35.515102040816323</v>
      </c>
      <c r="EA4" s="21">
        <f t="shared" si="60"/>
        <v>34.848166607333567</v>
      </c>
      <c r="EB4" s="21">
        <f t="shared" si="61"/>
        <v>34.444057738963664</v>
      </c>
      <c r="EC4" s="21">
        <f t="shared" si="62"/>
        <v>33.569444444444443</v>
      </c>
      <c r="ED4" s="21">
        <f t="shared" si="63"/>
        <v>32.956316808349463</v>
      </c>
      <c r="EE4" s="21">
        <f t="shared" si="64"/>
        <v>32.359834710743797</v>
      </c>
      <c r="EF4" s="21">
        <f t="shared" si="65"/>
        <v>31.779401022644262</v>
      </c>
      <c r="EG4" s="21">
        <f t="shared" si="66"/>
        <v>31.21444515306122</v>
      </c>
      <c r="EH4" s="21">
        <f t="shared" si="67"/>
        <v>30.664421646174336</v>
      </c>
      <c r="EI4" s="21">
        <f t="shared" si="68"/>
        <v>30.12880886426592</v>
      </c>
      <c r="EJ4" s="21">
        <f t="shared" si="69"/>
        <v>29.607107750472593</v>
      </c>
      <c r="EK4" s="21">
        <f>SUM(DV3:DV52)</f>
        <v>1212.670752845554</v>
      </c>
      <c r="EL4" s="43">
        <f>AVERAGE(CG3:CG27)</f>
        <v>22.119959999999995</v>
      </c>
      <c r="EM4" s="21">
        <f t="shared" si="70"/>
        <v>30.588863836878733</v>
      </c>
      <c r="EN4" s="21">
        <f t="shared" si="71"/>
        <v>29.992022299115725</v>
      </c>
      <c r="EO4" s="21">
        <f t="shared" si="72"/>
        <v>29.41247996983693</v>
      </c>
      <c r="EP4" s="21">
        <f t="shared" si="73"/>
        <v>28.921834099023791</v>
      </c>
      <c r="EQ4" s="21">
        <f t="shared" si="74"/>
        <v>28.849574704142007</v>
      </c>
      <c r="ER4" s="21">
        <f t="shared" si="75"/>
        <v>28.302675736961447</v>
      </c>
      <c r="ES4" s="21">
        <f t="shared" si="76"/>
        <v>27.771181915272333</v>
      </c>
      <c r="ET4" s="21">
        <f t="shared" si="77"/>
        <v>27.449139696422467</v>
      </c>
      <c r="EU4" s="21">
        <f t="shared" si="78"/>
        <v>26.752143347050751</v>
      </c>
      <c r="EV4" s="21">
        <f t="shared" si="79"/>
        <v>26.263530005891756</v>
      </c>
      <c r="EW4" s="21">
        <f t="shared" si="80"/>
        <v>25.788181818181812</v>
      </c>
      <c r="EX4" s="21">
        <f t="shared" si="81"/>
        <v>25.325622920217508</v>
      </c>
      <c r="EY4" s="21">
        <f t="shared" si="82"/>
        <v>24.875398596938769</v>
      </c>
      <c r="EZ4" s="21">
        <f t="shared" si="83"/>
        <v>24.437074163990918</v>
      </c>
      <c r="FA4" s="21">
        <f t="shared" si="84"/>
        <v>24.010233918128648</v>
      </c>
      <c r="FB4" s="21">
        <f t="shared" si="85"/>
        <v>23.594480151228737</v>
      </c>
      <c r="FC4" s="21">
        <f>SUM(EN3:EN52)</f>
        <v>966.40091457543053</v>
      </c>
      <c r="FD4" s="21"/>
      <c r="FE4" s="43">
        <f t="shared" si="86"/>
        <v>21.684109401039109</v>
      </c>
      <c r="FF4" s="43">
        <f t="shared" si="87"/>
        <v>21.261014994232983</v>
      </c>
      <c r="FG4" s="43">
        <f t="shared" si="88"/>
        <v>20.850183806202278</v>
      </c>
      <c r="FH4" s="43">
        <f t="shared" si="89"/>
        <v>20.502370340601985</v>
      </c>
      <c r="FI4" s="43">
        <f t="shared" si="90"/>
        <v>20.451146449704137</v>
      </c>
      <c r="FJ4" s="43">
        <f t="shared" si="91"/>
        <v>20.063455782312921</v>
      </c>
      <c r="FK4" s="43">
        <f t="shared" si="92"/>
        <v>19.686685653257381</v>
      </c>
      <c r="FL4" s="43">
        <f t="shared" si="93"/>
        <v>19.458393463572495</v>
      </c>
      <c r="FM4" s="43">
        <f t="shared" si="94"/>
        <v>18.964300411522629</v>
      </c>
      <c r="FN4" s="43">
        <f t="shared" si="95"/>
        <v>18.617927783856572</v>
      </c>
      <c r="FO4" s="43">
        <f t="shared" si="96"/>
        <v>18.280958677685945</v>
      </c>
      <c r="FP4" s="43">
        <f t="shared" si="97"/>
        <v>17.953055758461158</v>
      </c>
      <c r="FQ4" s="43">
        <f t="shared" si="98"/>
        <v>17.633896683673463</v>
      </c>
      <c r="FR4" s="43">
        <f t="shared" si="99"/>
        <v>17.323173310361032</v>
      </c>
      <c r="FS4" s="43">
        <f t="shared" si="100"/>
        <v>17.020590951061859</v>
      </c>
      <c r="FT4" s="43">
        <f t="shared" si="101"/>
        <v>16.725867674858222</v>
      </c>
      <c r="FU4" s="21">
        <f>SUM(FF3:FF52)</f>
        <v>685.07098755506354</v>
      </c>
      <c r="FV4" s="43"/>
      <c r="FW4" s="43">
        <f t="shared" si="102"/>
        <v>3.9891052219430768E-2</v>
      </c>
      <c r="FX4" s="43">
        <f t="shared" si="103"/>
        <v>3.9112708928336536E-2</v>
      </c>
      <c r="FY4" s="43">
        <f t="shared" si="104"/>
        <v>3.8356925600001257E-2</v>
      </c>
      <c r="FZ4" s="43">
        <f t="shared" si="105"/>
        <v>3.7717072477040273E-2</v>
      </c>
      <c r="GA4" s="43">
        <f t="shared" si="106"/>
        <v>3.7622838728773415E-2</v>
      </c>
      <c r="GB4" s="43">
        <f t="shared" si="107"/>
        <v>3.6909625731556761E-2</v>
      </c>
      <c r="GC4" s="43">
        <f t="shared" si="108"/>
        <v>3.6216502642436206E-2</v>
      </c>
      <c r="GD4" s="43">
        <f t="shared" si="109"/>
        <v>3.5796526175264742E-2</v>
      </c>
      <c r="GE4" s="43">
        <f t="shared" si="110"/>
        <v>3.4887570618176718E-2</v>
      </c>
      <c r="GF4" s="43">
        <f t="shared" si="111"/>
        <v>3.4250368124771759E-2</v>
      </c>
      <c r="GG4" s="43">
        <f t="shared" si="112"/>
        <v>3.3630464767802744E-2</v>
      </c>
      <c r="GH4" s="43">
        <f t="shared" si="113"/>
        <v>3.3027239971626751E-2</v>
      </c>
      <c r="GI4" s="43">
        <f t="shared" si="114"/>
        <v>3.2440100740626053E-2</v>
      </c>
      <c r="GJ4" s="43">
        <f t="shared" si="115"/>
        <v>3.1868480201301071E-2</v>
      </c>
      <c r="GK4" s="43">
        <f t="shared" si="116"/>
        <v>3.1311836233488238E-2</v>
      </c>
      <c r="GL4" s="43">
        <f t="shared" si="117"/>
        <v>3.076965018453031E-2</v>
      </c>
      <c r="GM4" s="53">
        <f>SUM(FX3:FX52)</f>
        <v>1.2602870624359823</v>
      </c>
      <c r="GN4" s="21"/>
      <c r="GO4" s="21"/>
      <c r="GP4" s="21"/>
    </row>
    <row r="5" spans="1:198" ht="15.6">
      <c r="A5" s="7" t="s">
        <v>195</v>
      </c>
      <c r="B5" s="32">
        <v>37437</v>
      </c>
      <c r="C5" s="34">
        <v>16.64</v>
      </c>
      <c r="D5" s="7">
        <v>486.50927999999902</v>
      </c>
      <c r="E5" s="7">
        <v>28.364999999999998</v>
      </c>
      <c r="F5" s="7">
        <v>879.4</v>
      </c>
      <c r="G5" s="7">
        <v>8.2260000000000009</v>
      </c>
      <c r="H5" s="7">
        <f>(D5/AI5)</f>
        <v>62.141944054157499</v>
      </c>
      <c r="I5" s="7">
        <f t="shared" si="1"/>
        <v>59.142873814733647</v>
      </c>
      <c r="J5" s="37">
        <v>-0.77</v>
      </c>
      <c r="K5" s="37">
        <v>-1.9</v>
      </c>
      <c r="L5" s="7">
        <v>-0.23100000000000001</v>
      </c>
      <c r="M5" s="7">
        <v>0</v>
      </c>
      <c r="N5" s="37">
        <f t="shared" si="2"/>
        <v>13.738999999999999</v>
      </c>
      <c r="O5" s="7"/>
      <c r="P5" s="7">
        <v>6704000000</v>
      </c>
      <c r="Q5" s="7">
        <f t="shared" si="118"/>
        <v>-1.8591714243888158</v>
      </c>
      <c r="R5" s="10"/>
      <c r="S5" s="7">
        <v>72.569999999999993</v>
      </c>
      <c r="T5" s="7">
        <f t="shared" si="3"/>
        <v>486509279999.99994</v>
      </c>
      <c r="U5" s="7">
        <f t="shared" si="119"/>
        <v>-13.145366710584284</v>
      </c>
      <c r="V5" s="7">
        <v>54.841999999999999</v>
      </c>
      <c r="W5" s="7">
        <f t="shared" si="120"/>
        <v>15.972001945484143</v>
      </c>
      <c r="X5" s="7">
        <v>53.173000000000002</v>
      </c>
      <c r="Y5" s="7">
        <f t="shared" si="121"/>
        <v>17.180509949974653</v>
      </c>
      <c r="Z5" s="7"/>
      <c r="AA5" s="39">
        <v>0.1</v>
      </c>
      <c r="AB5" s="7">
        <v>54.841999999999999</v>
      </c>
      <c r="AC5" s="7">
        <v>47.289000000000001</v>
      </c>
      <c r="AD5" s="7">
        <f t="shared" ref="AD5:AD29" si="126">(G4/AA5)</f>
        <v>79.16</v>
      </c>
      <c r="AE5" s="7">
        <f t="shared" si="122"/>
        <v>360.06027999999901</v>
      </c>
      <c r="AF5" s="55">
        <f t="shared" si="123"/>
        <v>7.8226327610246643E-2</v>
      </c>
      <c r="AG5" s="39">
        <f t="shared" si="124"/>
        <v>0.98020575237295138</v>
      </c>
      <c r="AH5" s="7"/>
      <c r="AI5" s="7">
        <v>7.8289999999999997</v>
      </c>
      <c r="AJ5" s="7">
        <v>8.2260000000000009</v>
      </c>
      <c r="AK5" s="7"/>
      <c r="AL5" s="7">
        <v>7.8289999999999997</v>
      </c>
      <c r="AM5" s="10">
        <f t="shared" si="4"/>
        <v>62.141944054157499</v>
      </c>
      <c r="AN5" s="7">
        <v>8.2260000000000009</v>
      </c>
      <c r="AO5" s="10">
        <f t="shared" si="5"/>
        <v>59.142873814733647</v>
      </c>
      <c r="AP5" s="10"/>
      <c r="AQ5" s="10">
        <f t="shared" si="6"/>
        <v>353.9339839059906</v>
      </c>
      <c r="AR5" s="7"/>
      <c r="AS5" s="10">
        <f t="shared" si="7"/>
        <v>336.85256017505469</v>
      </c>
      <c r="AT5" s="7"/>
      <c r="AU5" s="7"/>
      <c r="AV5" s="7">
        <f t="shared" si="8"/>
        <v>8.8711075453119701</v>
      </c>
      <c r="AW5" s="7">
        <f t="shared" si="9"/>
        <v>17.151746166049676</v>
      </c>
      <c r="AX5" s="7">
        <v>1.669</v>
      </c>
      <c r="AY5" s="7">
        <f t="shared" si="10"/>
        <v>53.173000000000002</v>
      </c>
      <c r="AZ5" s="7">
        <f t="shared" si="11"/>
        <v>9.149554849265586</v>
      </c>
      <c r="BA5" s="7"/>
      <c r="BB5" s="7">
        <v>13.739000000000001</v>
      </c>
      <c r="BC5" s="7">
        <v>3.6659999999999999</v>
      </c>
      <c r="BD5" s="7">
        <f t="shared" si="12"/>
        <v>2.8239954641769689</v>
      </c>
      <c r="BE5" s="7">
        <f t="shared" si="13"/>
        <v>0.75353136121062425</v>
      </c>
      <c r="BF5" s="7"/>
      <c r="BG5" s="7">
        <v>72.569999999999993</v>
      </c>
      <c r="BH5" s="7">
        <v>6704000000</v>
      </c>
      <c r="BI5" s="41">
        <f t="shared" si="14"/>
        <v>486509279999.99994</v>
      </c>
      <c r="BJ5" s="7">
        <v>54.841999999999999</v>
      </c>
      <c r="BK5" s="7">
        <f t="shared" si="15"/>
        <v>53.173000000000002</v>
      </c>
      <c r="BL5" s="7">
        <v>48.576000000000001</v>
      </c>
      <c r="BM5" s="7">
        <v>12.744</v>
      </c>
      <c r="BN5" s="7">
        <v>0.06</v>
      </c>
      <c r="BO5" s="7">
        <f t="shared" si="16"/>
        <v>35.771999999999998</v>
      </c>
      <c r="BP5" s="7">
        <v>38.652000000000001</v>
      </c>
      <c r="BQ5" s="7">
        <f t="shared" si="17"/>
        <v>25.848000000000003</v>
      </c>
      <c r="BR5" s="7"/>
      <c r="BS5" s="7">
        <f t="shared" ref="BS5:BT5" si="127">D5</f>
        <v>486.50927999999902</v>
      </c>
      <c r="BT5" s="7">
        <f t="shared" si="127"/>
        <v>28.364999999999998</v>
      </c>
      <c r="BU5" s="37">
        <f t="shared" si="19"/>
        <v>13.738999999999999</v>
      </c>
      <c r="BV5" s="7">
        <f t="shared" si="20"/>
        <v>8.2260000000000009</v>
      </c>
      <c r="BW5" s="7"/>
      <c r="BX5" s="7"/>
      <c r="BY5" s="7"/>
      <c r="BZ5" s="7"/>
      <c r="CA5" s="7"/>
      <c r="CB5" s="7"/>
      <c r="CC5" s="7"/>
      <c r="CD5" s="7"/>
      <c r="CE5" s="42">
        <v>37437</v>
      </c>
      <c r="CF5" s="43">
        <v>486.50927999999902</v>
      </c>
      <c r="CG5" s="43">
        <v>13.738999999999999</v>
      </c>
      <c r="CH5" s="43">
        <f t="shared" si="21"/>
        <v>2.8239954641769684E-2</v>
      </c>
      <c r="CI5" s="44">
        <v>0.03</v>
      </c>
      <c r="CJ5" s="43">
        <v>3</v>
      </c>
      <c r="CK5" s="43">
        <f t="shared" si="22"/>
        <v>4.7937447406146392</v>
      </c>
      <c r="CL5" s="43">
        <f t="shared" si="23"/>
        <v>4.6541300103278553</v>
      </c>
      <c r="CM5" s="43">
        <f t="shared" si="24"/>
        <v>4.5198846555452574</v>
      </c>
      <c r="CN5" s="43">
        <f t="shared" si="25"/>
        <v>4.4072595885111756</v>
      </c>
      <c r="CO5" s="43">
        <f t="shared" si="26"/>
        <v>4.3907530154756511</v>
      </c>
      <c r="CP5" s="21">
        <f t="shared" si="27"/>
        <v>4.2664938991469619</v>
      </c>
      <c r="CQ5" s="21">
        <f t="shared" si="28"/>
        <v>4.1468796388965403</v>
      </c>
      <c r="CR5" s="21">
        <f t="shared" si="29"/>
        <v>4.0749566367135444</v>
      </c>
      <c r="CS5" s="21">
        <f t="shared" si="30"/>
        <v>3.9207374383986195</v>
      </c>
      <c r="CT5" s="21">
        <f t="shared" si="31"/>
        <v>3.813814208021598</v>
      </c>
      <c r="CU5" s="21">
        <f t="shared" si="32"/>
        <v>3.7107438016528933</v>
      </c>
      <c r="CV5" s="21">
        <f t="shared" si="33"/>
        <v>3.6113542322453949</v>
      </c>
      <c r="CW5" s="21">
        <f t="shared" si="34"/>
        <v>3.5154826439504383</v>
      </c>
      <c r="CX5" s="21">
        <f t="shared" si="35"/>
        <v>3.4229747514895412</v>
      </c>
      <c r="CY5" s="21">
        <f t="shared" si="36"/>
        <v>3.3336843185217591</v>
      </c>
      <c r="CZ5" s="21">
        <f t="shared" si="37"/>
        <v>3.2474726719815923</v>
      </c>
      <c r="DA5" s="21">
        <f>SUM(CM3:CM52)</f>
        <v>125.56522019403182</v>
      </c>
      <c r="DB5" s="43">
        <f>AVERAGE(CG18:CG27)</f>
        <v>31.203699999999998</v>
      </c>
      <c r="DC5" s="43">
        <f t="shared" si="38"/>
        <v>34.247273369626939</v>
      </c>
      <c r="DD5" s="43">
        <f t="shared" si="39"/>
        <v>33.249843574492473</v>
      </c>
      <c r="DE5" s="43">
        <f t="shared" si="40"/>
        <v>32.290773450276241</v>
      </c>
      <c r="DF5" s="43">
        <f t="shared" si="41"/>
        <v>31.486162093666081</v>
      </c>
      <c r="DG5" s="43">
        <f t="shared" si="42"/>
        <v>31.368236515703231</v>
      </c>
      <c r="DH5" s="21">
        <f t="shared" si="43"/>
        <v>30.480509664183135</v>
      </c>
      <c r="DI5" s="21">
        <f t="shared" si="44"/>
        <v>29.625966401794766</v>
      </c>
      <c r="DJ5" s="21">
        <f t="shared" si="45"/>
        <v>29.112137057387599</v>
      </c>
      <c r="DK5" s="21">
        <f t="shared" si="46"/>
        <v>28.010370624396685</v>
      </c>
      <c r="DL5" s="21">
        <f t="shared" si="47"/>
        <v>27.246494093954652</v>
      </c>
      <c r="DM5" s="21">
        <f t="shared" si="48"/>
        <v>26.510142749812164</v>
      </c>
      <c r="DN5" s="21">
        <f t="shared" si="49"/>
        <v>25.800087889204029</v>
      </c>
      <c r="DO5" s="21">
        <f t="shared" si="50"/>
        <v>25.115166044096206</v>
      </c>
      <c r="DP5" s="21">
        <f t="shared" si="51"/>
        <v>24.454274975968499</v>
      </c>
      <c r="DQ5" s="21">
        <f t="shared" si="52"/>
        <v>23.81636994918814</v>
      </c>
      <c r="DR5" s="21">
        <f t="shared" si="53"/>
        <v>23.200460261362711</v>
      </c>
      <c r="DS5" s="21">
        <f>SUM(DE3:DE52)</f>
        <v>897.05786486058116</v>
      </c>
      <c r="DT5" s="21">
        <f>AVERAGE(CG3:CG27)</f>
        <v>22.119959999999995</v>
      </c>
      <c r="DU5" s="43">
        <f t="shared" si="54"/>
        <v>38.003845478166092</v>
      </c>
      <c r="DV5" s="43">
        <f t="shared" si="55"/>
        <v>36.897007938123352</v>
      </c>
      <c r="DW5" s="43">
        <f t="shared" si="56"/>
        <v>35.832737728636701</v>
      </c>
      <c r="DX5" s="43">
        <f t="shared" si="57"/>
        <v>34.939868817977406</v>
      </c>
      <c r="DY5" s="43">
        <f t="shared" si="58"/>
        <v>34.809008022303139</v>
      </c>
      <c r="DZ5" s="21">
        <f t="shared" si="59"/>
        <v>33.823906705539358</v>
      </c>
      <c r="EA5" s="21">
        <f t="shared" si="60"/>
        <v>32.875628874842981</v>
      </c>
      <c r="EB5" s="21">
        <f t="shared" si="61"/>
        <v>32.305437759298123</v>
      </c>
      <c r="EC5" s="21">
        <f t="shared" si="62"/>
        <v>31.082818930041149</v>
      </c>
      <c r="ED5" s="21">
        <f t="shared" si="63"/>
        <v>30.235153035182993</v>
      </c>
      <c r="EE5" s="21">
        <f t="shared" si="64"/>
        <v>29.418031555221628</v>
      </c>
      <c r="EF5" s="21">
        <f t="shared" si="65"/>
        <v>28.630091011391226</v>
      </c>
      <c r="EG5" s="21">
        <f t="shared" si="66"/>
        <v>27.870040315233229</v>
      </c>
      <c r="EH5" s="21">
        <f t="shared" si="67"/>
        <v>27.13665632404809</v>
      </c>
      <c r="EI5" s="21">
        <f t="shared" si="68"/>
        <v>26.428779705496421</v>
      </c>
      <c r="EJ5" s="21">
        <f t="shared" si="69"/>
        <v>25.745311087367476</v>
      </c>
      <c r="EK5" s="21">
        <f>SUM(DW3:DW52)</f>
        <v>995.45584587677479</v>
      </c>
      <c r="EL5" s="43"/>
      <c r="EM5" s="21">
        <f t="shared" si="70"/>
        <v>30.286003798889841</v>
      </c>
      <c r="EN5" s="21">
        <f t="shared" si="71"/>
        <v>29.403943430505613</v>
      </c>
      <c r="EO5" s="21">
        <f t="shared" si="72"/>
        <v>28.555805795958182</v>
      </c>
      <c r="EP5" s="21">
        <f t="shared" si="73"/>
        <v>27.84426119093462</v>
      </c>
      <c r="EQ5" s="21">
        <f t="shared" si="74"/>
        <v>27.739975677059622</v>
      </c>
      <c r="ER5" s="21">
        <f t="shared" si="75"/>
        <v>26.954929273296614</v>
      </c>
      <c r="ES5" s="21">
        <f t="shared" si="76"/>
        <v>26.199228221955028</v>
      </c>
      <c r="ET5" s="21">
        <f t="shared" si="77"/>
        <v>25.744831829321388</v>
      </c>
      <c r="EU5" s="21">
        <f t="shared" si="78"/>
        <v>24.770503099121065</v>
      </c>
      <c r="EV5" s="21">
        <f t="shared" si="79"/>
        <v>24.094981656781425</v>
      </c>
      <c r="EW5" s="21">
        <f t="shared" si="80"/>
        <v>23.443801652892553</v>
      </c>
      <c r="EX5" s="21">
        <f t="shared" si="81"/>
        <v>22.815876504700459</v>
      </c>
      <c r="EY5" s="21">
        <f t="shared" si="82"/>
        <v>22.210177318695326</v>
      </c>
      <c r="EZ5" s="21">
        <f t="shared" si="83"/>
        <v>21.625729348664535</v>
      </c>
      <c r="FA5" s="21">
        <f t="shared" si="84"/>
        <v>21.061608700112849</v>
      </c>
      <c r="FB5" s="21">
        <f t="shared" si="85"/>
        <v>20.516939261938035</v>
      </c>
      <c r="FC5" s="21">
        <f>SUM(EO3:EO52)</f>
        <v>793.29812945302865</v>
      </c>
      <c r="FD5" s="21"/>
      <c r="FE5" s="43">
        <f t="shared" si="86"/>
        <v>21.469415248553574</v>
      </c>
      <c r="FF5" s="43">
        <f t="shared" si="87"/>
        <v>20.844132347287239</v>
      </c>
      <c r="FG5" s="43">
        <f t="shared" si="88"/>
        <v>20.24289689922551</v>
      </c>
      <c r="FH5" s="43">
        <f t="shared" si="89"/>
        <v>19.738490748630007</v>
      </c>
      <c r="FI5" s="43">
        <f t="shared" si="90"/>
        <v>19.664563893946283</v>
      </c>
      <c r="FJ5" s="43">
        <f t="shared" si="91"/>
        <v>19.108053126012305</v>
      </c>
      <c r="FK5" s="43">
        <f t="shared" si="92"/>
        <v>18.572344955903187</v>
      </c>
      <c r="FL5" s="43">
        <f t="shared" si="93"/>
        <v>18.250228347001027</v>
      </c>
      <c r="FM5" s="43">
        <f t="shared" si="94"/>
        <v>17.559537418076506</v>
      </c>
      <c r="FN5" s="43">
        <f t="shared" si="95"/>
        <v>17.080667691611534</v>
      </c>
      <c r="FO5" s="43">
        <f t="shared" si="96"/>
        <v>16.619053343350856</v>
      </c>
      <c r="FP5" s="43">
        <f t="shared" si="97"/>
        <v>16.173924106721763</v>
      </c>
      <c r="FQ5" s="43">
        <f t="shared" si="98"/>
        <v>15.744550610422733</v>
      </c>
      <c r="FR5" s="43">
        <f t="shared" si="99"/>
        <v>15.330241867576136</v>
      </c>
      <c r="FS5" s="43">
        <f t="shared" si="100"/>
        <v>14.930342939527945</v>
      </c>
      <c r="FT5" s="43">
        <f t="shared" si="101"/>
        <v>14.544232760746283</v>
      </c>
      <c r="FU5" s="21">
        <f>SUM(FG3:FG52)</f>
        <v>562.36032558881834</v>
      </c>
      <c r="FV5" s="43"/>
      <c r="FW5" s="43">
        <f t="shared" si="102"/>
        <v>3.9496091306367102E-2</v>
      </c>
      <c r="FX5" s="43">
        <f t="shared" si="103"/>
        <v>3.8345793066996606E-2</v>
      </c>
      <c r="FY5" s="43">
        <f t="shared" si="104"/>
        <v>3.7239733592234224E-2</v>
      </c>
      <c r="FZ5" s="43">
        <f t="shared" si="105"/>
        <v>3.631180560030834E-2</v>
      </c>
      <c r="GA5" s="43">
        <f t="shared" si="106"/>
        <v>3.6175806469974439E-2</v>
      </c>
      <c r="GB5" s="43">
        <f t="shared" si="107"/>
        <v>3.5152024506244529E-2</v>
      </c>
      <c r="GC5" s="43">
        <f t="shared" si="108"/>
        <v>3.4166511926826605E-2</v>
      </c>
      <c r="GD5" s="43">
        <f t="shared" si="109"/>
        <v>3.3573931884510168E-2</v>
      </c>
      <c r="GE5" s="43">
        <f t="shared" si="110"/>
        <v>3.2303306127941404E-2</v>
      </c>
      <c r="GF5" s="43">
        <f t="shared" si="111"/>
        <v>3.1422356077772252E-2</v>
      </c>
      <c r="GG5" s="43">
        <f t="shared" si="112"/>
        <v>3.0573149788911583E-2</v>
      </c>
      <c r="GH5" s="43">
        <f t="shared" si="113"/>
        <v>2.9754270244708784E-2</v>
      </c>
      <c r="GI5" s="43">
        <f t="shared" si="114"/>
        <v>2.8964375661273259E-2</v>
      </c>
      <c r="GJ5" s="43">
        <f t="shared" si="115"/>
        <v>2.8202194868408033E-2</v>
      </c>
      <c r="GK5" s="43">
        <f t="shared" si="116"/>
        <v>2.7466523011831789E-2</v>
      </c>
      <c r="GL5" s="43">
        <f t="shared" si="117"/>
        <v>2.675621755176549E-2</v>
      </c>
      <c r="GM5" s="53">
        <f>SUM(FY3:FY52)</f>
        <v>1.0345430701952023</v>
      </c>
      <c r="GN5" s="21"/>
      <c r="GO5" s="21"/>
      <c r="GP5" s="21"/>
    </row>
    <row r="6" spans="1:198" ht="13.8">
      <c r="A6" s="7" t="s">
        <v>195</v>
      </c>
      <c r="B6" s="32">
        <v>37802</v>
      </c>
      <c r="C6" s="57">
        <v>17.097000000000001</v>
      </c>
      <c r="D6" s="7">
        <v>370.79032000000001</v>
      </c>
      <c r="E6" s="7">
        <v>32.186999999999998</v>
      </c>
      <c r="F6" s="7">
        <v>1109.5999999999999</v>
      </c>
      <c r="G6" s="7">
        <v>6.0220000000000002</v>
      </c>
      <c r="H6" s="7">
        <f t="shared" si="0"/>
        <v>49.235203824193334</v>
      </c>
      <c r="I6" s="7">
        <f t="shared" si="1"/>
        <v>61.572620391896379</v>
      </c>
      <c r="J6" s="7">
        <v>-1.954</v>
      </c>
      <c r="K6" s="37">
        <v>-2.8</v>
      </c>
      <c r="L6" s="7">
        <v>1.5</v>
      </c>
      <c r="M6" s="7">
        <v>0</v>
      </c>
      <c r="N6" s="37">
        <f t="shared" si="2"/>
        <v>13.843</v>
      </c>
      <c r="O6" s="7"/>
      <c r="P6" s="7">
        <v>13186000000</v>
      </c>
      <c r="Q6" s="7">
        <f t="shared" si="118"/>
        <v>96.688544152744626</v>
      </c>
      <c r="R6" s="10"/>
      <c r="S6" s="7">
        <v>28.12</v>
      </c>
      <c r="T6" s="7">
        <f t="shared" si="3"/>
        <v>370790320000</v>
      </c>
      <c r="U6" s="7">
        <f t="shared" si="119"/>
        <v>-23.785560678307977</v>
      </c>
      <c r="V6" s="7">
        <v>64.912000000000006</v>
      </c>
      <c r="W6" s="7">
        <f t="shared" si="120"/>
        <v>18.361839466102637</v>
      </c>
      <c r="X6" s="7">
        <v>61.400000000000006</v>
      </c>
      <c r="Y6" s="7">
        <f t="shared" si="121"/>
        <v>15.472138115208853</v>
      </c>
      <c r="Z6" s="7"/>
      <c r="AA6" s="39">
        <v>0.1</v>
      </c>
      <c r="AB6" s="7">
        <v>64.912000000000006</v>
      </c>
      <c r="AC6" s="7">
        <v>54.841999999999999</v>
      </c>
      <c r="AD6" s="7">
        <f t="shared" si="126"/>
        <v>82.26</v>
      </c>
      <c r="AE6" s="7">
        <f t="shared" si="122"/>
        <v>233.68832000000003</v>
      </c>
      <c r="AF6" s="55">
        <f t="shared" si="123"/>
        <v>7.7510956287833693E-2</v>
      </c>
      <c r="AG6" s="39">
        <f t="shared" si="124"/>
        <v>0.97955541480712149</v>
      </c>
      <c r="AH6" s="7"/>
      <c r="AI6" s="7">
        <v>7.5309999999999997</v>
      </c>
      <c r="AJ6" s="7">
        <v>6.0220000000000002</v>
      </c>
      <c r="AK6" s="7"/>
      <c r="AL6" s="7">
        <v>7.5309999999999997</v>
      </c>
      <c r="AM6" s="10">
        <f t="shared" si="4"/>
        <v>49.235203824193334</v>
      </c>
      <c r="AN6" s="7">
        <v>6.0220000000000002</v>
      </c>
      <c r="AO6" s="10">
        <f t="shared" si="5"/>
        <v>61.572620391896379</v>
      </c>
      <c r="AP6" s="10"/>
      <c r="AQ6" s="10">
        <f t="shared" si="6"/>
        <v>367.93907316425447</v>
      </c>
      <c r="AR6" s="7"/>
      <c r="AS6" s="10">
        <f t="shared" si="7"/>
        <v>460.13768847558953</v>
      </c>
      <c r="AT6" s="7"/>
      <c r="AU6" s="7"/>
      <c r="AV6" s="7">
        <f t="shared" si="8"/>
        <v>5.7121999014049782</v>
      </c>
      <c r="AW6" s="7">
        <f t="shared" si="9"/>
        <v>11.519878211700377</v>
      </c>
      <c r="AX6" s="7">
        <v>3.512</v>
      </c>
      <c r="AY6" s="7">
        <f t="shared" si="10"/>
        <v>61.400000000000006</v>
      </c>
      <c r="AZ6" s="7">
        <f t="shared" si="11"/>
        <v>6.0389302931596083</v>
      </c>
      <c r="BA6" s="7"/>
      <c r="BB6" s="7">
        <v>13.843</v>
      </c>
      <c r="BC6" s="7">
        <v>7.5060000000000002</v>
      </c>
      <c r="BD6" s="7">
        <f t="shared" si="12"/>
        <v>3.7333768583818476</v>
      </c>
      <c r="BE6" s="7">
        <f t="shared" si="13"/>
        <v>2.0243246911084407</v>
      </c>
      <c r="BF6" s="7"/>
      <c r="BG6" s="7">
        <v>28.12</v>
      </c>
      <c r="BH6" s="7">
        <v>13186000000</v>
      </c>
      <c r="BI6" s="41">
        <f t="shared" si="14"/>
        <v>370790320000</v>
      </c>
      <c r="BJ6" s="7">
        <v>64.912000000000006</v>
      </c>
      <c r="BK6" s="7">
        <f t="shared" si="15"/>
        <v>61.400000000000006</v>
      </c>
      <c r="BL6" s="7">
        <v>58.972999999999999</v>
      </c>
      <c r="BM6" s="7">
        <v>13.974</v>
      </c>
      <c r="BN6" s="7">
        <v>2.8460000000000001</v>
      </c>
      <c r="BO6" s="7">
        <f t="shared" si="16"/>
        <v>42.152999999999992</v>
      </c>
      <c r="BP6" s="7">
        <v>49.048000000000002</v>
      </c>
      <c r="BQ6" s="7">
        <f t="shared" si="17"/>
        <v>32.227999999999994</v>
      </c>
      <c r="BR6" s="7"/>
      <c r="BS6" s="7">
        <f t="shared" ref="BS6:BT6" si="128">D6</f>
        <v>370.79032000000001</v>
      </c>
      <c r="BT6" s="7">
        <f t="shared" si="128"/>
        <v>32.186999999999998</v>
      </c>
      <c r="BU6" s="37">
        <f t="shared" si="19"/>
        <v>13.843</v>
      </c>
      <c r="BV6" s="7">
        <f t="shared" si="20"/>
        <v>6.0220000000000002</v>
      </c>
      <c r="BW6" s="7"/>
      <c r="BX6" s="7"/>
      <c r="BY6" s="7"/>
      <c r="BZ6" s="7"/>
      <c r="CA6" s="7"/>
      <c r="CB6" s="7"/>
      <c r="CC6" s="7"/>
      <c r="CD6" s="7"/>
      <c r="CE6" s="42">
        <v>37802</v>
      </c>
      <c r="CF6" s="43">
        <v>370.79032000000001</v>
      </c>
      <c r="CG6" s="43">
        <v>13.843</v>
      </c>
      <c r="CH6" s="43">
        <f t="shared" si="21"/>
        <v>3.7333768583818476E-2</v>
      </c>
      <c r="CI6" s="58">
        <v>3.8699999999999998E-2</v>
      </c>
      <c r="CJ6" s="43">
        <v>4</v>
      </c>
      <c r="CK6" s="43">
        <f t="shared" si="22"/>
        <v>4.746281921400632</v>
      </c>
      <c r="CL6" s="43">
        <f t="shared" si="23"/>
        <v>4.5628725591449566</v>
      </c>
      <c r="CM6" s="43">
        <f t="shared" si="24"/>
        <v>4.3882375296555907</v>
      </c>
      <c r="CN6" s="43">
        <f t="shared" si="25"/>
        <v>4.2430534211140616</v>
      </c>
      <c r="CO6" s="43">
        <f t="shared" si="26"/>
        <v>4.2218778994958175</v>
      </c>
      <c r="CP6" s="21">
        <f t="shared" si="27"/>
        <v>4.0633275229971071</v>
      </c>
      <c r="CQ6" s="21">
        <f t="shared" si="28"/>
        <v>3.9121506027325847</v>
      </c>
      <c r="CR6" s="21">
        <f t="shared" si="29"/>
        <v>3.8219439473959333</v>
      </c>
      <c r="CS6" s="21">
        <f t="shared" si="30"/>
        <v>3.6303124429616846</v>
      </c>
      <c r="CT6" s="21">
        <f t="shared" si="31"/>
        <v>3.4989121174510074</v>
      </c>
      <c r="CU6" s="21">
        <f t="shared" si="32"/>
        <v>3.3734034560480852</v>
      </c>
      <c r="CV6" s="21">
        <f t="shared" si="33"/>
        <v>3.2534722813021575</v>
      </c>
      <c r="CW6" s="21">
        <f t="shared" si="34"/>
        <v>3.1388237892414628</v>
      </c>
      <c r="CX6" s="21">
        <f t="shared" si="35"/>
        <v>3.029181196008444</v>
      </c>
      <c r="CY6" s="21">
        <f t="shared" si="36"/>
        <v>2.9242844899313671</v>
      </c>
      <c r="CZ6" s="21">
        <f t="shared" si="37"/>
        <v>2.8238892799839932</v>
      </c>
      <c r="DA6" s="21">
        <f>SUM(CN3:CN52)</f>
        <v>107.42414440459673</v>
      </c>
      <c r="DB6" s="43">
        <f>AVERAGE(CG3:CG27)</f>
        <v>22.119959999999995</v>
      </c>
      <c r="DC6" s="43">
        <f t="shared" si="38"/>
        <v>33.908191455076178</v>
      </c>
      <c r="DD6" s="43">
        <f t="shared" si="39"/>
        <v>32.59788585734556</v>
      </c>
      <c r="DE6" s="43">
        <f t="shared" si="40"/>
        <v>31.350265485705087</v>
      </c>
      <c r="DF6" s="43">
        <f t="shared" si="41"/>
        <v>30.313047168254624</v>
      </c>
      <c r="DG6" s="43">
        <f t="shared" si="42"/>
        <v>30.161765880483873</v>
      </c>
      <c r="DH6" s="21">
        <f t="shared" si="43"/>
        <v>29.02905682303156</v>
      </c>
      <c r="DI6" s="21">
        <f t="shared" si="44"/>
        <v>27.949024907353554</v>
      </c>
      <c r="DJ6" s="21">
        <f t="shared" si="45"/>
        <v>27.304574242531981</v>
      </c>
      <c r="DK6" s="21">
        <f t="shared" si="46"/>
        <v>25.935528355922855</v>
      </c>
      <c r="DL6" s="21">
        <f t="shared" si="47"/>
        <v>24.996783572435458</v>
      </c>
      <c r="DM6" s="21">
        <f t="shared" si="48"/>
        <v>24.100129772556514</v>
      </c>
      <c r="DN6" s="21">
        <f t="shared" si="49"/>
        <v>23.243322422706331</v>
      </c>
      <c r="DO6" s="21">
        <f t="shared" si="50"/>
        <v>22.424255396514472</v>
      </c>
      <c r="DP6" s="21">
        <f t="shared" si="51"/>
        <v>21.640951306166812</v>
      </c>
      <c r="DQ6" s="21">
        <f t="shared" si="52"/>
        <v>20.891552587007137</v>
      </c>
      <c r="DR6" s="21">
        <f t="shared" si="53"/>
        <v>20.174313270750186</v>
      </c>
      <c r="DS6" s="21">
        <f>SUM(DF3:DF52)</f>
        <v>767.45513976841312</v>
      </c>
      <c r="DT6" s="43"/>
      <c r="DU6" s="43">
        <f t="shared" si="54"/>
        <v>37.627569780362464</v>
      </c>
      <c r="DV6" s="43">
        <f t="shared" si="55"/>
        <v>36.173537194238577</v>
      </c>
      <c r="DW6" s="43">
        <f t="shared" si="56"/>
        <v>34.789065755957971</v>
      </c>
      <c r="DX6" s="43">
        <f t="shared" si="57"/>
        <v>33.638075303723305</v>
      </c>
      <c r="DY6" s="43">
        <f t="shared" si="58"/>
        <v>33.470200021445322</v>
      </c>
      <c r="DZ6" s="21">
        <f t="shared" si="59"/>
        <v>32.213244481466056</v>
      </c>
      <c r="EA6" s="21">
        <f t="shared" si="60"/>
        <v>31.014744221549986</v>
      </c>
      <c r="EB6" s="21">
        <f t="shared" si="61"/>
        <v>30.299603976081524</v>
      </c>
      <c r="EC6" s="21">
        <f t="shared" si="62"/>
        <v>28.780387898186245</v>
      </c>
      <c r="ED6" s="21">
        <f t="shared" si="63"/>
        <v>27.738672509342194</v>
      </c>
      <c r="EE6" s="21">
        <f t="shared" si="64"/>
        <v>26.743665050201482</v>
      </c>
      <c r="EF6" s="21">
        <f t="shared" si="65"/>
        <v>25.792874785037139</v>
      </c>
      <c r="EG6" s="21">
        <f t="shared" si="66"/>
        <v>24.883964567172526</v>
      </c>
      <c r="EH6" s="21">
        <f t="shared" si="67"/>
        <v>24.014740109777073</v>
      </c>
      <c r="EI6" s="21">
        <f t="shared" si="68"/>
        <v>23.183140092540715</v>
      </c>
      <c r="EJ6" s="21">
        <f t="shared" si="69"/>
        <v>22.38722703249346</v>
      </c>
      <c r="EK6" s="21">
        <f>SUM(DX3:DX52)</f>
        <v>851.63704066000048</v>
      </c>
      <c r="EL6" s="43"/>
      <c r="EM6" s="21">
        <f t="shared" si="70"/>
        <v>29.986142375138453</v>
      </c>
      <c r="EN6" s="21">
        <f t="shared" si="71"/>
        <v>28.82739552010354</v>
      </c>
      <c r="EO6" s="21">
        <f t="shared" si="72"/>
        <v>27.724083297046782</v>
      </c>
      <c r="EP6" s="21">
        <f t="shared" si="73"/>
        <v>26.806836613973829</v>
      </c>
      <c r="EQ6" s="21">
        <f t="shared" si="74"/>
        <v>26.673053535634249</v>
      </c>
      <c r="ER6" s="21">
        <f t="shared" si="75"/>
        <v>25.671361212663445</v>
      </c>
      <c r="ES6" s="21">
        <f t="shared" si="76"/>
        <v>24.716253039580216</v>
      </c>
      <c r="ET6" s="21">
        <f t="shared" si="77"/>
        <v>24.146343865429927</v>
      </c>
      <c r="EU6" s="21">
        <f t="shared" si="78"/>
        <v>22.935651017704686</v>
      </c>
      <c r="EV6" s="21">
        <f t="shared" si="79"/>
        <v>22.105487758515068</v>
      </c>
      <c r="EW6" s="21">
        <f t="shared" si="80"/>
        <v>21.312546957175048</v>
      </c>
      <c r="EX6" s="21">
        <f t="shared" si="81"/>
        <v>20.554843697928337</v>
      </c>
      <c r="EY6" s="21">
        <f t="shared" si="82"/>
        <v>19.830515463120829</v>
      </c>
      <c r="EZ6" s="21">
        <f t="shared" si="83"/>
        <v>19.13781358288897</v>
      </c>
      <c r="FA6" s="21">
        <f t="shared" si="84"/>
        <v>18.475095350976179</v>
      </c>
      <c r="FB6" s="21">
        <f t="shared" si="85"/>
        <v>17.840816749511333</v>
      </c>
      <c r="FC6" s="21">
        <f>SUM(EP3:EP52)</f>
        <v>678.68612568489846</v>
      </c>
      <c r="FD6" s="43"/>
      <c r="FE6" s="43">
        <f t="shared" si="86"/>
        <v>21.256846780746113</v>
      </c>
      <c r="FF6" s="43">
        <f t="shared" si="87"/>
        <v>20.435423869889451</v>
      </c>
      <c r="FG6" s="43">
        <f t="shared" si="88"/>
        <v>19.65329796041312</v>
      </c>
      <c r="FH6" s="43">
        <f t="shared" si="89"/>
        <v>19.003071867363051</v>
      </c>
      <c r="FI6" s="43">
        <f t="shared" si="90"/>
        <v>18.908234513409887</v>
      </c>
      <c r="FJ6" s="43">
        <f t="shared" si="91"/>
        <v>18.198145834297435</v>
      </c>
      <c r="FK6" s="43">
        <f t="shared" si="92"/>
        <v>17.521080147078479</v>
      </c>
      <c r="FL6" s="43">
        <f t="shared" si="93"/>
        <v>17.117077796849582</v>
      </c>
      <c r="FM6" s="43">
        <f t="shared" si="94"/>
        <v>16.25883094266343</v>
      </c>
      <c r="FN6" s="43">
        <f t="shared" si="95"/>
        <v>15.6703373317537</v>
      </c>
      <c r="FO6" s="43">
        <f t="shared" si="96"/>
        <v>15.108230312137142</v>
      </c>
      <c r="FP6" s="43">
        <f t="shared" si="97"/>
        <v>14.571102798848434</v>
      </c>
      <c r="FQ6" s="43">
        <f t="shared" si="98"/>
        <v>14.057634473591726</v>
      </c>
      <c r="FR6" s="43">
        <f t="shared" si="99"/>
        <v>13.566585723518706</v>
      </c>
      <c r="FS6" s="43">
        <f t="shared" si="100"/>
        <v>13.096792052217493</v>
      </c>
      <c r="FT6" s="43">
        <f t="shared" si="101"/>
        <v>12.647158922388073</v>
      </c>
      <c r="FU6" s="21">
        <f>SUM(FH3:FH52)</f>
        <v>481.11313570842304</v>
      </c>
      <c r="FV6" s="43"/>
      <c r="FW6" s="43">
        <f t="shared" si="102"/>
        <v>3.9105040897393167E-2</v>
      </c>
      <c r="FX6" s="43">
        <f t="shared" si="103"/>
        <v>3.7593914771565297E-2</v>
      </c>
      <c r="FY6" s="43">
        <f t="shared" si="104"/>
        <v>3.6155081157508963E-2</v>
      </c>
      <c r="FZ6" s="43">
        <f t="shared" si="105"/>
        <v>3.4958896312995417E-2</v>
      </c>
      <c r="GA6" s="43">
        <f t="shared" si="106"/>
        <v>3.4784429298052338E-2</v>
      </c>
      <c r="GB6" s="43">
        <f t="shared" si="107"/>
        <v>3.3478118577375746E-2</v>
      </c>
      <c r="GC6" s="43">
        <f t="shared" si="108"/>
        <v>3.2232558421534538E-2</v>
      </c>
      <c r="GD6" s="43">
        <f t="shared" si="109"/>
        <v>3.1489337726983833E-2</v>
      </c>
      <c r="GE6" s="43">
        <f t="shared" si="110"/>
        <v>2.9910468636982778E-2</v>
      </c>
      <c r="GF6" s="43">
        <f t="shared" si="111"/>
        <v>2.8827849612635095E-2</v>
      </c>
      <c r="GG6" s="43">
        <f t="shared" si="112"/>
        <v>2.7793772535374166E-2</v>
      </c>
      <c r="GH6" s="43">
        <f t="shared" si="113"/>
        <v>2.680564886910701E-2</v>
      </c>
      <c r="GI6" s="43">
        <f t="shared" si="114"/>
        <v>2.5861049697565412E-2</v>
      </c>
      <c r="GJ6" s="43">
        <f t="shared" si="115"/>
        <v>2.495769457381242E-2</v>
      </c>
      <c r="GK6" s="43">
        <f t="shared" si="116"/>
        <v>2.4093441238448934E-2</v>
      </c>
      <c r="GL6" s="43">
        <f t="shared" si="117"/>
        <v>2.3266276131969993E-2</v>
      </c>
      <c r="GM6" s="53">
        <f>SUM(FZ3:FZ52)</f>
        <v>0.88507712560604856</v>
      </c>
      <c r="GN6" s="21"/>
      <c r="GO6" s="21"/>
      <c r="GP6" s="21"/>
    </row>
    <row r="7" spans="1:198" ht="15.6">
      <c r="A7" s="7" t="s">
        <v>195</v>
      </c>
      <c r="B7" s="32">
        <v>38168</v>
      </c>
      <c r="C7" s="34">
        <v>15.163</v>
      </c>
      <c r="D7" s="7">
        <v>355.801964</v>
      </c>
      <c r="E7" s="7">
        <v>36.835000000000001</v>
      </c>
      <c r="F7" s="7">
        <v>1213.5</v>
      </c>
      <c r="G7" s="7">
        <v>5.0060000000000002</v>
      </c>
      <c r="H7" s="7">
        <f t="shared" si="0"/>
        <v>43.560475514201769</v>
      </c>
      <c r="I7" s="7">
        <f t="shared" si="1"/>
        <v>71.07510267678785</v>
      </c>
      <c r="J7" s="7">
        <v>-1.113</v>
      </c>
      <c r="K7" s="37">
        <v>-2.5</v>
      </c>
      <c r="L7" s="7">
        <v>1.9630000000000001</v>
      </c>
      <c r="M7" s="7">
        <v>0</v>
      </c>
      <c r="N7" s="37">
        <f t="shared" si="2"/>
        <v>13.513000000000002</v>
      </c>
      <c r="O7" s="7"/>
      <c r="P7" s="7">
        <v>11875900000</v>
      </c>
      <c r="Q7" s="7">
        <f t="shared" si="118"/>
        <v>-9.9355376914909748</v>
      </c>
      <c r="R7" s="10"/>
      <c r="S7" s="7">
        <v>29.96</v>
      </c>
      <c r="T7" s="7">
        <f t="shared" si="3"/>
        <v>355801964000</v>
      </c>
      <c r="U7" s="7">
        <f t="shared" si="119"/>
        <v>-4.0422727324704724</v>
      </c>
      <c r="V7" s="7">
        <v>74.825000000000003</v>
      </c>
      <c r="W7" s="7">
        <f t="shared" si="120"/>
        <v>15.271444417056932</v>
      </c>
      <c r="X7" s="7">
        <v>71.141000000000005</v>
      </c>
      <c r="Y7" s="7">
        <f t="shared" si="121"/>
        <v>15.864820846905536</v>
      </c>
      <c r="Z7" s="7"/>
      <c r="AA7" s="39">
        <v>0.1</v>
      </c>
      <c r="AB7" s="7">
        <v>74.825000000000003</v>
      </c>
      <c r="AC7" s="7">
        <v>64.912000000000006</v>
      </c>
      <c r="AD7" s="7">
        <f t="shared" si="126"/>
        <v>60.22</v>
      </c>
      <c r="AE7" s="7">
        <f t="shared" si="122"/>
        <v>230.66996399999996</v>
      </c>
      <c r="AF7" s="55">
        <f t="shared" si="123"/>
        <v>8.1680570550057036E-2</v>
      </c>
      <c r="AG7" s="39">
        <f t="shared" si="124"/>
        <v>0.98334597322732442</v>
      </c>
      <c r="AH7" s="7"/>
      <c r="AI7" s="7">
        <v>8.1679999999999993</v>
      </c>
      <c r="AJ7" s="7">
        <v>5.0060000000000002</v>
      </c>
      <c r="AK7" s="7"/>
      <c r="AL7" s="7">
        <v>8.1679999999999993</v>
      </c>
      <c r="AM7" s="10">
        <f t="shared" si="4"/>
        <v>43.560475514201769</v>
      </c>
      <c r="AN7" s="7">
        <v>5.0060000000000002</v>
      </c>
      <c r="AO7" s="10">
        <f t="shared" si="5"/>
        <v>71.07510267678785</v>
      </c>
      <c r="AP7" s="10"/>
      <c r="AQ7" s="10">
        <f t="shared" si="6"/>
        <v>339.2445102840353</v>
      </c>
      <c r="AR7" s="10"/>
      <c r="AS7" s="10">
        <f t="shared" si="7"/>
        <v>553.52560127846584</v>
      </c>
      <c r="AT7" s="10"/>
      <c r="AU7" s="7"/>
      <c r="AV7" s="7">
        <f t="shared" si="8"/>
        <v>4.7551214700968929</v>
      </c>
      <c r="AW7" s="7">
        <f t="shared" si="9"/>
        <v>9.659344753631057</v>
      </c>
      <c r="AX7" s="7">
        <v>3.6840000000000002</v>
      </c>
      <c r="AY7" s="7">
        <f t="shared" si="10"/>
        <v>71.141000000000005</v>
      </c>
      <c r="AZ7" s="7">
        <f t="shared" si="11"/>
        <v>5.0013629833710516</v>
      </c>
      <c r="BA7" s="7"/>
      <c r="BB7" s="7">
        <v>13.513</v>
      </c>
      <c r="BC7" s="7">
        <v>9.5820000000000007</v>
      </c>
      <c r="BD7" s="7">
        <f t="shared" si="12"/>
        <v>3.797899215643453</v>
      </c>
      <c r="BE7" s="7">
        <f t="shared" si="13"/>
        <v>2.6930711377411058</v>
      </c>
      <c r="BF7" s="7"/>
      <c r="BG7" s="7">
        <v>29.96</v>
      </c>
      <c r="BH7" s="7">
        <v>11875900000</v>
      </c>
      <c r="BI7" s="41">
        <f t="shared" si="14"/>
        <v>355801964000</v>
      </c>
      <c r="BJ7" s="7">
        <v>74.825000000000003</v>
      </c>
      <c r="BK7" s="7">
        <f t="shared" si="15"/>
        <v>71.141000000000005</v>
      </c>
      <c r="BL7" s="7">
        <v>70.566000000000003</v>
      </c>
      <c r="BM7" s="7">
        <v>14.968999999999999</v>
      </c>
      <c r="BN7" s="7">
        <v>2.5950000000000002</v>
      </c>
      <c r="BO7" s="7">
        <f t="shared" si="16"/>
        <v>53.002000000000002</v>
      </c>
      <c r="BP7" s="7">
        <v>60.591999999999999</v>
      </c>
      <c r="BQ7" s="7">
        <f t="shared" si="17"/>
        <v>43.027999999999999</v>
      </c>
      <c r="BR7" s="7"/>
      <c r="BS7" s="7">
        <f t="shared" ref="BS7:BT7" si="129">D7</f>
        <v>355.801964</v>
      </c>
      <c r="BT7" s="7">
        <f t="shared" si="129"/>
        <v>36.835000000000001</v>
      </c>
      <c r="BU7" s="37">
        <f t="shared" si="19"/>
        <v>13.513000000000002</v>
      </c>
      <c r="BV7" s="7">
        <v>8.1679999999999993</v>
      </c>
      <c r="BW7" s="7"/>
      <c r="BX7" s="7"/>
      <c r="BY7" s="7"/>
      <c r="BZ7" s="7"/>
      <c r="CA7" s="7"/>
      <c r="CB7" s="7"/>
      <c r="CC7" s="7"/>
      <c r="CD7" s="7"/>
      <c r="CE7" s="42">
        <v>38168</v>
      </c>
      <c r="CF7" s="43">
        <v>355.801964</v>
      </c>
      <c r="CG7" s="43">
        <v>13.513000000000002</v>
      </c>
      <c r="CH7" s="43">
        <f t="shared" si="21"/>
        <v>3.7978992156434535E-2</v>
      </c>
      <c r="CI7" s="58">
        <v>0.04</v>
      </c>
      <c r="CJ7" s="43">
        <v>5</v>
      </c>
      <c r="CK7" s="43">
        <f t="shared" si="22"/>
        <v>4.6992890310897355</v>
      </c>
      <c r="CL7" s="43">
        <f t="shared" si="23"/>
        <v>4.4734044697499566</v>
      </c>
      <c r="CM7" s="43">
        <f t="shared" si="24"/>
        <v>4.260424786073389</v>
      </c>
      <c r="CN7" s="43">
        <f t="shared" si="25"/>
        <v>4.0849652653452022</v>
      </c>
      <c r="CO7" s="43">
        <f t="shared" si="26"/>
        <v>4.0594979802844398</v>
      </c>
      <c r="CP7" s="21">
        <f t="shared" si="27"/>
        <v>3.8698357361877207</v>
      </c>
      <c r="CQ7" s="21">
        <f t="shared" si="28"/>
        <v>3.6907081157854571</v>
      </c>
      <c r="CR7" s="21">
        <f t="shared" si="29"/>
        <v>3.5846407310035011</v>
      </c>
      <c r="CS7" s="21">
        <f t="shared" si="30"/>
        <v>3.3614004101497081</v>
      </c>
      <c r="CT7" s="21">
        <f t="shared" si="31"/>
        <v>3.2100111169275292</v>
      </c>
      <c r="CU7" s="21">
        <f t="shared" si="32"/>
        <v>3.0667304145891681</v>
      </c>
      <c r="CV7" s="21">
        <f t="shared" si="33"/>
        <v>2.9310561092812226</v>
      </c>
      <c r="CW7" s="21">
        <f t="shared" si="34"/>
        <v>2.8025212403941633</v>
      </c>
      <c r="CX7" s="21">
        <f t="shared" si="35"/>
        <v>2.6806913239012782</v>
      </c>
      <c r="CY7" s="21">
        <f t="shared" si="36"/>
        <v>2.565161833273129</v>
      </c>
      <c r="CZ7" s="21">
        <f t="shared" si="37"/>
        <v>2.455555895638255</v>
      </c>
      <c r="DA7" s="21">
        <f>SUM(CO3:CO52)</f>
        <v>105.07177023013796</v>
      </c>
      <c r="DB7" s="43"/>
      <c r="DC7" s="43">
        <f t="shared" si="38"/>
        <v>33.572466787204135</v>
      </c>
      <c r="DD7" s="43">
        <f t="shared" si="39"/>
        <v>31.958711624848586</v>
      </c>
      <c r="DE7" s="43">
        <f t="shared" si="40"/>
        <v>30.437150956995232</v>
      </c>
      <c r="DF7" s="43">
        <f t="shared" si="41"/>
        <v>29.183640289067704</v>
      </c>
      <c r="DG7" s="43">
        <f t="shared" si="42"/>
        <v>29.001697962003721</v>
      </c>
      <c r="DH7" s="21">
        <f t="shared" si="43"/>
        <v>27.646720783839577</v>
      </c>
      <c r="DI7" s="21">
        <f t="shared" si="44"/>
        <v>26.367004629578819</v>
      </c>
      <c r="DJ7" s="21">
        <f t="shared" si="45"/>
        <v>25.609242395921946</v>
      </c>
      <c r="DK7" s="21">
        <f t="shared" si="46"/>
        <v>24.014378107335979</v>
      </c>
      <c r="DL7" s="21">
        <f t="shared" si="47"/>
        <v>22.932828965537116</v>
      </c>
      <c r="DM7" s="21">
        <f t="shared" si="48"/>
        <v>21.909208884142284</v>
      </c>
      <c r="DN7" s="21">
        <f t="shared" si="49"/>
        <v>20.939930110546243</v>
      </c>
      <c r="DO7" s="21">
        <f t="shared" si="50"/>
        <v>20.021656604030778</v>
      </c>
      <c r="DP7" s="21">
        <f t="shared" si="51"/>
        <v>19.151284341740546</v>
      </c>
      <c r="DQ7" s="21">
        <f t="shared" si="52"/>
        <v>18.325923321936084</v>
      </c>
      <c r="DR7" s="21">
        <f t="shared" si="53"/>
        <v>17.542881105000159</v>
      </c>
      <c r="DS7" s="21">
        <f>SUM(DG3:DG52)</f>
        <v>750.6494052582334</v>
      </c>
      <c r="DT7" s="43"/>
      <c r="DU7" s="43">
        <f t="shared" si="54"/>
        <v>37.255019584517292</v>
      </c>
      <c r="DV7" s="43">
        <f t="shared" si="55"/>
        <v>35.464252151214289</v>
      </c>
      <c r="DW7" s="43">
        <f t="shared" si="56"/>
        <v>33.775791996075696</v>
      </c>
      <c r="DX7" s="43">
        <f t="shared" si="57"/>
        <v>32.384784156853094</v>
      </c>
      <c r="DY7" s="43">
        <f t="shared" si="58"/>
        <v>32.182884636005113</v>
      </c>
      <c r="DZ7" s="21">
        <f t="shared" si="59"/>
        <v>30.679280458539097</v>
      </c>
      <c r="EA7" s="21">
        <f t="shared" si="60"/>
        <v>29.259192661839606</v>
      </c>
      <c r="EB7" s="21">
        <f t="shared" si="61"/>
        <v>28.41831173896222</v>
      </c>
      <c r="EC7" s="21">
        <f t="shared" si="62"/>
        <v>26.648507313135411</v>
      </c>
      <c r="ED7" s="21">
        <f t="shared" si="63"/>
        <v>25.44832340306623</v>
      </c>
      <c r="EE7" s="21">
        <f t="shared" si="64"/>
        <v>24.312422772910438</v>
      </c>
      <c r="EF7" s="21">
        <f t="shared" si="65"/>
        <v>23.236824130664086</v>
      </c>
      <c r="EG7" s="21">
        <f t="shared" si="66"/>
        <v>22.21782550640404</v>
      </c>
      <c r="EH7" s="21">
        <f t="shared" si="67"/>
        <v>21.251982398032808</v>
      </c>
      <c r="EI7" s="21">
        <f t="shared" si="68"/>
        <v>20.33608780047431</v>
      </c>
      <c r="EJ7" s="21">
        <f t="shared" si="69"/>
        <v>19.467153941298658</v>
      </c>
      <c r="EK7" s="21">
        <f>SUM(DY3:DY52)</f>
        <v>832.98789068012547</v>
      </c>
      <c r="EL7" s="43"/>
      <c r="EM7" s="21">
        <f t="shared" si="70"/>
        <v>29.689249876374706</v>
      </c>
      <c r="EN7" s="21">
        <f t="shared" si="71"/>
        <v>28.262152470689745</v>
      </c>
      <c r="EO7" s="21">
        <f t="shared" si="72"/>
        <v>26.91658572528814</v>
      </c>
      <c r="EP7" s="21">
        <f t="shared" si="73"/>
        <v>25.80806451715975</v>
      </c>
      <c r="EQ7" s="21">
        <f t="shared" si="74"/>
        <v>25.647166861186776</v>
      </c>
      <c r="ER7" s="21">
        <f t="shared" si="75"/>
        <v>24.448915440631851</v>
      </c>
      <c r="ES7" s="21">
        <f t="shared" si="76"/>
        <v>23.317219848660578</v>
      </c>
      <c r="ET7" s="21">
        <f t="shared" si="77"/>
        <v>22.647105482489145</v>
      </c>
      <c r="EU7" s="21">
        <f t="shared" si="78"/>
        <v>21.236713905282116</v>
      </c>
      <c r="EV7" s="21">
        <f t="shared" si="79"/>
        <v>20.280263998637675</v>
      </c>
      <c r="EW7" s="21">
        <f t="shared" si="80"/>
        <v>19.375042688340951</v>
      </c>
      <c r="EX7" s="21">
        <f t="shared" si="81"/>
        <v>18.517877205340845</v>
      </c>
      <c r="EY7" s="21">
        <f t="shared" si="82"/>
        <v>17.705817377786452</v>
      </c>
      <c r="EZ7" s="21">
        <f t="shared" si="83"/>
        <v>16.936118214945992</v>
      </c>
      <c r="FA7" s="21">
        <f t="shared" si="84"/>
        <v>16.206223992084364</v>
      </c>
      <c r="FB7" s="21">
        <f t="shared" si="85"/>
        <v>15.513753695227248</v>
      </c>
      <c r="FC7" s="21">
        <f>SUM(EQ3:EQ52)</f>
        <v>663.82425526020506</v>
      </c>
      <c r="FD7" s="43"/>
      <c r="FE7" s="43">
        <f t="shared" si="86"/>
        <v>21.046382951233777</v>
      </c>
      <c r="FF7" s="43">
        <f t="shared" si="87"/>
        <v>20.034729284205341</v>
      </c>
      <c r="FG7" s="43">
        <f t="shared" si="88"/>
        <v>19.08087180622633</v>
      </c>
      <c r="FH7" s="43">
        <f t="shared" si="89"/>
        <v>18.295053304479691</v>
      </c>
      <c r="FI7" s="43">
        <f t="shared" si="90"/>
        <v>18.180994724432583</v>
      </c>
      <c r="FJ7" s="43">
        <f t="shared" si="91"/>
        <v>17.33156746123565</v>
      </c>
      <c r="FK7" s="43">
        <f t="shared" si="92"/>
        <v>16.52932089347026</v>
      </c>
      <c r="FL7" s="43">
        <f t="shared" si="93"/>
        <v>16.054284183876927</v>
      </c>
      <c r="FM7" s="43">
        <f t="shared" si="94"/>
        <v>15.054473095058732</v>
      </c>
      <c r="FN7" s="43">
        <f t="shared" si="95"/>
        <v>14.376456267663944</v>
      </c>
      <c r="FO7" s="43">
        <f t="shared" si="96"/>
        <v>13.734754829215582</v>
      </c>
      <c r="FP7" s="43">
        <f t="shared" si="97"/>
        <v>13.127119638602192</v>
      </c>
      <c r="FQ7" s="43">
        <f t="shared" si="98"/>
        <v>12.551459351421183</v>
      </c>
      <c r="FR7" s="43">
        <f t="shared" si="99"/>
        <v>12.00582807391036</v>
      </c>
      <c r="FS7" s="43">
        <f t="shared" si="100"/>
        <v>11.488414080892536</v>
      </c>
      <c r="FT7" s="43">
        <f t="shared" si="101"/>
        <v>10.997529497728758</v>
      </c>
      <c r="FU7" s="21">
        <f>SUM(FI3:FI52)</f>
        <v>470.57771909695072</v>
      </c>
      <c r="FV7" s="43"/>
      <c r="FW7" s="43">
        <f t="shared" si="102"/>
        <v>3.87178622746467E-2</v>
      </c>
      <c r="FX7" s="43">
        <f t="shared" si="103"/>
        <v>3.6856779187809115E-2</v>
      </c>
      <c r="FY7" s="43">
        <f t="shared" si="104"/>
        <v>3.5102020541270838E-2</v>
      </c>
      <c r="FZ7" s="43">
        <f t="shared" si="105"/>
        <v>3.3656393870217981E-2</v>
      </c>
      <c r="GA7" s="43">
        <f t="shared" si="106"/>
        <v>3.3446566632742633E-2</v>
      </c>
      <c r="GB7" s="43">
        <f t="shared" si="107"/>
        <v>3.1883922454643568E-2</v>
      </c>
      <c r="GC7" s="43">
        <f t="shared" si="108"/>
        <v>3.0408073982579747E-2</v>
      </c>
      <c r="GD7" s="43">
        <f t="shared" si="109"/>
        <v>2.9534175320750172E-2</v>
      </c>
      <c r="GE7" s="43">
        <f t="shared" si="110"/>
        <v>2.7694878367576649E-2</v>
      </c>
      <c r="GF7" s="43">
        <f t="shared" si="111"/>
        <v>2.6447568451958798E-2</v>
      </c>
      <c r="GG7" s="43">
        <f t="shared" si="112"/>
        <v>2.526706594124924E-2</v>
      </c>
      <c r="GH7" s="43">
        <f t="shared" si="113"/>
        <v>2.4149233215411722E-2</v>
      </c>
      <c r="GI7" s="43">
        <f t="shared" si="114"/>
        <v>2.3090222944254831E-2</v>
      </c>
      <c r="GJ7" s="43">
        <f t="shared" si="115"/>
        <v>2.2086455375055242E-2</v>
      </c>
      <c r="GK7" s="43">
        <f t="shared" si="116"/>
        <v>2.1134597577586782E-2</v>
      </c>
      <c r="GL7" s="43">
        <f t="shared" si="117"/>
        <v>2.0231544462582601E-2</v>
      </c>
      <c r="GM7" s="53">
        <f>SUM(GA3:GA52)</f>
        <v>0.86569570456499989</v>
      </c>
      <c r="GN7" s="21"/>
      <c r="GO7" s="21"/>
      <c r="GP7" s="21"/>
    </row>
    <row r="8" spans="1:198" ht="15.6">
      <c r="A8" s="7" t="s">
        <v>195</v>
      </c>
      <c r="B8" s="32">
        <v>38533</v>
      </c>
      <c r="C8" s="34">
        <v>20.731000000000002</v>
      </c>
      <c r="D8" s="7">
        <v>350.18438800000001</v>
      </c>
      <c r="E8" s="7">
        <v>39.787999999999997</v>
      </c>
      <c r="F8" s="7">
        <v>1254.4000000000001</v>
      </c>
      <c r="G8" s="7">
        <v>10.186999999999999</v>
      </c>
      <c r="H8" s="7">
        <f t="shared" si="0"/>
        <v>28.577149338991351</v>
      </c>
      <c r="I8" s="7">
        <f t="shared" si="1"/>
        <v>34.375614803180525</v>
      </c>
      <c r="J8" s="7">
        <v>-1.0189999999999999</v>
      </c>
      <c r="K8" s="37">
        <v>-4.3</v>
      </c>
      <c r="L8" s="7">
        <v>0.17399999999999999</v>
      </c>
      <c r="M8" s="7">
        <v>0</v>
      </c>
      <c r="N8" s="37">
        <f t="shared" si="2"/>
        <v>15.586000000000002</v>
      </c>
      <c r="O8" s="7"/>
      <c r="P8" s="7">
        <v>11680600000</v>
      </c>
      <c r="Q8" s="7">
        <f t="shared" si="118"/>
        <v>-1.6445069426317163</v>
      </c>
      <c r="R8" s="10"/>
      <c r="S8" s="7">
        <v>29.98</v>
      </c>
      <c r="T8" s="7">
        <f t="shared" si="3"/>
        <v>350184388000</v>
      </c>
      <c r="U8" s="7">
        <f t="shared" si="119"/>
        <v>-1.5788490700967537</v>
      </c>
      <c r="V8" s="7">
        <v>48.115000000000002</v>
      </c>
      <c r="W8" s="7">
        <f t="shared" si="120"/>
        <v>-35.696625459405276</v>
      </c>
      <c r="X8" s="7">
        <v>44.307000000000002</v>
      </c>
      <c r="Y8" s="7">
        <f t="shared" si="121"/>
        <v>-37.719458540082371</v>
      </c>
      <c r="Z8" s="7"/>
      <c r="AA8" s="39">
        <v>0.1</v>
      </c>
      <c r="AB8" s="7">
        <v>48.115000000000002</v>
      </c>
      <c r="AC8" s="7">
        <v>74.825000000000003</v>
      </c>
      <c r="AD8" s="7">
        <f t="shared" si="126"/>
        <v>50.06</v>
      </c>
      <c r="AE8" s="7">
        <f t="shared" si="122"/>
        <v>225.29938800000002</v>
      </c>
      <c r="AF8" s="55">
        <f t="shared" si="123"/>
        <v>6.3888853476431237E-2</v>
      </c>
      <c r="AG8" s="39">
        <f t="shared" si="124"/>
        <v>0.96717168497857375</v>
      </c>
      <c r="AH8" s="7"/>
      <c r="AI8" s="7">
        <v>12.254</v>
      </c>
      <c r="AJ8" s="7">
        <v>10.186999999999999</v>
      </c>
      <c r="AK8" s="7"/>
      <c r="AL8" s="7">
        <v>12.254</v>
      </c>
      <c r="AM8" s="10">
        <f t="shared" si="4"/>
        <v>28.577149338991351</v>
      </c>
      <c r="AN8" s="7">
        <v>10.186999999999999</v>
      </c>
      <c r="AO8" s="10">
        <f t="shared" si="5"/>
        <v>34.375614803180525</v>
      </c>
      <c r="AP8" s="10"/>
      <c r="AQ8" s="10">
        <f t="shared" si="6"/>
        <v>226.12609433654319</v>
      </c>
      <c r="AR8" s="7"/>
      <c r="AS8" s="10">
        <f t="shared" si="7"/>
        <v>272.00835967409444</v>
      </c>
      <c r="AT8" s="7"/>
      <c r="AU8" s="7"/>
      <c r="AV8" s="7">
        <f t="shared" si="8"/>
        <v>7.2780710381377949</v>
      </c>
      <c r="AW8" s="7">
        <f t="shared" si="9"/>
        <v>8.8012563587011172</v>
      </c>
      <c r="AX8" s="7">
        <v>3.8079999999999998</v>
      </c>
      <c r="AY8" s="7">
        <f t="shared" si="10"/>
        <v>44.307000000000002</v>
      </c>
      <c r="AZ8" s="7">
        <f t="shared" si="11"/>
        <v>7.9035905838806508</v>
      </c>
      <c r="BA8" s="7"/>
      <c r="BB8" s="7">
        <v>15.586</v>
      </c>
      <c r="BC8" s="7">
        <v>-4.4870000000000001</v>
      </c>
      <c r="BD8" s="7">
        <f t="shared" si="12"/>
        <v>4.4507980749844283</v>
      </c>
      <c r="BE8" s="7">
        <f t="shared" si="13"/>
        <v>-1.2813249687190509</v>
      </c>
      <c r="BF8" s="7"/>
      <c r="BG8" s="7">
        <v>29.98</v>
      </c>
      <c r="BH8" s="7">
        <v>11680600000</v>
      </c>
      <c r="BI8" s="41">
        <f t="shared" si="14"/>
        <v>350184388000</v>
      </c>
      <c r="BJ8" s="7">
        <v>48.115000000000002</v>
      </c>
      <c r="BK8" s="7">
        <f t="shared" si="15"/>
        <v>44.307000000000002</v>
      </c>
      <c r="BL8" s="7">
        <v>48.737000000000002</v>
      </c>
      <c r="BM8" s="7">
        <v>16.876999999999999</v>
      </c>
      <c r="BN8" s="7">
        <v>5.8230000000000004</v>
      </c>
      <c r="BO8" s="7">
        <f t="shared" si="16"/>
        <v>26.037000000000003</v>
      </c>
      <c r="BP8" s="7">
        <v>37.750999999999998</v>
      </c>
      <c r="BQ8" s="7">
        <f t="shared" si="17"/>
        <v>15.050999999999998</v>
      </c>
      <c r="BR8" s="7"/>
      <c r="BS8" s="7">
        <f t="shared" ref="BS8:BT8" si="130">D8</f>
        <v>350.18438800000001</v>
      </c>
      <c r="BT8" s="7">
        <f t="shared" si="130"/>
        <v>39.787999999999997</v>
      </c>
      <c r="BU8" s="37">
        <f t="shared" si="19"/>
        <v>15.586000000000002</v>
      </c>
      <c r="BV8" s="7">
        <f t="shared" ref="BV8:BV28" si="131">G8</f>
        <v>10.186999999999999</v>
      </c>
      <c r="BW8" s="7"/>
      <c r="BX8" s="7"/>
      <c r="BY8" s="7"/>
      <c r="BZ8" s="7"/>
      <c r="CA8" s="7"/>
      <c r="CB8" s="7"/>
      <c r="CC8" s="7"/>
      <c r="CD8" s="7"/>
      <c r="CE8" s="42">
        <v>38533</v>
      </c>
      <c r="CF8" s="43">
        <v>350.18438800000001</v>
      </c>
      <c r="CG8" s="43">
        <v>15.586000000000002</v>
      </c>
      <c r="CH8" s="43">
        <f t="shared" si="21"/>
        <v>4.4507980749844286E-2</v>
      </c>
      <c r="CI8" s="44">
        <v>0.05</v>
      </c>
      <c r="CJ8" s="43">
        <v>6</v>
      </c>
      <c r="CK8" s="43">
        <f t="shared" si="22"/>
        <v>4.6527614169205291</v>
      </c>
      <c r="CL8" s="43">
        <f t="shared" si="23"/>
        <v>4.385690656617605</v>
      </c>
      <c r="CM8" s="43">
        <f t="shared" si="24"/>
        <v>4.1363347437605711</v>
      </c>
      <c r="CN8" s="43">
        <f t="shared" si="25"/>
        <v>3.9327671756476379</v>
      </c>
      <c r="CO8" s="43">
        <f t="shared" si="26"/>
        <v>3.9033634425811918</v>
      </c>
      <c r="CP8" s="21">
        <f t="shared" si="27"/>
        <v>3.6855578439883061</v>
      </c>
      <c r="CQ8" s="21">
        <f t="shared" si="28"/>
        <v>3.4818001092315631</v>
      </c>
      <c r="CR8" s="21">
        <f t="shared" si="29"/>
        <v>3.3620715916371235</v>
      </c>
      <c r="CS8" s="21">
        <f t="shared" si="30"/>
        <v>3.112407787175655</v>
      </c>
      <c r="CT8" s="21">
        <f t="shared" si="31"/>
        <v>2.9449643274564483</v>
      </c>
      <c r="CU8" s="21">
        <f t="shared" si="32"/>
        <v>2.7879367405356068</v>
      </c>
      <c r="CV8" s="21">
        <f t="shared" si="33"/>
        <v>2.6405910894425428</v>
      </c>
      <c r="CW8" s="21">
        <f t="shared" si="34"/>
        <v>2.502251107494788</v>
      </c>
      <c r="CX8" s="21">
        <f t="shared" si="35"/>
        <v>2.372293206992282</v>
      </c>
      <c r="CY8" s="21">
        <f t="shared" si="36"/>
        <v>2.2501419590115166</v>
      </c>
      <c r="CZ8" s="21">
        <f t="shared" si="37"/>
        <v>2.1352659962071785</v>
      </c>
      <c r="DA8" s="21">
        <f>SUM(CP3:CP52)</f>
        <v>89.464452224787166</v>
      </c>
      <c r="DB8" s="43"/>
      <c r="DC8" s="43">
        <f t="shared" si="38"/>
        <v>33.240066125944686</v>
      </c>
      <c r="DD8" s="43">
        <f t="shared" si="39"/>
        <v>31.332070220439789</v>
      </c>
      <c r="DE8" s="43">
        <f t="shared" si="40"/>
        <v>29.55063199708275</v>
      </c>
      <c r="DF8" s="43">
        <f t="shared" si="41"/>
        <v>28.0963129768631</v>
      </c>
      <c r="DG8" s="43">
        <f t="shared" si="42"/>
        <v>27.886248040388196</v>
      </c>
      <c r="DH8" s="21">
        <f t="shared" si="43"/>
        <v>26.330210270323409</v>
      </c>
      <c r="DI8" s="21">
        <f t="shared" si="44"/>
        <v>24.874532669413981</v>
      </c>
      <c r="DJ8" s="21">
        <f t="shared" si="45"/>
        <v>24.019173134423131</v>
      </c>
      <c r="DK8" s="21">
        <f t="shared" si="46"/>
        <v>22.235535284570346</v>
      </c>
      <c r="DL8" s="21">
        <f t="shared" si="47"/>
        <v>21.039292628933133</v>
      </c>
      <c r="DM8" s="21">
        <f t="shared" si="48"/>
        <v>19.917462621947529</v>
      </c>
      <c r="DN8" s="21">
        <f t="shared" si="49"/>
        <v>18.864801901393012</v>
      </c>
      <c r="DO8" s="21">
        <f t="shared" si="50"/>
        <v>17.876479110741762</v>
      </c>
      <c r="DP8" s="21">
        <f t="shared" si="51"/>
        <v>16.948039240478362</v>
      </c>
      <c r="DQ8" s="21">
        <f t="shared" si="52"/>
        <v>16.075371335031651</v>
      </c>
      <c r="DR8" s="21">
        <f t="shared" si="53"/>
        <v>15.254679221739272</v>
      </c>
      <c r="DS8" s="21">
        <f>SUM(DH3:DH52)</f>
        <v>639.14824797562585</v>
      </c>
      <c r="DT8" s="43"/>
      <c r="DU8" s="43">
        <f t="shared" si="54"/>
        <v>36.886158004472563</v>
      </c>
      <c r="DV8" s="43">
        <f t="shared" si="55"/>
        <v>34.768874658053221</v>
      </c>
      <c r="DW8" s="43">
        <f t="shared" si="56"/>
        <v>32.792031064151161</v>
      </c>
      <c r="DX8" s="43">
        <f t="shared" si="57"/>
        <v>31.178188270774132</v>
      </c>
      <c r="DY8" s="43">
        <f t="shared" si="58"/>
        <v>30.945081380774148</v>
      </c>
      <c r="DZ8" s="21">
        <f t="shared" si="59"/>
        <v>29.218362341465809</v>
      </c>
      <c r="EA8" s="21">
        <f t="shared" si="60"/>
        <v>27.603011945131701</v>
      </c>
      <c r="EB8" s="21">
        <f t="shared" si="61"/>
        <v>26.653828305160591</v>
      </c>
      <c r="EC8" s="21">
        <f t="shared" si="62"/>
        <v>24.674543808458711</v>
      </c>
      <c r="ED8" s="21">
        <f t="shared" si="63"/>
        <v>23.347085690886448</v>
      </c>
      <c r="EE8" s="21">
        <f t="shared" si="64"/>
        <v>22.102202520827667</v>
      </c>
      <c r="EF8" s="21">
        <f t="shared" si="65"/>
        <v>20.934075793391067</v>
      </c>
      <c r="EG8" s="21">
        <f t="shared" si="66"/>
        <v>19.837344202146461</v>
      </c>
      <c r="EH8" s="21">
        <f t="shared" si="67"/>
        <v>18.807064069055588</v>
      </c>
      <c r="EI8" s="21">
        <f t="shared" si="68"/>
        <v>17.838673509187988</v>
      </c>
      <c r="EJ8" s="21">
        <f t="shared" si="69"/>
        <v>16.927959948955358</v>
      </c>
      <c r="EK8" s="21">
        <f>SUM(DZ3:DZ52)</f>
        <v>709.25620826937256</v>
      </c>
      <c r="EL8" s="43"/>
      <c r="EM8" s="21">
        <f t="shared" si="70"/>
        <v>29.395296907301685</v>
      </c>
      <c r="EN8" s="21">
        <f t="shared" si="71"/>
        <v>27.707992618323278</v>
      </c>
      <c r="EO8" s="21">
        <f t="shared" si="72"/>
        <v>26.132607500279747</v>
      </c>
      <c r="EP8" s="21">
        <f t="shared" si="73"/>
        <v>24.846504782092758</v>
      </c>
      <c r="EQ8" s="21">
        <f t="shared" si="74"/>
        <v>24.660737366525748</v>
      </c>
      <c r="ER8" s="21">
        <f t="shared" si="75"/>
        <v>23.284681372030338</v>
      </c>
      <c r="ES8" s="21">
        <f t="shared" si="76"/>
        <v>21.997377215717524</v>
      </c>
      <c r="ET8" s="21">
        <f t="shared" si="77"/>
        <v>21.240954307343035</v>
      </c>
      <c r="EU8" s="21">
        <f t="shared" si="78"/>
        <v>19.663623986372329</v>
      </c>
      <c r="EV8" s="21">
        <f t="shared" si="79"/>
        <v>18.605746787740983</v>
      </c>
      <c r="EW8" s="21">
        <f t="shared" si="80"/>
        <v>17.613675171219047</v>
      </c>
      <c r="EX8" s="21">
        <f t="shared" si="81"/>
        <v>16.682772257063824</v>
      </c>
      <c r="EY8" s="21">
        <f t="shared" si="82"/>
        <v>15.80876551588076</v>
      </c>
      <c r="EZ8" s="21">
        <f t="shared" si="83"/>
        <v>14.987715234465483</v>
      </c>
      <c r="FA8" s="21">
        <f t="shared" si="84"/>
        <v>14.215985957968741</v>
      </c>
      <c r="FB8" s="21">
        <f t="shared" si="85"/>
        <v>13.490220604545433</v>
      </c>
      <c r="FC8" s="21">
        <f>SUM(ER3:ER52)</f>
        <v>565.22007043664541</v>
      </c>
      <c r="FD8" s="43"/>
      <c r="FE8" s="43">
        <f t="shared" si="86"/>
        <v>20.838002922013636</v>
      </c>
      <c r="FF8" s="43">
        <f t="shared" si="87"/>
        <v>19.641891455103277</v>
      </c>
      <c r="FG8" s="43">
        <f t="shared" si="88"/>
        <v>18.525118258472165</v>
      </c>
      <c r="FH8" s="43">
        <f t="shared" si="89"/>
        <v>17.613414175873388</v>
      </c>
      <c r="FI8" s="43">
        <f t="shared" si="90"/>
        <v>17.481725696569789</v>
      </c>
      <c r="FJ8" s="43">
        <f t="shared" si="91"/>
        <v>16.506254724986334</v>
      </c>
      <c r="FK8" s="43">
        <f t="shared" si="92"/>
        <v>15.593698956104019</v>
      </c>
      <c r="FL8" s="43">
        <f t="shared" si="93"/>
        <v>15.057479069477516</v>
      </c>
      <c r="FM8" s="43">
        <f t="shared" si="94"/>
        <v>13.939326939869195</v>
      </c>
      <c r="FN8" s="43">
        <f t="shared" si="95"/>
        <v>13.189409419875176</v>
      </c>
      <c r="FO8" s="43">
        <f t="shared" si="96"/>
        <v>12.486140753832347</v>
      </c>
      <c r="FP8" s="43">
        <f t="shared" si="97"/>
        <v>11.826233908650623</v>
      </c>
      <c r="FQ8" s="43">
        <f t="shared" si="98"/>
        <v>11.206660135197485</v>
      </c>
      <c r="FR8" s="43">
        <f t="shared" si="99"/>
        <v>10.624626614079967</v>
      </c>
      <c r="FS8" s="43">
        <f t="shared" si="100"/>
        <v>10.077556211309242</v>
      </c>
      <c r="FT8" s="43">
        <f t="shared" si="101"/>
        <v>9.5630691284597908</v>
      </c>
      <c r="FU8" s="21">
        <f>SUM(FJ3:FJ52)</f>
        <v>400.67829613974538</v>
      </c>
      <c r="FV8" s="43"/>
      <c r="FW8" s="43">
        <f t="shared" si="102"/>
        <v>3.8334517103610591E-2</v>
      </c>
      <c r="FX8" s="43">
        <f t="shared" si="103"/>
        <v>3.6134097242950108E-2</v>
      </c>
      <c r="FY8" s="43">
        <f t="shared" si="104"/>
        <v>3.407963159346683E-2</v>
      </c>
      <c r="FZ8" s="43">
        <f t="shared" si="105"/>
        <v>3.2402420208162107E-2</v>
      </c>
      <c r="GA8" s="43">
        <f t="shared" si="106"/>
        <v>3.2160160223790993E-2</v>
      </c>
      <c r="GB8" s="43">
        <f t="shared" si="107"/>
        <v>3.0365640432993876E-2</v>
      </c>
      <c r="GC8" s="43">
        <f t="shared" si="108"/>
        <v>2.868686224771674E-2</v>
      </c>
      <c r="GD8" s="43">
        <f t="shared" si="109"/>
        <v>2.7700408291830958E-2</v>
      </c>
      <c r="GE8" s="43">
        <f t="shared" si="110"/>
        <v>2.56434058959043E-2</v>
      </c>
      <c r="GF8" s="43">
        <f t="shared" si="111"/>
        <v>2.4263824267852105E-2</v>
      </c>
      <c r="GG8" s="43">
        <f t="shared" si="112"/>
        <v>2.2970059946590217E-2</v>
      </c>
      <c r="GH8" s="43">
        <f t="shared" si="113"/>
        <v>2.1756065959830376E-2</v>
      </c>
      <c r="GI8" s="43">
        <f t="shared" si="114"/>
        <v>2.061627048594181E-2</v>
      </c>
      <c r="GJ8" s="43">
        <f t="shared" si="115"/>
        <v>1.9545535730137387E-2</v>
      </c>
      <c r="GK8" s="43">
        <f t="shared" si="116"/>
        <v>1.8539120682093665E-2</v>
      </c>
      <c r="GL8" s="43">
        <f t="shared" si="117"/>
        <v>1.759264735876748E-2</v>
      </c>
      <c r="GM8" s="53">
        <f>SUM(GB3:GB52)</f>
        <v>0.73710561678577369</v>
      </c>
      <c r="GN8" s="21"/>
      <c r="GO8" s="21"/>
      <c r="GP8" s="21"/>
    </row>
    <row r="9" spans="1:198" ht="15.6">
      <c r="A9" s="7" t="s">
        <v>195</v>
      </c>
      <c r="B9" s="32">
        <v>38898</v>
      </c>
      <c r="C9" s="34">
        <v>21.69</v>
      </c>
      <c r="D9" s="7">
        <v>308.259072</v>
      </c>
      <c r="E9" s="7">
        <v>44.281999999999996</v>
      </c>
      <c r="F9" s="7">
        <v>1424.7</v>
      </c>
      <c r="G9" s="7">
        <v>10.808999999999999</v>
      </c>
      <c r="H9" s="7">
        <f t="shared" si="0"/>
        <v>24.466947535518692</v>
      </c>
      <c r="I9" s="7">
        <f t="shared" si="1"/>
        <v>28.51874104912573</v>
      </c>
      <c r="J9" s="7">
        <v>-2.2269999999999999</v>
      </c>
      <c r="K9" s="37">
        <v>-4.8</v>
      </c>
      <c r="L9" s="7">
        <v>-2.3969999999999998</v>
      </c>
      <c r="M9" s="7">
        <v>0</v>
      </c>
      <c r="N9" s="37">
        <f t="shared" si="2"/>
        <v>12.266000000000002</v>
      </c>
      <c r="O9" s="7"/>
      <c r="P9" s="7">
        <v>10946700000</v>
      </c>
      <c r="Q9" s="7">
        <f t="shared" si="118"/>
        <v>-6.2830676506343854</v>
      </c>
      <c r="R9" s="10"/>
      <c r="S9" s="7">
        <v>28.16</v>
      </c>
      <c r="T9" s="7">
        <f t="shared" si="3"/>
        <v>308259072000</v>
      </c>
      <c r="U9" s="7">
        <f t="shared" si="119"/>
        <v>-11.9723544043317</v>
      </c>
      <c r="V9" s="7">
        <v>40.103999999999999</v>
      </c>
      <c r="W9" s="7">
        <f t="shared" si="120"/>
        <v>-16.649693442793311</v>
      </c>
      <c r="X9" s="7">
        <v>35.698999999999998</v>
      </c>
      <c r="Y9" s="7">
        <f t="shared" si="121"/>
        <v>-19.428081341548747</v>
      </c>
      <c r="Z9" s="7"/>
      <c r="AA9" s="39">
        <v>0.1</v>
      </c>
      <c r="AB9" s="7">
        <v>40.103999999999999</v>
      </c>
      <c r="AC9" s="7">
        <v>48.115000000000002</v>
      </c>
      <c r="AD9" s="7">
        <f t="shared" si="126"/>
        <v>101.86999999999999</v>
      </c>
      <c r="AE9" s="7">
        <f t="shared" si="122"/>
        <v>158.27407199999999</v>
      </c>
      <c r="AF9" s="55">
        <f t="shared" si="123"/>
        <v>4.5257801367592256E-2</v>
      </c>
      <c r="AG9" s="39">
        <f t="shared" si="124"/>
        <v>0.9502343648796292</v>
      </c>
      <c r="AH9" s="7"/>
      <c r="AI9" s="7">
        <v>12.599</v>
      </c>
      <c r="AJ9" s="7">
        <v>10.808999999999999</v>
      </c>
      <c r="AK9" s="7"/>
      <c r="AL9" s="7">
        <v>12.599</v>
      </c>
      <c r="AM9" s="10">
        <f t="shared" si="4"/>
        <v>24.466947535518692</v>
      </c>
      <c r="AN9" s="7">
        <v>10.808999999999999</v>
      </c>
      <c r="AO9" s="10">
        <f t="shared" si="5"/>
        <v>28.51874104912573</v>
      </c>
      <c r="AP9" s="10"/>
      <c r="AQ9" s="10">
        <f t="shared" si="6"/>
        <v>219.93405508373681</v>
      </c>
      <c r="AR9" s="7"/>
      <c r="AS9" s="10">
        <f t="shared" si="7"/>
        <v>256.35573688592842</v>
      </c>
      <c r="AT9" s="7"/>
      <c r="AU9" s="7"/>
      <c r="AV9" s="7">
        <f t="shared" si="8"/>
        <v>7.6864919210053859</v>
      </c>
      <c r="AW9" s="7">
        <f t="shared" si="9"/>
        <v>6.9612725712479113</v>
      </c>
      <c r="AX9" s="7">
        <v>4.4050000000000002</v>
      </c>
      <c r="AY9" s="7">
        <f t="shared" si="10"/>
        <v>35.698999999999998</v>
      </c>
      <c r="AZ9" s="7">
        <f t="shared" si="11"/>
        <v>8.6349497745034878</v>
      </c>
      <c r="BA9" s="7"/>
      <c r="BB9" s="7">
        <v>12.177</v>
      </c>
      <c r="BC9" s="7">
        <v>18.88</v>
      </c>
      <c r="BD9" s="7">
        <f t="shared" si="12"/>
        <v>3.950248705089205</v>
      </c>
      <c r="BE9" s="7">
        <f t="shared" si="13"/>
        <v>6.124718366763914</v>
      </c>
      <c r="BF9" s="7"/>
      <c r="BG9" s="7">
        <v>28.16</v>
      </c>
      <c r="BH9" s="7">
        <v>10946700000</v>
      </c>
      <c r="BI9" s="41">
        <f t="shared" si="14"/>
        <v>308259072000</v>
      </c>
      <c r="BJ9" s="7">
        <v>40.103999999999999</v>
      </c>
      <c r="BK9" s="7">
        <f t="shared" si="15"/>
        <v>35.698999999999998</v>
      </c>
      <c r="BL9" s="7">
        <v>49.01</v>
      </c>
      <c r="BM9" s="7">
        <v>22.442</v>
      </c>
      <c r="BN9" s="7">
        <v>7.0510000000000002</v>
      </c>
      <c r="BO9" s="7">
        <f t="shared" si="16"/>
        <v>19.516999999999996</v>
      </c>
      <c r="BP9" s="7">
        <v>34.161000000000001</v>
      </c>
      <c r="BQ9" s="7">
        <f t="shared" si="17"/>
        <v>4.668000000000001</v>
      </c>
      <c r="BR9" s="7"/>
      <c r="BS9" s="7">
        <f t="shared" ref="BS9:BT9" si="132">D9</f>
        <v>308.259072</v>
      </c>
      <c r="BT9" s="7">
        <f t="shared" si="132"/>
        <v>44.281999999999996</v>
      </c>
      <c r="BU9" s="37">
        <f t="shared" si="19"/>
        <v>12.266000000000002</v>
      </c>
      <c r="BV9" s="7">
        <f t="shared" si="131"/>
        <v>10.808999999999999</v>
      </c>
      <c r="BW9" s="7">
        <f t="shared" ref="BW9:BZ9" si="133">((BS9/BS4)^(1/5)-1)*100</f>
        <v>-11.259157863325441</v>
      </c>
      <c r="BX9" s="7">
        <f t="shared" si="133"/>
        <v>11.849764751319203</v>
      </c>
      <c r="BY9" s="7">
        <f t="shared" si="133"/>
        <v>-8.6194406782313937E-2</v>
      </c>
      <c r="BZ9" s="60">
        <f t="shared" si="133"/>
        <v>6.4280111051796984</v>
      </c>
      <c r="CA9" s="7"/>
      <c r="CB9" s="7"/>
      <c r="CC9" s="7"/>
      <c r="CD9" s="7"/>
      <c r="CE9" s="42">
        <v>38898</v>
      </c>
      <c r="CF9" s="43">
        <v>308.259072</v>
      </c>
      <c r="CG9" s="43">
        <v>12.177</v>
      </c>
      <c r="CH9" s="43">
        <f t="shared" si="21"/>
        <v>3.950248705089205E-2</v>
      </c>
      <c r="CI9" s="58">
        <v>0.06</v>
      </c>
      <c r="CJ9" s="43">
        <v>7</v>
      </c>
      <c r="CK9" s="43">
        <f t="shared" si="22"/>
        <v>4.6066944721985452</v>
      </c>
      <c r="CL9" s="43">
        <f t="shared" si="23"/>
        <v>4.2996967221741231</v>
      </c>
      <c r="CM9" s="43">
        <f t="shared" si="24"/>
        <v>4.0158589745248268</v>
      </c>
      <c r="CN9" s="43">
        <f t="shared" si="25"/>
        <v>3.7862396992852974</v>
      </c>
      <c r="CO9" s="43">
        <f t="shared" si="26"/>
        <v>3.7532340794049923</v>
      </c>
      <c r="CP9" s="21">
        <f t="shared" si="27"/>
        <v>3.5100550895126719</v>
      </c>
      <c r="CQ9" s="21">
        <f t="shared" si="28"/>
        <v>3.2847170841807194</v>
      </c>
      <c r="CR9" s="21">
        <f t="shared" si="29"/>
        <v>3.1533216954015413</v>
      </c>
      <c r="CS9" s="21">
        <f t="shared" si="30"/>
        <v>2.8818590621996805</v>
      </c>
      <c r="CT9" s="21">
        <f t="shared" si="31"/>
        <v>2.7018021352811457</v>
      </c>
      <c r="CU9" s="21">
        <f t="shared" si="32"/>
        <v>2.5344879459414607</v>
      </c>
      <c r="CV9" s="21">
        <f t="shared" si="33"/>
        <v>2.3789108913896784</v>
      </c>
      <c r="CW9" s="21">
        <f t="shared" si="34"/>
        <v>2.2341527745489178</v>
      </c>
      <c r="CX9" s="21">
        <f t="shared" si="35"/>
        <v>2.0993745194621964</v>
      </c>
      <c r="CY9" s="21">
        <f t="shared" si="36"/>
        <v>1.9738087359750141</v>
      </c>
      <c r="CZ9" s="21">
        <f t="shared" si="37"/>
        <v>1.8567530401801557</v>
      </c>
      <c r="DA9" s="21">
        <f>SUM(CQ3:CQ52)</f>
        <v>77.3676492980304</v>
      </c>
      <c r="DB9" s="43"/>
      <c r="DC9" s="43">
        <f t="shared" si="38"/>
        <v>32.910956560341283</v>
      </c>
      <c r="DD9" s="43">
        <f t="shared" si="39"/>
        <v>30.717715902391955</v>
      </c>
      <c r="DE9" s="43">
        <f t="shared" si="40"/>
        <v>28.68993397775024</v>
      </c>
      <c r="DF9" s="43">
        <f t="shared" si="41"/>
        <v>27.049497426459133</v>
      </c>
      <c r="DG9" s="43">
        <f t="shared" si="42"/>
        <v>26.813700038834806</v>
      </c>
      <c r="DH9" s="21">
        <f t="shared" si="43"/>
        <v>25.07639073364134</v>
      </c>
      <c r="DI9" s="21">
        <f t="shared" si="44"/>
        <v>23.46654025416413</v>
      </c>
      <c r="DJ9" s="21">
        <f t="shared" si="45"/>
        <v>22.527830739470204</v>
      </c>
      <c r="DK9" s="21">
        <f t="shared" si="46"/>
        <v>20.588458596824395</v>
      </c>
      <c r="DL9" s="21">
        <f t="shared" si="47"/>
        <v>19.302103329296454</v>
      </c>
      <c r="DM9" s="21">
        <f t="shared" si="48"/>
        <v>18.106784201770477</v>
      </c>
      <c r="DN9" s="21">
        <f t="shared" si="49"/>
        <v>16.995317028281992</v>
      </c>
      <c r="DO9" s="21">
        <f t="shared" si="50"/>
        <v>15.961142063162287</v>
      </c>
      <c r="DP9" s="21">
        <f t="shared" si="51"/>
        <v>14.998264814582623</v>
      </c>
      <c r="DQ9" s="21">
        <f t="shared" si="52"/>
        <v>14.101202925466357</v>
      </c>
      <c r="DR9" s="21">
        <f t="shared" si="53"/>
        <v>13.264938453686327</v>
      </c>
      <c r="DS9" s="21">
        <f>SUM(DI3:DI52)</f>
        <v>552.72676766167274</v>
      </c>
      <c r="DT9" s="43"/>
      <c r="DU9" s="43">
        <f t="shared" si="54"/>
        <v>36.520948519279777</v>
      </c>
      <c r="DV9" s="43">
        <f t="shared" si="55"/>
        <v>34.087132017699247</v>
      </c>
      <c r="DW9" s="43">
        <f t="shared" si="56"/>
        <v>31.836923363253554</v>
      </c>
      <c r="DX9" s="43">
        <f t="shared" si="57"/>
        <v>30.01654786827201</v>
      </c>
      <c r="DY9" s="43">
        <f t="shared" si="58"/>
        <v>29.754885943052066</v>
      </c>
      <c r="DZ9" s="21">
        <f t="shared" si="59"/>
        <v>27.827011753776958</v>
      </c>
      <c r="EA9" s="21">
        <f t="shared" si="60"/>
        <v>26.040577306728014</v>
      </c>
      <c r="EB9" s="21">
        <f t="shared" si="61"/>
        <v>24.998901055299743</v>
      </c>
      <c r="EC9" s="21">
        <f t="shared" si="62"/>
        <v>22.846799822646954</v>
      </c>
      <c r="ED9" s="21">
        <f t="shared" si="63"/>
        <v>21.419344670538024</v>
      </c>
      <c r="EE9" s="21">
        <f t="shared" si="64"/>
        <v>20.092911382570602</v>
      </c>
      <c r="EF9" s="21">
        <f t="shared" si="65"/>
        <v>18.859527741793755</v>
      </c>
      <c r="EG9" s="21">
        <f t="shared" si="66"/>
        <v>17.711914466202199</v>
      </c>
      <c r="EH9" s="21">
        <f t="shared" si="67"/>
        <v>16.643419530137688</v>
      </c>
      <c r="EI9" s="21">
        <f t="shared" si="68"/>
        <v>15.647959218585953</v>
      </c>
      <c r="EJ9" s="21">
        <f t="shared" si="69"/>
        <v>14.719965173004663</v>
      </c>
      <c r="EK9" s="21">
        <f>SUM(EA3:EA52)</f>
        <v>613.35518431344349</v>
      </c>
      <c r="EL9" s="43"/>
      <c r="EM9" s="21">
        <f t="shared" si="70"/>
        <v>29.104254363665042</v>
      </c>
      <c r="EN9" s="21">
        <f t="shared" si="71"/>
        <v>27.164698645414983</v>
      </c>
      <c r="EO9" s="21">
        <f t="shared" si="72"/>
        <v>25.371463592504607</v>
      </c>
      <c r="EP9" s="21">
        <f t="shared" si="73"/>
        <v>23.920770946464579</v>
      </c>
      <c r="EQ9" s="21">
        <f t="shared" si="74"/>
        <v>23.712247467813221</v>
      </c>
      <c r="ER9" s="21">
        <f t="shared" si="75"/>
        <v>22.175887020981268</v>
      </c>
      <c r="ES9" s="21">
        <f t="shared" si="76"/>
        <v>20.752242656337284</v>
      </c>
      <c r="ET9" s="21">
        <f t="shared" si="77"/>
        <v>19.922110586515693</v>
      </c>
      <c r="EU9" s="21">
        <f t="shared" si="78"/>
        <v>18.207059246641045</v>
      </c>
      <c r="EV9" s="21">
        <f t="shared" si="79"/>
        <v>17.069492465817419</v>
      </c>
      <c r="EW9" s="21">
        <f t="shared" si="80"/>
        <v>16.012431973835493</v>
      </c>
      <c r="EX9" s="21">
        <f t="shared" si="81"/>
        <v>15.029524555913355</v>
      </c>
      <c r="EY9" s="21">
        <f t="shared" si="82"/>
        <v>14.114969210607821</v>
      </c>
      <c r="EZ9" s="21">
        <f t="shared" si="83"/>
        <v>13.263464809261491</v>
      </c>
      <c r="FA9" s="21">
        <f t="shared" si="84"/>
        <v>12.470163121025209</v>
      </c>
      <c r="FB9" s="21">
        <f t="shared" si="85"/>
        <v>11.730626612648205</v>
      </c>
      <c r="FC9" s="21">
        <f>SUM(ES3:ES52)</f>
        <v>488.79467876107515</v>
      </c>
      <c r="FD9" s="43"/>
      <c r="FE9" s="43">
        <f t="shared" si="86"/>
        <v>20.631686061399645</v>
      </c>
      <c r="FF9" s="43">
        <f t="shared" si="87"/>
        <v>19.256756328532628</v>
      </c>
      <c r="FG9" s="43">
        <f t="shared" si="88"/>
        <v>17.985551707254526</v>
      </c>
      <c r="FH9" s="43">
        <f t="shared" si="89"/>
        <v>16.957171633651093</v>
      </c>
      <c r="FI9" s="43">
        <f t="shared" si="90"/>
        <v>16.809351631317107</v>
      </c>
      <c r="FJ9" s="43">
        <f t="shared" si="91"/>
        <v>15.720242595225079</v>
      </c>
      <c r="FK9" s="43">
        <f t="shared" si="92"/>
        <v>14.711036751041524</v>
      </c>
      <c r="FL9" s="43">
        <f t="shared" si="93"/>
        <v>14.122565249932014</v>
      </c>
      <c r="FM9" s="43">
        <f t="shared" si="94"/>
        <v>12.906784203582587</v>
      </c>
      <c r="FN9" s="43">
        <f t="shared" si="95"/>
        <v>12.100375614564381</v>
      </c>
      <c r="FO9" s="43">
        <f t="shared" si="96"/>
        <v>11.351037048938494</v>
      </c>
      <c r="FP9" s="43">
        <f t="shared" si="97"/>
        <v>10.654264782568129</v>
      </c>
      <c r="FQ9" s="43">
        <f t="shared" si="98"/>
        <v>10.005946549283468</v>
      </c>
      <c r="FR9" s="43">
        <f t="shared" si="99"/>
        <v>9.4023244372389101</v>
      </c>
      <c r="FS9" s="43">
        <f t="shared" si="100"/>
        <v>8.8399615888677552</v>
      </c>
      <c r="FT9" s="43">
        <f t="shared" si="101"/>
        <v>8.3157122856172112</v>
      </c>
      <c r="FU9" s="21">
        <f>SUM(FK3:FK52)</f>
        <v>346.50117589926293</v>
      </c>
      <c r="FV9" s="43"/>
      <c r="FW9" s="43">
        <f t="shared" si="102"/>
        <v>3.7954967429317428E-2</v>
      </c>
      <c r="FX9" s="43">
        <f t="shared" si="103"/>
        <v>3.5425585532304037E-2</v>
      </c>
      <c r="FY9" s="43">
        <f t="shared" si="104"/>
        <v>3.3087020964530901E-2</v>
      </c>
      <c r="FZ9" s="43">
        <f t="shared" si="105"/>
        <v>3.1195167236124102E-2</v>
      </c>
      <c r="GA9" s="43">
        <f t="shared" si="106"/>
        <v>3.0923230984414418E-2</v>
      </c>
      <c r="GB9" s="43">
        <f t="shared" si="107"/>
        <v>2.8919657555232257E-2</v>
      </c>
      <c r="GC9" s="43">
        <f t="shared" si="108"/>
        <v>2.7063077592185601E-2</v>
      </c>
      <c r="GD9" s="43">
        <f t="shared" si="109"/>
        <v>2.5980499242009902E-2</v>
      </c>
      <c r="GE9" s="43">
        <f t="shared" si="110"/>
        <v>2.3743894348059538E-2</v>
      </c>
      <c r="GF9" s="43">
        <f t="shared" si="111"/>
        <v>2.2260389236561567E-2</v>
      </c>
      <c r="GG9" s="43">
        <f t="shared" si="112"/>
        <v>2.0881872678718376E-2</v>
      </c>
      <c r="GH9" s="43">
        <f t="shared" si="113"/>
        <v>1.9600059423270609E-2</v>
      </c>
      <c r="GI9" s="43">
        <f t="shared" si="114"/>
        <v>1.8407384362448043E-2</v>
      </c>
      <c r="GJ9" s="43">
        <f t="shared" si="115"/>
        <v>1.7296934274457866E-2</v>
      </c>
      <c r="GK9" s="43">
        <f t="shared" si="116"/>
        <v>1.6262386563240055E-2</v>
      </c>
      <c r="GL9" s="43">
        <f t="shared" si="117"/>
        <v>1.5297954225015205E-2</v>
      </c>
      <c r="GM9" s="53">
        <f>SUM(GC3:GC52)</f>
        <v>0.63743897645292702</v>
      </c>
      <c r="GN9" s="21"/>
      <c r="GO9" s="21"/>
      <c r="GP9" s="21"/>
    </row>
    <row r="10" spans="1:198" ht="15.6">
      <c r="A10" s="10" t="s">
        <v>195</v>
      </c>
      <c r="B10" s="61">
        <v>39263</v>
      </c>
      <c r="C10" s="34">
        <v>24.033999999999999</v>
      </c>
      <c r="D10" s="10">
        <v>316.72028</v>
      </c>
      <c r="E10" s="10">
        <v>51.122</v>
      </c>
      <c r="F10" s="10">
        <v>1475.2</v>
      </c>
      <c r="G10" s="10">
        <v>12.488</v>
      </c>
      <c r="H10" s="7">
        <f t="shared" si="0"/>
        <v>22.518327763953074</v>
      </c>
      <c r="I10" s="10">
        <f t="shared" si="1"/>
        <v>25.361969891095452</v>
      </c>
      <c r="J10" s="10">
        <v>-3.4140000000000001</v>
      </c>
      <c r="K10" s="62">
        <v>-5.2</v>
      </c>
      <c r="L10" s="10">
        <v>-0.96099999999999997</v>
      </c>
      <c r="M10" s="10">
        <v>0</v>
      </c>
      <c r="N10" s="62">
        <f t="shared" si="2"/>
        <v>14.459</v>
      </c>
      <c r="O10" s="10"/>
      <c r="P10" s="10">
        <v>10061000000</v>
      </c>
      <c r="Q10" s="10">
        <f t="shared" si="118"/>
        <v>-8.0910228653384131</v>
      </c>
      <c r="R10" s="10"/>
      <c r="S10" s="10">
        <v>31.48</v>
      </c>
      <c r="T10" s="10">
        <f t="shared" si="3"/>
        <v>316720280000</v>
      </c>
      <c r="U10" s="10">
        <f t="shared" si="119"/>
        <v>2.7448366547992458</v>
      </c>
      <c r="V10" s="10">
        <v>31.097000000000001</v>
      </c>
      <c r="W10" s="10">
        <f t="shared" si="120"/>
        <v>-22.459106323558743</v>
      </c>
      <c r="X10" s="10">
        <v>25.459000000000003</v>
      </c>
      <c r="Y10" s="10">
        <f t="shared" si="121"/>
        <v>-28.684276870500565</v>
      </c>
      <c r="Z10" s="10"/>
      <c r="AA10" s="63">
        <v>0.1</v>
      </c>
      <c r="AB10" s="10">
        <v>31.097000000000001</v>
      </c>
      <c r="AC10" s="10">
        <v>40.103999999999999</v>
      </c>
      <c r="AD10" s="10">
        <f t="shared" si="126"/>
        <v>108.08999999999999</v>
      </c>
      <c r="AE10" s="10">
        <f t="shared" si="122"/>
        <v>168.52628000000004</v>
      </c>
      <c r="AF10" s="55">
        <f t="shared" si="123"/>
        <v>3.7875783042451323E-2</v>
      </c>
      <c r="AG10" s="63">
        <f t="shared" si="124"/>
        <v>0.94352343912950121</v>
      </c>
      <c r="AH10" s="10"/>
      <c r="AI10" s="10">
        <v>14.065</v>
      </c>
      <c r="AJ10" s="10">
        <v>12.488</v>
      </c>
      <c r="AK10" s="10"/>
      <c r="AL10" s="10">
        <v>14.065</v>
      </c>
      <c r="AM10" s="10">
        <f t="shared" si="4"/>
        <v>22.518327763953074</v>
      </c>
      <c r="AN10" s="10">
        <v>12.488</v>
      </c>
      <c r="AO10" s="10">
        <f t="shared" si="5"/>
        <v>25.361969891095452</v>
      </c>
      <c r="AP10" s="10"/>
      <c r="AQ10" s="10">
        <f t="shared" si="6"/>
        <v>197.01024955563457</v>
      </c>
      <c r="AR10" s="10"/>
      <c r="AS10" s="10">
        <f t="shared" si="7"/>
        <v>221.88894618834084</v>
      </c>
      <c r="AT10" s="10"/>
      <c r="AU10" s="10"/>
      <c r="AV10" s="10">
        <f t="shared" si="8"/>
        <v>10.18491430041483</v>
      </c>
      <c r="AW10" s="10">
        <f t="shared" si="9"/>
        <v>6.1953812448652243</v>
      </c>
      <c r="AX10" s="10">
        <v>5.6379999999999999</v>
      </c>
      <c r="AY10" s="10">
        <f t="shared" si="10"/>
        <v>25.459000000000003</v>
      </c>
      <c r="AZ10" s="10">
        <f t="shared" si="11"/>
        <v>12.440405357633841</v>
      </c>
      <c r="BA10" s="10"/>
      <c r="BB10" s="10">
        <v>14.382</v>
      </c>
      <c r="BC10" s="10">
        <v>20.135999999999999</v>
      </c>
      <c r="BD10" s="10">
        <f t="shared" si="12"/>
        <v>4.5409154096479076</v>
      </c>
      <c r="BE10" s="10">
        <f t="shared" si="13"/>
        <v>6.3576604567285688</v>
      </c>
      <c r="BF10" s="10"/>
      <c r="BG10" s="10">
        <v>31.48</v>
      </c>
      <c r="BH10" s="10">
        <v>10061000000</v>
      </c>
      <c r="BI10" s="64">
        <f t="shared" si="14"/>
        <v>316720280000</v>
      </c>
      <c r="BJ10" s="10">
        <v>31.097000000000001</v>
      </c>
      <c r="BK10" s="10">
        <f t="shared" si="15"/>
        <v>25.459000000000003</v>
      </c>
      <c r="BL10" s="10">
        <v>40.167999999999999</v>
      </c>
      <c r="BM10" s="10">
        <v>23.754000000000001</v>
      </c>
      <c r="BN10" s="10">
        <v>8.32</v>
      </c>
      <c r="BO10" s="10">
        <f t="shared" si="16"/>
        <v>8.0939999999999976</v>
      </c>
      <c r="BP10" s="10">
        <v>23.411000000000001</v>
      </c>
      <c r="BQ10" s="10">
        <f t="shared" si="17"/>
        <v>-8.6630000000000003</v>
      </c>
      <c r="BR10" s="10"/>
      <c r="BS10" s="10">
        <f t="shared" ref="BS10:BT10" si="134">D10</f>
        <v>316.72028</v>
      </c>
      <c r="BT10" s="10">
        <f t="shared" si="134"/>
        <v>51.122</v>
      </c>
      <c r="BU10" s="62">
        <f t="shared" si="19"/>
        <v>14.459</v>
      </c>
      <c r="BV10" s="10">
        <f t="shared" si="131"/>
        <v>12.488</v>
      </c>
      <c r="BW10" s="7">
        <f t="shared" ref="BW10:BZ10" si="135">((BS10/BS5)^(1/5)-1)*100</f>
        <v>-8.2265731308801442</v>
      </c>
      <c r="BX10" s="7">
        <f t="shared" si="135"/>
        <v>12.503234733672963</v>
      </c>
      <c r="BY10" s="7">
        <f t="shared" si="135"/>
        <v>1.0268069335886754</v>
      </c>
      <c r="BZ10" s="60">
        <f t="shared" si="135"/>
        <v>8.7078326108895219</v>
      </c>
      <c r="CA10" s="10"/>
      <c r="CB10" s="10"/>
      <c r="CC10" s="10"/>
      <c r="CD10" s="10"/>
      <c r="CE10" s="65">
        <v>39263</v>
      </c>
      <c r="CF10" s="21">
        <v>316.72028</v>
      </c>
      <c r="CG10" s="21">
        <v>14.382000000000001</v>
      </c>
      <c r="CH10" s="21">
        <f t="shared" si="21"/>
        <v>4.5409154096479082E-2</v>
      </c>
      <c r="CI10" s="66">
        <v>6.6199999999999995E-2</v>
      </c>
      <c r="CJ10" s="21">
        <v>8</v>
      </c>
      <c r="CK10" s="21">
        <f t="shared" si="22"/>
        <v>4.5610836358401423</v>
      </c>
      <c r="CL10" s="21">
        <f t="shared" si="23"/>
        <v>4.2153889433079632</v>
      </c>
      <c r="CM10" s="21">
        <f t="shared" si="24"/>
        <v>3.8988922082765312</v>
      </c>
      <c r="CN10" s="21">
        <f t="shared" si="25"/>
        <v>3.6451715599165269</v>
      </c>
      <c r="CO10" s="21">
        <f t="shared" si="26"/>
        <v>3.6088789225047999</v>
      </c>
      <c r="CP10" s="21">
        <f t="shared" si="27"/>
        <v>3.3429096090596877</v>
      </c>
      <c r="CQ10" s="21">
        <f t="shared" si="28"/>
        <v>3.098789702057283</v>
      </c>
      <c r="CR10" s="21">
        <f t="shared" si="29"/>
        <v>2.9575330101308768</v>
      </c>
      <c r="CS10" s="21">
        <f t="shared" si="30"/>
        <v>2.6683880205552599</v>
      </c>
      <c r="CT10" s="21">
        <f t="shared" si="31"/>
        <v>2.478717555303803</v>
      </c>
      <c r="CU10" s="21">
        <f t="shared" si="32"/>
        <v>2.3040799508558734</v>
      </c>
      <c r="CV10" s="21">
        <f t="shared" si="33"/>
        <v>2.1431629652159256</v>
      </c>
      <c r="CW10" s="21">
        <f t="shared" si="34"/>
        <v>1.9947792629901051</v>
      </c>
      <c r="CX10" s="21">
        <f t="shared" si="35"/>
        <v>1.8578535570461916</v>
      </c>
      <c r="CY10" s="21">
        <f t="shared" si="36"/>
        <v>1.7314111719079068</v>
      </c>
      <c r="CZ10" s="21">
        <f t="shared" si="37"/>
        <v>1.6145678610262224</v>
      </c>
      <c r="DA10" s="21">
        <f>SUM(CR3:CR52)</f>
        <v>71.201132766085649</v>
      </c>
      <c r="DB10" s="21"/>
      <c r="DC10" s="21">
        <f t="shared" si="38"/>
        <v>32.585105505288389</v>
      </c>
      <c r="DD10" s="21">
        <f t="shared" si="39"/>
        <v>30.11540774744309</v>
      </c>
      <c r="DE10" s="21">
        <f t="shared" si="40"/>
        <v>27.854304832767227</v>
      </c>
      <c r="DF10" s="21">
        <f t="shared" si="41"/>
        <v>26.041684246133752</v>
      </c>
      <c r="DG10" s="21">
        <f t="shared" si="42"/>
        <v>25.782403883495</v>
      </c>
      <c r="DH10" s="21">
        <f t="shared" si="43"/>
        <v>23.882276889182229</v>
      </c>
      <c r="DI10" s="21">
        <f t="shared" si="44"/>
        <v>22.13824552279635</v>
      </c>
      <c r="DJ10" s="21">
        <f t="shared" si="45"/>
        <v>21.129085293069028</v>
      </c>
      <c r="DK10" s="21">
        <f t="shared" si="46"/>
        <v>19.063387589652216</v>
      </c>
      <c r="DL10" s="21">
        <f t="shared" si="47"/>
        <v>17.708351678253624</v>
      </c>
      <c r="DM10" s="21">
        <f t="shared" si="48"/>
        <v>16.460712910700437</v>
      </c>
      <c r="DN10" s="21">
        <f t="shared" si="49"/>
        <v>15.311096421875664</v>
      </c>
      <c r="DO10" s="21">
        <f t="shared" si="50"/>
        <v>14.251019699252041</v>
      </c>
      <c r="DP10" s="21">
        <f t="shared" si="51"/>
        <v>13.272800720869578</v>
      </c>
      <c r="DQ10" s="21">
        <f t="shared" si="52"/>
        <v>12.369476250409084</v>
      </c>
      <c r="DR10" s="21">
        <f t="shared" si="53"/>
        <v>11.534729090162024</v>
      </c>
      <c r="DS10" s="21">
        <f>SUM(DJ3:DJ52)</f>
        <v>508.67219470567528</v>
      </c>
      <c r="DT10" s="21"/>
      <c r="DU10" s="21">
        <f t="shared" si="54"/>
        <v>36.159354969583923</v>
      </c>
      <c r="DV10" s="21">
        <f t="shared" si="55"/>
        <v>33.418756880097298</v>
      </c>
      <c r="DW10" s="21">
        <f t="shared" si="56"/>
        <v>30.90963433325588</v>
      </c>
      <c r="DX10" s="21">
        <f t="shared" si="57"/>
        <v>28.898187992945029</v>
      </c>
      <c r="DY10" s="21">
        <f t="shared" si="58"/>
        <v>28.610467252934676</v>
      </c>
      <c r="DZ10" s="21">
        <f t="shared" si="59"/>
        <v>26.50191595597806</v>
      </c>
      <c r="EA10" s="21">
        <f t="shared" si="60"/>
        <v>24.566582364837753</v>
      </c>
      <c r="EB10" s="21">
        <f t="shared" si="61"/>
        <v>23.44672768270469</v>
      </c>
      <c r="EC10" s="21">
        <f t="shared" si="62"/>
        <v>21.154444280228663</v>
      </c>
      <c r="ED10" s="21">
        <f t="shared" si="63"/>
        <v>19.650774927099103</v>
      </c>
      <c r="EE10" s="21">
        <f t="shared" si="64"/>
        <v>18.266283075064187</v>
      </c>
      <c r="EF10" s="21">
        <f t="shared" si="65"/>
        <v>16.990565533147524</v>
      </c>
      <c r="EG10" s="21">
        <f t="shared" si="66"/>
        <v>15.814209344823389</v>
      </c>
      <c r="EH10" s="21">
        <f t="shared" si="67"/>
        <v>14.728689849679371</v>
      </c>
      <c r="EI10" s="21">
        <f t="shared" si="68"/>
        <v>13.726280016303466</v>
      </c>
      <c r="EJ10" s="21">
        <f t="shared" si="69"/>
        <v>12.799969715656228</v>
      </c>
      <c r="EK10" s="21">
        <f>SUM(EB3:EB52)</f>
        <v>564.46827979534066</v>
      </c>
      <c r="EL10" s="21"/>
      <c r="EM10" s="21">
        <f t="shared" si="70"/>
        <v>28.816093429371321</v>
      </c>
      <c r="EN10" s="21">
        <f t="shared" si="71"/>
        <v>26.632057495504885</v>
      </c>
      <c r="EO10" s="21">
        <f t="shared" si="72"/>
        <v>24.632488924761756</v>
      </c>
      <c r="EP10" s="21">
        <f t="shared" si="73"/>
        <v>23.029528204933644</v>
      </c>
      <c r="EQ10" s="21">
        <f t="shared" si="74"/>
        <v>22.800237949820399</v>
      </c>
      <c r="ER10" s="21">
        <f t="shared" si="75"/>
        <v>21.119892400934546</v>
      </c>
      <c r="ES10" s="21">
        <f t="shared" si="76"/>
        <v>19.577587411638952</v>
      </c>
      <c r="ET10" s="21">
        <f t="shared" si="77"/>
        <v>18.685153429483858</v>
      </c>
      <c r="EU10" s="21">
        <f t="shared" si="78"/>
        <v>16.858388191334299</v>
      </c>
      <c r="EV10" s="21">
        <f t="shared" si="79"/>
        <v>15.660084831025154</v>
      </c>
      <c r="EW10" s="21">
        <f t="shared" si="80"/>
        <v>14.55675633985045</v>
      </c>
      <c r="EX10" s="21">
        <f t="shared" si="81"/>
        <v>13.540112212534551</v>
      </c>
      <c r="EY10" s="21">
        <f t="shared" si="82"/>
        <v>12.60265108089984</v>
      </c>
      <c r="EZ10" s="21">
        <f t="shared" si="83"/>
        <v>11.737579477222559</v>
      </c>
      <c r="FA10" s="21">
        <f t="shared" si="84"/>
        <v>10.938739579846674</v>
      </c>
      <c r="FB10" s="21">
        <f t="shared" si="85"/>
        <v>10.200544880563658</v>
      </c>
      <c r="FC10" s="21">
        <f>SUM(ET3:ET52)</f>
        <v>449.83575349121361</v>
      </c>
      <c r="FD10" s="21"/>
      <c r="FE10" s="21">
        <f t="shared" si="86"/>
        <v>20.427411941979841</v>
      </c>
      <c r="FF10" s="21">
        <f t="shared" si="87"/>
        <v>18.879172871110416</v>
      </c>
      <c r="FG10" s="21">
        <f t="shared" si="88"/>
        <v>17.461700686654883</v>
      </c>
      <c r="FH10" s="21">
        <f t="shared" si="89"/>
        <v>16.325379448975728</v>
      </c>
      <c r="FI10" s="21">
        <f t="shared" si="90"/>
        <v>16.162838107035679</v>
      </c>
      <c r="FJ10" s="21">
        <f t="shared" si="91"/>
        <v>14.971659614500076</v>
      </c>
      <c r="FK10" s="21">
        <f t="shared" si="92"/>
        <v>13.878336557586346</v>
      </c>
      <c r="FL10" s="21">
        <f t="shared" si="93"/>
        <v>13.245699915524304</v>
      </c>
      <c r="FM10" s="21">
        <f t="shared" si="94"/>
        <v>11.950726114428322</v>
      </c>
      <c r="FN10" s="21">
        <f t="shared" si="95"/>
        <v>11.101262031710441</v>
      </c>
      <c r="FO10" s="21">
        <f t="shared" si="96"/>
        <v>10.319124589944087</v>
      </c>
      <c r="FP10" s="21">
        <f t="shared" si="97"/>
        <v>9.5984367410523657</v>
      </c>
      <c r="FQ10" s="21">
        <f t="shared" si="98"/>
        <v>8.9338808475745246</v>
      </c>
      <c r="FR10" s="21">
        <f t="shared" si="99"/>
        <v>8.3206410949016902</v>
      </c>
      <c r="FS10" s="21">
        <f t="shared" si="100"/>
        <v>7.7543522709366259</v>
      </c>
      <c r="FT10" s="21">
        <f t="shared" si="101"/>
        <v>7.2310541614062709</v>
      </c>
      <c r="FU10" s="21">
        <f>SUM(FL3:FL52)</f>
        <v>318.88362193571612</v>
      </c>
      <c r="FV10" s="21"/>
      <c r="FW10" s="21">
        <f t="shared" si="102"/>
        <v>3.7579175672591503E-2</v>
      </c>
      <c r="FX10" s="21">
        <f t="shared" si="103"/>
        <v>3.4730966208141208E-2</v>
      </c>
      <c r="FY10" s="21">
        <f t="shared" si="104"/>
        <v>3.2123321324787284E-2</v>
      </c>
      <c r="FZ10" s="21">
        <f t="shared" si="105"/>
        <v>3.0032894229444593E-2</v>
      </c>
      <c r="GA10" s="21">
        <f t="shared" si="106"/>
        <v>2.9733875946552319E-2</v>
      </c>
      <c r="GB10" s="21">
        <f t="shared" si="107"/>
        <v>2.7542531004983106E-2</v>
      </c>
      <c r="GC10" s="21">
        <f t="shared" si="108"/>
        <v>2.5531205275646795E-2</v>
      </c>
      <c r="GD10" s="21">
        <f t="shared" si="109"/>
        <v>2.4367378767595104E-2</v>
      </c>
      <c r="GE10" s="21">
        <f t="shared" si="110"/>
        <v>2.1985087359314384E-2</v>
      </c>
      <c r="GF10" s="21">
        <f t="shared" si="111"/>
        <v>2.0422375446386757E-2</v>
      </c>
      <c r="GG10" s="21">
        <f t="shared" si="112"/>
        <v>1.8983520617016705E-2</v>
      </c>
      <c r="GH10" s="21">
        <f t="shared" si="113"/>
        <v>1.7657711192135682E-2</v>
      </c>
      <c r="GI10" s="21">
        <f t="shared" si="114"/>
        <v>1.6435164609328611E-2</v>
      </c>
      <c r="GJ10" s="21">
        <f t="shared" si="115"/>
        <v>1.530702148182112E-2</v>
      </c>
      <c r="GK10" s="21">
        <f t="shared" si="116"/>
        <v>1.4265251371263206E-2</v>
      </c>
      <c r="GL10" s="21">
        <f t="shared" si="117"/>
        <v>1.3302568891317571E-2</v>
      </c>
      <c r="GM10" s="53">
        <f>SUM(GD3:GD52)</f>
        <v>0.58663249568134379</v>
      </c>
      <c r="GN10" s="21"/>
      <c r="GO10" s="21"/>
      <c r="GP10" s="21"/>
    </row>
    <row r="11" spans="1:198" ht="15.6">
      <c r="A11" s="7" t="s">
        <v>195</v>
      </c>
      <c r="B11" s="32">
        <v>39629</v>
      </c>
      <c r="C11" s="34">
        <v>29.567</v>
      </c>
      <c r="D11" s="7">
        <v>363.9</v>
      </c>
      <c r="E11" s="7">
        <v>60.42</v>
      </c>
      <c r="F11" s="7">
        <v>890.6</v>
      </c>
      <c r="G11" s="7">
        <v>16.359000000000002</v>
      </c>
      <c r="H11" s="7">
        <f t="shared" si="0"/>
        <v>20.581415078332672</v>
      </c>
      <c r="I11" s="7">
        <f t="shared" si="1"/>
        <v>22.244635980194385</v>
      </c>
      <c r="J11" s="7">
        <v>-11.234999999999999</v>
      </c>
      <c r="K11" s="37">
        <v>-5.4</v>
      </c>
      <c r="L11" s="7">
        <v>-2.4350000000000001</v>
      </c>
      <c r="M11" s="7">
        <v>0</v>
      </c>
      <c r="N11" s="37">
        <f t="shared" si="2"/>
        <v>10.497000000000002</v>
      </c>
      <c r="O11" s="7"/>
      <c r="P11" s="7">
        <v>9704000000</v>
      </c>
      <c r="Q11" s="7">
        <f t="shared" si="118"/>
        <v>-3.5483550342908261</v>
      </c>
      <c r="R11" s="10"/>
      <c r="S11" s="7">
        <v>37.5</v>
      </c>
      <c r="T11" s="7">
        <f t="shared" si="3"/>
        <v>363900000000</v>
      </c>
      <c r="U11" s="7">
        <f t="shared" si="119"/>
        <v>14.896336919126233</v>
      </c>
      <c r="V11" s="7">
        <v>36.286000000000001</v>
      </c>
      <c r="W11" s="7">
        <f t="shared" si="120"/>
        <v>16.686497089751423</v>
      </c>
      <c r="X11" s="7">
        <v>22.205000000000002</v>
      </c>
      <c r="Y11" s="7">
        <f t="shared" si="121"/>
        <v>-12.781334694999808</v>
      </c>
      <c r="Z11" s="7"/>
      <c r="AA11" s="39">
        <v>0.1</v>
      </c>
      <c r="AB11" s="7">
        <v>36.286000000000001</v>
      </c>
      <c r="AC11" s="7">
        <v>31.097000000000001</v>
      </c>
      <c r="AD11" s="7">
        <f t="shared" si="126"/>
        <v>124.88</v>
      </c>
      <c r="AE11" s="7">
        <f t="shared" si="122"/>
        <v>207.923</v>
      </c>
      <c r="AF11" s="55">
        <f t="shared" si="123"/>
        <v>2.9536492820474668E-2</v>
      </c>
      <c r="AG11" s="39">
        <f t="shared" si="124"/>
        <v>0.93594226620043142</v>
      </c>
      <c r="AH11" s="7"/>
      <c r="AI11" s="7">
        <v>17.681000000000001</v>
      </c>
      <c r="AJ11" s="7">
        <v>16.359000000000002</v>
      </c>
      <c r="AK11" s="7"/>
      <c r="AL11" s="7">
        <v>17.681000000000001</v>
      </c>
      <c r="AM11" s="10">
        <f t="shared" si="4"/>
        <v>20.581415078332672</v>
      </c>
      <c r="AN11" s="7">
        <v>16.359000000000002</v>
      </c>
      <c r="AO11" s="10">
        <f t="shared" si="5"/>
        <v>22.244635980194385</v>
      </c>
      <c r="AP11" s="10"/>
      <c r="AQ11" s="10">
        <f t="shared" si="6"/>
        <v>156.71902946665912</v>
      </c>
      <c r="AR11" s="7"/>
      <c r="AS11" s="10">
        <f t="shared" si="7"/>
        <v>169.38377406931963</v>
      </c>
      <c r="AT11" s="7"/>
      <c r="AU11" s="7"/>
      <c r="AV11" s="7">
        <f t="shared" si="8"/>
        <v>10.02866119164416</v>
      </c>
      <c r="AW11" s="7">
        <f t="shared" si="9"/>
        <v>6.0228401191658385</v>
      </c>
      <c r="AX11" s="7">
        <v>14.081</v>
      </c>
      <c r="AY11" s="7">
        <f t="shared" si="10"/>
        <v>22.205000000000002</v>
      </c>
      <c r="AZ11" s="7">
        <f t="shared" si="11"/>
        <v>16.388200855663136</v>
      </c>
      <c r="BA11" s="7"/>
      <c r="BB11" s="7">
        <v>10.377000000000001</v>
      </c>
      <c r="BC11" s="7">
        <v>13.147</v>
      </c>
      <c r="BD11" s="7">
        <f t="shared" si="12"/>
        <v>2.8516075845012372</v>
      </c>
      <c r="BE11" s="7">
        <f t="shared" si="13"/>
        <v>3.6128057158560045</v>
      </c>
      <c r="BF11" s="7"/>
      <c r="BG11" s="7">
        <v>37.5</v>
      </c>
      <c r="BH11" s="7">
        <v>9704000000</v>
      </c>
      <c r="BI11" s="41">
        <f t="shared" si="14"/>
        <v>363900000000</v>
      </c>
      <c r="BJ11" s="7">
        <v>36.286000000000001</v>
      </c>
      <c r="BK11" s="7">
        <f t="shared" si="15"/>
        <v>22.205000000000002</v>
      </c>
      <c r="BL11" s="7">
        <v>43.241999999999997</v>
      </c>
      <c r="BM11" s="7">
        <v>29.885999999999999</v>
      </c>
      <c r="BN11" s="7">
        <v>6.6210000000000004</v>
      </c>
      <c r="BO11" s="7">
        <f t="shared" si="16"/>
        <v>6.7349999999999977</v>
      </c>
      <c r="BP11" s="7">
        <v>23.661999999999999</v>
      </c>
      <c r="BQ11" s="7">
        <f t="shared" si="17"/>
        <v>-12.845000000000001</v>
      </c>
      <c r="BR11" s="7"/>
      <c r="BS11" s="7">
        <f t="shared" ref="BS11:BT11" si="136">D11</f>
        <v>363.9</v>
      </c>
      <c r="BT11" s="7">
        <f t="shared" si="136"/>
        <v>60.42</v>
      </c>
      <c r="BU11" s="37">
        <f t="shared" si="19"/>
        <v>10.497000000000002</v>
      </c>
      <c r="BV11" s="7">
        <f t="shared" si="131"/>
        <v>16.359000000000002</v>
      </c>
      <c r="BW11" s="7"/>
      <c r="BX11" s="7"/>
      <c r="BY11" s="7"/>
      <c r="BZ11" s="7"/>
      <c r="CA11" s="7"/>
      <c r="CB11" s="7"/>
      <c r="CC11" s="7"/>
      <c r="CD11" s="7"/>
      <c r="CE11" s="42">
        <v>39629</v>
      </c>
      <c r="CF11" s="43">
        <v>363.9</v>
      </c>
      <c r="CG11" s="43">
        <v>10.377000000000001</v>
      </c>
      <c r="CH11" s="43">
        <f t="shared" si="21"/>
        <v>2.8516075845012371E-2</v>
      </c>
      <c r="CI11" s="44">
        <v>0.08</v>
      </c>
      <c r="CJ11" s="43">
        <v>9</v>
      </c>
      <c r="CK11" s="43">
        <f t="shared" si="22"/>
        <v>4.5159243919209322</v>
      </c>
      <c r="CL11" s="43">
        <f t="shared" si="23"/>
        <v>4.1327342581450619</v>
      </c>
      <c r="CM11" s="43">
        <f t="shared" si="24"/>
        <v>3.7853322410451757</v>
      </c>
      <c r="CN11" s="43">
        <f t="shared" si="25"/>
        <v>3.5093593529570879</v>
      </c>
      <c r="CO11" s="43">
        <f t="shared" si="26"/>
        <v>3.4700758870238455</v>
      </c>
      <c r="CP11" s="21">
        <f t="shared" si="27"/>
        <v>3.1837234371997023</v>
      </c>
      <c r="CQ11" s="21">
        <f t="shared" si="28"/>
        <v>2.9233865113747952</v>
      </c>
      <c r="CR11" s="21">
        <f t="shared" si="29"/>
        <v>2.7739007785883292</v>
      </c>
      <c r="CS11" s="21">
        <f t="shared" si="30"/>
        <v>2.4707296486622776</v>
      </c>
      <c r="CT11" s="21">
        <f t="shared" si="31"/>
        <v>2.2740528030310116</v>
      </c>
      <c r="CU11" s="21">
        <f t="shared" si="32"/>
        <v>2.094618137141703</v>
      </c>
      <c r="CV11" s="21">
        <f t="shared" si="33"/>
        <v>1.9307774461404734</v>
      </c>
      <c r="CW11" s="21">
        <f t="shared" si="34"/>
        <v>1.7810529133840225</v>
      </c>
      <c r="CX11" s="21">
        <f t="shared" si="35"/>
        <v>1.644118192076276</v>
      </c>
      <c r="CY11" s="21">
        <f t="shared" si="36"/>
        <v>1.5187817297437778</v>
      </c>
      <c r="CZ11" s="21">
        <f t="shared" si="37"/>
        <v>1.4039720530662805</v>
      </c>
      <c r="DA11" s="21">
        <f>SUM(CS3:CS52)</f>
        <v>60.193833872505884</v>
      </c>
      <c r="DB11" s="43"/>
      <c r="DC11" s="43">
        <f t="shared" si="38"/>
        <v>32.262480698305332</v>
      </c>
      <c r="DD11" s="43">
        <f t="shared" si="39"/>
        <v>29.524909556316757</v>
      </c>
      <c r="DE11" s="43">
        <f t="shared" si="40"/>
        <v>27.04301440074488</v>
      </c>
      <c r="DF11" s="43">
        <f t="shared" si="41"/>
        <v>25.071420281249402</v>
      </c>
      <c r="DG11" s="43">
        <f t="shared" si="42"/>
        <v>24.790772964899038</v>
      </c>
      <c r="DH11" s="21">
        <f t="shared" si="43"/>
        <v>22.745025608744978</v>
      </c>
      <c r="DI11" s="21">
        <f t="shared" si="44"/>
        <v>20.885137285656935</v>
      </c>
      <c r="DJ11" s="21">
        <f t="shared" si="45"/>
        <v>19.817187481775491</v>
      </c>
      <c r="DK11" s="21">
        <f t="shared" si="46"/>
        <v>17.651284805233534</v>
      </c>
      <c r="DL11" s="21">
        <f t="shared" si="47"/>
        <v>16.246194200232683</v>
      </c>
      <c r="DM11" s="21">
        <f t="shared" si="48"/>
        <v>14.964284464273122</v>
      </c>
      <c r="DN11" s="21">
        <f t="shared" si="49"/>
        <v>13.793780560248345</v>
      </c>
      <c r="DO11" s="21">
        <f t="shared" si="50"/>
        <v>12.724124731475037</v>
      </c>
      <c r="DP11" s="21">
        <f t="shared" si="51"/>
        <v>11.745841345902281</v>
      </c>
      <c r="DQ11" s="21">
        <f t="shared" si="52"/>
        <v>10.85041776351674</v>
      </c>
      <c r="DR11" s="21">
        <f t="shared" si="53"/>
        <v>10.030199208836542</v>
      </c>
      <c r="DS11" s="21">
        <f>SUM(DK3:DK52)</f>
        <v>430.03430414889027</v>
      </c>
      <c r="DT11" s="43"/>
      <c r="DU11" s="43">
        <f t="shared" si="54"/>
        <v>35.801341554043489</v>
      </c>
      <c r="DV11" s="43">
        <f t="shared" si="55"/>
        <v>32.763487137350289</v>
      </c>
      <c r="DW11" s="43">
        <f t="shared" si="56"/>
        <v>30.009353721607649</v>
      </c>
      <c r="DX11" s="43">
        <f t="shared" si="57"/>
        <v>27.821496094103239</v>
      </c>
      <c r="DY11" s="43">
        <f t="shared" si="58"/>
        <v>27.510064666283341</v>
      </c>
      <c r="DZ11" s="21">
        <f t="shared" si="59"/>
        <v>25.239919958074339</v>
      </c>
      <c r="EA11" s="21">
        <f t="shared" si="60"/>
        <v>23.17602109890354</v>
      </c>
      <c r="EB11" s="21">
        <f t="shared" si="61"/>
        <v>21.990928233637863</v>
      </c>
      <c r="EC11" s="21">
        <f t="shared" si="62"/>
        <v>19.587448407619132</v>
      </c>
      <c r="ED11" s="21">
        <f t="shared" si="63"/>
        <v>18.028233878072573</v>
      </c>
      <c r="EE11" s="21">
        <f t="shared" si="64"/>
        <v>16.605711886421986</v>
      </c>
      <c r="EF11" s="21">
        <f t="shared" si="65"/>
        <v>15.306815795628397</v>
      </c>
      <c r="EG11" s="21">
        <f t="shared" si="66"/>
        <v>14.11982977216374</v>
      </c>
      <c r="EH11" s="21">
        <f t="shared" si="67"/>
        <v>13.034238805025993</v>
      </c>
      <c r="EI11" s="21">
        <f t="shared" si="68"/>
        <v>12.040596505529354</v>
      </c>
      <c r="EJ11" s="21">
        <f t="shared" si="69"/>
        <v>11.130408448396722</v>
      </c>
      <c r="EK11" s="21">
        <f>SUM(EC3:EC52)</f>
        <v>477.20462498714608</v>
      </c>
      <c r="EL11" s="43"/>
      <c r="EM11" s="21">
        <f t="shared" si="70"/>
        <v>28.530785573634969</v>
      </c>
      <c r="EN11" s="21">
        <f t="shared" si="71"/>
        <v>26.109860289710671</v>
      </c>
      <c r="EO11" s="21">
        <f t="shared" si="72"/>
        <v>23.91503779103083</v>
      </c>
      <c r="EP11" s="21">
        <f t="shared" si="73"/>
        <v>22.171491484484111</v>
      </c>
      <c r="EQ11" s="21">
        <f t="shared" si="74"/>
        <v>21.923305720981151</v>
      </c>
      <c r="ER11" s="21">
        <f t="shared" si="75"/>
        <v>20.11418323898528</v>
      </c>
      <c r="ES11" s="21">
        <f t="shared" si="76"/>
        <v>18.469422086451839</v>
      </c>
      <c r="ET11" s="21">
        <f t="shared" si="77"/>
        <v>17.524998526996679</v>
      </c>
      <c r="EU11" s="21">
        <f t="shared" si="78"/>
        <v>15.609618695679906</v>
      </c>
      <c r="EV11" s="21">
        <f t="shared" si="79"/>
        <v>14.3670503036928</v>
      </c>
      <c r="EW11" s="21">
        <f t="shared" si="80"/>
        <v>13.233414854409499</v>
      </c>
      <c r="EX11" s="21">
        <f t="shared" si="81"/>
        <v>12.198299290571665</v>
      </c>
      <c r="EY11" s="21">
        <f t="shared" si="82"/>
        <v>11.252367036517713</v>
      </c>
      <c r="EZ11" s="21">
        <f t="shared" si="83"/>
        <v>10.387238475418194</v>
      </c>
      <c r="FA11" s="21">
        <f t="shared" si="84"/>
        <v>9.5953855963567296</v>
      </c>
      <c r="FB11" s="21">
        <f t="shared" si="85"/>
        <v>8.8700390265770945</v>
      </c>
      <c r="FC11" s="21">
        <f>SUM(EU3:EU52)</f>
        <v>380.29364932324552</v>
      </c>
      <c r="FD11" s="43"/>
      <c r="FE11" s="43">
        <f t="shared" si="86"/>
        <v>20.225160338593902</v>
      </c>
      <c r="FF11" s="43">
        <f t="shared" si="87"/>
        <v>18.508993010892567</v>
      </c>
      <c r="FG11" s="43">
        <f t="shared" si="88"/>
        <v>16.95310746277173</v>
      </c>
      <c r="FH11" s="43">
        <f t="shared" si="89"/>
        <v>15.717126647709376</v>
      </c>
      <c r="FI11" s="43">
        <f t="shared" si="90"/>
        <v>15.541190487534305</v>
      </c>
      <c r="FJ11" s="43">
        <f t="shared" si="91"/>
        <v>14.258723442381024</v>
      </c>
      <c r="FK11" s="43">
        <f t="shared" si="92"/>
        <v>13.092770337345609</v>
      </c>
      <c r="FL11" s="43">
        <f t="shared" si="93"/>
        <v>12.423278855303231</v>
      </c>
      <c r="FM11" s="43">
        <f t="shared" si="94"/>
        <v>11.065487142989186</v>
      </c>
      <c r="FN11" s="43">
        <f t="shared" si="95"/>
        <v>10.184644065789396</v>
      </c>
      <c r="FO11" s="43">
        <f t="shared" si="96"/>
        <v>9.3810223544946236</v>
      </c>
      <c r="FP11" s="43">
        <f t="shared" si="97"/>
        <v>8.647240307254382</v>
      </c>
      <c r="FQ11" s="43">
        <f t="shared" si="98"/>
        <v>7.9766793281915387</v>
      </c>
      <c r="FR11" s="43">
        <f t="shared" si="99"/>
        <v>7.363399199028045</v>
      </c>
      <c r="FS11" s="43">
        <f t="shared" si="100"/>
        <v>6.8020633955584433</v>
      </c>
      <c r="FT11" s="43">
        <f t="shared" si="101"/>
        <v>6.2878731838315405</v>
      </c>
      <c r="FU11" s="21">
        <f>SUM(FM3:FM52)</f>
        <v>269.58598856174802</v>
      </c>
      <c r="FV11" s="43"/>
      <c r="FW11" s="43">
        <f t="shared" si="102"/>
        <v>3.7207104626328216E-2</v>
      </c>
      <c r="FX11" s="43">
        <f t="shared" si="103"/>
        <v>3.4049966870726672E-2</v>
      </c>
      <c r="FY11" s="43">
        <f t="shared" si="104"/>
        <v>3.1187690606589599E-2</v>
      </c>
      <c r="FZ11" s="43">
        <f t="shared" si="105"/>
        <v>2.8913925319576966E-2</v>
      </c>
      <c r="GA11" s="43">
        <f t="shared" si="106"/>
        <v>2.8590265333223383E-2</v>
      </c>
      <c r="GB11" s="43">
        <f t="shared" si="107"/>
        <v>2.6230981909507716E-2</v>
      </c>
      <c r="GC11" s="43">
        <f t="shared" si="108"/>
        <v>2.4086042712874334E-2</v>
      </c>
      <c r="GD11" s="43">
        <f t="shared" si="109"/>
        <v>2.2854416401796196E-2</v>
      </c>
      <c r="GE11" s="43">
        <f t="shared" si="110"/>
        <v>2.0356562369735539E-2</v>
      </c>
      <c r="GF11" s="43">
        <f t="shared" si="111"/>
        <v>1.8736124262740142E-2</v>
      </c>
      <c r="GG11" s="43">
        <f t="shared" si="112"/>
        <v>1.7257746015469731E-2</v>
      </c>
      <c r="GH11" s="43">
        <f t="shared" si="113"/>
        <v>1.5907847920842953E-2</v>
      </c>
      <c r="GI11" s="43">
        <f t="shared" si="114"/>
        <v>1.4674254115471972E-2</v>
      </c>
      <c r="GJ11" s="43">
        <f t="shared" si="115"/>
        <v>1.3546036709576213E-2</v>
      </c>
      <c r="GK11" s="43">
        <f t="shared" si="116"/>
        <v>1.2513378395844916E-2</v>
      </c>
      <c r="GL11" s="43">
        <f t="shared" si="117"/>
        <v>1.1567451209841366E-2</v>
      </c>
      <c r="GM11" s="53">
        <f>SUM(GE3:GE52)</f>
        <v>0.49594237644033573</v>
      </c>
      <c r="GN11" s="21"/>
      <c r="GO11" s="21"/>
      <c r="GP11" s="21"/>
    </row>
    <row r="12" spans="1:198" ht="15.6">
      <c r="A12" s="7" t="s">
        <v>195</v>
      </c>
      <c r="B12" s="32">
        <v>39994</v>
      </c>
      <c r="C12" s="34">
        <v>25.867000000000001</v>
      </c>
      <c r="D12" s="7">
        <v>269.52449999999999</v>
      </c>
      <c r="E12" s="7">
        <v>57.933</v>
      </c>
      <c r="F12" s="7">
        <v>1126.5999999999999</v>
      </c>
      <c r="G12" s="7">
        <v>14.569000000000001</v>
      </c>
      <c r="H12" s="7">
        <f t="shared" si="0"/>
        <v>18.499862722218406</v>
      </c>
      <c r="I12" s="7">
        <f t="shared" si="1"/>
        <v>18.499862722218406</v>
      </c>
      <c r="J12" s="7">
        <v>-3.9870000000000001</v>
      </c>
      <c r="K12" s="37">
        <v>-6.6</v>
      </c>
      <c r="L12" s="7">
        <v>-0.17799999999999999</v>
      </c>
      <c r="M12" s="7">
        <v>0</v>
      </c>
      <c r="N12" s="37">
        <f t="shared" si="2"/>
        <v>15.101999999999999</v>
      </c>
      <c r="O12" s="7"/>
      <c r="P12" s="7">
        <v>9457000000</v>
      </c>
      <c r="Q12" s="7">
        <f t="shared" si="118"/>
        <v>-2.5453421269579555</v>
      </c>
      <c r="R12" s="10"/>
      <c r="S12" s="7">
        <v>28.5</v>
      </c>
      <c r="T12" s="7">
        <f t="shared" si="3"/>
        <v>269524500000</v>
      </c>
      <c r="U12" s="7">
        <f t="shared" si="119"/>
        <v>-25.934460016488043</v>
      </c>
      <c r="V12" s="7">
        <v>39.558</v>
      </c>
      <c r="W12" s="7">
        <f t="shared" si="120"/>
        <v>9.0172518326627298</v>
      </c>
      <c r="X12" s="7">
        <v>25.295999999999999</v>
      </c>
      <c r="Y12" s="7">
        <f t="shared" si="121"/>
        <v>13.920288223373101</v>
      </c>
      <c r="Z12" s="7"/>
      <c r="AA12" s="39">
        <v>0.1</v>
      </c>
      <c r="AB12" s="7">
        <v>39.558</v>
      </c>
      <c r="AC12" s="7">
        <v>36.286000000000001</v>
      </c>
      <c r="AD12" s="7">
        <f t="shared" si="126"/>
        <v>163.59</v>
      </c>
      <c r="AE12" s="7">
        <f t="shared" si="122"/>
        <v>69.648499999999984</v>
      </c>
      <c r="AF12" s="55">
        <f t="shared" si="123"/>
        <v>-3.2991157933172095E-2</v>
      </c>
      <c r="AG12" s="39">
        <f t="shared" si="124"/>
        <v>0.87909894733347982</v>
      </c>
      <c r="AH12" s="7"/>
      <c r="AI12" s="7">
        <v>14.569000000000001</v>
      </c>
      <c r="AJ12" s="7">
        <v>14.569000000000001</v>
      </c>
      <c r="AK12" s="7"/>
      <c r="AL12" s="7">
        <v>14.569000000000001</v>
      </c>
      <c r="AM12" s="10">
        <f t="shared" si="4"/>
        <v>18.499862722218406</v>
      </c>
      <c r="AN12" s="7">
        <v>14.569000000000001</v>
      </c>
      <c r="AO12" s="10">
        <f t="shared" si="5"/>
        <v>18.499862722218406</v>
      </c>
      <c r="AP12" s="10"/>
      <c r="AQ12" s="10">
        <f t="shared" si="6"/>
        <v>190.19487679319101</v>
      </c>
      <c r="AR12" s="7"/>
      <c r="AS12" s="10">
        <f t="shared" si="7"/>
        <v>190.19487679319101</v>
      </c>
      <c r="AT12" s="7"/>
      <c r="AU12" s="7"/>
      <c r="AV12" s="7">
        <f t="shared" si="8"/>
        <v>6.8134005763688759</v>
      </c>
      <c r="AW12" s="7">
        <f t="shared" si="9"/>
        <v>4.6523484024649164</v>
      </c>
      <c r="AX12" s="7">
        <v>14.262</v>
      </c>
      <c r="AY12" s="7">
        <f t="shared" si="10"/>
        <v>25.295999999999999</v>
      </c>
      <c r="AZ12" s="7">
        <f t="shared" si="11"/>
        <v>10.654826850094876</v>
      </c>
      <c r="BA12" s="7"/>
      <c r="BB12" s="7">
        <v>15.05</v>
      </c>
      <c r="BC12" s="7">
        <v>-1.268</v>
      </c>
      <c r="BD12" s="7">
        <f t="shared" si="12"/>
        <v>5.5839079564195471</v>
      </c>
      <c r="BE12" s="7">
        <f t="shared" si="13"/>
        <v>-0.47045815872026481</v>
      </c>
      <c r="BF12" s="7"/>
      <c r="BG12" s="7">
        <v>28.5</v>
      </c>
      <c r="BH12" s="7">
        <v>9457000000</v>
      </c>
      <c r="BI12" s="41">
        <f t="shared" si="14"/>
        <v>269524500000</v>
      </c>
      <c r="BJ12" s="7">
        <v>39.558</v>
      </c>
      <c r="BK12" s="7">
        <f t="shared" si="15"/>
        <v>25.295999999999999</v>
      </c>
      <c r="BL12" s="7">
        <v>49.28</v>
      </c>
      <c r="BM12" s="7">
        <v>27.033999999999999</v>
      </c>
      <c r="BN12" s="7">
        <v>11.295999999999999</v>
      </c>
      <c r="BO12" s="7">
        <f t="shared" si="16"/>
        <v>10.950000000000003</v>
      </c>
      <c r="BP12" s="7">
        <v>31.446999999999999</v>
      </c>
      <c r="BQ12" s="7">
        <f t="shared" si="17"/>
        <v>-6.8829999999999991</v>
      </c>
      <c r="BR12" s="7"/>
      <c r="BS12" s="7">
        <f t="shared" ref="BS12:BT12" si="137">D12</f>
        <v>269.52449999999999</v>
      </c>
      <c r="BT12" s="7">
        <f t="shared" si="137"/>
        <v>57.933</v>
      </c>
      <c r="BU12" s="37">
        <f t="shared" si="19"/>
        <v>15.101999999999999</v>
      </c>
      <c r="BV12" s="7">
        <f t="shared" si="131"/>
        <v>14.569000000000001</v>
      </c>
      <c r="BW12" s="7"/>
      <c r="BX12" s="7"/>
      <c r="BY12" s="7"/>
      <c r="BZ12" s="7"/>
      <c r="CA12" s="7"/>
      <c r="CB12" s="7"/>
      <c r="CC12" s="7"/>
      <c r="CD12" s="7"/>
      <c r="CE12" s="42">
        <v>39994</v>
      </c>
      <c r="CF12" s="43">
        <v>269.52449999999999</v>
      </c>
      <c r="CG12" s="43">
        <v>15.049999999999999</v>
      </c>
      <c r="CH12" s="43">
        <f t="shared" si="21"/>
        <v>5.5839079564195461E-2</v>
      </c>
      <c r="CI12" s="44">
        <v>0.09</v>
      </c>
      <c r="CJ12" s="43">
        <v>10</v>
      </c>
      <c r="CK12" s="43">
        <f t="shared" si="22"/>
        <v>4.471212269228646</v>
      </c>
      <c r="CL12" s="43">
        <f t="shared" si="23"/>
        <v>4.0517002530833945</v>
      </c>
      <c r="CM12" s="43">
        <f t="shared" si="24"/>
        <v>3.6750798456749276</v>
      </c>
      <c r="CN12" s="43">
        <f t="shared" si="25"/>
        <v>3.3786072522933357</v>
      </c>
      <c r="CO12" s="43">
        <f t="shared" si="26"/>
        <v>3.3366114298306209</v>
      </c>
      <c r="CP12" s="21">
        <f t="shared" si="27"/>
        <v>3.032117559237812</v>
      </c>
      <c r="CQ12" s="21">
        <f t="shared" si="28"/>
        <v>2.7579118031837688</v>
      </c>
      <c r="CR12" s="21">
        <f t="shared" si="29"/>
        <v>2.6016702106437153</v>
      </c>
      <c r="CS12" s="21">
        <f t="shared" si="30"/>
        <v>2.287712637650257</v>
      </c>
      <c r="CT12" s="21">
        <f t="shared" si="31"/>
        <v>2.0862869752578086</v>
      </c>
      <c r="CU12" s="21">
        <f t="shared" si="32"/>
        <v>1.904198306492457</v>
      </c>
      <c r="CV12" s="21">
        <f t="shared" si="33"/>
        <v>1.739439140667093</v>
      </c>
      <c r="CW12" s="21">
        <f t="shared" si="34"/>
        <v>1.5902258155214484</v>
      </c>
      <c r="CX12" s="21">
        <f t="shared" si="35"/>
        <v>1.4549718513949348</v>
      </c>
      <c r="CY12" s="21">
        <f t="shared" si="36"/>
        <v>1.3322646752138401</v>
      </c>
      <c r="CZ12" s="21">
        <f t="shared" si="37"/>
        <v>1.2208452635358962</v>
      </c>
      <c r="DA12" s="21">
        <f>SUM(CT3:CT52)</f>
        <v>53.982506029893905</v>
      </c>
      <c r="DB12" s="43"/>
      <c r="DC12" s="43">
        <f t="shared" si="38"/>
        <v>31.943050196341911</v>
      </c>
      <c r="DD12" s="43">
        <f t="shared" si="39"/>
        <v>28.945989761094857</v>
      </c>
      <c r="DE12" s="43">
        <f t="shared" si="40"/>
        <v>26.25535378713095</v>
      </c>
      <c r="DF12" s="43">
        <f t="shared" si="41"/>
        <v>24.137306518965438</v>
      </c>
      <c r="DG12" s="43">
        <f t="shared" si="42"/>
        <v>23.837281697018305</v>
      </c>
      <c r="DH12" s="21">
        <f t="shared" si="43"/>
        <v>21.661929151185696</v>
      </c>
      <c r="DI12" s="21">
        <f t="shared" si="44"/>
        <v>19.702959703449935</v>
      </c>
      <c r="DJ12" s="21">
        <f t="shared" si="45"/>
        <v>18.586744965086748</v>
      </c>
      <c r="DK12" s="21">
        <f t="shared" si="46"/>
        <v>16.343782227068086</v>
      </c>
      <c r="DL12" s="21">
        <f t="shared" si="47"/>
        <v>14.904765321314384</v>
      </c>
      <c r="DM12" s="21">
        <f t="shared" si="48"/>
        <v>13.60389496752102</v>
      </c>
      <c r="DN12" s="21">
        <f t="shared" si="49"/>
        <v>12.426829333557066</v>
      </c>
      <c r="DO12" s="21">
        <f t="shared" si="50"/>
        <v>11.36082565310271</v>
      </c>
      <c r="DP12" s="21">
        <f t="shared" si="51"/>
        <v>10.39454986363034</v>
      </c>
      <c r="DQ12" s="21">
        <f t="shared" si="52"/>
        <v>9.5179103188743319</v>
      </c>
      <c r="DR12" s="21">
        <f t="shared" si="53"/>
        <v>8.7219123555100371</v>
      </c>
      <c r="DS12" s="21">
        <f>SUM(DL3:DL52)</f>
        <v>385.65959207629209</v>
      </c>
      <c r="DT12" s="43"/>
      <c r="DU12" s="43">
        <f t="shared" si="54"/>
        <v>35.446872825785633</v>
      </c>
      <c r="DV12" s="43">
        <f t="shared" si="55"/>
        <v>32.121065820931655</v>
      </c>
      <c r="DW12" s="43">
        <f t="shared" si="56"/>
        <v>29.135294875347235</v>
      </c>
      <c r="DX12" s="43">
        <f t="shared" si="57"/>
        <v>26.784919701649404</v>
      </c>
      <c r="DY12" s="43">
        <f t="shared" si="58"/>
        <v>26.451985256041674</v>
      </c>
      <c r="DZ12" s="21">
        <f t="shared" si="59"/>
        <v>24.038019007689847</v>
      </c>
      <c r="EA12" s="21">
        <f t="shared" si="60"/>
        <v>21.864170848022205</v>
      </c>
      <c r="EB12" s="21">
        <f t="shared" si="61"/>
        <v>20.625518883547048</v>
      </c>
      <c r="EC12" s="21">
        <f t="shared" si="62"/>
        <v>18.136526303351047</v>
      </c>
      <c r="ED12" s="21">
        <f t="shared" si="63"/>
        <v>16.539664108323457</v>
      </c>
      <c r="EE12" s="21">
        <f t="shared" si="64"/>
        <v>15.096101714929077</v>
      </c>
      <c r="EF12" s="21">
        <f t="shared" si="65"/>
        <v>13.789924140205763</v>
      </c>
      <c r="EG12" s="21">
        <f t="shared" si="66"/>
        <v>12.606990868003338</v>
      </c>
      <c r="EH12" s="21">
        <f t="shared" si="67"/>
        <v>11.534724606217695</v>
      </c>
      <c r="EI12" s="21">
        <f t="shared" si="68"/>
        <v>10.561926759236275</v>
      </c>
      <c r="EJ12" s="21">
        <f t="shared" si="69"/>
        <v>9.6786160420841068</v>
      </c>
      <c r="EK12" s="21">
        <f>SUM(ED3:ED52)</f>
        <v>427.96246539844225</v>
      </c>
      <c r="EL12" s="43"/>
      <c r="EM12" s="21">
        <f t="shared" si="70"/>
        <v>28.248302548153436</v>
      </c>
      <c r="EN12" s="21">
        <f t="shared" si="71"/>
        <v>25.597902244814382</v>
      </c>
      <c r="EO12" s="21">
        <f t="shared" si="72"/>
        <v>23.218483292262942</v>
      </c>
      <c r="EP12" s="21">
        <f t="shared" si="73"/>
        <v>21.345423591493319</v>
      </c>
      <c r="EQ12" s="21">
        <f t="shared" si="74"/>
        <v>21.080101654789569</v>
      </c>
      <c r="ER12" s="21">
        <f t="shared" si="75"/>
        <v>19.15636498950979</v>
      </c>
      <c r="ES12" s="21">
        <f t="shared" si="76"/>
        <v>17.423983100426263</v>
      </c>
      <c r="ET12" s="21">
        <f t="shared" si="77"/>
        <v>16.43687725285751</v>
      </c>
      <c r="EU12" s="21">
        <f t="shared" si="78"/>
        <v>14.453350644148061</v>
      </c>
      <c r="EV12" s="21">
        <f t="shared" si="79"/>
        <v>13.180780095131007</v>
      </c>
      <c r="EW12" s="21">
        <f t="shared" si="80"/>
        <v>12.03037714037227</v>
      </c>
      <c r="EX12" s="21">
        <f t="shared" si="81"/>
        <v>10.989458820334832</v>
      </c>
      <c r="EY12" s="21">
        <f t="shared" si="82"/>
        <v>10.0467562826051</v>
      </c>
      <c r="EZ12" s="21">
        <f t="shared" si="83"/>
        <v>9.192246438423183</v>
      </c>
      <c r="FA12" s="21">
        <f t="shared" si="84"/>
        <v>8.4170049090848504</v>
      </c>
      <c r="FB12" s="21">
        <f t="shared" si="85"/>
        <v>7.7130774144148653</v>
      </c>
      <c r="FC12" s="21">
        <f>SUM(EV3:EV52)</f>
        <v>341.05161437639197</v>
      </c>
      <c r="FD12" s="43"/>
      <c r="FE12" s="43">
        <f t="shared" si="86"/>
        <v>20.024911226330595</v>
      </c>
      <c r="FF12" s="43">
        <f t="shared" si="87"/>
        <v>18.146071579306437</v>
      </c>
      <c r="FG12" s="43">
        <f t="shared" si="88"/>
        <v>16.459327633758964</v>
      </c>
      <c r="FH12" s="43">
        <f t="shared" si="89"/>
        <v>15.131536196889742</v>
      </c>
      <c r="FI12" s="43">
        <f t="shared" si="90"/>
        <v>14.943452391859909</v>
      </c>
      <c r="FJ12" s="43">
        <f t="shared" si="91"/>
        <v>13.579736611791452</v>
      </c>
      <c r="FK12" s="43">
        <f t="shared" si="92"/>
        <v>12.351670129571328</v>
      </c>
      <c r="FL12" s="43">
        <f t="shared" si="93"/>
        <v>11.6519216425654</v>
      </c>
      <c r="FM12" s="43">
        <f t="shared" si="94"/>
        <v>10.24582142869369</v>
      </c>
      <c r="FN12" s="43">
        <f t="shared" si="95"/>
        <v>9.3437101521003605</v>
      </c>
      <c r="FO12" s="43">
        <f t="shared" si="96"/>
        <v>8.5282021404496575</v>
      </c>
      <c r="FP12" s="43">
        <f t="shared" si="97"/>
        <v>7.7903065831120557</v>
      </c>
      <c r="FQ12" s="43">
        <f t="shared" si="98"/>
        <v>7.1220351144567307</v>
      </c>
      <c r="FR12" s="43">
        <f t="shared" si="99"/>
        <v>6.5162824770159702</v>
      </c>
      <c r="FS12" s="43">
        <f t="shared" si="100"/>
        <v>5.9667222768056511</v>
      </c>
      <c r="FT12" s="43">
        <f t="shared" si="101"/>
        <v>5.4677158120274267</v>
      </c>
      <c r="FU12" s="21">
        <f>SUM(FN3:FN52)</f>
        <v>241.76774125956891</v>
      </c>
      <c r="FV12" s="43"/>
      <c r="FW12" s="43">
        <f t="shared" si="102"/>
        <v>3.6838717451810117E-2</v>
      </c>
      <c r="FX12" s="43">
        <f t="shared" si="103"/>
        <v>3.3382320461496737E-2</v>
      </c>
      <c r="FY12" s="43">
        <f t="shared" si="104"/>
        <v>3.0279311268533591E-2</v>
      </c>
      <c r="FZ12" s="43">
        <f t="shared" si="105"/>
        <v>2.7836647077671094E-2</v>
      </c>
      <c r="GA12" s="43">
        <f t="shared" si="106"/>
        <v>2.7490639743484022E-2</v>
      </c>
      <c r="GB12" s="43">
        <f t="shared" si="107"/>
        <v>2.4981887532864493E-2</v>
      </c>
      <c r="GC12" s="43">
        <f t="shared" si="108"/>
        <v>2.2722681804598428E-2</v>
      </c>
      <c r="GD12" s="43">
        <f t="shared" si="109"/>
        <v>2.1435393361279489E-2</v>
      </c>
      <c r="GE12" s="43">
        <f t="shared" si="110"/>
        <v>1.8848668860866242E-2</v>
      </c>
      <c r="GF12" s="43">
        <f t="shared" si="111"/>
        <v>1.7189104828201962E-2</v>
      </c>
      <c r="GG12" s="43">
        <f t="shared" si="112"/>
        <v>1.5688860014063392E-2</v>
      </c>
      <c r="GH12" s="43">
        <f t="shared" si="113"/>
        <v>1.4331394523281939E-2</v>
      </c>
      <c r="GI12" s="43">
        <f t="shared" si="114"/>
        <v>1.3102012603099974E-2</v>
      </c>
      <c r="GJ12" s="43">
        <f t="shared" si="115"/>
        <v>1.198764310581966E-2</v>
      </c>
      <c r="GK12" s="43">
        <f t="shared" si="116"/>
        <v>1.0976647715653433E-2</v>
      </c>
      <c r="GL12" s="43">
        <f t="shared" si="117"/>
        <v>1.0058653225949015E-2</v>
      </c>
      <c r="GM12" s="53">
        <f>SUM(GF3:GF52)</f>
        <v>0.44476669127564594</v>
      </c>
      <c r="GN12" s="21"/>
      <c r="GO12" s="21"/>
      <c r="GP12" s="21"/>
    </row>
    <row r="13" spans="1:198" ht="15.6">
      <c r="A13" s="7" t="s">
        <v>195</v>
      </c>
      <c r="B13" s="32">
        <v>40359</v>
      </c>
      <c r="C13" s="68">
        <v>27.702000000000002</v>
      </c>
      <c r="D13" s="7">
        <v>287.63064000000003</v>
      </c>
      <c r="E13" s="7">
        <v>63.55</v>
      </c>
      <c r="F13" s="7">
        <v>1256.8</v>
      </c>
      <c r="G13" s="7">
        <v>18.760000000000002</v>
      </c>
      <c r="H13" s="7">
        <f t="shared" si="0"/>
        <v>15.332123667377399</v>
      </c>
      <c r="I13" s="7">
        <f t="shared" si="1"/>
        <v>15.332123667377399</v>
      </c>
      <c r="J13" s="7">
        <v>-2.222</v>
      </c>
      <c r="K13" s="37">
        <v>-4.0999999999999996</v>
      </c>
      <c r="L13" s="7">
        <v>0.66100000000000003</v>
      </c>
      <c r="M13" s="7">
        <v>-0.14499999999999999</v>
      </c>
      <c r="N13" s="37">
        <f t="shared" si="2"/>
        <v>21.896000000000004</v>
      </c>
      <c r="O13" s="7"/>
      <c r="P13" s="7">
        <v>9108000000</v>
      </c>
      <c r="Q13" s="7">
        <f t="shared" si="118"/>
        <v>-3.6903880723273765</v>
      </c>
      <c r="R13" s="10"/>
      <c r="S13" s="7">
        <v>31.58</v>
      </c>
      <c r="T13" s="7">
        <f t="shared" si="3"/>
        <v>287630640000</v>
      </c>
      <c r="U13" s="7">
        <f t="shared" si="119"/>
        <v>6.7178085851193643</v>
      </c>
      <c r="V13" s="7">
        <v>46.174999999999997</v>
      </c>
      <c r="W13" s="7">
        <f t="shared" si="120"/>
        <v>16.727337074675152</v>
      </c>
      <c r="X13" s="7">
        <v>32.622999999999998</v>
      </c>
      <c r="Y13" s="7">
        <f t="shared" si="121"/>
        <v>28.965053763440849</v>
      </c>
      <c r="Z13" s="7"/>
      <c r="AA13" s="39">
        <v>0.1</v>
      </c>
      <c r="AB13" s="7">
        <v>46.174999999999997</v>
      </c>
      <c r="AC13" s="7">
        <v>39.558</v>
      </c>
      <c r="AD13" s="7">
        <f t="shared" si="126"/>
        <v>145.69</v>
      </c>
      <c r="AE13" s="7">
        <f t="shared" si="122"/>
        <v>102.38264000000004</v>
      </c>
      <c r="AF13" s="55">
        <f t="shared" si="123"/>
        <v>-2.8412680870468197E-2</v>
      </c>
      <c r="AG13" s="39">
        <f t="shared" si="124"/>
        <v>0.88326119920866519</v>
      </c>
      <c r="AH13" s="7"/>
      <c r="AI13" s="7">
        <v>18.760000000000002</v>
      </c>
      <c r="AJ13" s="7">
        <v>18.760000000000002</v>
      </c>
      <c r="AK13" s="7"/>
      <c r="AL13" s="7">
        <v>18.760000000000002</v>
      </c>
      <c r="AM13" s="10">
        <f t="shared" si="4"/>
        <v>15.332123667377399</v>
      </c>
      <c r="AN13" s="7">
        <v>18.760000000000002</v>
      </c>
      <c r="AO13" s="10">
        <f t="shared" si="5"/>
        <v>15.332123667377399</v>
      </c>
      <c r="AP13" s="10"/>
      <c r="AQ13" s="10">
        <f t="shared" si="6"/>
        <v>147.70517910447759</v>
      </c>
      <c r="AR13" s="7"/>
      <c r="AS13" s="10">
        <f t="shared" si="7"/>
        <v>147.70517910447759</v>
      </c>
      <c r="AT13" s="7"/>
      <c r="AU13" s="7"/>
      <c r="AV13" s="7">
        <f t="shared" si="8"/>
        <v>6.2291421765024371</v>
      </c>
      <c r="AW13" s="7">
        <f t="shared" si="9"/>
        <v>4.5260525570416998</v>
      </c>
      <c r="AX13" s="7">
        <v>13.552</v>
      </c>
      <c r="AY13" s="7">
        <f t="shared" si="10"/>
        <v>32.622999999999998</v>
      </c>
      <c r="AZ13" s="7">
        <f t="shared" si="11"/>
        <v>8.8168053213990145</v>
      </c>
      <c r="BA13" s="7"/>
      <c r="BB13" s="7">
        <v>21.995999999999999</v>
      </c>
      <c r="BC13" s="7">
        <v>8.1419999999999995</v>
      </c>
      <c r="BD13" s="7">
        <f t="shared" si="12"/>
        <v>7.6473076720894539</v>
      </c>
      <c r="BE13" s="7">
        <f t="shared" si="13"/>
        <v>2.8307137236839575</v>
      </c>
      <c r="BF13" s="7"/>
      <c r="BG13" s="7">
        <v>31.58</v>
      </c>
      <c r="BH13" s="7">
        <v>9108000000</v>
      </c>
      <c r="BI13" s="41">
        <f t="shared" si="14"/>
        <v>287630640000</v>
      </c>
      <c r="BJ13" s="7">
        <v>46.174999999999997</v>
      </c>
      <c r="BK13" s="7">
        <f t="shared" si="15"/>
        <v>32.622999999999998</v>
      </c>
      <c r="BL13" s="7">
        <v>55.676000000000002</v>
      </c>
      <c r="BM13" s="7">
        <v>26.146999999999998</v>
      </c>
      <c r="BN13" s="7">
        <v>13.791</v>
      </c>
      <c r="BO13" s="7">
        <f t="shared" si="16"/>
        <v>15.738000000000003</v>
      </c>
      <c r="BP13" s="7">
        <v>36.787999999999997</v>
      </c>
      <c r="BQ13" s="7">
        <f t="shared" si="17"/>
        <v>-3.1500000000000021</v>
      </c>
      <c r="BR13" s="7"/>
      <c r="BS13" s="7">
        <f t="shared" ref="BS13:BT13" si="138">D13</f>
        <v>287.63064000000003</v>
      </c>
      <c r="BT13" s="7">
        <f t="shared" si="138"/>
        <v>63.55</v>
      </c>
      <c r="BU13" s="37">
        <f t="shared" si="19"/>
        <v>21.896000000000004</v>
      </c>
      <c r="BV13" s="7">
        <f t="shared" si="131"/>
        <v>18.760000000000002</v>
      </c>
      <c r="BW13" s="7"/>
      <c r="BX13" s="7"/>
      <c r="BY13" s="7"/>
      <c r="BZ13" s="7"/>
      <c r="CA13" s="7"/>
      <c r="CB13" s="7"/>
      <c r="CC13" s="7"/>
      <c r="CD13" s="7"/>
      <c r="CE13" s="42">
        <v>40359</v>
      </c>
      <c r="CF13" s="43">
        <v>287.63064000000003</v>
      </c>
      <c r="CG13" s="43">
        <v>21.851000000000003</v>
      </c>
      <c r="CH13" s="43">
        <f t="shared" si="21"/>
        <v>7.5968957966369655E-2</v>
      </c>
      <c r="CI13" s="44">
        <v>0.1</v>
      </c>
      <c r="CJ13" s="43">
        <v>11</v>
      </c>
      <c r="CK13" s="43">
        <f t="shared" si="22"/>
        <v>4.4269428408204421</v>
      </c>
      <c r="CL13" s="43">
        <f t="shared" si="23"/>
        <v>3.97225515008176</v>
      </c>
      <c r="CM13" s="43">
        <f t="shared" si="24"/>
        <v>3.5680386851212891</v>
      </c>
      <c r="CN13" s="43">
        <f t="shared" si="25"/>
        <v>3.2527267279227261</v>
      </c>
      <c r="CO13" s="43">
        <f t="shared" si="26"/>
        <v>3.2082802209909818</v>
      </c>
      <c r="CP13" s="21">
        <f t="shared" si="27"/>
        <v>2.8877310087979158</v>
      </c>
      <c r="CQ13" s="21">
        <f t="shared" si="28"/>
        <v>2.6018035879092154</v>
      </c>
      <c r="CR13" s="21">
        <f t="shared" si="29"/>
        <v>2.4401333808325965</v>
      </c>
      <c r="CS13" s="21">
        <f t="shared" si="30"/>
        <v>2.1182524422687563</v>
      </c>
      <c r="CT13" s="21">
        <f t="shared" si="31"/>
        <v>1.9140247479429437</v>
      </c>
      <c r="CU13" s="21">
        <f t="shared" si="32"/>
        <v>1.7310893695385969</v>
      </c>
      <c r="CV13" s="21">
        <f t="shared" si="33"/>
        <v>1.5670622888892729</v>
      </c>
      <c r="CW13" s="21">
        <f t="shared" si="34"/>
        <v>1.4198444781441502</v>
      </c>
      <c r="CX13" s="21">
        <f t="shared" si="35"/>
        <v>1.2875857091990575</v>
      </c>
      <c r="CY13" s="21">
        <f t="shared" si="36"/>
        <v>1.1686532238717893</v>
      </c>
      <c r="CZ13" s="21">
        <f t="shared" si="37"/>
        <v>1.0616045769877358</v>
      </c>
      <c r="DA13" s="21">
        <f>SUM(CU3:CU52)</f>
        <v>48.860141902161821</v>
      </c>
      <c r="DB13" s="43"/>
      <c r="DC13" s="43">
        <f t="shared" si="38"/>
        <v>31.626782372615761</v>
      </c>
      <c r="DD13" s="43">
        <f t="shared" si="39"/>
        <v>28.378421334406728</v>
      </c>
      <c r="DE13" s="43">
        <f t="shared" si="40"/>
        <v>25.490634744787329</v>
      </c>
      <c r="DF13" s="43">
        <f t="shared" si="41"/>
        <v>23.237996071017076</v>
      </c>
      <c r="DG13" s="43">
        <f t="shared" si="42"/>
        <v>22.92046317020991</v>
      </c>
      <c r="DH13" s="21">
        <f t="shared" si="43"/>
        <v>20.630408715414944</v>
      </c>
      <c r="DI13" s="21">
        <f t="shared" si="44"/>
        <v>18.587697833443332</v>
      </c>
      <c r="DJ13" s="21">
        <f t="shared" si="45"/>
        <v>17.432700211111182</v>
      </c>
      <c r="DK13" s="21">
        <f t="shared" si="46"/>
        <v>15.133131691729709</v>
      </c>
      <c r="DL13" s="21">
        <f t="shared" si="47"/>
        <v>13.67409662505907</v>
      </c>
      <c r="DM13" s="21">
        <f t="shared" si="48"/>
        <v>12.367177243200924</v>
      </c>
      <c r="DN13" s="21">
        <f t="shared" si="49"/>
        <v>11.195341741943302</v>
      </c>
      <c r="DO13" s="21">
        <f t="shared" si="50"/>
        <v>10.143594333127417</v>
      </c>
      <c r="DP13" s="21">
        <f t="shared" si="51"/>
        <v>9.198716693478179</v>
      </c>
      <c r="DQ13" s="21">
        <f t="shared" si="52"/>
        <v>8.349044139363448</v>
      </c>
      <c r="DR13" s="21">
        <f t="shared" si="53"/>
        <v>7.5842716134869903</v>
      </c>
      <c r="DS13" s="21">
        <f>SUM(DM3:DM52)</f>
        <v>349.06460964117827</v>
      </c>
      <c r="DT13" s="43"/>
      <c r="DU13" s="43">
        <f t="shared" si="54"/>
        <v>35.095913688896673</v>
      </c>
      <c r="DV13" s="43">
        <f t="shared" si="55"/>
        <v>31.491241000913394</v>
      </c>
      <c r="DW13" s="43">
        <f t="shared" si="56"/>
        <v>28.286694053735179</v>
      </c>
      <c r="DX13" s="43">
        <f t="shared" si="57"/>
        <v>25.786964187589682</v>
      </c>
      <c r="DY13" s="43">
        <f t="shared" si="58"/>
        <v>25.434601207732381</v>
      </c>
      <c r="DZ13" s="21">
        <f t="shared" si="59"/>
        <v>22.893351435895092</v>
      </c>
      <c r="EA13" s="21">
        <f t="shared" si="60"/>
        <v>20.62657627171906</v>
      </c>
      <c r="EB13" s="21">
        <f t="shared" si="61"/>
        <v>19.344887341537277</v>
      </c>
      <c r="EC13" s="21">
        <f t="shared" si="62"/>
        <v>16.79307991051023</v>
      </c>
      <c r="ED13" s="21">
        <f t="shared" si="63"/>
        <v>15.17400376910409</v>
      </c>
      <c r="EE13" s="21">
        <f t="shared" si="64"/>
        <v>13.723728831753704</v>
      </c>
      <c r="EF13" s="21">
        <f t="shared" si="65"/>
        <v>12.423355081266452</v>
      </c>
      <c r="EG13" s="21">
        <f t="shared" si="66"/>
        <v>11.25624184643155</v>
      </c>
      <c r="EH13" s="21">
        <f t="shared" si="67"/>
        <v>10.207720890458139</v>
      </c>
      <c r="EI13" s="21">
        <f t="shared" si="68"/>
        <v>9.264848034417783</v>
      </c>
      <c r="EJ13" s="21">
        <f t="shared" si="69"/>
        <v>8.4161878626818325</v>
      </c>
      <c r="EK13" s="21">
        <f>SUM(EE3:EE52)</f>
        <v>387.35339142253616</v>
      </c>
      <c r="EL13" s="43"/>
      <c r="EM13" s="21">
        <f t="shared" si="70"/>
        <v>27.968616384310337</v>
      </c>
      <c r="EN13" s="21">
        <f t="shared" si="71"/>
        <v>25.095982592955281</v>
      </c>
      <c r="EO13" s="21">
        <f t="shared" si="72"/>
        <v>22.542216788604797</v>
      </c>
      <c r="EP13" s="21">
        <f t="shared" si="73"/>
        <v>20.550133427836062</v>
      </c>
      <c r="EQ13" s="21">
        <f t="shared" si="74"/>
        <v>20.269328514220742</v>
      </c>
      <c r="ER13" s="21">
        <f t="shared" si="75"/>
        <v>18.244157132866466</v>
      </c>
      <c r="ES13" s="21">
        <f t="shared" si="76"/>
        <v>16.437719906062508</v>
      </c>
      <c r="ET13" s="21">
        <f t="shared" si="77"/>
        <v>15.416317063269092</v>
      </c>
      <c r="EU13" s="21">
        <f t="shared" si="78"/>
        <v>13.382732077914872</v>
      </c>
      <c r="EV13" s="21">
        <f t="shared" si="79"/>
        <v>12.092458802872484</v>
      </c>
      <c r="EW13" s="21">
        <f t="shared" si="80"/>
        <v>10.936706491247516</v>
      </c>
      <c r="EX13" s="21">
        <f t="shared" si="81"/>
        <v>9.9004133516530022</v>
      </c>
      <c r="EY13" s="21">
        <f t="shared" si="82"/>
        <v>8.9703181094688382</v>
      </c>
      <c r="EZ13" s="21">
        <f t="shared" si="83"/>
        <v>8.1347313614364456</v>
      </c>
      <c r="FA13" s="21">
        <f t="shared" si="84"/>
        <v>7.3833376395481132</v>
      </c>
      <c r="FB13" s="21">
        <f t="shared" si="85"/>
        <v>6.7070238386216223</v>
      </c>
      <c r="FC13" s="21">
        <f>SUM(EW3:EW52)</f>
        <v>308.68945330481591</v>
      </c>
      <c r="FD13" s="43"/>
      <c r="FE13" s="43">
        <f t="shared" si="86"/>
        <v>19.826644778545148</v>
      </c>
      <c r="FF13" s="43">
        <f t="shared" si="87"/>
        <v>17.790266254222001</v>
      </c>
      <c r="FG13" s="43">
        <f t="shared" si="88"/>
        <v>15.979929741513555</v>
      </c>
      <c r="FH13" s="43">
        <f t="shared" si="89"/>
        <v>14.567763740146088</v>
      </c>
      <c r="FI13" s="43">
        <f t="shared" si="90"/>
        <v>14.36870422294222</v>
      </c>
      <c r="FJ13" s="43">
        <f t="shared" si="91"/>
        <v>12.93308248742043</v>
      </c>
      <c r="FK13" s="43">
        <f t="shared" si="92"/>
        <v>11.652518990161628</v>
      </c>
      <c r="FL13" s="43">
        <f t="shared" si="93"/>
        <v>10.928457740166383</v>
      </c>
      <c r="FM13" s="43">
        <f t="shared" si="94"/>
        <v>9.4868716932348978</v>
      </c>
      <c r="FN13" s="43">
        <f t="shared" si="95"/>
        <v>8.5722111487159278</v>
      </c>
      <c r="FO13" s="43">
        <f t="shared" si="96"/>
        <v>7.7529110367724146</v>
      </c>
      <c r="FP13" s="43">
        <f t="shared" si="97"/>
        <v>7.0182942190198698</v>
      </c>
      <c r="FQ13" s="43">
        <f t="shared" si="98"/>
        <v>6.3589599236220797</v>
      </c>
      <c r="FR13" s="43">
        <f t="shared" si="99"/>
        <v>5.7666216610760808</v>
      </c>
      <c r="FS13" s="43">
        <f t="shared" si="100"/>
        <v>5.2339669094786405</v>
      </c>
      <c r="FT13" s="43">
        <f t="shared" si="101"/>
        <v>4.7545354887195019</v>
      </c>
      <c r="FU13" s="21">
        <f>SUM(FO3:FO52)</f>
        <v>218.82656093746553</v>
      </c>
      <c r="FV13" s="43"/>
      <c r="FW13" s="43">
        <f t="shared" si="102"/>
        <v>3.6473977675059527E-2</v>
      </c>
      <c r="FX13" s="43">
        <f t="shared" si="103"/>
        <v>3.272776515833014E-2</v>
      </c>
      <c r="FY13" s="43">
        <f t="shared" si="104"/>
        <v>2.939738958110057E-2</v>
      </c>
      <c r="FZ13" s="43">
        <f t="shared" si="105"/>
        <v>2.6799506188188209E-2</v>
      </c>
      <c r="GA13" s="43">
        <f t="shared" si="106"/>
        <v>2.6433307445657715E-2</v>
      </c>
      <c r="GB13" s="43">
        <f t="shared" si="107"/>
        <v>2.3792273840823323E-2</v>
      </c>
      <c r="GC13" s="43">
        <f t="shared" si="108"/>
        <v>2.143649226848908E-2</v>
      </c>
      <c r="GD13" s="43">
        <f t="shared" si="109"/>
        <v>2.0104476984880403E-2</v>
      </c>
      <c r="GE13" s="43">
        <f t="shared" si="110"/>
        <v>1.7452471167468741E-2</v>
      </c>
      <c r="GF13" s="43">
        <f t="shared" si="111"/>
        <v>1.5769820943304553E-2</v>
      </c>
      <c r="GG13" s="43">
        <f t="shared" si="112"/>
        <v>1.4262600012784898E-2</v>
      </c>
      <c r="GH13" s="43">
        <f t="shared" si="113"/>
        <v>1.2911166237190935E-2</v>
      </c>
      <c r="GI13" s="43">
        <f t="shared" si="114"/>
        <v>1.1698225538482118E-2</v>
      </c>
      <c r="GJ13" s="43">
        <f t="shared" si="115"/>
        <v>1.0608533721964302E-2</v>
      </c>
      <c r="GK13" s="43">
        <f t="shared" si="116"/>
        <v>9.6286383470644138E-3</v>
      </c>
      <c r="GL13" s="43">
        <f t="shared" si="117"/>
        <v>8.7466549790860999E-3</v>
      </c>
      <c r="GM13" s="53">
        <f>SUM(GG3:GG52)</f>
        <v>0.40256307547205927</v>
      </c>
      <c r="GN13" s="21"/>
      <c r="GO13" s="21"/>
      <c r="GP13" s="21"/>
    </row>
    <row r="14" spans="1:198" ht="15.6">
      <c r="A14" s="7" t="s">
        <v>195</v>
      </c>
      <c r="B14" s="32">
        <v>40724</v>
      </c>
      <c r="C14" s="34">
        <v>35.511000000000003</v>
      </c>
      <c r="D14" s="7">
        <v>262.72428000000002</v>
      </c>
      <c r="E14" s="7">
        <v>71.147999999999996</v>
      </c>
      <c r="F14" s="7">
        <v>1262.8</v>
      </c>
      <c r="G14" s="7">
        <v>23.15</v>
      </c>
      <c r="H14" s="7">
        <f t="shared" si="0"/>
        <v>11.348780993520521</v>
      </c>
      <c r="I14" s="7">
        <f t="shared" si="1"/>
        <v>11.348780993520521</v>
      </c>
      <c r="J14" s="7">
        <v>-2.4260000000000002</v>
      </c>
      <c r="K14" s="37">
        <v>-5.3</v>
      </c>
      <c r="L14" s="7">
        <v>-3.0030000000000001</v>
      </c>
      <c r="M14" s="7">
        <v>-0.19700000000000001</v>
      </c>
      <c r="N14" s="37">
        <f t="shared" si="2"/>
        <v>24.585000000000001</v>
      </c>
      <c r="O14" s="7"/>
      <c r="P14" s="7">
        <v>8918000000</v>
      </c>
      <c r="Q14" s="7">
        <f t="shared" si="118"/>
        <v>-2.0860781730346947</v>
      </c>
      <c r="R14" s="10"/>
      <c r="S14" s="7">
        <v>29.46</v>
      </c>
      <c r="T14" s="7">
        <f t="shared" si="3"/>
        <v>262724280000</v>
      </c>
      <c r="U14" s="7">
        <f t="shared" si="119"/>
        <v>-8.6591470227233103</v>
      </c>
      <c r="V14" s="7">
        <v>57.082999999999998</v>
      </c>
      <c r="W14" s="7">
        <f t="shared" si="120"/>
        <v>23.623172712506772</v>
      </c>
      <c r="X14" s="7">
        <v>43.757999999999996</v>
      </c>
      <c r="Y14" s="7">
        <f t="shared" si="121"/>
        <v>34.132360604481498</v>
      </c>
      <c r="Z14" s="7"/>
      <c r="AA14" s="39">
        <v>0.1</v>
      </c>
      <c r="AB14" s="7">
        <v>57.082999999999998</v>
      </c>
      <c r="AC14" s="7">
        <v>46.174999999999997</v>
      </c>
      <c r="AD14" s="7">
        <f t="shared" si="126"/>
        <v>187.6</v>
      </c>
      <c r="AE14" s="7">
        <f t="shared" si="122"/>
        <v>28.949280000000016</v>
      </c>
      <c r="AF14" s="55">
        <f t="shared" si="123"/>
        <v>-0.15912171526466529</v>
      </c>
      <c r="AG14" s="39">
        <f t="shared" si="124"/>
        <v>0.76443480430484967</v>
      </c>
      <c r="AH14" s="7"/>
      <c r="AI14" s="7">
        <v>23.15</v>
      </c>
      <c r="AJ14" s="7">
        <v>23.15</v>
      </c>
      <c r="AK14" s="7"/>
      <c r="AL14" s="7">
        <v>23.15</v>
      </c>
      <c r="AM14" s="10">
        <f t="shared" si="4"/>
        <v>11.348780993520521</v>
      </c>
      <c r="AN14" s="7">
        <v>23.15</v>
      </c>
      <c r="AO14" s="10">
        <f t="shared" si="5"/>
        <v>11.348780993520521</v>
      </c>
      <c r="AP14" s="10"/>
      <c r="AQ14" s="10">
        <f t="shared" si="6"/>
        <v>119.69542807775379</v>
      </c>
      <c r="AR14" s="7"/>
      <c r="AS14" s="10">
        <f t="shared" si="7"/>
        <v>119.69542807775379</v>
      </c>
      <c r="AT14" s="7"/>
      <c r="AU14" s="7"/>
      <c r="AV14" s="7">
        <f t="shared" si="8"/>
        <v>4.6024960145752685</v>
      </c>
      <c r="AW14" s="7">
        <f t="shared" si="9"/>
        <v>3.692644628099174</v>
      </c>
      <c r="AX14" s="7">
        <v>13.324999999999999</v>
      </c>
      <c r="AY14" s="7">
        <f t="shared" si="10"/>
        <v>43.757999999999996</v>
      </c>
      <c r="AZ14" s="7">
        <f t="shared" si="11"/>
        <v>6.0040285204991095</v>
      </c>
      <c r="BA14" s="7"/>
      <c r="BB14" s="7">
        <v>24.765000000000001</v>
      </c>
      <c r="BC14" s="7">
        <v>7.3010000000000002</v>
      </c>
      <c r="BD14" s="7">
        <f t="shared" si="12"/>
        <v>9.4262319417147129</v>
      </c>
      <c r="BE14" s="7">
        <f t="shared" si="13"/>
        <v>2.7789589907716179</v>
      </c>
      <c r="BF14" s="7"/>
      <c r="BG14" s="7">
        <v>29.46</v>
      </c>
      <c r="BH14" s="7">
        <v>8918000000</v>
      </c>
      <c r="BI14" s="41">
        <f t="shared" si="14"/>
        <v>262724280000</v>
      </c>
      <c r="BJ14" s="7">
        <v>57.082999999999998</v>
      </c>
      <c r="BK14" s="7">
        <f t="shared" si="15"/>
        <v>43.757999999999996</v>
      </c>
      <c r="BL14" s="7">
        <v>74.918000000000006</v>
      </c>
      <c r="BM14" s="7">
        <v>28.774000000000001</v>
      </c>
      <c r="BN14" s="7">
        <v>22.847000000000001</v>
      </c>
      <c r="BO14" s="7">
        <f t="shared" si="16"/>
        <v>23.297000000000004</v>
      </c>
      <c r="BP14" s="7">
        <v>52.771999999999998</v>
      </c>
      <c r="BQ14" s="7">
        <f t="shared" si="17"/>
        <v>1.1509999999999962</v>
      </c>
      <c r="BR14" s="7"/>
      <c r="BS14" s="7">
        <f t="shared" ref="BS14:BT14" si="139">D14</f>
        <v>262.72428000000002</v>
      </c>
      <c r="BT14" s="7">
        <f t="shared" si="139"/>
        <v>71.147999999999996</v>
      </c>
      <c r="BU14" s="37">
        <f t="shared" si="19"/>
        <v>24.585000000000001</v>
      </c>
      <c r="BV14" s="7">
        <f t="shared" si="131"/>
        <v>23.15</v>
      </c>
      <c r="BW14" s="7"/>
      <c r="BX14" s="7"/>
      <c r="BY14" s="7"/>
      <c r="BZ14" s="7"/>
      <c r="CA14" s="7"/>
      <c r="CB14" s="7"/>
      <c r="CC14" s="7"/>
      <c r="CD14" s="7"/>
      <c r="CE14" s="42">
        <v>40724</v>
      </c>
      <c r="CF14" s="43">
        <v>262.72428000000002</v>
      </c>
      <c r="CG14" s="43">
        <v>24.567999999999998</v>
      </c>
      <c r="CH14" s="43">
        <f t="shared" si="21"/>
        <v>9.3512483886148606E-2</v>
      </c>
      <c r="CI14" s="44">
        <v>0.11</v>
      </c>
      <c r="CJ14" s="43">
        <v>12</v>
      </c>
      <c r="CK14" s="43">
        <f t="shared" si="22"/>
        <v>4.3831117235845962</v>
      </c>
      <c r="CL14" s="43">
        <f t="shared" si="23"/>
        <v>3.894367794197803</v>
      </c>
      <c r="CM14" s="43">
        <f t="shared" si="24"/>
        <v>3.4641152282730965</v>
      </c>
      <c r="CN14" s="43">
        <f t="shared" si="25"/>
        <v>3.1315362741144952</v>
      </c>
      <c r="CO14" s="43">
        <f t="shared" si="26"/>
        <v>3.0848848278759435</v>
      </c>
      <c r="CP14" s="21">
        <f t="shared" si="27"/>
        <v>2.7502200083789679</v>
      </c>
      <c r="CQ14" s="21">
        <f t="shared" si="28"/>
        <v>2.4545316867068068</v>
      </c>
      <c r="CR14" s="21">
        <f t="shared" si="29"/>
        <v>2.2886263185449227</v>
      </c>
      <c r="CS14" s="21">
        <f t="shared" si="30"/>
        <v>1.961344853952552</v>
      </c>
      <c r="CT14" s="21">
        <f t="shared" si="31"/>
        <v>1.7559860072871045</v>
      </c>
      <c r="CU14" s="21">
        <f t="shared" si="32"/>
        <v>1.5737176086714519</v>
      </c>
      <c r="CV14" s="21">
        <f t="shared" si="33"/>
        <v>1.4117678278281738</v>
      </c>
      <c r="CW14" s="21">
        <f t="shared" si="34"/>
        <v>1.2677182840572769</v>
      </c>
      <c r="CX14" s="21">
        <f t="shared" si="35"/>
        <v>1.1394563798221748</v>
      </c>
      <c r="CY14" s="21">
        <f t="shared" si="36"/>
        <v>1.0251344069050781</v>
      </c>
      <c r="CZ14" s="21">
        <f t="shared" si="37"/>
        <v>0.92313441477194436</v>
      </c>
      <c r="DA14" s="21">
        <f>SUM(CV3:CV52)</f>
        <v>44.580741443042463</v>
      </c>
      <c r="DB14" s="43"/>
      <c r="DC14" s="43">
        <f t="shared" si="38"/>
        <v>31.313645913480951</v>
      </c>
      <c r="DD14" s="43">
        <f t="shared" si="39"/>
        <v>27.821981700398748</v>
      </c>
      <c r="DE14" s="43">
        <f t="shared" si="40"/>
        <v>24.748189072609062</v>
      </c>
      <c r="DF14" s="43">
        <f t="shared" si="41"/>
        <v>22.372192231652139</v>
      </c>
      <c r="DG14" s="43">
        <f t="shared" si="42"/>
        <v>22.0389068944326</v>
      </c>
      <c r="DH14" s="21">
        <f t="shared" si="43"/>
        <v>19.64800830039519</v>
      </c>
      <c r="DI14" s="21">
        <f t="shared" si="44"/>
        <v>17.535563993814463</v>
      </c>
      <c r="DJ14" s="21">
        <f t="shared" si="45"/>
        <v>16.350309708414166</v>
      </c>
      <c r="DK14" s="21">
        <f t="shared" si="46"/>
        <v>14.012158973823803</v>
      </c>
      <c r="DL14" s="21">
        <f t="shared" si="47"/>
        <v>12.54504277528355</v>
      </c>
      <c r="DM14" s="21">
        <f t="shared" si="48"/>
        <v>11.242888402909932</v>
      </c>
      <c r="DN14" s="21">
        <f t="shared" si="49"/>
        <v>10.085893461210182</v>
      </c>
      <c r="DO14" s="21">
        <f t="shared" si="50"/>
        <v>9.056780654578052</v>
      </c>
      <c r="DP14" s="21">
        <f t="shared" si="51"/>
        <v>8.1404572508656461</v>
      </c>
      <c r="DQ14" s="21">
        <f t="shared" si="52"/>
        <v>7.3237229292661805</v>
      </c>
      <c r="DR14" s="21">
        <f t="shared" si="53"/>
        <v>6.5950187943365144</v>
      </c>
      <c r="DS14" s="21">
        <f>SUM(DN3:DN52)</f>
        <v>318.49189346380905</v>
      </c>
      <c r="DT14" s="43"/>
      <c r="DU14" s="43">
        <f t="shared" si="54"/>
        <v>34.748429394947195</v>
      </c>
      <c r="DV14" s="43">
        <f t="shared" si="55"/>
        <v>30.873765687169989</v>
      </c>
      <c r="DW14" s="43">
        <f t="shared" si="56"/>
        <v>27.462809760907945</v>
      </c>
      <c r="DX14" s="43">
        <f t="shared" si="57"/>
        <v>24.826190610946067</v>
      </c>
      <c r="DY14" s="43">
        <f t="shared" si="58"/>
        <v>24.456347315127282</v>
      </c>
      <c r="DZ14" s="21">
        <f t="shared" si="59"/>
        <v>21.803191843709612</v>
      </c>
      <c r="EA14" s="21">
        <f t="shared" si="60"/>
        <v>19.459034218602884</v>
      </c>
      <c r="EB14" s="21">
        <f t="shared" si="61"/>
        <v>18.143769781970811</v>
      </c>
      <c r="EC14" s="21">
        <f t="shared" si="62"/>
        <v>15.549148065287246</v>
      </c>
      <c r="ED14" s="21">
        <f t="shared" si="63"/>
        <v>13.921104375324854</v>
      </c>
      <c r="EE14" s="21">
        <f t="shared" si="64"/>
        <v>12.476117119776095</v>
      </c>
      <c r="EF14" s="21">
        <f t="shared" si="65"/>
        <v>11.19221178492473</v>
      </c>
      <c r="EG14" s="21">
        <f t="shared" si="66"/>
        <v>10.050215934313885</v>
      </c>
      <c r="EH14" s="21">
        <f t="shared" si="67"/>
        <v>9.0333813189895054</v>
      </c>
      <c r="EI14" s="21">
        <f t="shared" si="68"/>
        <v>8.1270596793138434</v>
      </c>
      <c r="EJ14" s="21">
        <f t="shared" si="69"/>
        <v>7.3184242284189862</v>
      </c>
      <c r="EK14" s="21">
        <f>SUM(EF3:EF52)</f>
        <v>353.42716410182305</v>
      </c>
      <c r="EL14" s="43"/>
      <c r="EM14" s="21">
        <f t="shared" si="70"/>
        <v>27.691699390406274</v>
      </c>
      <c r="EN14" s="21">
        <f t="shared" si="71"/>
        <v>24.603904502897329</v>
      </c>
      <c r="EO14" s="21">
        <f t="shared" si="72"/>
        <v>21.885647367577477</v>
      </c>
      <c r="EP14" s="21">
        <f t="shared" si="73"/>
        <v>19.784474273453412</v>
      </c>
      <c r="EQ14" s="21">
        <f t="shared" si="74"/>
        <v>19.489738955981476</v>
      </c>
      <c r="ER14" s="21">
        <f t="shared" si="75"/>
        <v>17.375387745587112</v>
      </c>
      <c r="ES14" s="21">
        <f t="shared" si="76"/>
        <v>15.50728293024765</v>
      </c>
      <c r="ET14" s="21">
        <f t="shared" si="77"/>
        <v>14.459123113176791</v>
      </c>
      <c r="EU14" s="21">
        <f t="shared" si="78"/>
        <v>12.391418590661917</v>
      </c>
      <c r="EV14" s="21">
        <f t="shared" si="79"/>
        <v>11.093998901717876</v>
      </c>
      <c r="EW14" s="21">
        <f t="shared" si="80"/>
        <v>9.9424604465886528</v>
      </c>
      <c r="EX14" s="21">
        <f t="shared" si="81"/>
        <v>8.9192913077954969</v>
      </c>
      <c r="EY14" s="21">
        <f t="shared" si="82"/>
        <v>8.009212597740035</v>
      </c>
      <c r="EZ14" s="21">
        <f t="shared" si="83"/>
        <v>7.1988773110057052</v>
      </c>
      <c r="FA14" s="21">
        <f t="shared" si="84"/>
        <v>6.4766119645158868</v>
      </c>
      <c r="FB14" s="21">
        <f t="shared" si="85"/>
        <v>5.8321946422796724</v>
      </c>
      <c r="FC14" s="21">
        <f>SUM(EX3:EX52)</f>
        <v>281.65298274271368</v>
      </c>
      <c r="FD14" s="43"/>
      <c r="FE14" s="43">
        <f t="shared" si="86"/>
        <v>19.630341364896186</v>
      </c>
      <c r="FF14" s="43">
        <f t="shared" si="87"/>
        <v>17.441437504139213</v>
      </c>
      <c r="FG14" s="43">
        <f t="shared" si="88"/>
        <v>15.514494894673357</v>
      </c>
      <c r="FH14" s="43">
        <f t="shared" si="89"/>
        <v>14.024996380231142</v>
      </c>
      <c r="FI14" s="43">
        <f t="shared" si="90"/>
        <v>13.816061752829055</v>
      </c>
      <c r="FJ14" s="43">
        <f t="shared" si="91"/>
        <v>12.317221416590886</v>
      </c>
      <c r="FK14" s="43">
        <f t="shared" si="92"/>
        <v>10.992942443548706</v>
      </c>
      <c r="FL14" s="43">
        <f t="shared" si="93"/>
        <v>10.249913468548474</v>
      </c>
      <c r="FM14" s="43">
        <f t="shared" si="94"/>
        <v>8.7841404566989798</v>
      </c>
      <c r="FN14" s="43">
        <f t="shared" si="95"/>
        <v>7.8644138979045213</v>
      </c>
      <c r="FO14" s="43">
        <f t="shared" si="96"/>
        <v>7.0481009425203771</v>
      </c>
      <c r="FP14" s="43">
        <f t="shared" si="97"/>
        <v>6.322787584702585</v>
      </c>
      <c r="FQ14" s="43">
        <f t="shared" si="98"/>
        <v>5.6776427889482859</v>
      </c>
      <c r="FR14" s="43">
        <f t="shared" si="99"/>
        <v>5.103205009801842</v>
      </c>
      <c r="FS14" s="43">
        <f t="shared" si="100"/>
        <v>4.5911990434023151</v>
      </c>
      <c r="FT14" s="43">
        <f t="shared" si="101"/>
        <v>4.1343786858430462</v>
      </c>
      <c r="FU14" s="21">
        <f>SUM(FP3:FP52)</f>
        <v>199.66070408796131</v>
      </c>
      <c r="FV14" s="43"/>
      <c r="FW14" s="43">
        <f t="shared" si="102"/>
        <v>3.6112849183227255E-2</v>
      </c>
      <c r="FX14" s="43">
        <f t="shared" si="103"/>
        <v>3.2086044272872684E-2</v>
      </c>
      <c r="FY14" s="43">
        <f t="shared" si="104"/>
        <v>2.8541154933107354E-2</v>
      </c>
      <c r="FZ14" s="43">
        <f t="shared" si="105"/>
        <v>2.5801007209192459E-2</v>
      </c>
      <c r="GA14" s="43">
        <f t="shared" si="106"/>
        <v>2.5416641774670873E-2</v>
      </c>
      <c r="GB14" s="43">
        <f t="shared" si="107"/>
        <v>2.2659308419831742E-2</v>
      </c>
      <c r="GC14" s="43">
        <f t="shared" si="108"/>
        <v>2.0223105913668941E-2</v>
      </c>
      <c r="GD14" s="43">
        <f t="shared" si="109"/>
        <v>1.8856196759407619E-2</v>
      </c>
      <c r="GE14" s="43">
        <f t="shared" si="110"/>
        <v>1.6159695525434017E-2</v>
      </c>
      <c r="GF14" s="43">
        <f t="shared" si="111"/>
        <v>1.4467725636059223E-2</v>
      </c>
      <c r="GG14" s="43">
        <f t="shared" si="112"/>
        <v>1.2966000011622635E-2</v>
      </c>
      <c r="GH14" s="43">
        <f t="shared" si="113"/>
        <v>1.1631681294766608E-2</v>
      </c>
      <c r="GI14" s="43">
        <f t="shared" si="114"/>
        <v>1.0444844230787606E-2</v>
      </c>
      <c r="GJ14" s="43">
        <f t="shared" si="115"/>
        <v>9.388082939791419E-3</v>
      </c>
      <c r="GK14" s="43">
        <f t="shared" si="116"/>
        <v>8.4461739886529923E-3</v>
      </c>
      <c r="GL14" s="43">
        <f t="shared" si="117"/>
        <v>7.6057869383357414E-3</v>
      </c>
      <c r="GM14" s="53">
        <f>SUM(GH3:GH52)</f>
        <v>0.36730471266481934</v>
      </c>
      <c r="GN14" s="21"/>
      <c r="GO14" s="21"/>
      <c r="GP14" s="21"/>
    </row>
    <row r="15" spans="1:198" ht="15.6">
      <c r="A15" s="10" t="s">
        <v>195</v>
      </c>
      <c r="B15" s="61">
        <v>41090</v>
      </c>
      <c r="C15" s="34">
        <v>35.737000000000002</v>
      </c>
      <c r="D15" s="10">
        <v>286.13780000000003</v>
      </c>
      <c r="E15" s="10">
        <v>74.606999999999999</v>
      </c>
      <c r="F15" s="10">
        <v>1402.4</v>
      </c>
      <c r="G15" s="10">
        <v>16.978000000000002</v>
      </c>
      <c r="H15" s="7">
        <f t="shared" si="0"/>
        <v>16.853445635528331</v>
      </c>
      <c r="I15" s="10">
        <f t="shared" si="1"/>
        <v>16.853445635528331</v>
      </c>
      <c r="J15" s="10">
        <v>-12.417</v>
      </c>
      <c r="K15" s="62">
        <v>-3.5</v>
      </c>
      <c r="L15" s="10">
        <v>-0.17399999999999999</v>
      </c>
      <c r="M15" s="10">
        <v>-0.34399999999999997</v>
      </c>
      <c r="N15" s="62">
        <f t="shared" si="2"/>
        <v>19.302</v>
      </c>
      <c r="O15" s="10"/>
      <c r="P15" s="10">
        <v>8684000000</v>
      </c>
      <c r="Q15" s="10">
        <f t="shared" si="118"/>
        <v>-2.6239067055393588</v>
      </c>
      <c r="R15" s="10"/>
      <c r="S15" s="10">
        <v>32.950000000000003</v>
      </c>
      <c r="T15" s="10">
        <f t="shared" si="3"/>
        <v>286137800000</v>
      </c>
      <c r="U15" s="10">
        <f t="shared" si="119"/>
        <v>8.9118219298193537</v>
      </c>
      <c r="V15" s="10">
        <v>66.363</v>
      </c>
      <c r="W15" s="10">
        <f t="shared" si="120"/>
        <v>16.25702923812694</v>
      </c>
      <c r="X15" s="10">
        <v>49.741</v>
      </c>
      <c r="Y15" s="10">
        <f t="shared" si="121"/>
        <v>13.672928378810742</v>
      </c>
      <c r="Z15" s="10"/>
      <c r="AA15" s="63">
        <v>0.1</v>
      </c>
      <c r="AB15" s="10">
        <v>66.363</v>
      </c>
      <c r="AC15" s="10">
        <v>57.082999999999998</v>
      </c>
      <c r="AD15" s="10">
        <f t="shared" si="126"/>
        <v>231.49999999999997</v>
      </c>
      <c r="AE15" s="10">
        <f t="shared" si="122"/>
        <v>-2.445199999999943</v>
      </c>
      <c r="AF15" s="55">
        <f t="shared" si="123"/>
        <v>-0.16077764962480329</v>
      </c>
      <c r="AG15" s="63">
        <f t="shared" si="124"/>
        <v>0.76292940943199705</v>
      </c>
      <c r="AH15" s="10"/>
      <c r="AI15" s="10">
        <v>16.978000000000002</v>
      </c>
      <c r="AJ15" s="10">
        <v>16.978000000000002</v>
      </c>
      <c r="AK15" s="69"/>
      <c r="AL15" s="10">
        <v>16.978000000000002</v>
      </c>
      <c r="AM15" s="10">
        <f t="shared" si="4"/>
        <v>16.853445635528331</v>
      </c>
      <c r="AN15" s="10">
        <v>16.978000000000002</v>
      </c>
      <c r="AO15" s="10">
        <f t="shared" si="5"/>
        <v>16.853445635528331</v>
      </c>
      <c r="AP15" s="10"/>
      <c r="AQ15" s="10">
        <f t="shared" si="6"/>
        <v>163.20822004947578</v>
      </c>
      <c r="AR15" s="10"/>
      <c r="AS15" s="10">
        <f t="shared" si="7"/>
        <v>163.20822004947578</v>
      </c>
      <c r="AT15" s="10"/>
      <c r="AU15" s="10"/>
      <c r="AV15" s="10">
        <f t="shared" si="8"/>
        <v>4.3117068245859898</v>
      </c>
      <c r="AW15" s="10">
        <f t="shared" si="9"/>
        <v>3.8352674682000352</v>
      </c>
      <c r="AX15" s="10">
        <v>16.622</v>
      </c>
      <c r="AY15" s="10">
        <f t="shared" si="10"/>
        <v>49.741</v>
      </c>
      <c r="AZ15" s="10">
        <f t="shared" si="11"/>
        <v>5.7525542309161466</v>
      </c>
      <c r="BA15" s="10"/>
      <c r="BB15" s="10">
        <v>19.553000000000001</v>
      </c>
      <c r="BC15" s="10">
        <v>0.35099999999999998</v>
      </c>
      <c r="BD15" s="10">
        <f t="shared" si="12"/>
        <v>6.8334208203180422</v>
      </c>
      <c r="BE15" s="10">
        <f t="shared" si="13"/>
        <v>0.1226681689731311</v>
      </c>
      <c r="BF15" s="10"/>
      <c r="BG15" s="10">
        <v>32.950000000000003</v>
      </c>
      <c r="BH15" s="10">
        <v>8684000000</v>
      </c>
      <c r="BI15" s="64">
        <f t="shared" si="14"/>
        <v>286137800000</v>
      </c>
      <c r="BJ15" s="10">
        <v>66.363</v>
      </c>
      <c r="BK15" s="10">
        <f t="shared" si="15"/>
        <v>49.741</v>
      </c>
      <c r="BL15" s="10">
        <v>85.084000000000003</v>
      </c>
      <c r="BM15" s="10">
        <v>32.688000000000002</v>
      </c>
      <c r="BN15" s="10">
        <v>22.22</v>
      </c>
      <c r="BO15" s="10">
        <f t="shared" si="16"/>
        <v>30.176000000000002</v>
      </c>
      <c r="BP15" s="10">
        <v>63.04</v>
      </c>
      <c r="BQ15" s="10">
        <f t="shared" si="17"/>
        <v>8.1319999999999979</v>
      </c>
      <c r="BR15" s="10"/>
      <c r="BS15" s="10">
        <f t="shared" ref="BS15:BT15" si="140">D15</f>
        <v>286.13780000000003</v>
      </c>
      <c r="BT15" s="10">
        <f t="shared" si="140"/>
        <v>74.606999999999999</v>
      </c>
      <c r="BU15" s="62">
        <f t="shared" si="19"/>
        <v>19.302</v>
      </c>
      <c r="BV15" s="10">
        <f t="shared" si="131"/>
        <v>16.978000000000002</v>
      </c>
      <c r="BW15" s="10">
        <f t="shared" ref="BW15:BZ15" si="141">((BS15/BS10)^(1/5)-1)*100</f>
        <v>-2.0104254166397162</v>
      </c>
      <c r="BX15" s="10">
        <f t="shared" si="141"/>
        <v>7.8535260929813777</v>
      </c>
      <c r="BY15" s="10">
        <f t="shared" si="141"/>
        <v>5.9480116721261744</v>
      </c>
      <c r="BZ15" s="70">
        <f t="shared" si="141"/>
        <v>6.3356102618815635</v>
      </c>
      <c r="CA15" s="10"/>
      <c r="CB15" s="10"/>
      <c r="CC15" s="10"/>
      <c r="CD15" s="10"/>
      <c r="CE15" s="65">
        <v>41090</v>
      </c>
      <c r="CF15" s="21">
        <v>286.13780000000003</v>
      </c>
      <c r="CG15" s="21">
        <v>19.208999999999996</v>
      </c>
      <c r="CH15" s="21">
        <f t="shared" si="21"/>
        <v>6.7131990250851148E-2</v>
      </c>
      <c r="CI15" s="71">
        <v>0.12</v>
      </c>
      <c r="CJ15" s="21">
        <v>13</v>
      </c>
      <c r="CK15" s="21">
        <f t="shared" si="22"/>
        <v>4.3397145778065305</v>
      </c>
      <c r="CL15" s="21">
        <f t="shared" si="23"/>
        <v>3.8180076413703956</v>
      </c>
      <c r="CM15" s="21">
        <f t="shared" si="24"/>
        <v>3.3632186682263074</v>
      </c>
      <c r="CN15" s="21">
        <f t="shared" si="25"/>
        <v>3.0148611476985607</v>
      </c>
      <c r="CO15" s="21">
        <f t="shared" si="26"/>
        <v>2.9662354114191762</v>
      </c>
      <c r="CP15" s="21">
        <f t="shared" si="27"/>
        <v>2.6192571508371119</v>
      </c>
      <c r="CQ15" s="21">
        <f t="shared" si="28"/>
        <v>2.3155959308554781</v>
      </c>
      <c r="CR15" s="21">
        <f t="shared" si="29"/>
        <v>2.1465262788828761</v>
      </c>
      <c r="CS15" s="21">
        <f t="shared" si="30"/>
        <v>1.8160600499560666</v>
      </c>
      <c r="CT15" s="21">
        <f t="shared" si="31"/>
        <v>1.6109963369606459</v>
      </c>
      <c r="CU15" s="21">
        <f t="shared" si="32"/>
        <v>1.4306523715195016</v>
      </c>
      <c r="CV15" s="21">
        <f t="shared" si="33"/>
        <v>1.2718629079533097</v>
      </c>
      <c r="CW15" s="21">
        <f t="shared" si="34"/>
        <v>1.13189132505114</v>
      </c>
      <c r="CX15" s="21">
        <f t="shared" si="35"/>
        <v>1.0083684777187389</v>
      </c>
      <c r="CY15" s="21">
        <f t="shared" si="36"/>
        <v>0.89924070781147203</v>
      </c>
      <c r="CZ15" s="21">
        <f t="shared" si="37"/>
        <v>0.80272557806256029</v>
      </c>
      <c r="DA15" s="21">
        <f>SUM(CW3:CW52)</f>
        <v>40.962839597913607</v>
      </c>
      <c r="DB15" s="21"/>
      <c r="DC15" s="21">
        <f t="shared" si="38"/>
        <v>31.003609815327671</v>
      </c>
      <c r="DD15" s="21">
        <f t="shared" si="39"/>
        <v>27.276452647449755</v>
      </c>
      <c r="DE15" s="21">
        <f t="shared" si="40"/>
        <v>24.027368031659286</v>
      </c>
      <c r="DF15" s="21">
        <f t="shared" si="41"/>
        <v>21.538646607925422</v>
      </c>
      <c r="DG15" s="21">
        <f t="shared" si="42"/>
        <v>21.191256629262117</v>
      </c>
      <c r="DH15" s="21">
        <f t="shared" si="43"/>
        <v>18.712388857519226</v>
      </c>
      <c r="DI15" s="21">
        <f t="shared" si="44"/>
        <v>16.542984899824965</v>
      </c>
      <c r="DJ15" s="21">
        <f t="shared" si="45"/>
        <v>15.335124468593287</v>
      </c>
      <c r="DK15" s="21">
        <f t="shared" si="46"/>
        <v>12.974221272059077</v>
      </c>
      <c r="DL15" s="21">
        <f t="shared" si="47"/>
        <v>11.509213555306006</v>
      </c>
      <c r="DM15" s="21">
        <f t="shared" si="48"/>
        <v>10.220807639009029</v>
      </c>
      <c r="DN15" s="21">
        <f t="shared" si="49"/>
        <v>9.0863905055947587</v>
      </c>
      <c r="DO15" s="21">
        <f t="shared" si="50"/>
        <v>8.0864112987304022</v>
      </c>
      <c r="DP15" s="21">
        <f t="shared" si="51"/>
        <v>7.2039444697926065</v>
      </c>
      <c r="DQ15" s="21">
        <f t="shared" si="52"/>
        <v>6.4243183590054214</v>
      </c>
      <c r="DR15" s="21">
        <f t="shared" si="53"/>
        <v>5.7347989515969688</v>
      </c>
      <c r="DS15" s="21">
        <f>SUM(DO3:DO52)</f>
        <v>292.64502838881981</v>
      </c>
      <c r="DT15" s="21"/>
      <c r="DU15" s="21">
        <f t="shared" si="54"/>
        <v>34.404385539551683</v>
      </c>
      <c r="DV15" s="21">
        <f t="shared" si="55"/>
        <v>30.268397732519599</v>
      </c>
      <c r="DW15" s="21">
        <f t="shared" si="56"/>
        <v>26.662922097968877</v>
      </c>
      <c r="DX15" s="21">
        <f t="shared" si="57"/>
        <v>23.901213642963384</v>
      </c>
      <c r="DY15" s="21">
        <f t="shared" si="58"/>
        <v>23.51571857223777</v>
      </c>
      <c r="DZ15" s="21">
        <f t="shared" si="59"/>
        <v>20.76494461305677</v>
      </c>
      <c r="EA15" s="21">
        <f t="shared" si="60"/>
        <v>18.357579451512155</v>
      </c>
      <c r="EB15" s="21">
        <f t="shared" si="61"/>
        <v>17.017229208376296</v>
      </c>
      <c r="EC15" s="21">
        <f t="shared" si="62"/>
        <v>14.397359319710414</v>
      </c>
      <c r="ED15" s="21">
        <f t="shared" si="63"/>
        <v>12.771655390206286</v>
      </c>
      <c r="EE15" s="21">
        <f t="shared" si="64"/>
        <v>11.341924654341904</v>
      </c>
      <c r="EF15" s="21">
        <f t="shared" si="65"/>
        <v>10.083073680112369</v>
      </c>
      <c r="EG15" s="21">
        <f t="shared" si="66"/>
        <v>8.9734070842088247</v>
      </c>
      <c r="EH15" s="21">
        <f t="shared" si="67"/>
        <v>7.9941427601677031</v>
      </c>
      <c r="EI15" s="21">
        <f t="shared" si="68"/>
        <v>7.1289997186963534</v>
      </c>
      <c r="EJ15" s="21">
        <f t="shared" si="69"/>
        <v>6.363847155146944</v>
      </c>
      <c r="EK15" s="21">
        <f>SUM(EG3:EG52)</f>
        <v>324.74516493058212</v>
      </c>
      <c r="EL15" s="21"/>
      <c r="EM15" s="21">
        <f t="shared" si="70"/>
        <v>27.417524148917103</v>
      </c>
      <c r="EN15" s="21">
        <f t="shared" si="71"/>
        <v>24.121475002840519</v>
      </c>
      <c r="EO15" s="21">
        <f t="shared" si="72"/>
        <v>21.248201327745125</v>
      </c>
      <c r="EP15" s="21">
        <f t="shared" si="73"/>
        <v>19.047342132909804</v>
      </c>
      <c r="EQ15" s="21">
        <f t="shared" si="74"/>
        <v>18.740133611520651</v>
      </c>
      <c r="ER15" s="21">
        <f t="shared" si="75"/>
        <v>16.547988329130579</v>
      </c>
      <c r="ES15" s="21">
        <f t="shared" si="76"/>
        <v>14.629512198346838</v>
      </c>
      <c r="ET15" s="21">
        <f t="shared" si="77"/>
        <v>13.561361014046884</v>
      </c>
      <c r="EU15" s="21">
        <f t="shared" si="78"/>
        <v>11.473535732094367</v>
      </c>
      <c r="EV15" s="21">
        <f t="shared" si="79"/>
        <v>10.177980643777866</v>
      </c>
      <c r="EW15" s="21">
        <f t="shared" si="80"/>
        <v>9.0386004059896834</v>
      </c>
      <c r="EX15" s="21">
        <f t="shared" si="81"/>
        <v>8.0353975745905366</v>
      </c>
      <c r="EY15" s="21">
        <f t="shared" si="82"/>
        <v>7.1510826765536013</v>
      </c>
      <c r="EZ15" s="21">
        <f t="shared" si="83"/>
        <v>6.370687885845757</v>
      </c>
      <c r="FA15" s="21">
        <f t="shared" si="84"/>
        <v>5.6812385653648132</v>
      </c>
      <c r="FB15" s="21">
        <f t="shared" si="85"/>
        <v>5.0714736019823237</v>
      </c>
      <c r="FC15" s="21">
        <f>SUM(EY3:EY52)</f>
        <v>258.79573961559345</v>
      </c>
      <c r="FD15" s="21"/>
      <c r="FE15" s="21">
        <f t="shared" si="86"/>
        <v>19.435981549402161</v>
      </c>
      <c r="FF15" s="21">
        <f t="shared" si="87"/>
        <v>17.099448533469818</v>
      </c>
      <c r="FG15" s="21">
        <f t="shared" si="88"/>
        <v>15.062616402595493</v>
      </c>
      <c r="FH15" s="21">
        <f t="shared" si="89"/>
        <v>13.502451506913587</v>
      </c>
      <c r="FI15" s="21">
        <f t="shared" si="90"/>
        <v>13.28467476233563</v>
      </c>
      <c r="FJ15" s="21">
        <f t="shared" si="91"/>
        <v>11.730687063419889</v>
      </c>
      <c r="FK15" s="21">
        <f t="shared" si="92"/>
        <v>10.370700418442174</v>
      </c>
      <c r="FL15" s="21">
        <f t="shared" si="93"/>
        <v>9.6134997829192201</v>
      </c>
      <c r="FM15" s="21">
        <f t="shared" si="94"/>
        <v>8.133463385832389</v>
      </c>
      <c r="FN15" s="21">
        <f t="shared" si="95"/>
        <v>7.2150586219307522</v>
      </c>
      <c r="FO15" s="21">
        <f t="shared" si="96"/>
        <v>6.4073644932003431</v>
      </c>
      <c r="FP15" s="21">
        <f t="shared" si="97"/>
        <v>5.6962050312635899</v>
      </c>
      <c r="FQ15" s="21">
        <f t="shared" si="98"/>
        <v>5.0693239187038257</v>
      </c>
      <c r="FR15" s="21">
        <f t="shared" si="99"/>
        <v>4.5161106281432231</v>
      </c>
      <c r="FS15" s="21">
        <f t="shared" si="100"/>
        <v>4.0273675819318555</v>
      </c>
      <c r="FT15" s="21">
        <f t="shared" si="101"/>
        <v>3.5951119007330834</v>
      </c>
      <c r="FU15" s="21">
        <f>SUM(FQ3:FQ52)</f>
        <v>183.45745563722716</v>
      </c>
      <c r="FV15" s="21"/>
      <c r="FW15" s="21">
        <f t="shared" si="102"/>
        <v>3.5755296221017079E-2</v>
      </c>
      <c r="FX15" s="21">
        <f t="shared" si="103"/>
        <v>3.1456906149875181E-2</v>
      </c>
      <c r="FY15" s="21">
        <f t="shared" si="104"/>
        <v>2.7709859158356658E-2</v>
      </c>
      <c r="FZ15" s="21">
        <f t="shared" si="105"/>
        <v>2.4839710416089785E-2</v>
      </c>
      <c r="GA15" s="21">
        <f t="shared" si="106"/>
        <v>2.4439078629491223E-2</v>
      </c>
      <c r="GB15" s="21">
        <f t="shared" si="107"/>
        <v>2.1580293733173082E-2</v>
      </c>
      <c r="GC15" s="21">
        <f t="shared" si="108"/>
        <v>1.9078401805348057E-2</v>
      </c>
      <c r="GD15" s="21">
        <f t="shared" si="109"/>
        <v>1.7685421833997014E-2</v>
      </c>
      <c r="GE15" s="21">
        <f t="shared" si="110"/>
        <v>1.4962681042068536E-2</v>
      </c>
      <c r="GF15" s="21">
        <f t="shared" si="111"/>
        <v>1.3273142785375433E-2</v>
      </c>
      <c r="GG15" s="21">
        <f t="shared" si="112"/>
        <v>1.1787272737838759E-2</v>
      </c>
      <c r="GH15" s="21">
        <f t="shared" si="113"/>
        <v>1.0478992157447395E-2</v>
      </c>
      <c r="GI15" s="21">
        <f t="shared" si="114"/>
        <v>9.3257537774889317E-3</v>
      </c>
      <c r="GJ15" s="21">
        <f t="shared" si="115"/>
        <v>8.3080379998154152E-3</v>
      </c>
      <c r="GK15" s="21">
        <f t="shared" si="116"/>
        <v>7.4089245514499932E-3</v>
      </c>
      <c r="GL15" s="21">
        <f t="shared" si="117"/>
        <v>6.613727772465861E-3</v>
      </c>
      <c r="GM15" s="53">
        <f>SUM(GI3:GI52)</f>
        <v>0.33749649605244286</v>
      </c>
      <c r="GN15" s="21"/>
      <c r="GO15" s="21"/>
      <c r="GP15" s="21"/>
    </row>
    <row r="16" spans="1:198" ht="15.6">
      <c r="A16" s="7" t="s">
        <v>195</v>
      </c>
      <c r="B16" s="32">
        <v>41455</v>
      </c>
      <c r="C16" s="34">
        <v>34.688000000000002</v>
      </c>
      <c r="D16" s="7">
        <v>307.88690000000003</v>
      </c>
      <c r="E16" s="7">
        <v>78.566000000000003</v>
      </c>
      <c r="F16" s="7">
        <v>1842.6</v>
      </c>
      <c r="G16" s="7">
        <v>21.863</v>
      </c>
      <c r="H16" s="7">
        <f t="shared" si="0"/>
        <v>14.08255500160088</v>
      </c>
      <c r="I16" s="7">
        <f t="shared" si="1"/>
        <v>14.08255500160088</v>
      </c>
      <c r="J16" s="7">
        <v>-5.8410000000000002</v>
      </c>
      <c r="K16" s="37">
        <v>-3.9</v>
      </c>
      <c r="L16" s="7">
        <v>-1.375</v>
      </c>
      <c r="M16" s="7">
        <v>-0.371</v>
      </c>
      <c r="N16" s="37">
        <f t="shared" si="2"/>
        <v>23.201000000000004</v>
      </c>
      <c r="O16" s="7"/>
      <c r="P16" s="7">
        <v>8605000000</v>
      </c>
      <c r="Q16" s="7">
        <f t="shared" si="118"/>
        <v>-0.90971902349147848</v>
      </c>
      <c r="R16" s="10"/>
      <c r="S16" s="7">
        <v>35.78</v>
      </c>
      <c r="T16" s="7">
        <f t="shared" si="3"/>
        <v>307886900000</v>
      </c>
      <c r="U16" s="7">
        <f t="shared" si="119"/>
        <v>7.6009181590128945</v>
      </c>
      <c r="V16" s="7">
        <v>78.944000000000003</v>
      </c>
      <c r="W16" s="7">
        <f t="shared" si="120"/>
        <v>18.95785302050842</v>
      </c>
      <c r="X16" s="7">
        <v>61.206000000000003</v>
      </c>
      <c r="Y16" s="7">
        <f t="shared" si="121"/>
        <v>23.049395870609764</v>
      </c>
      <c r="Z16" s="7"/>
      <c r="AA16" s="39">
        <v>0.1</v>
      </c>
      <c r="AB16" s="7">
        <v>78.944000000000003</v>
      </c>
      <c r="AC16" s="7">
        <v>66.363</v>
      </c>
      <c r="AD16" s="7">
        <f t="shared" si="126"/>
        <v>169.78</v>
      </c>
      <c r="AE16" s="7">
        <f t="shared" si="122"/>
        <v>71.743900000000025</v>
      </c>
      <c r="AF16" s="55">
        <f t="shared" si="123"/>
        <v>-5.033640703657373E-2</v>
      </c>
      <c r="AG16" s="39">
        <f t="shared" si="124"/>
        <v>0.86333053905766022</v>
      </c>
      <c r="AH16" s="7"/>
      <c r="AI16" s="7">
        <v>21.863</v>
      </c>
      <c r="AJ16" s="7">
        <v>21.863</v>
      </c>
      <c r="AK16" s="7"/>
      <c r="AL16" s="7">
        <v>21.863</v>
      </c>
      <c r="AM16" s="10">
        <f t="shared" si="4"/>
        <v>14.08255500160088</v>
      </c>
      <c r="AN16" s="7">
        <v>21.863</v>
      </c>
      <c r="AO16" s="10">
        <f t="shared" si="5"/>
        <v>14.08255500160088</v>
      </c>
      <c r="AP16" s="10"/>
      <c r="AQ16" s="10">
        <f t="shared" si="6"/>
        <v>126.74148835932856</v>
      </c>
      <c r="AR16" s="7"/>
      <c r="AS16" s="10">
        <f t="shared" si="7"/>
        <v>126.74148835932856</v>
      </c>
      <c r="AT16" s="7"/>
      <c r="AU16" s="7"/>
      <c r="AV16" s="7">
        <f t="shared" si="8"/>
        <v>3.9000671361978112</v>
      </c>
      <c r="AW16" s="7">
        <f t="shared" si="9"/>
        <v>3.9188313010717106</v>
      </c>
      <c r="AX16" s="7">
        <v>17.738</v>
      </c>
      <c r="AY16" s="7">
        <f t="shared" si="10"/>
        <v>61.206000000000003</v>
      </c>
      <c r="AZ16" s="7">
        <f t="shared" si="11"/>
        <v>5.0303385289023952</v>
      </c>
      <c r="BA16" s="7"/>
      <c r="BB16" s="7">
        <v>23.363</v>
      </c>
      <c r="BC16" s="7">
        <v>-2.4409999999999998</v>
      </c>
      <c r="BD16" s="7">
        <f t="shared" si="12"/>
        <v>7.5881760477629925</v>
      </c>
      <c r="BE16" s="7">
        <f t="shared" si="13"/>
        <v>-0.79282359853569595</v>
      </c>
      <c r="BF16" s="7"/>
      <c r="BG16" s="7">
        <v>35.78</v>
      </c>
      <c r="BH16" s="7">
        <v>8605000000</v>
      </c>
      <c r="BI16" s="41">
        <f t="shared" si="14"/>
        <v>307886900000</v>
      </c>
      <c r="BJ16" s="7">
        <v>78.944000000000003</v>
      </c>
      <c r="BK16" s="7">
        <f t="shared" si="15"/>
        <v>61.206000000000003</v>
      </c>
      <c r="BL16" s="7">
        <v>101.46599999999999</v>
      </c>
      <c r="BM16" s="7">
        <v>37.417000000000002</v>
      </c>
      <c r="BN16" s="7">
        <v>26.07</v>
      </c>
      <c r="BO16" s="7">
        <f t="shared" si="16"/>
        <v>37.978999999999992</v>
      </c>
      <c r="BP16" s="7">
        <v>77.022000000000006</v>
      </c>
      <c r="BQ16" s="7">
        <f t="shared" si="17"/>
        <v>13.535000000000004</v>
      </c>
      <c r="BR16" s="7"/>
      <c r="BS16" s="7">
        <f t="shared" ref="BS16:BT16" si="142">D16</f>
        <v>307.88690000000003</v>
      </c>
      <c r="BT16" s="7">
        <f t="shared" si="142"/>
        <v>78.566000000000003</v>
      </c>
      <c r="BU16" s="37">
        <f t="shared" si="19"/>
        <v>23.201000000000004</v>
      </c>
      <c r="BV16" s="7">
        <f t="shared" si="131"/>
        <v>21.863</v>
      </c>
      <c r="BW16" s="10">
        <f t="shared" ref="BW16:BZ16" si="143">((BS16/BS11)^(1/5)-1)*100</f>
        <v>-3.2876734307236366</v>
      </c>
      <c r="BX16" s="10">
        <f t="shared" si="143"/>
        <v>5.3927615730471334</v>
      </c>
      <c r="BY16" s="10">
        <f t="shared" si="143"/>
        <v>17.189392083745346</v>
      </c>
      <c r="BZ16" s="70">
        <f t="shared" si="143"/>
        <v>5.9718705923679449</v>
      </c>
      <c r="CA16" s="7">
        <f t="shared" ref="CA16:CD16" si="144">((BS16/BS6)^(1/10)-1)*100</f>
        <v>-1.8418685955832292</v>
      </c>
      <c r="CB16" s="7">
        <f t="shared" si="144"/>
        <v>9.3340445956991971</v>
      </c>
      <c r="CC16" s="7">
        <f t="shared" si="144"/>
        <v>5.2998247806049337</v>
      </c>
      <c r="CD16" s="60">
        <f t="shared" si="144"/>
        <v>13.76191663969777</v>
      </c>
      <c r="CE16" s="42">
        <v>41455</v>
      </c>
      <c r="CF16" s="43">
        <v>307.88690000000003</v>
      </c>
      <c r="CG16" s="43">
        <v>22.992000000000001</v>
      </c>
      <c r="CH16" s="43">
        <f t="shared" si="21"/>
        <v>7.4676772542125042E-2</v>
      </c>
      <c r="CI16" s="44">
        <v>0.13</v>
      </c>
      <c r="CJ16" s="43">
        <v>14</v>
      </c>
      <c r="CK16" s="43">
        <f t="shared" si="22"/>
        <v>4.2967471067391392</v>
      </c>
      <c r="CL16" s="43">
        <f t="shared" si="23"/>
        <v>3.7431447464415637</v>
      </c>
      <c r="CM16" s="43">
        <f t="shared" si="24"/>
        <v>3.2652608429381624</v>
      </c>
      <c r="CN16" s="43">
        <f t="shared" si="25"/>
        <v>2.9025331161052859</v>
      </c>
      <c r="CO16" s="43">
        <f t="shared" si="26"/>
        <v>2.8521494340569005</v>
      </c>
      <c r="CP16" s="21">
        <f t="shared" si="27"/>
        <v>2.4945306198448689</v>
      </c>
      <c r="CQ16" s="21">
        <f t="shared" si="28"/>
        <v>2.1845244630712055</v>
      </c>
      <c r="CR16" s="21">
        <f t="shared" si="29"/>
        <v>2.0132491829702461</v>
      </c>
      <c r="CS16" s="21">
        <f t="shared" si="30"/>
        <v>1.6815370832926539</v>
      </c>
      <c r="CT16" s="21">
        <f t="shared" si="31"/>
        <v>1.4779782907895835</v>
      </c>
      <c r="CU16" s="21">
        <f t="shared" si="32"/>
        <v>1.3005930650177286</v>
      </c>
      <c r="CV16" s="21">
        <f t="shared" si="33"/>
        <v>1.1458224395975762</v>
      </c>
      <c r="CW16" s="21">
        <f t="shared" si="34"/>
        <v>1.0106172545099463</v>
      </c>
      <c r="CX16" s="21">
        <f t="shared" si="35"/>
        <v>0.89236148470684884</v>
      </c>
      <c r="CY16" s="21">
        <f t="shared" si="36"/>
        <v>0.78880763843111579</v>
      </c>
      <c r="CZ16" s="21">
        <f t="shared" si="37"/>
        <v>0.69802224179353067</v>
      </c>
      <c r="DA16" s="21">
        <f>SUM(CX3:CX52)</f>
        <v>37.87082175569887</v>
      </c>
      <c r="DB16" s="43"/>
      <c r="DC16" s="43">
        <f t="shared" si="38"/>
        <v>30.696643381512544</v>
      </c>
      <c r="DD16" s="43">
        <f t="shared" si="39"/>
        <v>26.741620242597797</v>
      </c>
      <c r="DE16" s="43">
        <f t="shared" si="40"/>
        <v>23.327541778309982</v>
      </c>
      <c r="DF16" s="43">
        <f t="shared" si="41"/>
        <v>20.736157319654783</v>
      </c>
      <c r="DG16" s="43">
        <f t="shared" si="42"/>
        <v>20.37620829736742</v>
      </c>
      <c r="DH16" s="21">
        <f t="shared" si="43"/>
        <v>17.821322721446883</v>
      </c>
      <c r="DI16" s="21">
        <f t="shared" si="44"/>
        <v>15.606589528136761</v>
      </c>
      <c r="DJ16" s="21">
        <f t="shared" si="45"/>
        <v>14.382971739442214</v>
      </c>
      <c r="DK16" s="21">
        <f t="shared" si="46"/>
        <v>12.013167844499144</v>
      </c>
      <c r="DL16" s="21">
        <f t="shared" si="47"/>
        <v>10.558911518629364</v>
      </c>
      <c r="DM16" s="21">
        <f t="shared" si="48"/>
        <v>9.2916433081900252</v>
      </c>
      <c r="DN16" s="21">
        <f t="shared" si="49"/>
        <v>8.185937392427709</v>
      </c>
      <c r="DO16" s="21">
        <f t="shared" si="50"/>
        <v>7.2200100881521445</v>
      </c>
      <c r="DP16" s="21">
        <f t="shared" si="51"/>
        <v>6.3751720971616006</v>
      </c>
      <c r="DQ16" s="21">
        <f t="shared" si="52"/>
        <v>5.6353669815837026</v>
      </c>
      <c r="DR16" s="21">
        <f t="shared" si="53"/>
        <v>4.9867816970408425</v>
      </c>
      <c r="DS16" s="21">
        <f>SUM(DP3:DP52)</f>
        <v>270.55516210768047</v>
      </c>
      <c r="DT16" s="43"/>
      <c r="DU16" s="43">
        <f t="shared" si="54"/>
        <v>34.063748058962055</v>
      </c>
      <c r="DV16" s="43">
        <f t="shared" si="55"/>
        <v>29.67489973776431</v>
      </c>
      <c r="DW16" s="43">
        <f t="shared" si="56"/>
        <v>25.886332133950365</v>
      </c>
      <c r="DX16" s="43">
        <f t="shared" si="57"/>
        <v>23.010699569619124</v>
      </c>
      <c r="DY16" s="43">
        <f t="shared" si="58"/>
        <v>22.611267857920936</v>
      </c>
      <c r="DZ16" s="21">
        <f t="shared" si="59"/>
        <v>19.776137726720741</v>
      </c>
      <c r="EA16" s="21">
        <f t="shared" si="60"/>
        <v>17.318471180671846</v>
      </c>
      <c r="EB16" s="21">
        <f t="shared" si="61"/>
        <v>15.960635160735599</v>
      </c>
      <c r="EC16" s="21">
        <f t="shared" si="62"/>
        <v>13.330888258991122</v>
      </c>
      <c r="ED16" s="21">
        <f t="shared" si="63"/>
        <v>11.717115036886501</v>
      </c>
      <c r="EE16" s="21">
        <f t="shared" si="64"/>
        <v>10.310840594856275</v>
      </c>
      <c r="EF16" s="21">
        <f t="shared" si="65"/>
        <v>9.0838501622633956</v>
      </c>
      <c r="EG16" s="21">
        <f t="shared" si="66"/>
        <v>8.011970610900736</v>
      </c>
      <c r="EH16" s="21">
        <f t="shared" si="67"/>
        <v>7.0744626196174387</v>
      </c>
      <c r="EI16" s="21">
        <f t="shared" si="68"/>
        <v>6.25350852517224</v>
      </c>
      <c r="EJ16" s="21">
        <f t="shared" si="69"/>
        <v>5.5337801349103861</v>
      </c>
      <c r="EK16" s="21">
        <f>SUM(EH3:EH52)</f>
        <v>300.23226851044569</v>
      </c>
      <c r="EL16" s="43"/>
      <c r="EM16" s="21">
        <f t="shared" si="70"/>
        <v>27.146063513779303</v>
      </c>
      <c r="EN16" s="21">
        <f t="shared" si="71"/>
        <v>23.648504904745607</v>
      </c>
      <c r="EO16" s="21">
        <f t="shared" si="72"/>
        <v>20.62932167742245</v>
      </c>
      <c r="EP16" s="21">
        <f t="shared" si="73"/>
        <v>18.337674143554253</v>
      </c>
      <c r="EQ16" s="21">
        <f t="shared" si="74"/>
        <v>18.019359241846779</v>
      </c>
      <c r="ER16" s="21">
        <f t="shared" si="75"/>
        <v>15.759988884886271</v>
      </c>
      <c r="ES16" s="21">
        <f t="shared" si="76"/>
        <v>13.801426602213999</v>
      </c>
      <c r="ET16" s="21">
        <f t="shared" si="77"/>
        <v>12.719340662208671</v>
      </c>
      <c r="EU16" s="21">
        <f t="shared" si="78"/>
        <v>10.623644196383673</v>
      </c>
      <c r="EV16" s="21">
        <f t="shared" si="79"/>
        <v>9.3375969208971235</v>
      </c>
      <c r="EW16" s="21">
        <f t="shared" si="80"/>
        <v>8.2169094599906192</v>
      </c>
      <c r="EX16" s="21">
        <f t="shared" si="81"/>
        <v>7.239096914045529</v>
      </c>
      <c r="EY16" s="21">
        <f t="shared" si="82"/>
        <v>6.3848952469228575</v>
      </c>
      <c r="EZ16" s="21">
        <f t="shared" si="83"/>
        <v>5.6377768901289897</v>
      </c>
      <c r="FA16" s="21">
        <f t="shared" si="84"/>
        <v>4.9835426011972039</v>
      </c>
      <c r="FB16" s="21">
        <f t="shared" si="85"/>
        <v>4.4099770452020213</v>
      </c>
      <c r="FC16" s="21">
        <f>SUM(EZ3:EZ52)</f>
        <v>239.26093557770812</v>
      </c>
      <c r="FD16" s="43"/>
      <c r="FE16" s="43">
        <f t="shared" si="86"/>
        <v>19.24354608851699</v>
      </c>
      <c r="FF16" s="43">
        <f t="shared" si="87"/>
        <v>16.764165228891976</v>
      </c>
      <c r="FG16" s="43">
        <f t="shared" si="88"/>
        <v>14.623899419995622</v>
      </c>
      <c r="FH16" s="43">
        <f t="shared" si="89"/>
        <v>12.999375668541047</v>
      </c>
      <c r="FI16" s="43">
        <f t="shared" si="90"/>
        <v>12.773725733015029</v>
      </c>
      <c r="FJ16" s="43">
        <f t="shared" si="91"/>
        <v>11.172082917542754</v>
      </c>
      <c r="FK16" s="43">
        <f t="shared" si="92"/>
        <v>9.7836796400397876</v>
      </c>
      <c r="FL16" s="43">
        <f t="shared" si="93"/>
        <v>9.0166008093408561</v>
      </c>
      <c r="FM16" s="43">
        <f t="shared" si="94"/>
        <v>7.5309846165114696</v>
      </c>
      <c r="FN16" s="43">
        <f t="shared" si="95"/>
        <v>6.6193198366337169</v>
      </c>
      <c r="FO16" s="43">
        <f t="shared" si="96"/>
        <v>5.8248768120003103</v>
      </c>
      <c r="FP16" s="43">
        <f t="shared" si="97"/>
        <v>5.1317162443816118</v>
      </c>
      <c r="FQ16" s="43">
        <f t="shared" si="98"/>
        <v>4.5261820702712727</v>
      </c>
      <c r="FR16" s="43">
        <f t="shared" si="99"/>
        <v>3.9965580780028533</v>
      </c>
      <c r="FS16" s="43">
        <f t="shared" si="100"/>
        <v>3.532778580641978</v>
      </c>
      <c r="FT16" s="43">
        <f t="shared" si="101"/>
        <v>3.1261842615070288</v>
      </c>
      <c r="FU16" s="21">
        <f>SUM(FR3:FR52)</f>
        <v>169.6094477431036</v>
      </c>
      <c r="FV16" s="43"/>
      <c r="FW16" s="43">
        <f t="shared" si="102"/>
        <v>3.540128338714562E-2</v>
      </c>
      <c r="FX16" s="43">
        <f t="shared" si="103"/>
        <v>3.0840104068505077E-2</v>
      </c>
      <c r="FY16" s="43">
        <f t="shared" si="104"/>
        <v>2.6902775881899665E-2</v>
      </c>
      <c r="FZ16" s="43">
        <f t="shared" si="105"/>
        <v>2.3914229725704998E-2</v>
      </c>
      <c r="GA16" s="43">
        <f t="shared" si="106"/>
        <v>2.3499114066818486E-2</v>
      </c>
      <c r="GB16" s="43">
        <f t="shared" si="107"/>
        <v>2.0552660698260082E-2</v>
      </c>
      <c r="GC16" s="43">
        <f t="shared" si="108"/>
        <v>1.7998492269196281E-2</v>
      </c>
      <c r="GD16" s="43">
        <f t="shared" si="109"/>
        <v>1.6587339930591836E-2</v>
      </c>
      <c r="GE16" s="43">
        <f t="shared" si="110"/>
        <v>1.3854334298211604E-2</v>
      </c>
      <c r="GF16" s="43">
        <f t="shared" si="111"/>
        <v>1.2177195215940764E-2</v>
      </c>
      <c r="GG16" s="43">
        <f t="shared" si="112"/>
        <v>1.0715702488944325E-2</v>
      </c>
      <c r="GH16" s="43">
        <f t="shared" si="113"/>
        <v>9.4405334751778321E-3</v>
      </c>
      <c r="GI16" s="43">
        <f t="shared" si="114"/>
        <v>8.3265658727579746E-3</v>
      </c>
      <c r="GJ16" s="43">
        <f t="shared" si="115"/>
        <v>7.3522460175357678E-3</v>
      </c>
      <c r="GK16" s="43">
        <f t="shared" si="116"/>
        <v>6.4990566240789409E-3</v>
      </c>
      <c r="GL16" s="43">
        <f t="shared" si="117"/>
        <v>5.7510676282311844E-3</v>
      </c>
      <c r="GM16" s="53">
        <f>SUM(GJ3:GJ52)</f>
        <v>0.31202108473519935</v>
      </c>
      <c r="GN16" s="21"/>
      <c r="GO16" s="21"/>
      <c r="GP16" s="21"/>
    </row>
    <row r="17" spans="1:198" ht="15.6">
      <c r="A17" s="7" t="s">
        <v>195</v>
      </c>
      <c r="B17" s="32">
        <v>41820</v>
      </c>
      <c r="C17" s="34">
        <v>37.887</v>
      </c>
      <c r="D17" s="7">
        <v>370.16498999999999</v>
      </c>
      <c r="E17" s="7">
        <v>87.491</v>
      </c>
      <c r="F17" s="7">
        <v>2082.1</v>
      </c>
      <c r="G17" s="7">
        <v>22.074000000000002</v>
      </c>
      <c r="H17" s="7">
        <f t="shared" si="0"/>
        <v>16.769275618374557</v>
      </c>
      <c r="I17" s="7">
        <f t="shared" si="1"/>
        <v>16.769275618374557</v>
      </c>
      <c r="J17" s="7">
        <v>-11.422000000000001</v>
      </c>
      <c r="K17" s="37">
        <v>-5.5</v>
      </c>
      <c r="L17" s="7">
        <v>0.624</v>
      </c>
      <c r="M17" s="7">
        <v>-0.50900000000000001</v>
      </c>
      <c r="N17" s="37">
        <f t="shared" si="2"/>
        <v>21.080000000000002</v>
      </c>
      <c r="O17" s="7"/>
      <c r="P17" s="7">
        <v>8671000000</v>
      </c>
      <c r="Q17" s="7">
        <f t="shared" si="118"/>
        <v>0.76699593259732712</v>
      </c>
      <c r="R17" s="10"/>
      <c r="S17" s="7">
        <v>42.69</v>
      </c>
      <c r="T17" s="7">
        <f t="shared" si="3"/>
        <v>370164990000</v>
      </c>
      <c r="U17" s="7">
        <f t="shared" si="119"/>
        <v>20.227586818406358</v>
      </c>
      <c r="V17" s="7">
        <v>89.784000000000006</v>
      </c>
      <c r="W17" s="7">
        <f t="shared" si="120"/>
        <v>13.731252533441433</v>
      </c>
      <c r="X17" s="7">
        <v>62.676000000000002</v>
      </c>
      <c r="Y17" s="7">
        <f t="shared" si="121"/>
        <v>2.4017253210469542</v>
      </c>
      <c r="Z17" s="7"/>
      <c r="AA17" s="39">
        <v>0.1</v>
      </c>
      <c r="AB17" s="7">
        <v>89.784000000000006</v>
      </c>
      <c r="AC17" s="7">
        <v>78.944000000000003</v>
      </c>
      <c r="AD17" s="7">
        <f t="shared" si="126"/>
        <v>218.63</v>
      </c>
      <c r="AE17" s="7">
        <f t="shared" si="122"/>
        <v>72.590989999999977</v>
      </c>
      <c r="AF17" s="55">
        <f t="shared" si="123"/>
        <v>-3.9862572784969262E-2</v>
      </c>
      <c r="AG17" s="39">
        <f t="shared" si="124"/>
        <v>0.87285220655911877</v>
      </c>
      <c r="AH17" s="7"/>
      <c r="AI17" s="7">
        <v>22.074000000000002</v>
      </c>
      <c r="AJ17" s="7">
        <v>22.074000000000002</v>
      </c>
      <c r="AK17" s="7"/>
      <c r="AL17" s="7">
        <v>22.074000000000002</v>
      </c>
      <c r="AM17" s="10">
        <f t="shared" si="4"/>
        <v>16.769275618374557</v>
      </c>
      <c r="AN17" s="7">
        <v>22.074000000000002</v>
      </c>
      <c r="AO17" s="10">
        <f t="shared" si="5"/>
        <v>16.769275618374557</v>
      </c>
      <c r="AP17" s="10"/>
      <c r="AQ17" s="10">
        <f t="shared" si="6"/>
        <v>125.52999728187007</v>
      </c>
      <c r="AR17" s="7"/>
      <c r="AS17" s="10">
        <f t="shared" si="7"/>
        <v>125.52999728187007</v>
      </c>
      <c r="AT17" s="7"/>
      <c r="AU17" s="7"/>
      <c r="AV17" s="7">
        <f t="shared" si="8"/>
        <v>4.1228391472868209</v>
      </c>
      <c r="AW17" s="7">
        <f t="shared" si="9"/>
        <v>4.2308922060554801</v>
      </c>
      <c r="AX17" s="7">
        <v>27.108000000000001</v>
      </c>
      <c r="AY17" s="7">
        <f t="shared" si="10"/>
        <v>62.676000000000002</v>
      </c>
      <c r="AZ17" s="7">
        <f t="shared" si="11"/>
        <v>5.9060085200076582</v>
      </c>
      <c r="BA17" s="7"/>
      <c r="BB17" s="7">
        <v>21.318000000000001</v>
      </c>
      <c r="BC17" s="7">
        <v>4.38</v>
      </c>
      <c r="BD17" s="7">
        <f t="shared" si="12"/>
        <v>5.7590535506883036</v>
      </c>
      <c r="BE17" s="7">
        <f t="shared" si="13"/>
        <v>1.1832561474816947</v>
      </c>
      <c r="BF17" s="7"/>
      <c r="BG17" s="7">
        <v>42.69</v>
      </c>
      <c r="BH17" s="7">
        <v>8671000000</v>
      </c>
      <c r="BI17" s="41">
        <f t="shared" si="14"/>
        <v>370164990000</v>
      </c>
      <c r="BJ17" s="7">
        <v>89.784000000000006</v>
      </c>
      <c r="BK17" s="7">
        <f t="shared" si="15"/>
        <v>62.676000000000002</v>
      </c>
      <c r="BL17" s="7">
        <v>114.246</v>
      </c>
      <c r="BM17" s="7">
        <v>45.625</v>
      </c>
      <c r="BN17" s="7">
        <v>36.975000000000001</v>
      </c>
      <c r="BO17" s="7">
        <f t="shared" si="16"/>
        <v>31.645999999999994</v>
      </c>
      <c r="BP17" s="7">
        <v>85.709000000000003</v>
      </c>
      <c r="BQ17" s="7">
        <f t="shared" si="17"/>
        <v>3.1090000000000018</v>
      </c>
      <c r="BR17" s="7"/>
      <c r="BS17" s="7">
        <f t="shared" ref="BS17:BT17" si="145">D17</f>
        <v>370.16498999999999</v>
      </c>
      <c r="BT17" s="7">
        <f t="shared" si="145"/>
        <v>87.491</v>
      </c>
      <c r="BU17" s="37">
        <f t="shared" si="19"/>
        <v>21.080000000000002</v>
      </c>
      <c r="BV17" s="7">
        <f t="shared" si="131"/>
        <v>22.074000000000002</v>
      </c>
      <c r="BW17" s="7"/>
      <c r="BX17" s="7"/>
      <c r="BY17" s="7"/>
      <c r="BZ17" s="7"/>
      <c r="CA17" s="7"/>
      <c r="CB17" s="7"/>
      <c r="CC17" s="7"/>
      <c r="CD17" s="60">
        <f>((BV17/BV7)^(1/10)-1)*100</f>
        <v>10.452749418664542</v>
      </c>
      <c r="CE17" s="42">
        <v>41820</v>
      </c>
      <c r="CF17" s="43">
        <v>370.16498999999999</v>
      </c>
      <c r="CG17" s="43">
        <v>20.809000000000001</v>
      </c>
      <c r="CH17" s="43">
        <f t="shared" si="21"/>
        <v>5.621547299759494E-2</v>
      </c>
      <c r="CI17" s="44">
        <v>0.14000000000000001</v>
      </c>
      <c r="CJ17" s="43">
        <v>15</v>
      </c>
      <c r="CK17" s="43">
        <f t="shared" si="22"/>
        <v>4.2542050561773666</v>
      </c>
      <c r="CL17" s="43">
        <f t="shared" si="23"/>
        <v>3.6697497514132986</v>
      </c>
      <c r="CM17" s="43">
        <f t="shared" si="24"/>
        <v>3.1701561581923903</v>
      </c>
      <c r="CN17" s="43">
        <f t="shared" si="25"/>
        <v>2.7943902147928048</v>
      </c>
      <c r="CO17" s="43">
        <f t="shared" si="26"/>
        <v>2.7424513789008658</v>
      </c>
      <c r="CP17" s="21">
        <f t="shared" si="27"/>
        <v>2.3757434474713031</v>
      </c>
      <c r="CQ17" s="21">
        <f t="shared" si="28"/>
        <v>2.0608721349728349</v>
      </c>
      <c r="CR17" s="21">
        <f t="shared" si="29"/>
        <v>1.888247217192127</v>
      </c>
      <c r="CS17" s="21">
        <f t="shared" si="30"/>
        <v>1.5569787808265314</v>
      </c>
      <c r="CT17" s="21">
        <f t="shared" si="31"/>
        <v>1.3559433860454895</v>
      </c>
      <c r="CU17" s="21">
        <f t="shared" si="32"/>
        <v>1.1823573318342986</v>
      </c>
      <c r="CV17" s="21">
        <f t="shared" si="33"/>
        <v>1.0322724681059245</v>
      </c>
      <c r="CW17" s="21">
        <f t="shared" si="34"/>
        <v>0.90233683438388079</v>
      </c>
      <c r="CX17" s="21">
        <f t="shared" si="35"/>
        <v>0.78970042894411396</v>
      </c>
      <c r="CY17" s="21">
        <f t="shared" si="36"/>
        <v>0.69193652493957514</v>
      </c>
      <c r="CZ17" s="21">
        <f t="shared" si="37"/>
        <v>0.60697586242915735</v>
      </c>
      <c r="DA17" s="21">
        <f>SUM(CY3:CY52)</f>
        <v>35.202041847157503</v>
      </c>
      <c r="DB17" s="43"/>
      <c r="DC17" s="43">
        <f t="shared" si="38"/>
        <v>30.392716219319357</v>
      </c>
      <c r="DD17" s="43">
        <f t="shared" si="39"/>
        <v>26.217274747644908</v>
      </c>
      <c r="DE17" s="43">
        <f t="shared" si="40"/>
        <v>22.648098813893185</v>
      </c>
      <c r="DF17" s="43">
        <f t="shared" si="41"/>
        <v>19.963567266443423</v>
      </c>
      <c r="DG17" s="43">
        <f t="shared" si="42"/>
        <v>19.592507978237904</v>
      </c>
      <c r="DH17" s="21">
        <f t="shared" si="43"/>
        <v>16.972688306139883</v>
      </c>
      <c r="DI17" s="21">
        <f t="shared" si="44"/>
        <v>14.723197668053542</v>
      </c>
      <c r="DJ17" s="21">
        <f t="shared" si="45"/>
        <v>13.489937853537997</v>
      </c>
      <c r="DK17" s="21">
        <f t="shared" si="46"/>
        <v>11.123303559721428</v>
      </c>
      <c r="DL17" s="21">
        <f t="shared" si="47"/>
        <v>9.6870747877333621</v>
      </c>
      <c r="DM17" s="21">
        <f t="shared" si="48"/>
        <v>8.4469484619909316</v>
      </c>
      <c r="DN17" s="21">
        <f t="shared" si="49"/>
        <v>7.3747183715564963</v>
      </c>
      <c r="DO17" s="21">
        <f t="shared" si="50"/>
        <v>6.4464375787072727</v>
      </c>
      <c r="DP17" s="21">
        <f t="shared" si="51"/>
        <v>5.6417452187270802</v>
      </c>
      <c r="DQ17" s="21">
        <f t="shared" si="52"/>
        <v>4.9433043698102646</v>
      </c>
      <c r="DR17" s="21">
        <f t="shared" si="53"/>
        <v>4.3363319104702986</v>
      </c>
      <c r="DS17" s="21">
        <f>SUM(DQ3:DQ52)</f>
        <v>251.48897480804862</v>
      </c>
      <c r="DT17" s="43"/>
      <c r="DU17" s="43">
        <f t="shared" si="54"/>
        <v>33.726483226695116</v>
      </c>
      <c r="DV17" s="43">
        <f t="shared" si="55"/>
        <v>29.093038958592469</v>
      </c>
      <c r="DW17" s="43">
        <f t="shared" si="56"/>
        <v>25.132361295097439</v>
      </c>
      <c r="DX17" s="43">
        <f t="shared" si="57"/>
        <v>22.153364368556009</v>
      </c>
      <c r="DY17" s="43">
        <f t="shared" si="58"/>
        <v>21.741603709539362</v>
      </c>
      <c r="DZ17" s="21">
        <f t="shared" si="59"/>
        <v>18.834416882591174</v>
      </c>
      <c r="EA17" s="21">
        <f t="shared" si="60"/>
        <v>16.338180359124376</v>
      </c>
      <c r="EB17" s="21">
        <f t="shared" si="61"/>
        <v>14.969644682738322</v>
      </c>
      <c r="EC17" s="21">
        <f t="shared" si="62"/>
        <v>12.343415054621408</v>
      </c>
      <c r="ED17" s="21">
        <f t="shared" si="63"/>
        <v>10.749646822831652</v>
      </c>
      <c r="EE17" s="21">
        <f t="shared" si="64"/>
        <v>9.3734914498693414</v>
      </c>
      <c r="EF17" s="21">
        <f t="shared" si="65"/>
        <v>8.183648794831889</v>
      </c>
      <c r="EG17" s="21">
        <f t="shared" si="66"/>
        <v>7.1535451883042285</v>
      </c>
      <c r="EH17" s="21">
        <f t="shared" si="67"/>
        <v>6.2605863890419808</v>
      </c>
      <c r="EI17" s="21">
        <f t="shared" si="68"/>
        <v>5.4855337940107365</v>
      </c>
      <c r="EJ17" s="21">
        <f t="shared" si="69"/>
        <v>4.8119827260090329</v>
      </c>
      <c r="EK17" s="21">
        <f>SUM(EI3:EI52)</f>
        <v>279.07471742097391</v>
      </c>
      <c r="EL17" s="43"/>
      <c r="EM17" s="21">
        <f t="shared" si="70"/>
        <v>26.877290607702289</v>
      </c>
      <c r="EN17" s="21">
        <f t="shared" si="71"/>
        <v>23.184808730142759</v>
      </c>
      <c r="EO17" s="21">
        <f t="shared" si="72"/>
        <v>20.028467647982957</v>
      </c>
      <c r="EP17" s="21">
        <f t="shared" si="73"/>
        <v>17.654447042990522</v>
      </c>
      <c r="EQ17" s="21">
        <f t="shared" si="74"/>
        <v>17.326306963314213</v>
      </c>
      <c r="ER17" s="21">
        <f t="shared" si="75"/>
        <v>15.009513223701205</v>
      </c>
      <c r="ES17" s="21">
        <f t="shared" si="76"/>
        <v>13.020213775673579</v>
      </c>
      <c r="ET17" s="21">
        <f t="shared" si="77"/>
        <v>11.929601071289317</v>
      </c>
      <c r="EU17" s="21">
        <f t="shared" si="78"/>
        <v>9.8367075892441402</v>
      </c>
      <c r="EV17" s="21">
        <f t="shared" si="79"/>
        <v>8.5666026797221324</v>
      </c>
      <c r="EW17" s="21">
        <f t="shared" si="80"/>
        <v>7.4699176909005631</v>
      </c>
      <c r="EX17" s="21">
        <f t="shared" si="81"/>
        <v>6.5217089315725492</v>
      </c>
      <c r="EY17" s="21">
        <f t="shared" si="82"/>
        <v>5.7007993276096949</v>
      </c>
      <c r="EZ17" s="21">
        <f t="shared" si="83"/>
        <v>4.9891830886097255</v>
      </c>
      <c r="FA17" s="21">
        <f t="shared" si="84"/>
        <v>4.3715285975414062</v>
      </c>
      <c r="FB17" s="21">
        <f t="shared" si="85"/>
        <v>3.834762648001758</v>
      </c>
      <c r="FC17" s="21">
        <f>SUM(FA3:FA52)</f>
        <v>222.4000715096472</v>
      </c>
      <c r="FD17" s="43"/>
      <c r="FE17" s="43">
        <f t="shared" si="86"/>
        <v>19.053015929224749</v>
      </c>
      <c r="FF17" s="43">
        <f t="shared" si="87"/>
        <v>16.435456106756845</v>
      </c>
      <c r="FG17" s="43">
        <f t="shared" si="88"/>
        <v>14.197960601937496</v>
      </c>
      <c r="FH17" s="43">
        <f t="shared" si="89"/>
        <v>12.515043485646528</v>
      </c>
      <c r="FI17" s="43">
        <f t="shared" si="90"/>
        <v>12.282428589437528</v>
      </c>
      <c r="FJ17" s="43">
        <f t="shared" si="91"/>
        <v>10.640078969088334</v>
      </c>
      <c r="FK17" s="43">
        <f t="shared" si="92"/>
        <v>9.2298864528677207</v>
      </c>
      <c r="FL17" s="43">
        <f t="shared" si="93"/>
        <v>8.4567630926100676</v>
      </c>
      <c r="FM17" s="43">
        <f t="shared" si="94"/>
        <v>6.9731339041772857</v>
      </c>
      <c r="FN17" s="43">
        <f t="shared" si="95"/>
        <v>6.0727704923245112</v>
      </c>
      <c r="FO17" s="43">
        <f t="shared" si="96"/>
        <v>5.2953425563639183</v>
      </c>
      <c r="FP17" s="43">
        <f t="shared" si="97"/>
        <v>4.623167787731183</v>
      </c>
      <c r="FQ17" s="43">
        <f t="shared" si="98"/>
        <v>4.0412339913136366</v>
      </c>
      <c r="FR17" s="43">
        <f t="shared" si="99"/>
        <v>3.5367770601795163</v>
      </c>
      <c r="FS17" s="43">
        <f t="shared" si="100"/>
        <v>3.0989285795105066</v>
      </c>
      <c r="FT17" s="43">
        <f t="shared" si="101"/>
        <v>2.7184210969626346</v>
      </c>
      <c r="FU17" s="21">
        <f>SUM(FS3:FS52)</f>
        <v>157.65696650687366</v>
      </c>
      <c r="FV17" s="43"/>
      <c r="FW17" s="43">
        <f t="shared" si="102"/>
        <v>3.5050775630837257E-2</v>
      </c>
      <c r="FX17" s="43">
        <f t="shared" si="103"/>
        <v>3.0235396145593219E-2</v>
      </c>
      <c r="FY17" s="43">
        <f t="shared" si="104"/>
        <v>2.6119199885339478E-2</v>
      </c>
      <c r="FZ17" s="43">
        <f t="shared" si="105"/>
        <v>2.3023230697703862E-2</v>
      </c>
      <c r="GA17" s="43">
        <f t="shared" si="106"/>
        <v>2.2595301987325466E-2</v>
      </c>
      <c r="GB17" s="43">
        <f t="shared" si="107"/>
        <v>1.9573962569771501E-2</v>
      </c>
      <c r="GC17" s="43">
        <f t="shared" si="108"/>
        <v>1.6979709687921014E-2</v>
      </c>
      <c r="GD17" s="43">
        <f t="shared" si="109"/>
        <v>1.5557437563864036E-2</v>
      </c>
      <c r="GE17" s="43">
        <f t="shared" si="110"/>
        <v>1.2828087313158893E-2</v>
      </c>
      <c r="GF17" s="43">
        <f t="shared" si="111"/>
        <v>1.1171738730220884E-2</v>
      </c>
      <c r="GG17" s="43">
        <f t="shared" si="112"/>
        <v>9.741547717222113E-3</v>
      </c>
      <c r="GH17" s="43">
        <f t="shared" si="113"/>
        <v>8.504985112772822E-3</v>
      </c>
      <c r="GI17" s="43">
        <f t="shared" si="114"/>
        <v>7.4344338149624776E-3</v>
      </c>
      <c r="GJ17" s="43">
        <f t="shared" si="115"/>
        <v>6.5064124048989092E-3</v>
      </c>
      <c r="GK17" s="43">
        <f t="shared" si="116"/>
        <v>5.7009268632271411E-3</v>
      </c>
      <c r="GL17" s="43">
        <f t="shared" si="117"/>
        <v>5.0009283723749442E-3</v>
      </c>
      <c r="GM17" s="53">
        <f>SUM(GK3:GK52)</f>
        <v>0.29003276857574645</v>
      </c>
      <c r="GN17" s="21"/>
      <c r="GO17" s="21"/>
      <c r="GP17" s="21"/>
    </row>
    <row r="18" spans="1:198" ht="15.6">
      <c r="A18" s="7" t="s">
        <v>195</v>
      </c>
      <c r="B18" s="32">
        <v>42185</v>
      </c>
      <c r="C18" s="34">
        <v>33.174999999999997</v>
      </c>
      <c r="D18" s="7">
        <v>370.86</v>
      </c>
      <c r="E18" s="7">
        <v>96.147999999999996</v>
      </c>
      <c r="F18" s="7">
        <v>2060.6</v>
      </c>
      <c r="G18" s="7">
        <v>12.193</v>
      </c>
      <c r="H18" s="7">
        <f t="shared" si="0"/>
        <v>30.415812351349135</v>
      </c>
      <c r="I18" s="7">
        <f t="shared" si="1"/>
        <v>30.415812351349135</v>
      </c>
      <c r="J18" s="7">
        <v>-9.6669999999999998</v>
      </c>
      <c r="K18" s="37">
        <v>-4.4000000000000004</v>
      </c>
      <c r="L18" s="7">
        <v>1.5129999999999999</v>
      </c>
      <c r="M18" s="7">
        <v>-0.62</v>
      </c>
      <c r="N18" s="37">
        <f t="shared" si="2"/>
        <v>20.000999999999994</v>
      </c>
      <c r="O18" s="7"/>
      <c r="P18" s="7">
        <v>8400000000</v>
      </c>
      <c r="Q18" s="7">
        <f t="shared" si="118"/>
        <v>-3.125360396724715</v>
      </c>
      <c r="R18" s="10"/>
      <c r="S18" s="7">
        <v>50.05</v>
      </c>
      <c r="T18" s="7">
        <f t="shared" si="3"/>
        <v>420420000000</v>
      </c>
      <c r="U18" s="7">
        <f t="shared" si="119"/>
        <v>0.18775681622403695</v>
      </c>
      <c r="V18" s="7">
        <v>80.082999999999998</v>
      </c>
      <c r="W18" s="7">
        <f t="shared" si="120"/>
        <v>-10.804820457988068</v>
      </c>
      <c r="X18" s="7">
        <v>58.308999999999997</v>
      </c>
      <c r="Y18" s="7">
        <f t="shared" si="121"/>
        <v>-6.9675792967004977</v>
      </c>
      <c r="Z18" s="7"/>
      <c r="AA18" s="39">
        <v>0.1</v>
      </c>
      <c r="AB18" s="7">
        <v>80.082999999999998</v>
      </c>
      <c r="AC18" s="7">
        <v>89.784000000000006</v>
      </c>
      <c r="AD18" s="7">
        <f t="shared" si="126"/>
        <v>220.74</v>
      </c>
      <c r="AE18" s="7">
        <f t="shared" si="122"/>
        <v>60.336000000000013</v>
      </c>
      <c r="AF18" s="55">
        <f t="shared" si="123"/>
        <v>1.7367678497717386E-2</v>
      </c>
      <c r="AG18" s="39">
        <f t="shared" si="124"/>
        <v>0.92487970772519768</v>
      </c>
      <c r="AH18" s="7"/>
      <c r="AI18" s="7">
        <v>12.193</v>
      </c>
      <c r="AJ18" s="7">
        <v>12.193</v>
      </c>
      <c r="AK18" s="7"/>
      <c r="AL18" s="7">
        <v>12.193</v>
      </c>
      <c r="AM18" s="10">
        <f t="shared" si="4"/>
        <v>30.415812351349135</v>
      </c>
      <c r="AN18" s="7">
        <v>12.193</v>
      </c>
      <c r="AO18" s="10">
        <f t="shared" si="5"/>
        <v>30.415812351349135</v>
      </c>
      <c r="AP18" s="10"/>
      <c r="AQ18" s="10">
        <f t="shared" si="6"/>
        <v>227.25737390305915</v>
      </c>
      <c r="AR18" s="7">
        <f>AVERAGE(AQ18:AQ27)</f>
        <v>97.636131934412532</v>
      </c>
      <c r="AS18" s="10">
        <f t="shared" si="7"/>
        <v>227.25737390305915</v>
      </c>
      <c r="AT18" s="7">
        <f>AVERAGE(AS18:AS27)</f>
        <v>97.636131934412532</v>
      </c>
      <c r="AU18" s="7"/>
      <c r="AV18" s="7">
        <f t="shared" si="8"/>
        <v>4.6309453941535663</v>
      </c>
      <c r="AW18" s="7">
        <f t="shared" si="9"/>
        <v>3.8571785164538008</v>
      </c>
      <c r="AX18" s="7">
        <v>21.774000000000001</v>
      </c>
      <c r="AY18" s="7">
        <f t="shared" si="10"/>
        <v>58.308999999999997</v>
      </c>
      <c r="AZ18" s="7">
        <f t="shared" si="11"/>
        <v>6.3602531341645374</v>
      </c>
      <c r="BA18" s="7"/>
      <c r="BB18" s="7">
        <v>20.620999999999999</v>
      </c>
      <c r="BC18" s="7">
        <v>-3.2879999999999998</v>
      </c>
      <c r="BD18" s="7">
        <f t="shared" si="12"/>
        <v>5.5603192579410017</v>
      </c>
      <c r="BE18" s="7">
        <f t="shared" si="13"/>
        <v>-0.88658793075554099</v>
      </c>
      <c r="BF18" s="7"/>
      <c r="BG18" s="7">
        <v>50.05</v>
      </c>
      <c r="BH18" s="7">
        <v>8400000000</v>
      </c>
      <c r="BI18" s="41">
        <f t="shared" si="14"/>
        <v>420420000000</v>
      </c>
      <c r="BJ18" s="7">
        <v>80.082999999999998</v>
      </c>
      <c r="BK18" s="7">
        <f t="shared" si="15"/>
        <v>58.308999999999997</v>
      </c>
      <c r="BL18" s="7">
        <v>124.712</v>
      </c>
      <c r="BM18" s="7">
        <v>49.857999999999997</v>
      </c>
      <c r="BN18" s="7">
        <v>46.281999999999996</v>
      </c>
      <c r="BO18" s="7">
        <f t="shared" si="16"/>
        <v>28.572000000000017</v>
      </c>
      <c r="BP18" s="7">
        <v>96.525999999999996</v>
      </c>
      <c r="BQ18" s="7">
        <f t="shared" si="17"/>
        <v>0.38600000000000279</v>
      </c>
      <c r="BR18" s="7"/>
      <c r="BS18" s="7">
        <f t="shared" ref="BS18:BT18" si="146">D18</f>
        <v>370.86</v>
      </c>
      <c r="BT18" s="7">
        <f t="shared" si="146"/>
        <v>96.147999999999996</v>
      </c>
      <c r="BU18" s="37">
        <f t="shared" si="19"/>
        <v>20.000999999999994</v>
      </c>
      <c r="BV18" s="7">
        <f t="shared" si="131"/>
        <v>12.193</v>
      </c>
      <c r="BW18" s="7"/>
      <c r="BX18" s="7"/>
      <c r="BY18" s="7"/>
      <c r="BZ18" s="7"/>
      <c r="CA18" s="7"/>
      <c r="CB18" s="7"/>
      <c r="CC18" s="7"/>
      <c r="CD18" s="7"/>
      <c r="CE18" s="42">
        <v>42185</v>
      </c>
      <c r="CF18" s="43">
        <v>370.86</v>
      </c>
      <c r="CG18" s="43">
        <v>20.000999999999994</v>
      </c>
      <c r="CH18" s="43">
        <f t="shared" si="21"/>
        <v>5.3931402685649554E-2</v>
      </c>
      <c r="CI18" s="44">
        <v>0.15</v>
      </c>
      <c r="CJ18" s="43">
        <v>16</v>
      </c>
      <c r="CK18" s="43">
        <f t="shared" si="22"/>
        <v>4.2120842140369952</v>
      </c>
      <c r="CL18" s="43">
        <f t="shared" si="23"/>
        <v>3.5977938739346063</v>
      </c>
      <c r="CM18" s="43">
        <f t="shared" si="24"/>
        <v>3.0778215128081468</v>
      </c>
      <c r="CN18" s="43">
        <f t="shared" si="25"/>
        <v>2.6902765137121438</v>
      </c>
      <c r="CO18" s="43">
        <f t="shared" si="26"/>
        <v>2.6369724797123704</v>
      </c>
      <c r="CP18" s="21">
        <f t="shared" si="27"/>
        <v>2.2626128071155271</v>
      </c>
      <c r="CQ18" s="21">
        <f t="shared" si="28"/>
        <v>1.9442189952573921</v>
      </c>
      <c r="CR18" s="21">
        <f t="shared" si="29"/>
        <v>1.7710065814970237</v>
      </c>
      <c r="CS18" s="21">
        <f t="shared" si="30"/>
        <v>1.4416470192838253</v>
      </c>
      <c r="CT18" s="21">
        <f t="shared" si="31"/>
        <v>1.2439847578398984</v>
      </c>
      <c r="CU18" s="21">
        <f t="shared" si="32"/>
        <v>1.0748703016675443</v>
      </c>
      <c r="CV18" s="21">
        <f t="shared" si="33"/>
        <v>0.9299751964918237</v>
      </c>
      <c r="CW18" s="21">
        <f t="shared" si="34"/>
        <v>0.8056578878427505</v>
      </c>
      <c r="CX18" s="21">
        <f t="shared" si="35"/>
        <v>0.69884993711868504</v>
      </c>
      <c r="CY18" s="21">
        <f t="shared" si="36"/>
        <v>0.60696186398208329</v>
      </c>
      <c r="CZ18" s="21">
        <f t="shared" si="37"/>
        <v>0.5278050977644847</v>
      </c>
      <c r="DA18" s="21">
        <f>SUM(CZ3:CZ52)</f>
        <v>32.877843418384479</v>
      </c>
      <c r="DB18" s="43"/>
      <c r="DC18" s="43">
        <f t="shared" si="38"/>
        <v>30.091798236949849</v>
      </c>
      <c r="DD18" s="43">
        <f t="shared" si="39"/>
        <v>25.703210536906766</v>
      </c>
      <c r="DE18" s="43">
        <f t="shared" si="40"/>
        <v>21.988445450381739</v>
      </c>
      <c r="DF18" s="43">
        <f t="shared" si="41"/>
        <v>19.219762459269681</v>
      </c>
      <c r="DG18" s="43">
        <f t="shared" si="42"/>
        <v>18.838949979074904</v>
      </c>
      <c r="DH18" s="21">
        <f t="shared" si="43"/>
        <v>16.164465053466557</v>
      </c>
      <c r="DI18" s="21">
        <f t="shared" si="44"/>
        <v>13.889809120805232</v>
      </c>
      <c r="DJ18" s="21">
        <f t="shared" si="45"/>
        <v>12.652352141753887</v>
      </c>
      <c r="DK18" s="21">
        <f t="shared" si="46"/>
        <v>10.299355147890212</v>
      </c>
      <c r="DL18" s="21">
        <f t="shared" si="47"/>
        <v>8.8872245759021666</v>
      </c>
      <c r="DM18" s="21">
        <f t="shared" si="48"/>
        <v>7.6790440563553917</v>
      </c>
      <c r="DN18" s="21">
        <f t="shared" si="49"/>
        <v>6.6438904248256705</v>
      </c>
      <c r="DO18" s="21">
        <f t="shared" si="50"/>
        <v>5.7557478381314917</v>
      </c>
      <c r="DP18" s="21">
        <f t="shared" si="51"/>
        <v>4.9926948838292748</v>
      </c>
      <c r="DQ18" s="21">
        <f t="shared" si="52"/>
        <v>4.3362319033423367</v>
      </c>
      <c r="DR18" s="21">
        <f t="shared" si="53"/>
        <v>3.770723400408956</v>
      </c>
      <c r="DS18" s="21">
        <f>SUM(DR3:DR52)</f>
        <v>234.88453229756948</v>
      </c>
      <c r="DT18" s="43"/>
      <c r="DU18" s="43">
        <f t="shared" si="54"/>
        <v>33.392557650193169</v>
      </c>
      <c r="DV18" s="43">
        <f t="shared" si="55"/>
        <v>28.522587214306338</v>
      </c>
      <c r="DW18" s="43">
        <f t="shared" si="56"/>
        <v>24.400350771939266</v>
      </c>
      <c r="DX18" s="43">
        <f t="shared" si="57"/>
        <v>21.327971857664391</v>
      </c>
      <c r="DY18" s="43">
        <f t="shared" si="58"/>
        <v>20.905388182249382</v>
      </c>
      <c r="DZ18" s="21">
        <f t="shared" si="59"/>
        <v>17.937539888182073</v>
      </c>
      <c r="EA18" s="21">
        <f t="shared" si="60"/>
        <v>15.413377697287151</v>
      </c>
      <c r="EB18" s="21">
        <f t="shared" si="61"/>
        <v>14.040184470773136</v>
      </c>
      <c r="EC18" s="21">
        <f t="shared" si="62"/>
        <v>11.42908801353834</v>
      </c>
      <c r="ED18" s="21">
        <f t="shared" si="63"/>
        <v>9.8620613053501387</v>
      </c>
      <c r="EE18" s="21">
        <f t="shared" si="64"/>
        <v>8.5213558635175826</v>
      </c>
      <c r="EF18" s="21">
        <f t="shared" si="65"/>
        <v>7.3726565719206185</v>
      </c>
      <c r="EG18" s="21">
        <f t="shared" si="66"/>
        <v>6.387093918128774</v>
      </c>
      <c r="EH18" s="21">
        <f t="shared" si="67"/>
        <v>5.5403419372052936</v>
      </c>
      <c r="EI18" s="21">
        <f t="shared" si="68"/>
        <v>4.8118717491322238</v>
      </c>
      <c r="EJ18" s="21">
        <f t="shared" si="69"/>
        <v>4.1843328052252469</v>
      </c>
      <c r="EK18" s="21">
        <f>SUM(EJ3:EJ52)</f>
        <v>260.64893909378645</v>
      </c>
      <c r="EL18" s="43"/>
      <c r="EM18" s="21">
        <f t="shared" si="70"/>
        <v>26.611178819507209</v>
      </c>
      <c r="EN18" s="21">
        <f t="shared" si="71"/>
        <v>22.730204637394856</v>
      </c>
      <c r="EO18" s="21">
        <f t="shared" si="72"/>
        <v>19.445114221342681</v>
      </c>
      <c r="EP18" s="21">
        <f t="shared" si="73"/>
        <v>16.996675693646402</v>
      </c>
      <c r="EQ18" s="21">
        <f t="shared" si="74"/>
        <v>16.659910541648276</v>
      </c>
      <c r="ER18" s="21">
        <f t="shared" si="75"/>
        <v>14.294774498763054</v>
      </c>
      <c r="ES18" s="21">
        <f t="shared" si="76"/>
        <v>12.283220543088285</v>
      </c>
      <c r="ET18" s="21">
        <f t="shared" si="77"/>
        <v>11.188896146397781</v>
      </c>
      <c r="EU18" s="21">
        <f t="shared" si="78"/>
        <v>9.1080625826334636</v>
      </c>
      <c r="EV18" s="21">
        <f t="shared" si="79"/>
        <v>7.8592685135065432</v>
      </c>
      <c r="EW18" s="21">
        <f t="shared" si="80"/>
        <v>6.7908342644550572</v>
      </c>
      <c r="EX18" s="21">
        <f t="shared" si="81"/>
        <v>5.8754134518671597</v>
      </c>
      <c r="EY18" s="21">
        <f t="shared" si="82"/>
        <v>5.0899993996515125</v>
      </c>
      <c r="EZ18" s="21">
        <f t="shared" si="83"/>
        <v>4.4152062731059525</v>
      </c>
      <c r="FA18" s="21">
        <f t="shared" si="84"/>
        <v>3.8346742083696541</v>
      </c>
      <c r="FB18" s="21">
        <f t="shared" si="85"/>
        <v>3.3345762156537035</v>
      </c>
      <c r="FC18" s="21">
        <f>SUM(FB3:FB52)</f>
        <v>207.716210300515</v>
      </c>
      <c r="FD18" s="43"/>
      <c r="FE18" s="43">
        <f t="shared" si="86"/>
        <v>18.86437220715321</v>
      </c>
      <c r="FF18" s="43">
        <f t="shared" si="87"/>
        <v>16.113192261526315</v>
      </c>
      <c r="FG18" s="43">
        <f t="shared" si="88"/>
        <v>13.784427768871359</v>
      </c>
      <c r="FH18" s="43">
        <f t="shared" si="89"/>
        <v>12.048756605031794</v>
      </c>
      <c r="FI18" s="43">
        <f t="shared" si="90"/>
        <v>11.810027489843774</v>
      </c>
      <c r="FJ18" s="43">
        <f t="shared" si="91"/>
        <v>10.13340854198889</v>
      </c>
      <c r="FK18" s="43">
        <f t="shared" si="92"/>
        <v>8.7074400498752116</v>
      </c>
      <c r="FL18" s="43">
        <f t="shared" si="93"/>
        <v>7.9316855117333214</v>
      </c>
      <c r="FM18" s="43">
        <f t="shared" si="94"/>
        <v>6.4566054668308208</v>
      </c>
      <c r="FN18" s="43">
        <f t="shared" si="95"/>
        <v>5.571349075527074</v>
      </c>
      <c r="FO18" s="43">
        <f t="shared" si="96"/>
        <v>4.8139477785126532</v>
      </c>
      <c r="FP18" s="43">
        <f t="shared" si="97"/>
        <v>4.1650160249830463</v>
      </c>
      <c r="FQ18" s="43">
        <f t="shared" si="98"/>
        <v>3.6082446351014608</v>
      </c>
      <c r="FR18" s="43">
        <f t="shared" si="99"/>
        <v>3.129891203698687</v>
      </c>
      <c r="FS18" s="43">
        <f t="shared" si="100"/>
        <v>2.7183584030793915</v>
      </c>
      <c r="FT18" s="43">
        <f t="shared" si="101"/>
        <v>2.3638444321414216</v>
      </c>
      <c r="FU18" s="21">
        <f>SUM(FT3:FT52)</f>
        <v>147.24773867198374</v>
      </c>
      <c r="FV18" s="43"/>
      <c r="FW18" s="43">
        <f t="shared" si="102"/>
        <v>3.470373824835371E-2</v>
      </c>
      <c r="FX18" s="43">
        <f t="shared" si="103"/>
        <v>2.9642545240777661E-2</v>
      </c>
      <c r="FY18" s="43">
        <f t="shared" si="104"/>
        <v>2.5358446490620856E-2</v>
      </c>
      <c r="FZ18" s="43">
        <f t="shared" si="105"/>
        <v>2.2165428610478346E-2</v>
      </c>
      <c r="GA18" s="43">
        <f t="shared" si="106"/>
        <v>2.1726251910889869E-2</v>
      </c>
      <c r="GB18" s="43">
        <f t="shared" si="107"/>
        <v>1.8641869114068101E-2</v>
      </c>
      <c r="GC18" s="43">
        <f t="shared" si="108"/>
        <v>1.6018594045208508E-2</v>
      </c>
      <c r="GD18" s="43">
        <f t="shared" si="109"/>
        <v>1.4591481489274088E-2</v>
      </c>
      <c r="GE18" s="43">
        <f t="shared" si="110"/>
        <v>1.1877858623295271E-2</v>
      </c>
      <c r="GF18" s="43">
        <f t="shared" si="111"/>
        <v>1.0249301587358609E-2</v>
      </c>
      <c r="GG18" s="43">
        <f t="shared" si="112"/>
        <v>8.8559524702019211E-3</v>
      </c>
      <c r="GH18" s="43">
        <f t="shared" si="113"/>
        <v>7.6621487502457845E-3</v>
      </c>
      <c r="GI18" s="43">
        <f t="shared" si="114"/>
        <v>6.6378873347879251E-3</v>
      </c>
      <c r="GJ18" s="43">
        <f t="shared" si="115"/>
        <v>5.7578870839813364E-3</v>
      </c>
      <c r="GK18" s="43">
        <f t="shared" si="116"/>
        <v>5.000813037918544E-3</v>
      </c>
      <c r="GL18" s="43">
        <f t="shared" si="117"/>
        <v>4.3486333672825605E-3</v>
      </c>
      <c r="GM18" s="53">
        <f>SUM(GL3:GL52)</f>
        <v>0.27088349002130208</v>
      </c>
      <c r="GN18" s="21"/>
      <c r="GO18" s="21"/>
      <c r="GP18" s="21"/>
    </row>
    <row r="19" spans="1:198" ht="15.6">
      <c r="A19" s="7" t="s">
        <v>195</v>
      </c>
      <c r="B19" s="32">
        <v>42551</v>
      </c>
      <c r="C19" s="34">
        <v>40.401000000000003</v>
      </c>
      <c r="D19" s="7">
        <v>416.72847999999999</v>
      </c>
      <c r="E19" s="7">
        <v>86.132000000000005</v>
      </c>
      <c r="F19" s="7">
        <v>2251.6</v>
      </c>
      <c r="G19" s="7">
        <v>16.797999999999998</v>
      </c>
      <c r="H19" s="7">
        <f t="shared" si="0"/>
        <v>24.808220026193595</v>
      </c>
      <c r="I19" s="7">
        <f t="shared" si="1"/>
        <v>24.808220026193595</v>
      </c>
      <c r="J19" s="7">
        <v>-9.7360000000000007</v>
      </c>
      <c r="K19" s="37">
        <v>-3.9</v>
      </c>
      <c r="L19" s="7">
        <v>-2.0760000000000001</v>
      </c>
      <c r="M19" s="7">
        <v>-1.1000000000000001</v>
      </c>
      <c r="N19" s="37">
        <f t="shared" si="2"/>
        <v>23.589000000000002</v>
      </c>
      <c r="O19" s="7"/>
      <c r="P19" s="7">
        <v>8144000000</v>
      </c>
      <c r="Q19" s="7">
        <f t="shared" si="118"/>
        <v>-3.0476190476190474</v>
      </c>
      <c r="R19" s="10"/>
      <c r="S19" s="7">
        <v>56.85</v>
      </c>
      <c r="T19" s="7">
        <f t="shared" si="3"/>
        <v>462986400000</v>
      </c>
      <c r="U19" s="7">
        <f t="shared" si="119"/>
        <v>12.368138920347294</v>
      </c>
      <c r="V19" s="7">
        <v>71.997</v>
      </c>
      <c r="W19" s="7">
        <f t="shared" si="120"/>
        <v>-10.097024337250101</v>
      </c>
      <c r="X19" s="7">
        <v>50.391999999999996</v>
      </c>
      <c r="Y19" s="7">
        <f t="shared" si="121"/>
        <v>-13.577663825481491</v>
      </c>
      <c r="Z19" s="7"/>
      <c r="AA19" s="39">
        <v>0.1</v>
      </c>
      <c r="AB19" s="7">
        <v>71.997</v>
      </c>
      <c r="AC19" s="7">
        <v>80.082999999999998</v>
      </c>
      <c r="AD19" s="7">
        <f t="shared" si="126"/>
        <v>121.92999999999999</v>
      </c>
      <c r="AE19" s="7">
        <f t="shared" si="122"/>
        <v>214.71548000000001</v>
      </c>
      <c r="AF19" s="55">
        <f t="shared" si="123"/>
        <v>4.0699586850275082E-2</v>
      </c>
      <c r="AG19" s="39">
        <f t="shared" si="124"/>
        <v>0.94609053350024996</v>
      </c>
      <c r="AH19" s="7"/>
      <c r="AI19" s="7">
        <v>16.797999999999998</v>
      </c>
      <c r="AJ19" s="7">
        <v>16.797999999999998</v>
      </c>
      <c r="AK19" s="7"/>
      <c r="AL19" s="7">
        <v>16.797999999999998</v>
      </c>
      <c r="AM19" s="10">
        <f t="shared" si="4"/>
        <v>24.808220026193595</v>
      </c>
      <c r="AN19" s="7">
        <v>16.797999999999998</v>
      </c>
      <c r="AO19" s="10">
        <f t="shared" si="5"/>
        <v>24.808220026193595</v>
      </c>
      <c r="AP19" s="10"/>
      <c r="AQ19" s="10">
        <f t="shared" si="6"/>
        <v>164.95708774854151</v>
      </c>
      <c r="AR19" s="7"/>
      <c r="AS19" s="10">
        <f t="shared" si="7"/>
        <v>164.95708774854151</v>
      </c>
      <c r="AT19" s="7"/>
      <c r="AU19" s="7"/>
      <c r="AV19" s="7">
        <f t="shared" si="8"/>
        <v>5.7881367279192188</v>
      </c>
      <c r="AW19" s="7">
        <f t="shared" si="9"/>
        <v>4.8382538429387445</v>
      </c>
      <c r="AX19" s="7">
        <v>21.605</v>
      </c>
      <c r="AY19" s="7">
        <f t="shared" si="10"/>
        <v>50.391999999999996</v>
      </c>
      <c r="AZ19" s="7">
        <f t="shared" si="11"/>
        <v>8.2697348785521516</v>
      </c>
      <c r="BA19" s="7"/>
      <c r="BB19" s="7">
        <v>24.689</v>
      </c>
      <c r="BC19" s="7">
        <v>-1.698</v>
      </c>
      <c r="BD19" s="7">
        <f t="shared" si="12"/>
        <v>5.9244810913811312</v>
      </c>
      <c r="BE19" s="7">
        <f t="shared" si="13"/>
        <v>-0.40745955256045852</v>
      </c>
      <c r="BF19" s="7"/>
      <c r="BG19" s="7">
        <v>56.85</v>
      </c>
      <c r="BH19" s="7">
        <v>8144000000</v>
      </c>
      <c r="BI19" s="41">
        <f t="shared" si="14"/>
        <v>462986400000</v>
      </c>
      <c r="BJ19" s="7">
        <v>71.997</v>
      </c>
      <c r="BK19" s="7">
        <f t="shared" si="15"/>
        <v>50.391999999999996</v>
      </c>
      <c r="BL19" s="7">
        <v>139.66</v>
      </c>
      <c r="BM19" s="7">
        <v>59.356999999999999</v>
      </c>
      <c r="BN19" s="7">
        <v>62.113999999999997</v>
      </c>
      <c r="BO19" s="7">
        <f t="shared" si="16"/>
        <v>18.189</v>
      </c>
      <c r="BP19" s="7">
        <v>113.24</v>
      </c>
      <c r="BQ19" s="7">
        <f t="shared" si="17"/>
        <v>-8.2310000000000016</v>
      </c>
      <c r="BR19" s="7"/>
      <c r="BS19" s="7">
        <f t="shared" ref="BS19:BT19" si="147">D19</f>
        <v>416.72847999999999</v>
      </c>
      <c r="BT19" s="7">
        <f t="shared" si="147"/>
        <v>86.132000000000005</v>
      </c>
      <c r="BU19" s="37">
        <f t="shared" si="19"/>
        <v>23.589000000000002</v>
      </c>
      <c r="BV19" s="7">
        <f t="shared" si="131"/>
        <v>16.797999999999998</v>
      </c>
      <c r="BW19" s="7"/>
      <c r="BX19" s="7"/>
      <c r="BY19" s="7"/>
      <c r="BZ19" s="7"/>
      <c r="CA19" s="7"/>
      <c r="CB19" s="7"/>
      <c r="CC19" s="7"/>
      <c r="CD19" s="7"/>
      <c r="CE19" s="42">
        <v>42551</v>
      </c>
      <c r="CF19" s="43">
        <v>416.72847999999999</v>
      </c>
      <c r="CG19" s="43">
        <v>23.589000000000002</v>
      </c>
      <c r="CH19" s="43">
        <f t="shared" si="21"/>
        <v>5.6605202504997988E-2</v>
      </c>
      <c r="CI19" s="44"/>
      <c r="CJ19" s="43">
        <v>17</v>
      </c>
      <c r="CK19" s="43">
        <f t="shared" si="22"/>
        <v>4.1703804099376187</v>
      </c>
      <c r="CL19" s="43">
        <f t="shared" si="23"/>
        <v>3.5272488960143193</v>
      </c>
      <c r="CM19" s="43">
        <f t="shared" si="24"/>
        <v>2.9881762260273268</v>
      </c>
      <c r="CN19" s="43">
        <f t="shared" si="25"/>
        <v>2.5900418924734225</v>
      </c>
      <c r="CO19" s="43">
        <f t="shared" si="26"/>
        <v>2.5355504612618947</v>
      </c>
      <c r="CP19" s="21">
        <f t="shared" si="27"/>
        <v>2.1548693401100252</v>
      </c>
      <c r="CQ19" s="21">
        <f t="shared" si="28"/>
        <v>1.8341688634503697</v>
      </c>
      <c r="CR19" s="21">
        <f t="shared" si="29"/>
        <v>1.6610453775061185</v>
      </c>
      <c r="CS19" s="21">
        <f t="shared" si="30"/>
        <v>1.3348583511887271</v>
      </c>
      <c r="CT19" s="21">
        <f t="shared" si="31"/>
        <v>1.1412704200366042</v>
      </c>
      <c r="CU19" s="21">
        <f t="shared" si="32"/>
        <v>0.97715481969776741</v>
      </c>
      <c r="CV19" s="21">
        <f t="shared" si="33"/>
        <v>0.83781549233497632</v>
      </c>
      <c r="CW19" s="21">
        <f t="shared" si="34"/>
        <v>0.71933739985959866</v>
      </c>
      <c r="CX19" s="21">
        <f t="shared" si="35"/>
        <v>0.61845127178644699</v>
      </c>
      <c r="CY19" s="21">
        <f t="shared" si="36"/>
        <v>0.53242268770358181</v>
      </c>
      <c r="CZ19" s="21">
        <f t="shared" si="37"/>
        <v>0.45896095457781283</v>
      </c>
      <c r="DA19" s="21"/>
      <c r="DB19" s="43"/>
      <c r="DC19" s="43">
        <f t="shared" si="38"/>
        <v>29.793859640544404</v>
      </c>
      <c r="DD19" s="43">
        <f t="shared" si="39"/>
        <v>25.19922601657526</v>
      </c>
      <c r="DE19" s="43">
        <f t="shared" si="40"/>
        <v>21.348005291632756</v>
      </c>
      <c r="DF19" s="43">
        <f t="shared" si="41"/>
        <v>18.503670414238648</v>
      </c>
      <c r="DG19" s="43">
        <f t="shared" si="42"/>
        <v>18.114374979879713</v>
      </c>
      <c r="DH19" s="21">
        <f t="shared" si="43"/>
        <v>15.394728622349101</v>
      </c>
      <c r="DI19" s="21">
        <f t="shared" si="44"/>
        <v>13.103593510193614</v>
      </c>
      <c r="DJ19" s="21">
        <f t="shared" si="45"/>
        <v>11.866771845576709</v>
      </c>
      <c r="DK19" s="21">
        <f t="shared" si="46"/>
        <v>9.5364399517501965</v>
      </c>
      <c r="DL19" s="21">
        <f t="shared" si="47"/>
        <v>8.1534170421120784</v>
      </c>
      <c r="DM19" s="21">
        <f t="shared" si="48"/>
        <v>6.9809491421412648</v>
      </c>
      <c r="DN19" s="21">
        <f t="shared" si="49"/>
        <v>5.9854868692123153</v>
      </c>
      <c r="DO19" s="21">
        <f t="shared" si="50"/>
        <v>5.13906056976026</v>
      </c>
      <c r="DP19" s="21">
        <f t="shared" si="51"/>
        <v>4.4183140564860848</v>
      </c>
      <c r="DQ19" s="21">
        <f t="shared" si="52"/>
        <v>3.8037121959143301</v>
      </c>
      <c r="DR19" s="21">
        <f t="shared" si="53"/>
        <v>3.2788899133990927</v>
      </c>
      <c r="DS19" s="43"/>
      <c r="DT19" s="43"/>
      <c r="DU19" s="43">
        <f t="shared" si="54"/>
        <v>33.061938267517988</v>
      </c>
      <c r="DV19" s="43">
        <f t="shared" si="55"/>
        <v>27.963320798339545</v>
      </c>
      <c r="DW19" s="43">
        <f t="shared" si="56"/>
        <v>23.689660943630354</v>
      </c>
      <c r="DX19" s="43">
        <f t="shared" si="57"/>
        <v>20.533331912645028</v>
      </c>
      <c r="DY19" s="43">
        <f t="shared" si="58"/>
        <v>20.101334790624403</v>
      </c>
      <c r="DZ19" s="21">
        <f t="shared" si="59"/>
        <v>17.083371322078161</v>
      </c>
      <c r="EA19" s="21">
        <f t="shared" si="60"/>
        <v>14.540922355931274</v>
      </c>
      <c r="EB19" s="21">
        <f t="shared" si="61"/>
        <v>13.16843413128225</v>
      </c>
      <c r="EC19" s="21">
        <f t="shared" si="62"/>
        <v>10.582488901424389</v>
      </c>
      <c r="ED19" s="21">
        <f t="shared" si="63"/>
        <v>9.0477626654588423</v>
      </c>
      <c r="EE19" s="21">
        <f t="shared" si="64"/>
        <v>7.746687148652347</v>
      </c>
      <c r="EF19" s="21">
        <f t="shared" si="65"/>
        <v>6.642032947676233</v>
      </c>
      <c r="EG19" s="21">
        <f t="shared" si="66"/>
        <v>5.7027624269006907</v>
      </c>
      <c r="EH19" s="21">
        <f t="shared" si="67"/>
        <v>4.9029574665533575</v>
      </c>
      <c r="EI19" s="21">
        <f t="shared" si="68"/>
        <v>4.2209401308177394</v>
      </c>
      <c r="EJ19" s="21">
        <f t="shared" si="69"/>
        <v>3.638550265413258</v>
      </c>
      <c r="EK19" s="21"/>
      <c r="EL19" s="21"/>
      <c r="EM19" s="21">
        <f t="shared" si="70"/>
        <v>26.347701801492285</v>
      </c>
      <c r="EN19" s="21">
        <f t="shared" si="71"/>
        <v>22.284514350387113</v>
      </c>
      <c r="EO19" s="21">
        <f t="shared" si="72"/>
        <v>18.878751671206487</v>
      </c>
      <c r="EP19" s="21">
        <f t="shared" si="73"/>
        <v>16.363411662314817</v>
      </c>
      <c r="EQ19" s="21">
        <f t="shared" si="74"/>
        <v>16.019144751584882</v>
      </c>
      <c r="ER19" s="21">
        <f t="shared" si="75"/>
        <v>13.614070951202907</v>
      </c>
      <c r="ES19" s="21">
        <f t="shared" si="76"/>
        <v>11.587943908573854</v>
      </c>
      <c r="ET19" s="21">
        <f t="shared" si="77"/>
        <v>10.494181341584863</v>
      </c>
      <c r="EU19" s="21">
        <f t="shared" si="78"/>
        <v>8.4333912802161688</v>
      </c>
      <c r="EV19" s="21">
        <f t="shared" si="79"/>
        <v>7.2103380857858195</v>
      </c>
      <c r="EW19" s="21">
        <f t="shared" si="80"/>
        <v>6.173485694959143</v>
      </c>
      <c r="EX19" s="21">
        <f t="shared" si="81"/>
        <v>5.2931652719523958</v>
      </c>
      <c r="EY19" s="21">
        <f t="shared" si="82"/>
        <v>4.5446423211174212</v>
      </c>
      <c r="EZ19" s="21">
        <f t="shared" si="83"/>
        <v>3.9072621885893386</v>
      </c>
      <c r="FA19" s="21">
        <f t="shared" si="84"/>
        <v>3.3637493055874157</v>
      </c>
      <c r="FB19" s="21">
        <f t="shared" si="85"/>
        <v>2.8996314918727859</v>
      </c>
      <c r="FC19" s="21"/>
      <c r="FD19" s="43"/>
      <c r="FE19" s="43">
        <f t="shared" si="86"/>
        <v>18.677596244706148</v>
      </c>
      <c r="FF19" s="43">
        <f t="shared" si="87"/>
        <v>15.797247315221876</v>
      </c>
      <c r="FG19" s="43">
        <f t="shared" si="88"/>
        <v>13.382939581428502</v>
      </c>
      <c r="FH19" s="43">
        <f t="shared" si="89"/>
        <v>11.599842692819674</v>
      </c>
      <c r="FI19" s="43">
        <f t="shared" si="90"/>
        <v>11.355795663311321</v>
      </c>
      <c r="FJ19" s="43">
        <f t="shared" si="91"/>
        <v>9.6508652780846571</v>
      </c>
      <c r="FK19" s="43">
        <f t="shared" si="92"/>
        <v>8.2145660847879345</v>
      </c>
      <c r="FL19" s="43">
        <f t="shared" si="93"/>
        <v>7.4392098215469149</v>
      </c>
      <c r="FM19" s="43">
        <f t="shared" si="94"/>
        <v>5.9783383952137221</v>
      </c>
      <c r="FN19" s="43">
        <f t="shared" si="95"/>
        <v>5.1113294270890588</v>
      </c>
      <c r="FO19" s="43">
        <f t="shared" si="96"/>
        <v>4.3763161622842297</v>
      </c>
      <c r="FP19" s="43">
        <f t="shared" si="97"/>
        <v>3.7522666891739154</v>
      </c>
      <c r="FQ19" s="43">
        <f t="shared" si="98"/>
        <v>3.2216469956263039</v>
      </c>
      <c r="FR19" s="43">
        <f t="shared" si="99"/>
        <v>2.7698152245121128</v>
      </c>
      <c r="FS19" s="43">
        <f t="shared" si="100"/>
        <v>2.3845249149819221</v>
      </c>
      <c r="FT19" s="43">
        <f t="shared" si="101"/>
        <v>2.0555168975142801</v>
      </c>
      <c r="FU19" s="43"/>
      <c r="FV19" s="43"/>
      <c r="FW19" s="43">
        <f t="shared" si="102"/>
        <v>3.4360136879558127E-2</v>
      </c>
      <c r="FX19" s="43">
        <f t="shared" si="103"/>
        <v>2.9061318863507508E-2</v>
      </c>
      <c r="FY19" s="43">
        <f t="shared" si="104"/>
        <v>2.461985096176782E-2</v>
      </c>
      <c r="FZ19" s="43">
        <f t="shared" si="105"/>
        <v>2.1339586608720849E-2</v>
      </c>
      <c r="GA19" s="43">
        <f t="shared" si="106"/>
        <v>2.0890626837394104E-2</v>
      </c>
      <c r="GB19" s="43">
        <f t="shared" si="107"/>
        <v>1.7754161061017234E-2</v>
      </c>
      <c r="GC19" s="43">
        <f t="shared" si="108"/>
        <v>1.5111881174725006E-2</v>
      </c>
      <c r="GD19" s="43">
        <f t="shared" si="109"/>
        <v>1.3685501303014526E-2</v>
      </c>
      <c r="GE19" s="43">
        <f t="shared" si="110"/>
        <v>1.0998017243791918E-2</v>
      </c>
      <c r="GF19" s="43">
        <f t="shared" si="111"/>
        <v>9.4030289792280813E-3</v>
      </c>
      <c r="GG19" s="43">
        <f t="shared" si="112"/>
        <v>8.0508658820017467E-3</v>
      </c>
      <c r="GH19" s="43">
        <f t="shared" si="113"/>
        <v>6.902836711933139E-3</v>
      </c>
      <c r="GI19" s="43">
        <f t="shared" si="114"/>
        <v>5.9266851203463615E-3</v>
      </c>
      <c r="GJ19" s="43">
        <f t="shared" si="115"/>
        <v>5.0954752955587055E-3</v>
      </c>
      <c r="GK19" s="43">
        <f t="shared" si="116"/>
        <v>4.3866781034373184E-3</v>
      </c>
      <c r="GL19" s="43">
        <f t="shared" si="117"/>
        <v>3.7814203193761399E-3</v>
      </c>
      <c r="GM19" s="21"/>
      <c r="GN19" s="21"/>
      <c r="GO19" s="21"/>
      <c r="GP19" s="21"/>
    </row>
    <row r="20" spans="1:198" ht="15.6">
      <c r="A20" s="7" t="s">
        <v>195</v>
      </c>
      <c r="B20" s="32">
        <v>42916</v>
      </c>
      <c r="C20" s="34">
        <v>41.854999999999997</v>
      </c>
      <c r="D20" s="7">
        <v>554.05934000000002</v>
      </c>
      <c r="E20" s="7">
        <v>92.995000000000005</v>
      </c>
      <c r="F20" s="7">
        <v>2689.2</v>
      </c>
      <c r="G20" s="7">
        <v>21.204000000000001</v>
      </c>
      <c r="H20" s="7">
        <f t="shared" si="0"/>
        <v>26.129944350122617</v>
      </c>
      <c r="I20" s="7">
        <f t="shared" si="1"/>
        <v>26.129944350122617</v>
      </c>
      <c r="J20" s="7">
        <v>-34.073</v>
      </c>
      <c r="K20" s="37">
        <v>-2.4</v>
      </c>
      <c r="L20" s="7">
        <v>1.6519999999999999</v>
      </c>
      <c r="M20" s="7">
        <v>-1.6</v>
      </c>
      <c r="N20" s="37">
        <f t="shared" si="2"/>
        <v>5.4339999999999975</v>
      </c>
      <c r="O20" s="7"/>
      <c r="P20" s="7">
        <v>8038000000</v>
      </c>
      <c r="Q20" s="7">
        <f t="shared" si="118"/>
        <v>-1.3015717092337917</v>
      </c>
      <c r="R20" s="10"/>
      <c r="S20" s="7">
        <v>72.89</v>
      </c>
      <c r="T20" s="7">
        <f t="shared" si="3"/>
        <v>585889820000</v>
      </c>
      <c r="U20" s="7">
        <f t="shared" si="119"/>
        <v>32.954517531415192</v>
      </c>
      <c r="V20" s="7">
        <v>87.710999999999999</v>
      </c>
      <c r="W20" s="7">
        <f t="shared" si="120"/>
        <v>21.825909412892202</v>
      </c>
      <c r="X20" s="7">
        <v>42.482999999999997</v>
      </c>
      <c r="Y20" s="7">
        <f t="shared" si="121"/>
        <v>-15.694951579615813</v>
      </c>
      <c r="Z20" s="7"/>
      <c r="AA20" s="39">
        <v>0.1</v>
      </c>
      <c r="AB20" s="7">
        <v>87.710999999999999</v>
      </c>
      <c r="AC20" s="7">
        <v>71.997</v>
      </c>
      <c r="AD20" s="7">
        <f t="shared" si="126"/>
        <v>167.97999999999996</v>
      </c>
      <c r="AE20" s="7">
        <f t="shared" si="122"/>
        <v>314.08234000000004</v>
      </c>
      <c r="AF20" s="55">
        <f t="shared" si="123"/>
        <v>4.2731760154982049E-2</v>
      </c>
      <c r="AG20" s="39">
        <f t="shared" si="124"/>
        <v>0.94793796377725636</v>
      </c>
      <c r="AH20" s="7"/>
      <c r="AI20" s="7">
        <v>21.204000000000001</v>
      </c>
      <c r="AJ20" s="7">
        <v>21.204000000000001</v>
      </c>
      <c r="AK20" s="7"/>
      <c r="AL20" s="7">
        <v>21.204000000000001</v>
      </c>
      <c r="AM20" s="10">
        <f t="shared" si="4"/>
        <v>26.129944350122617</v>
      </c>
      <c r="AN20" s="7">
        <v>21.204000000000001</v>
      </c>
      <c r="AO20" s="10">
        <f t="shared" si="5"/>
        <v>26.129944350122617</v>
      </c>
      <c r="AP20" s="10"/>
      <c r="AQ20" s="10">
        <f t="shared" si="6"/>
        <v>130.68049235993209</v>
      </c>
      <c r="AR20" s="7"/>
      <c r="AS20" s="10">
        <f t="shared" si="7"/>
        <v>130.68049235993209</v>
      </c>
      <c r="AT20" s="7"/>
      <c r="AU20" s="7"/>
      <c r="AV20" s="7">
        <f t="shared" si="8"/>
        <v>6.3168740522853462</v>
      </c>
      <c r="AW20" s="7">
        <f t="shared" si="9"/>
        <v>5.9579476315930959</v>
      </c>
      <c r="AX20" s="7">
        <v>45.228000000000002</v>
      </c>
      <c r="AY20" s="7">
        <f t="shared" si="10"/>
        <v>42.482999999999997</v>
      </c>
      <c r="AZ20" s="7">
        <f t="shared" si="11"/>
        <v>13.041907115787494</v>
      </c>
      <c r="BA20" s="7"/>
      <c r="BB20" s="7">
        <v>7.0339999999999998</v>
      </c>
      <c r="BC20" s="7">
        <v>-19.100000000000001</v>
      </c>
      <c r="BD20" s="7">
        <f t="shared" si="12"/>
        <v>1.2695391074898221</v>
      </c>
      <c r="BE20" s="7">
        <f t="shared" si="13"/>
        <v>-3.4472841843980104</v>
      </c>
      <c r="BF20" s="7"/>
      <c r="BG20" s="7">
        <v>72.89</v>
      </c>
      <c r="BH20" s="7">
        <v>8038000000</v>
      </c>
      <c r="BI20" s="41">
        <f t="shared" si="14"/>
        <v>585889820000</v>
      </c>
      <c r="BJ20" s="7">
        <v>87.710999999999999</v>
      </c>
      <c r="BK20" s="7">
        <f t="shared" si="15"/>
        <v>42.482999999999997</v>
      </c>
      <c r="BL20" s="7">
        <v>162.696</v>
      </c>
      <c r="BM20" s="7">
        <v>55.744999999999997</v>
      </c>
      <c r="BN20" s="7">
        <v>106.85599999999999</v>
      </c>
      <c r="BO20" s="7">
        <f t="shared" si="16"/>
        <v>9.4999999999998863E-2</v>
      </c>
      <c r="BP20" s="7">
        <v>132.98099999999999</v>
      </c>
      <c r="BQ20" s="7">
        <f t="shared" si="17"/>
        <v>-29.620000000000005</v>
      </c>
      <c r="BR20" s="7"/>
      <c r="BS20" s="7">
        <f t="shared" ref="BS20:BT20" si="148">D20</f>
        <v>554.05934000000002</v>
      </c>
      <c r="BT20" s="7">
        <f t="shared" si="148"/>
        <v>92.995000000000005</v>
      </c>
      <c r="BU20" s="37">
        <f t="shared" si="19"/>
        <v>5.4339999999999975</v>
      </c>
      <c r="BV20" s="7">
        <f t="shared" si="131"/>
        <v>21.204000000000001</v>
      </c>
      <c r="BW20" s="7"/>
      <c r="BX20" s="7"/>
      <c r="BY20" s="7"/>
      <c r="BZ20" s="7"/>
      <c r="CA20" s="7"/>
      <c r="CB20" s="7"/>
      <c r="CC20" s="7"/>
      <c r="CD20" s="7"/>
      <c r="CE20" s="42">
        <v>42916</v>
      </c>
      <c r="CF20" s="43">
        <v>554.05934000000002</v>
      </c>
      <c r="CG20" s="43">
        <v>5.4339999999999975</v>
      </c>
      <c r="CH20" s="43">
        <f t="shared" si="21"/>
        <v>9.8076137476538119E-3</v>
      </c>
      <c r="CI20" s="44"/>
      <c r="CJ20" s="43">
        <v>18</v>
      </c>
      <c r="CK20" s="43">
        <f t="shared" si="22"/>
        <v>4.1290895147897215</v>
      </c>
      <c r="CL20" s="43">
        <f t="shared" si="23"/>
        <v>3.4580871529552155</v>
      </c>
      <c r="CM20" s="43">
        <f t="shared" si="24"/>
        <v>2.9011419670168221</v>
      </c>
      <c r="CN20" s="43">
        <f t="shared" si="25"/>
        <v>2.4935418238889211</v>
      </c>
      <c r="CO20" s="43">
        <f t="shared" si="26"/>
        <v>2.4380292896748985</v>
      </c>
      <c r="CP20" s="21">
        <f t="shared" si="27"/>
        <v>2.0522565143905003</v>
      </c>
      <c r="CQ20" s="21">
        <f t="shared" si="28"/>
        <v>1.7303479843871412</v>
      </c>
      <c r="CR20" s="21">
        <f t="shared" si="29"/>
        <v>1.5579116277491263</v>
      </c>
      <c r="CS20" s="21">
        <f t="shared" si="30"/>
        <v>1.2359799548043768</v>
      </c>
      <c r="CT20" s="21">
        <f t="shared" si="31"/>
        <v>1.0470370826023889</v>
      </c>
      <c r="CU20" s="21">
        <f t="shared" si="32"/>
        <v>0.88832256336160675</v>
      </c>
      <c r="CV20" s="21">
        <f t="shared" si="33"/>
        <v>0.75478873183331197</v>
      </c>
      <c r="CW20" s="21">
        <f t="shared" si="34"/>
        <v>0.64226553558892729</v>
      </c>
      <c r="CX20" s="21">
        <f t="shared" si="35"/>
        <v>0.5473020104304841</v>
      </c>
      <c r="CY20" s="21">
        <f t="shared" si="36"/>
        <v>0.46703744535401909</v>
      </c>
      <c r="CZ20" s="21">
        <f t="shared" si="37"/>
        <v>0.3990964822415764</v>
      </c>
      <c r="DA20" s="21"/>
      <c r="DB20" s="43"/>
      <c r="DC20" s="43">
        <f t="shared" si="38"/>
        <v>29.498870931232084</v>
      </c>
      <c r="DD20" s="43">
        <f t="shared" si="39"/>
        <v>24.705123545662023</v>
      </c>
      <c r="DE20" s="43">
        <f t="shared" si="40"/>
        <v>20.726218729740538</v>
      </c>
      <c r="DF20" s="43">
        <f t="shared" si="41"/>
        <v>17.8142586061795</v>
      </c>
      <c r="DG20" s="43">
        <f t="shared" si="42"/>
        <v>17.41766824988434</v>
      </c>
      <c r="DH20" s="21">
        <f t="shared" si="43"/>
        <v>14.661646306999144</v>
      </c>
      <c r="DI20" s="21">
        <f t="shared" si="44"/>
        <v>12.361880669993976</v>
      </c>
      <c r="DJ20" s="21">
        <f t="shared" si="45"/>
        <v>11.129967966213382</v>
      </c>
      <c r="DK20" s="21">
        <f t="shared" si="46"/>
        <v>8.8300369923612916</v>
      </c>
      <c r="DL20" s="21">
        <f t="shared" si="47"/>
        <v>7.4801991212037411</v>
      </c>
      <c r="DM20" s="21">
        <f t="shared" si="48"/>
        <v>6.346317401946604</v>
      </c>
      <c r="DN20" s="21">
        <f t="shared" si="49"/>
        <v>5.3923305128038876</v>
      </c>
      <c r="DO20" s="21">
        <f t="shared" si="50"/>
        <v>4.588446937285946</v>
      </c>
      <c r="DP20" s="21">
        <f t="shared" si="51"/>
        <v>3.910012439368217</v>
      </c>
      <c r="DQ20" s="21">
        <f t="shared" si="52"/>
        <v>3.3365896455388855</v>
      </c>
      <c r="DR20" s="21">
        <f t="shared" si="53"/>
        <v>2.8512086203470375</v>
      </c>
      <c r="DS20" s="43"/>
      <c r="DT20" s="43"/>
      <c r="DU20" s="43">
        <f t="shared" si="54"/>
        <v>32.734592344077214</v>
      </c>
      <c r="DV20" s="43">
        <f t="shared" si="55"/>
        <v>27.415020390528966</v>
      </c>
      <c r="DW20" s="43">
        <f t="shared" si="56"/>
        <v>22.999670819058597</v>
      </c>
      <c r="DX20" s="43">
        <f t="shared" si="57"/>
        <v>19.768298750982023</v>
      </c>
      <c r="DY20" s="43">
        <f t="shared" si="58"/>
        <v>19.32820652944654</v>
      </c>
      <c r="DZ20" s="21">
        <f t="shared" si="59"/>
        <v>16.269877449598251</v>
      </c>
      <c r="EA20" s="21">
        <f t="shared" si="60"/>
        <v>13.717851279180447</v>
      </c>
      <c r="EB20" s="21">
        <f t="shared" si="61"/>
        <v>12.350810477661087</v>
      </c>
      <c r="EC20" s="21">
        <f t="shared" si="62"/>
        <v>9.7986008346522109</v>
      </c>
      <c r="ED20" s="21">
        <f t="shared" si="63"/>
        <v>8.3006996930815067</v>
      </c>
      <c r="EE20" s="21">
        <f t="shared" si="64"/>
        <v>7.0424428624112245</v>
      </c>
      <c r="EF20" s="21">
        <f t="shared" si="65"/>
        <v>5.9838134663749836</v>
      </c>
      <c r="EG20" s="21">
        <f t="shared" si="66"/>
        <v>5.091752166875616</v>
      </c>
      <c r="EH20" s="21">
        <f t="shared" si="67"/>
        <v>4.3389004128790782</v>
      </c>
      <c r="EI20" s="21">
        <f t="shared" si="68"/>
        <v>3.7025790621208237</v>
      </c>
      <c r="EJ20" s="21">
        <f t="shared" si="69"/>
        <v>3.1639567525332684</v>
      </c>
      <c r="EK20" s="21"/>
      <c r="EL20" s="21"/>
      <c r="EM20" s="21">
        <f t="shared" si="70"/>
        <v>26.086833466824043</v>
      </c>
      <c r="EN20" s="21">
        <f t="shared" si="71"/>
        <v>21.84756308861482</v>
      </c>
      <c r="EO20" s="21">
        <f t="shared" si="72"/>
        <v>18.328885117676201</v>
      </c>
      <c r="EP20" s="21">
        <f t="shared" si="73"/>
        <v>15.753741852618482</v>
      </c>
      <c r="EQ20" s="21">
        <f t="shared" si="74"/>
        <v>15.403023799600847</v>
      </c>
      <c r="ER20" s="21">
        <f t="shared" si="75"/>
        <v>12.965781858288484</v>
      </c>
      <c r="ES20" s="21">
        <f t="shared" si="76"/>
        <v>10.932022555258353</v>
      </c>
      <c r="ET20" s="21">
        <f t="shared" si="77"/>
        <v>9.8426011457370688</v>
      </c>
      <c r="EU20" s="21">
        <f t="shared" si="78"/>
        <v>7.8086956298297858</v>
      </c>
      <c r="EV20" s="21">
        <f t="shared" si="79"/>
        <v>6.6149890695282734</v>
      </c>
      <c r="EW20" s="21">
        <f t="shared" si="80"/>
        <v>5.6122597226901298</v>
      </c>
      <c r="EX20" s="21">
        <f t="shared" si="81"/>
        <v>4.7686173621192749</v>
      </c>
      <c r="EY20" s="21">
        <f t="shared" si="82"/>
        <v>4.0577163581405546</v>
      </c>
      <c r="EZ20" s="21">
        <f t="shared" si="83"/>
        <v>3.4577541491941055</v>
      </c>
      <c r="FA20" s="21">
        <f t="shared" si="84"/>
        <v>2.9506572856029956</v>
      </c>
      <c r="FB20" s="21">
        <f t="shared" si="85"/>
        <v>2.5214186885850314</v>
      </c>
      <c r="FC20" s="21"/>
      <c r="FD20" s="43"/>
      <c r="FE20" s="43">
        <f t="shared" si="86"/>
        <v>18.492669549214007</v>
      </c>
      <c r="FF20" s="43">
        <f t="shared" si="87"/>
        <v>15.487497367864586</v>
      </c>
      <c r="FG20" s="43">
        <f t="shared" si="88"/>
        <v>12.993145224687867</v>
      </c>
      <c r="FH20" s="43">
        <f t="shared" si="89"/>
        <v>11.167654465023272</v>
      </c>
      <c r="FI20" s="43">
        <f t="shared" si="90"/>
        <v>10.919034291645501</v>
      </c>
      <c r="FJ20" s="43">
        <f t="shared" si="91"/>
        <v>9.1913002648425302</v>
      </c>
      <c r="FK20" s="43">
        <f t="shared" si="92"/>
        <v>7.7495906460263528</v>
      </c>
      <c r="FL20" s="43">
        <f t="shared" si="93"/>
        <v>6.9773117816046843</v>
      </c>
      <c r="FM20" s="43">
        <f t="shared" si="94"/>
        <v>5.5354985140867798</v>
      </c>
      <c r="FN20" s="43">
        <f t="shared" si="95"/>
        <v>4.6892930523752829</v>
      </c>
      <c r="FO20" s="43">
        <f t="shared" si="96"/>
        <v>3.9784692384402089</v>
      </c>
      <c r="FP20" s="43">
        <f t="shared" si="97"/>
        <v>3.3804204406972209</v>
      </c>
      <c r="FQ20" s="43">
        <f t="shared" si="98"/>
        <v>2.8764705318091996</v>
      </c>
      <c r="FR20" s="43">
        <f t="shared" si="99"/>
        <v>2.4511639154974452</v>
      </c>
      <c r="FS20" s="43">
        <f t="shared" si="100"/>
        <v>2.0916885219139663</v>
      </c>
      <c r="FT20" s="43">
        <f t="shared" si="101"/>
        <v>1.7874059978385046</v>
      </c>
      <c r="FU20" s="43"/>
      <c r="FV20" s="43"/>
      <c r="FW20" s="43">
        <f t="shared" si="102"/>
        <v>3.4019937504512994E-2</v>
      </c>
      <c r="FX20" s="43">
        <f t="shared" si="103"/>
        <v>2.849148908187011E-2</v>
      </c>
      <c r="FY20" s="43">
        <f t="shared" si="104"/>
        <v>2.3902767924046428E-2</v>
      </c>
      <c r="FZ20" s="43">
        <f t="shared" si="105"/>
        <v>2.054451392001622E-2</v>
      </c>
      <c r="GA20" s="43">
        <f t="shared" si="106"/>
        <v>2.0087141189802021E-2</v>
      </c>
      <c r="GB20" s="43">
        <f t="shared" si="107"/>
        <v>1.6908724820016416E-2</v>
      </c>
      <c r="GC20" s="43">
        <f t="shared" si="108"/>
        <v>1.4256491674268875E-2</v>
      </c>
      <c r="GD20" s="43">
        <f t="shared" si="109"/>
        <v>1.283577312231713E-2</v>
      </c>
      <c r="GE20" s="43">
        <f t="shared" si="110"/>
        <v>1.018334929980733E-2</v>
      </c>
      <c r="GF20" s="43">
        <f t="shared" si="111"/>
        <v>8.6266320910349352E-3</v>
      </c>
      <c r="GG20" s="43">
        <f t="shared" si="112"/>
        <v>7.3189689836379501E-3</v>
      </c>
      <c r="GH20" s="43">
        <f t="shared" si="113"/>
        <v>6.2187718125523766E-3</v>
      </c>
      <c r="GI20" s="43">
        <f t="shared" si="114"/>
        <v>5.2916831431663938E-3</v>
      </c>
      <c r="GJ20" s="43">
        <f t="shared" si="115"/>
        <v>4.5092701730608019E-3</v>
      </c>
      <c r="GK20" s="43">
        <f t="shared" si="116"/>
        <v>3.847963248629226E-3</v>
      </c>
      <c r="GL20" s="43">
        <f t="shared" si="117"/>
        <v>3.2881915820662092E-3</v>
      </c>
      <c r="GM20" s="21"/>
      <c r="GN20" s="21"/>
      <c r="GO20" s="21"/>
      <c r="GP20" s="21"/>
    </row>
    <row r="21" spans="1:198" ht="15.6">
      <c r="A21" s="7" t="s">
        <v>195</v>
      </c>
      <c r="B21" s="32">
        <v>43281</v>
      </c>
      <c r="C21" s="34">
        <v>31.317</v>
      </c>
      <c r="D21" s="7">
        <v>785.62586999999996</v>
      </c>
      <c r="E21" s="7">
        <v>114.509</v>
      </c>
      <c r="F21" s="7">
        <v>2498.9</v>
      </c>
      <c r="G21" s="7">
        <v>16.571000000000002</v>
      </c>
      <c r="H21" s="7">
        <f t="shared" si="0"/>
        <v>47.409683784925463</v>
      </c>
      <c r="I21" s="7">
        <f t="shared" si="1"/>
        <v>47.409683784925463</v>
      </c>
      <c r="J21" s="7">
        <v>-12.52</v>
      </c>
      <c r="K21" s="37">
        <v>-5.5</v>
      </c>
      <c r="L21" s="7">
        <v>20.466999999999999</v>
      </c>
      <c r="M21" s="7">
        <v>-2.4</v>
      </c>
      <c r="N21" s="37">
        <f t="shared" si="2"/>
        <v>31.363999999999997</v>
      </c>
      <c r="O21" s="7"/>
      <c r="P21" s="7">
        <v>7967000000</v>
      </c>
      <c r="Q21" s="7">
        <f t="shared" si="118"/>
        <v>-0.8833043045533715</v>
      </c>
      <c r="R21" s="10"/>
      <c r="S21" s="7">
        <v>102.69</v>
      </c>
      <c r="T21" s="7">
        <f t="shared" si="3"/>
        <v>818131230000</v>
      </c>
      <c r="U21" s="7">
        <f t="shared" si="119"/>
        <v>41.794535942666343</v>
      </c>
      <c r="V21" s="7">
        <v>82.718000000000004</v>
      </c>
      <c r="W21" s="7">
        <f t="shared" si="120"/>
        <v>-5.6925585160356107</v>
      </c>
      <c r="X21" s="7">
        <v>38.982000000000006</v>
      </c>
      <c r="Y21" s="7">
        <f t="shared" si="121"/>
        <v>-8.2409434361979859</v>
      </c>
      <c r="Z21" s="7"/>
      <c r="AA21" s="39">
        <v>0.1</v>
      </c>
      <c r="AB21" s="7">
        <v>82.718000000000004</v>
      </c>
      <c r="AC21" s="7">
        <v>87.710999999999999</v>
      </c>
      <c r="AD21" s="7">
        <f t="shared" si="126"/>
        <v>212.04</v>
      </c>
      <c r="AE21" s="7">
        <f t="shared" si="122"/>
        <v>485.87486999999999</v>
      </c>
      <c r="AF21" s="55">
        <f t="shared" si="123"/>
        <v>6.9113127497778676E-2</v>
      </c>
      <c r="AG21" s="39">
        <f t="shared" si="124"/>
        <v>0.97192102499798061</v>
      </c>
      <c r="AH21" s="7"/>
      <c r="AI21" s="7">
        <v>16.571000000000002</v>
      </c>
      <c r="AJ21" s="7">
        <v>16.571000000000002</v>
      </c>
      <c r="AK21" s="7"/>
      <c r="AL21" s="7">
        <v>16.571000000000002</v>
      </c>
      <c r="AM21" s="10">
        <f t="shared" si="4"/>
        <v>47.409683784925463</v>
      </c>
      <c r="AN21" s="7">
        <v>16.571000000000002</v>
      </c>
      <c r="AO21" s="10">
        <f t="shared" si="5"/>
        <v>47.409683784925463</v>
      </c>
      <c r="AP21" s="10"/>
      <c r="AQ21" s="10">
        <f t="shared" si="6"/>
        <v>167.21677388208315</v>
      </c>
      <c r="AR21" s="7"/>
      <c r="AS21" s="10">
        <f t="shared" si="7"/>
        <v>167.21677388208315</v>
      </c>
      <c r="AT21" s="7"/>
      <c r="AU21" s="7"/>
      <c r="AV21" s="7">
        <f t="shared" si="8"/>
        <v>9.4976410213012876</v>
      </c>
      <c r="AW21" s="7">
        <f t="shared" si="9"/>
        <v>6.8608220314560429</v>
      </c>
      <c r="AX21" s="7">
        <v>43.735999999999997</v>
      </c>
      <c r="AY21" s="7">
        <f t="shared" si="10"/>
        <v>38.982000000000006</v>
      </c>
      <c r="AZ21" s="7">
        <f t="shared" si="11"/>
        <v>20.153554717561949</v>
      </c>
      <c r="BA21" s="7"/>
      <c r="BB21" s="7">
        <v>33.764000000000003</v>
      </c>
      <c r="BC21" s="7">
        <v>25.173999999999999</v>
      </c>
      <c r="BD21" s="7">
        <f t="shared" si="12"/>
        <v>4.297719982158938</v>
      </c>
      <c r="BE21" s="7">
        <f t="shared" si="13"/>
        <v>3.2043242160546472</v>
      </c>
      <c r="BF21" s="7"/>
      <c r="BG21" s="7">
        <v>102.69</v>
      </c>
      <c r="BH21" s="7">
        <v>7967000000</v>
      </c>
      <c r="BI21" s="41">
        <f t="shared" si="14"/>
        <v>818131230000</v>
      </c>
      <c r="BJ21" s="7">
        <v>82.718000000000004</v>
      </c>
      <c r="BK21" s="7">
        <f t="shared" si="15"/>
        <v>38.982000000000006</v>
      </c>
      <c r="BL21" s="7">
        <v>169.66200000000001</v>
      </c>
      <c r="BM21" s="7">
        <v>58.488</v>
      </c>
      <c r="BN21" s="7">
        <v>117.642</v>
      </c>
      <c r="BO21" s="7">
        <f t="shared" si="16"/>
        <v>-6.4679999999999893</v>
      </c>
      <c r="BP21" s="7">
        <v>133.768</v>
      </c>
      <c r="BQ21" s="7">
        <f t="shared" si="17"/>
        <v>-42.361999999999995</v>
      </c>
      <c r="BR21" s="7"/>
      <c r="BS21" s="7">
        <f t="shared" ref="BS21:BT21" si="149">D21</f>
        <v>785.62586999999996</v>
      </c>
      <c r="BT21" s="7">
        <f t="shared" si="149"/>
        <v>114.509</v>
      </c>
      <c r="BU21" s="37">
        <f t="shared" si="19"/>
        <v>31.363999999999997</v>
      </c>
      <c r="BV21" s="7">
        <f t="shared" si="131"/>
        <v>16.571000000000002</v>
      </c>
      <c r="BW21" s="7">
        <f t="shared" ref="BW21:BZ21" si="150">((BS21/BS16)^(1/5)-1)*100</f>
        <v>20.604888920950582</v>
      </c>
      <c r="BX21" s="7">
        <f t="shared" si="150"/>
        <v>7.8253796292258482</v>
      </c>
      <c r="BY21" s="7">
        <f t="shared" si="150"/>
        <v>6.2147786111714565</v>
      </c>
      <c r="BZ21" s="7">
        <f t="shared" si="150"/>
        <v>-5.392015063465772</v>
      </c>
      <c r="CA21" s="7"/>
      <c r="CB21" s="7"/>
      <c r="CC21" s="7"/>
      <c r="CD21" s="7"/>
      <c r="CE21" s="42">
        <v>43281</v>
      </c>
      <c r="CF21" s="43">
        <v>785.62586999999996</v>
      </c>
      <c r="CG21" s="43">
        <v>31.363999999999997</v>
      </c>
      <c r="CH21" s="43">
        <f t="shared" si="21"/>
        <v>3.9922310603137341E-2</v>
      </c>
      <c r="CI21" s="44"/>
      <c r="CJ21" s="43">
        <v>19</v>
      </c>
      <c r="CK21" s="43">
        <f t="shared" si="22"/>
        <v>4.0882074403858635</v>
      </c>
      <c r="CL21" s="43">
        <f t="shared" si="23"/>
        <v>3.3902815225051133</v>
      </c>
      <c r="CM21" s="43">
        <f t="shared" si="24"/>
        <v>2.8166426864240992</v>
      </c>
      <c r="CN21" s="43">
        <f t="shared" si="25"/>
        <v>2.4006371655809389</v>
      </c>
      <c r="CO21" s="43">
        <f t="shared" si="26"/>
        <v>2.3442589323797103</v>
      </c>
      <c r="CP21" s="21">
        <f t="shared" si="27"/>
        <v>1.9545300137052384</v>
      </c>
      <c r="CQ21" s="21">
        <f t="shared" si="28"/>
        <v>1.6324037588557934</v>
      </c>
      <c r="CR21" s="21">
        <f t="shared" si="29"/>
        <v>1.4611814178851303</v>
      </c>
      <c r="CS21" s="21">
        <f t="shared" si="30"/>
        <v>1.1444258840781267</v>
      </c>
      <c r="CT21" s="21">
        <f t="shared" si="31"/>
        <v>0.96058447945173286</v>
      </c>
      <c r="CU21" s="21">
        <f t="shared" si="32"/>
        <v>0.80756596669236957</v>
      </c>
      <c r="CV21" s="21">
        <f t="shared" si="33"/>
        <v>0.67998984849847921</v>
      </c>
      <c r="CW21" s="21">
        <f t="shared" si="34"/>
        <v>0.5734513710615422</v>
      </c>
      <c r="CX21" s="21">
        <f t="shared" si="35"/>
        <v>0.48433806232786214</v>
      </c>
      <c r="CY21" s="21">
        <f t="shared" si="36"/>
        <v>0.40968196960878867</v>
      </c>
      <c r="CZ21" s="21">
        <f t="shared" si="37"/>
        <v>0.34704041934050123</v>
      </c>
      <c r="DA21" s="21"/>
      <c r="DB21" s="43"/>
      <c r="DC21" s="43">
        <f t="shared" si="38"/>
        <v>29.20680290220999</v>
      </c>
      <c r="DD21" s="43">
        <f t="shared" si="39"/>
        <v>24.220709358492179</v>
      </c>
      <c r="DE21" s="43">
        <f t="shared" si="40"/>
        <v>20.122542456058778</v>
      </c>
      <c r="DF21" s="43">
        <f t="shared" si="41"/>
        <v>17.150532979858959</v>
      </c>
      <c r="DG21" s="43">
        <f t="shared" si="42"/>
        <v>16.747757932581095</v>
      </c>
      <c r="DH21" s="21">
        <f t="shared" si="43"/>
        <v>13.963472673332518</v>
      </c>
      <c r="DI21" s="21">
        <f t="shared" si="44"/>
        <v>11.662151575466014</v>
      </c>
      <c r="DJ21" s="21">
        <f t="shared" si="45"/>
        <v>10.438911992321685</v>
      </c>
      <c r="DK21" s="21">
        <f t="shared" si="46"/>
        <v>8.175960178112307</v>
      </c>
      <c r="DL21" s="21">
        <f t="shared" si="47"/>
        <v>6.8625680011043491</v>
      </c>
      <c r="DM21" s="21">
        <f t="shared" si="48"/>
        <v>5.7693794563150931</v>
      </c>
      <c r="DN21" s="21">
        <f t="shared" si="49"/>
        <v>4.8579554169404391</v>
      </c>
      <c r="DO21" s="21">
        <f t="shared" si="50"/>
        <v>4.096827622576737</v>
      </c>
      <c r="DP21" s="21">
        <f t="shared" si="51"/>
        <v>3.4601879994409006</v>
      </c>
      <c r="DQ21" s="21">
        <f t="shared" si="52"/>
        <v>2.9268330224025312</v>
      </c>
      <c r="DR21" s="21">
        <f t="shared" si="53"/>
        <v>2.4793118437800326</v>
      </c>
      <c r="DS21" s="43"/>
      <c r="DT21" s="43"/>
      <c r="DU21" s="43">
        <f t="shared" si="54"/>
        <v>32.410487469383391</v>
      </c>
      <c r="DV21" s="43">
        <f t="shared" si="55"/>
        <v>26.877470971106831</v>
      </c>
      <c r="DW21" s="43">
        <f t="shared" si="56"/>
        <v>22.329777494231649</v>
      </c>
      <c r="DX21" s="43">
        <f t="shared" si="57"/>
        <v>19.031769279851762</v>
      </c>
      <c r="DY21" s="43">
        <f t="shared" si="58"/>
        <v>18.584813970621674</v>
      </c>
      <c r="DZ21" s="21">
        <f t="shared" si="59"/>
        <v>15.495121380569762</v>
      </c>
      <c r="EA21" s="21">
        <f t="shared" si="60"/>
        <v>12.941369131302308</v>
      </c>
      <c r="EB21" s="21">
        <f t="shared" si="61"/>
        <v>11.58395280215821</v>
      </c>
      <c r="EC21" s="21">
        <f t="shared" si="62"/>
        <v>9.072778550603898</v>
      </c>
      <c r="ED21" s="21">
        <f t="shared" si="63"/>
        <v>7.6153208193408304</v>
      </c>
      <c r="EE21" s="21">
        <f t="shared" si="64"/>
        <v>6.4022207840102023</v>
      </c>
      <c r="EF21" s="21">
        <f t="shared" si="65"/>
        <v>5.390822942680165</v>
      </c>
      <c r="EG21" s="21">
        <f t="shared" si="66"/>
        <v>4.5462072918532286</v>
      </c>
      <c r="EH21" s="21">
        <f t="shared" si="67"/>
        <v>3.8397348786540522</v>
      </c>
      <c r="EI21" s="21">
        <f t="shared" si="68"/>
        <v>3.2478763702814244</v>
      </c>
      <c r="EJ21" s="21">
        <f t="shared" si="69"/>
        <v>2.7512667413332772</v>
      </c>
      <c r="EK21" s="21"/>
      <c r="EL21" s="21"/>
      <c r="EM21" s="21">
        <f t="shared" si="70"/>
        <v>25.828547986954504</v>
      </c>
      <c r="EN21" s="21">
        <f t="shared" si="71"/>
        <v>21.419179498641981</v>
      </c>
      <c r="EO21" s="21">
        <f t="shared" si="72"/>
        <v>17.795034094831262</v>
      </c>
      <c r="EP21" s="21">
        <f t="shared" si="73"/>
        <v>15.166787188426381</v>
      </c>
      <c r="EQ21" s="21">
        <f t="shared" si="74"/>
        <v>14.810599807308506</v>
      </c>
      <c r="ER21" s="21">
        <f t="shared" si="75"/>
        <v>12.34836367456046</v>
      </c>
      <c r="ES21" s="21">
        <f t="shared" si="76"/>
        <v>10.313228825715425</v>
      </c>
      <c r="ET21" s="21">
        <f t="shared" si="77"/>
        <v>9.231477345467141</v>
      </c>
      <c r="EU21" s="21">
        <f t="shared" si="78"/>
        <v>7.2302737313238747</v>
      </c>
      <c r="EV21" s="21">
        <f t="shared" si="79"/>
        <v>6.0687973114938281</v>
      </c>
      <c r="EW21" s="21">
        <f t="shared" si="80"/>
        <v>5.1020542933546622</v>
      </c>
      <c r="EX21" s="21">
        <f t="shared" si="81"/>
        <v>4.2960516775849324</v>
      </c>
      <c r="EY21" s="21">
        <f t="shared" si="82"/>
        <v>3.6229610340540659</v>
      </c>
      <c r="EZ21" s="21">
        <f t="shared" si="83"/>
        <v>3.0599594240655805</v>
      </c>
      <c r="FA21" s="21">
        <f t="shared" si="84"/>
        <v>2.5882958645640315</v>
      </c>
      <c r="FB21" s="21">
        <f t="shared" si="85"/>
        <v>2.1925379900739403</v>
      </c>
      <c r="FC21" s="21"/>
      <c r="FD21" s="43"/>
      <c r="FE21" s="43">
        <f t="shared" si="86"/>
        <v>18.309573811102982</v>
      </c>
      <c r="FF21" s="43">
        <f t="shared" si="87"/>
        <v>15.183820948886849</v>
      </c>
      <c r="FG21" s="43">
        <f t="shared" si="88"/>
        <v>12.614704101638706</v>
      </c>
      <c r="FH21" s="43">
        <f t="shared" si="89"/>
        <v>10.751568754234402</v>
      </c>
      <c r="FI21" s="43">
        <f t="shared" si="90"/>
        <v>10.499071434274519</v>
      </c>
      <c r="FJ21" s="43">
        <f t="shared" si="91"/>
        <v>8.7536192998500297</v>
      </c>
      <c r="FK21" s="43">
        <f t="shared" si="92"/>
        <v>7.3109345717229735</v>
      </c>
      <c r="FL21" s="43">
        <f t="shared" si="93"/>
        <v>6.5440928358700834</v>
      </c>
      <c r="FM21" s="43">
        <f t="shared" si="94"/>
        <v>5.1254615871173881</v>
      </c>
      <c r="FN21" s="43">
        <f t="shared" si="95"/>
        <v>4.3021037177754886</v>
      </c>
      <c r="FO21" s="43">
        <f t="shared" si="96"/>
        <v>3.6167902167638251</v>
      </c>
      <c r="FP21" s="43">
        <f t="shared" si="97"/>
        <v>3.0454238204479465</v>
      </c>
      <c r="FQ21" s="43">
        <f t="shared" si="98"/>
        <v>2.5682772605439279</v>
      </c>
      <c r="FR21" s="43">
        <f t="shared" si="99"/>
        <v>2.1691716066349076</v>
      </c>
      <c r="FS21" s="43">
        <f t="shared" si="100"/>
        <v>1.8348144929069881</v>
      </c>
      <c r="FT21" s="43">
        <f t="shared" si="101"/>
        <v>1.5542660850769605</v>
      </c>
      <c r="FU21" s="43"/>
      <c r="FV21" s="43"/>
      <c r="FW21" s="43">
        <f t="shared" si="102"/>
        <v>3.3683106440111882E-2</v>
      </c>
      <c r="FX21" s="43">
        <f t="shared" si="103"/>
        <v>2.793283243320599E-2</v>
      </c>
      <c r="FY21" s="43">
        <f t="shared" si="104"/>
        <v>2.3206570800045078E-2</v>
      </c>
      <c r="FZ21" s="43">
        <f t="shared" si="105"/>
        <v>1.9779064137880255E-2</v>
      </c>
      <c r="GA21" s="43">
        <f t="shared" si="106"/>
        <v>1.9314558836348097E-2</v>
      </c>
      <c r="GB21" s="43">
        <f t="shared" si="107"/>
        <v>1.6103547447634679E-2</v>
      </c>
      <c r="GC21" s="43">
        <f t="shared" si="108"/>
        <v>1.3449520447423464E-2</v>
      </c>
      <c r="GD21" s="43">
        <f t="shared" si="109"/>
        <v>1.203880427904439E-2</v>
      </c>
      <c r="GE21" s="43">
        <f t="shared" si="110"/>
        <v>9.4290271294512305E-3</v>
      </c>
      <c r="GF21" s="43">
        <f t="shared" si="111"/>
        <v>7.9143413679219586E-3</v>
      </c>
      <c r="GG21" s="43">
        <f t="shared" si="112"/>
        <v>6.6536081669435893E-3</v>
      </c>
      <c r="GH21" s="43">
        <f t="shared" si="113"/>
        <v>5.6024971284255641E-3</v>
      </c>
      <c r="GI21" s="43">
        <f t="shared" si="114"/>
        <v>4.724717092112851E-3</v>
      </c>
      <c r="GJ21" s="43">
        <f t="shared" si="115"/>
        <v>3.9905045779299137E-3</v>
      </c>
      <c r="GK21" s="43">
        <f t="shared" si="116"/>
        <v>3.3754063584466895E-3</v>
      </c>
      <c r="GL21" s="43">
        <f t="shared" si="117"/>
        <v>2.8592970278836605E-3</v>
      </c>
      <c r="GM21" s="21"/>
      <c r="GN21" s="21"/>
      <c r="GO21" s="21"/>
      <c r="GP21" s="21"/>
    </row>
    <row r="22" spans="1:198" ht="15.6">
      <c r="A22" s="7" t="s">
        <v>195</v>
      </c>
      <c r="B22" s="32">
        <v>43646</v>
      </c>
      <c r="C22" s="34">
        <v>59.119</v>
      </c>
      <c r="D22" s="7">
        <v>1057.6142</v>
      </c>
      <c r="E22" s="7">
        <v>129.255</v>
      </c>
      <c r="F22" s="7">
        <v>3230.78</v>
      </c>
      <c r="G22" s="7">
        <v>39.237000000000002</v>
      </c>
      <c r="H22" s="7">
        <f t="shared" si="0"/>
        <v>26.954512322552691</v>
      </c>
      <c r="I22" s="7">
        <f t="shared" si="1"/>
        <v>26.954512322552691</v>
      </c>
      <c r="J22" s="7">
        <v>-16.312999999999999</v>
      </c>
      <c r="K22" s="37">
        <v>-8.4</v>
      </c>
      <c r="L22" s="7">
        <v>3.8660000000000001</v>
      </c>
      <c r="M22" s="7">
        <v>-2.4</v>
      </c>
      <c r="N22" s="37">
        <f t="shared" si="2"/>
        <v>35.872</v>
      </c>
      <c r="O22" s="7"/>
      <c r="P22" s="7">
        <v>7895000000</v>
      </c>
      <c r="Q22" s="7">
        <f t="shared" si="118"/>
        <v>-0.90372787749466543</v>
      </c>
      <c r="R22" s="10"/>
      <c r="S22" s="7">
        <v>133.96</v>
      </c>
      <c r="T22" s="7">
        <f t="shared" si="3"/>
        <v>1057614200000.0001</v>
      </c>
      <c r="U22" s="7">
        <f t="shared" si="119"/>
        <v>34.62059236924059</v>
      </c>
      <c r="V22" s="7">
        <v>102.33</v>
      </c>
      <c r="W22" s="7">
        <f t="shared" si="120"/>
        <v>23.709470731884224</v>
      </c>
      <c r="X22" s="7">
        <v>52.553999999999995</v>
      </c>
      <c r="Y22" s="7">
        <f t="shared" si="121"/>
        <v>34.816068954902228</v>
      </c>
      <c r="Z22" s="7"/>
      <c r="AA22" s="39">
        <v>0.1</v>
      </c>
      <c r="AB22" s="7">
        <v>102.33</v>
      </c>
      <c r="AC22" s="7">
        <v>82.718000000000004</v>
      </c>
      <c r="AD22" s="7">
        <f t="shared" si="126"/>
        <v>165.71</v>
      </c>
      <c r="AE22" s="7">
        <f t="shared" si="122"/>
        <v>809.18619999999999</v>
      </c>
      <c r="AF22" s="55">
        <f t="shared" si="123"/>
        <v>5.3647524134900267E-2</v>
      </c>
      <c r="AG22" s="39">
        <f t="shared" si="124"/>
        <v>0.95786138557718203</v>
      </c>
      <c r="AH22" s="7"/>
      <c r="AI22" s="7">
        <v>39.237000000000002</v>
      </c>
      <c r="AJ22" s="7">
        <v>39.237000000000002</v>
      </c>
      <c r="AK22" s="7"/>
      <c r="AL22" s="7">
        <v>39.237000000000002</v>
      </c>
      <c r="AM22" s="10">
        <f t="shared" si="4"/>
        <v>26.954512322552691</v>
      </c>
      <c r="AN22" s="7">
        <v>39.237000000000002</v>
      </c>
      <c r="AO22" s="10">
        <f t="shared" si="5"/>
        <v>26.954512322552691</v>
      </c>
      <c r="AP22" s="10"/>
      <c r="AQ22" s="10">
        <f t="shared" si="6"/>
        <v>70.620821163697528</v>
      </c>
      <c r="AR22" s="7"/>
      <c r="AS22" s="10">
        <f t="shared" si="7"/>
        <v>70.620821163697528</v>
      </c>
      <c r="AT22" s="7"/>
      <c r="AU22" s="7"/>
      <c r="AV22" s="7">
        <f t="shared" si="8"/>
        <v>10.335328838072902</v>
      </c>
      <c r="AW22" s="7">
        <f t="shared" si="9"/>
        <v>8.1823852075354928</v>
      </c>
      <c r="AX22" s="7">
        <v>49.776000000000003</v>
      </c>
      <c r="AY22" s="7">
        <f t="shared" si="10"/>
        <v>52.553999999999995</v>
      </c>
      <c r="AZ22" s="7">
        <f t="shared" si="11"/>
        <v>20.124333066940672</v>
      </c>
      <c r="BA22" s="7"/>
      <c r="BB22" s="7">
        <v>38.271999999999998</v>
      </c>
      <c r="BC22" s="7">
        <v>22.486000000000001</v>
      </c>
      <c r="BD22" s="7">
        <f t="shared" si="12"/>
        <v>3.6187108682920481</v>
      </c>
      <c r="BE22" s="7">
        <f t="shared" si="13"/>
        <v>2.1261060980459603</v>
      </c>
      <c r="BF22" s="7"/>
      <c r="BG22" s="7">
        <v>133.96</v>
      </c>
      <c r="BH22" s="7">
        <v>7895000000</v>
      </c>
      <c r="BI22" s="41">
        <f t="shared" si="14"/>
        <v>1057614200000.0001</v>
      </c>
      <c r="BJ22" s="7">
        <v>102.33</v>
      </c>
      <c r="BK22" s="7">
        <f t="shared" si="15"/>
        <v>52.553999999999995</v>
      </c>
      <c r="BL22" s="7">
        <v>175.55199999999999</v>
      </c>
      <c r="BM22" s="7">
        <v>69.42</v>
      </c>
      <c r="BN22" s="7">
        <v>114.806</v>
      </c>
      <c r="BO22" s="7">
        <f t="shared" si="16"/>
        <v>-8.6740000000000066</v>
      </c>
      <c r="BP22" s="7">
        <v>133.81899999999999</v>
      </c>
      <c r="BQ22" s="7">
        <f t="shared" si="17"/>
        <v>-50.407000000000011</v>
      </c>
      <c r="BR22" s="7"/>
      <c r="BS22" s="7">
        <f t="shared" ref="BS22:BT22" si="151">D22</f>
        <v>1057.6142</v>
      </c>
      <c r="BT22" s="7">
        <f t="shared" si="151"/>
        <v>129.255</v>
      </c>
      <c r="BU22" s="37">
        <f t="shared" si="19"/>
        <v>35.872</v>
      </c>
      <c r="BV22" s="7">
        <f t="shared" si="131"/>
        <v>39.237000000000002</v>
      </c>
      <c r="BW22" s="7">
        <f t="shared" ref="BW22:BZ22" si="152">((BS22/BS17)^(1/5)-1)*100</f>
        <v>23.363415918607934</v>
      </c>
      <c r="BX22" s="7">
        <f t="shared" si="152"/>
        <v>8.1176990001248672</v>
      </c>
      <c r="BY22" s="7">
        <f t="shared" si="152"/>
        <v>11.218490629384803</v>
      </c>
      <c r="BZ22" s="7">
        <f t="shared" si="152"/>
        <v>12.192274136349489</v>
      </c>
      <c r="CA22" s="7"/>
      <c r="CB22" s="7"/>
      <c r="CC22" s="7"/>
      <c r="CD22" s="7"/>
      <c r="CE22" s="42">
        <v>43646</v>
      </c>
      <c r="CF22" s="43">
        <v>1057.6142</v>
      </c>
      <c r="CG22" s="43">
        <v>35.872</v>
      </c>
      <c r="CH22" s="43">
        <f t="shared" si="21"/>
        <v>3.3917850195279146E-2</v>
      </c>
      <c r="CI22" s="44"/>
      <c r="CJ22" s="43">
        <v>20</v>
      </c>
      <c r="CK22" s="43">
        <f t="shared" si="22"/>
        <v>4.0477301389959042</v>
      </c>
      <c r="CL22" s="43">
        <f t="shared" si="23"/>
        <v>3.3238054142206992</v>
      </c>
      <c r="CM22" s="43">
        <f t="shared" si="24"/>
        <v>2.7346045499263099</v>
      </c>
      <c r="CN22" s="43">
        <f t="shared" si="25"/>
        <v>2.3111939593539415</v>
      </c>
      <c r="CO22" s="43">
        <f t="shared" si="26"/>
        <v>2.2540951272881826</v>
      </c>
      <c r="CP22" s="21">
        <f t="shared" si="27"/>
        <v>1.861457155909751</v>
      </c>
      <c r="CQ22" s="21">
        <f t="shared" si="28"/>
        <v>1.5400035460903712</v>
      </c>
      <c r="CR22" s="21">
        <f t="shared" si="29"/>
        <v>1.3704571542723039</v>
      </c>
      <c r="CS22" s="21">
        <f t="shared" si="30"/>
        <v>1.0596535963686358</v>
      </c>
      <c r="CT22" s="21">
        <f t="shared" si="31"/>
        <v>0.88127016463461738</v>
      </c>
      <c r="CU22" s="21">
        <f t="shared" si="32"/>
        <v>0.73415087881124508</v>
      </c>
      <c r="CV22" s="21">
        <f t="shared" si="33"/>
        <v>0.61260346711574698</v>
      </c>
      <c r="CW22" s="21">
        <f t="shared" si="34"/>
        <v>0.5120101527335198</v>
      </c>
      <c r="CX22" s="21">
        <f t="shared" si="35"/>
        <v>0.42861775427244442</v>
      </c>
      <c r="CY22" s="21">
        <f t="shared" si="36"/>
        <v>0.35937014877963913</v>
      </c>
      <c r="CZ22" s="21">
        <f t="shared" si="37"/>
        <v>0.30177427768739246</v>
      </c>
      <c r="DA22" s="21"/>
      <c r="DB22" s="43"/>
      <c r="DC22" s="43">
        <f t="shared" si="38"/>
        <v>28.917626635851473</v>
      </c>
      <c r="DD22" s="43">
        <f t="shared" si="39"/>
        <v>23.745793488717819</v>
      </c>
      <c r="DE22" s="43">
        <f t="shared" si="40"/>
        <v>19.53644898646483</v>
      </c>
      <c r="DF22" s="43">
        <f t="shared" si="41"/>
        <v>16.511536516664059</v>
      </c>
      <c r="DG22" s="43">
        <f t="shared" si="42"/>
        <v>16.103613396712593</v>
      </c>
      <c r="DH22" s="21">
        <f t="shared" si="43"/>
        <v>13.298545403173827</v>
      </c>
      <c r="DI22" s="21">
        <f t="shared" si="44"/>
        <v>11.002029788175484</v>
      </c>
      <c r="DJ22" s="21">
        <f t="shared" si="45"/>
        <v>9.7907634518117472</v>
      </c>
      <c r="DK22" s="21">
        <f t="shared" si="46"/>
        <v>7.5703334982521362</v>
      </c>
      <c r="DL22" s="21">
        <f t="shared" si="47"/>
        <v>6.2959339459672936</v>
      </c>
      <c r="DM22" s="21">
        <f t="shared" si="48"/>
        <v>5.2448904148319038</v>
      </c>
      <c r="DN22" s="21">
        <f t="shared" si="49"/>
        <v>4.3765364116580523</v>
      </c>
      <c r="DO22" s="21">
        <f t="shared" si="50"/>
        <v>3.657881805872087</v>
      </c>
      <c r="DP22" s="21">
        <f t="shared" si="51"/>
        <v>3.0621132738415051</v>
      </c>
      <c r="DQ22" s="21">
        <f t="shared" si="52"/>
        <v>2.5673973880723953</v>
      </c>
      <c r="DR22" s="21">
        <f t="shared" si="53"/>
        <v>2.1559233424174198</v>
      </c>
      <c r="DS22" s="43"/>
      <c r="DT22" s="43"/>
      <c r="DU22" s="43">
        <f t="shared" si="54"/>
        <v>32.08959155384494</v>
      </c>
      <c r="DV22" s="43">
        <f t="shared" si="55"/>
        <v>26.350461736379245</v>
      </c>
      <c r="DW22" s="43">
        <f t="shared" si="56"/>
        <v>21.67939562546762</v>
      </c>
      <c r="DX22" s="43">
        <f t="shared" si="57"/>
        <v>18.322681505585596</v>
      </c>
      <c r="DY22" s="43">
        <f t="shared" si="58"/>
        <v>17.870013433290072</v>
      </c>
      <c r="DZ22" s="21">
        <f t="shared" si="59"/>
        <v>14.757258457685488</v>
      </c>
      <c r="EA22" s="21">
        <f t="shared" si="60"/>
        <v>12.208838803115384</v>
      </c>
      <c r="EB22" s="21">
        <f t="shared" si="61"/>
        <v>10.864709062238052</v>
      </c>
      <c r="EC22" s="21">
        <f t="shared" si="62"/>
        <v>8.4007208801887963</v>
      </c>
      <c r="ED22" s="21">
        <f t="shared" si="63"/>
        <v>6.9865328617805789</v>
      </c>
      <c r="EE22" s="21">
        <f t="shared" si="64"/>
        <v>5.8202007127365478</v>
      </c>
      <c r="EF22" s="21">
        <f t="shared" si="65"/>
        <v>4.8565972456578059</v>
      </c>
      <c r="EG22" s="21">
        <f t="shared" si="66"/>
        <v>4.0591136534403827</v>
      </c>
      <c r="EH22" s="21">
        <f t="shared" si="67"/>
        <v>3.3979954678354445</v>
      </c>
      <c r="EI22" s="21">
        <f t="shared" si="68"/>
        <v>2.8490143598959858</v>
      </c>
      <c r="EJ22" s="21">
        <f t="shared" si="69"/>
        <v>2.3924058620289368</v>
      </c>
      <c r="EK22" s="21"/>
      <c r="EL22" s="21"/>
      <c r="EM22" s="21">
        <f t="shared" si="70"/>
        <v>25.572819789063864</v>
      </c>
      <c r="EN22" s="21">
        <f t="shared" si="71"/>
        <v>20.999195586903898</v>
      </c>
      <c r="EO22" s="21">
        <f t="shared" si="72"/>
        <v>17.27673213090414</v>
      </c>
      <c r="EP22" s="21">
        <f t="shared" si="73"/>
        <v>14.601701346323654</v>
      </c>
      <c r="EQ22" s="21">
        <f t="shared" si="74"/>
        <v>14.240961353181255</v>
      </c>
      <c r="ER22" s="21">
        <f t="shared" si="75"/>
        <v>11.760346356724249</v>
      </c>
      <c r="ES22" s="21">
        <f t="shared" si="76"/>
        <v>9.7294611563353079</v>
      </c>
      <c r="ET22" s="21">
        <f t="shared" si="77"/>
        <v>8.6582980167577777</v>
      </c>
      <c r="EU22" s="21">
        <f t="shared" si="78"/>
        <v>6.694697899373959</v>
      </c>
      <c r="EV22" s="21">
        <f t="shared" si="79"/>
        <v>5.567703955498926</v>
      </c>
      <c r="EW22" s="21">
        <f t="shared" si="80"/>
        <v>4.6382311757769656</v>
      </c>
      <c r="EX22" s="21">
        <f t="shared" si="81"/>
        <v>3.8703168266530921</v>
      </c>
      <c r="EY22" s="21">
        <f t="shared" si="82"/>
        <v>3.2347866375482734</v>
      </c>
      <c r="EZ22" s="21">
        <f t="shared" si="83"/>
        <v>2.7079286938633458</v>
      </c>
      <c r="FA22" s="21">
        <f t="shared" si="84"/>
        <v>2.2704349689158168</v>
      </c>
      <c r="FB22" s="21">
        <f t="shared" si="85"/>
        <v>1.9065547739773399</v>
      </c>
      <c r="FC22" s="21"/>
      <c r="FD22" s="43"/>
      <c r="FE22" s="43">
        <f t="shared" si="86"/>
        <v>18.128290902082156</v>
      </c>
      <c r="FF22" s="43">
        <f t="shared" si="87"/>
        <v>14.88609896949691</v>
      </c>
      <c r="FG22" s="43">
        <f t="shared" si="88"/>
        <v>12.24728553557156</v>
      </c>
      <c r="FH22" s="43">
        <f t="shared" si="89"/>
        <v>10.350985611085395</v>
      </c>
      <c r="FI22" s="43">
        <f t="shared" si="90"/>
        <v>10.09526099449473</v>
      </c>
      <c r="FJ22" s="43">
        <f t="shared" si="91"/>
        <v>8.3367802855714572</v>
      </c>
      <c r="FK22" s="43">
        <f t="shared" si="92"/>
        <v>6.897108086531107</v>
      </c>
      <c r="FL22" s="43">
        <f t="shared" si="93"/>
        <v>6.1377723090133971</v>
      </c>
      <c r="FM22" s="43">
        <f t="shared" si="94"/>
        <v>4.7457977658494332</v>
      </c>
      <c r="FN22" s="43">
        <f t="shared" si="95"/>
        <v>3.9468841447481546</v>
      </c>
      <c r="FO22" s="43">
        <f t="shared" si="96"/>
        <v>3.2879911061489322</v>
      </c>
      <c r="FP22" s="43">
        <f t="shared" si="97"/>
        <v>2.7436250634666184</v>
      </c>
      <c r="FQ22" s="43">
        <f t="shared" si="98"/>
        <v>2.2931046969142215</v>
      </c>
      <c r="FR22" s="43">
        <f t="shared" si="99"/>
        <v>1.9196208908273522</v>
      </c>
      <c r="FS22" s="43">
        <f t="shared" si="100"/>
        <v>1.6094863972868314</v>
      </c>
      <c r="FT22" s="43">
        <f t="shared" si="101"/>
        <v>1.351535726153879</v>
      </c>
      <c r="FU22" s="43"/>
      <c r="FV22" s="43"/>
      <c r="FW22" s="43">
        <f t="shared" si="102"/>
        <v>3.334961033674444E-2</v>
      </c>
      <c r="FX22" s="43">
        <f t="shared" si="103"/>
        <v>2.7385129836476459E-2</v>
      </c>
      <c r="FY22" s="43">
        <f t="shared" si="104"/>
        <v>2.2530651262179686E-2</v>
      </c>
      <c r="FZ22" s="43">
        <f t="shared" si="105"/>
        <v>1.9042133568768896E-2</v>
      </c>
      <c r="GA22" s="43">
        <f t="shared" si="106"/>
        <v>1.8571691188796247E-2</v>
      </c>
      <c r="GB22" s="43">
        <f t="shared" si="107"/>
        <v>1.5336711854890172E-2</v>
      </c>
      <c r="GC22" s="43">
        <f t="shared" si="108"/>
        <v>1.2688226837191948E-2</v>
      </c>
      <c r="GD22" s="43">
        <f t="shared" si="109"/>
        <v>1.1291318963650713E-2</v>
      </c>
      <c r="GE22" s="43">
        <f t="shared" si="110"/>
        <v>8.7305806754178067E-3</v>
      </c>
      <c r="GF22" s="43">
        <f t="shared" si="111"/>
        <v>7.2608636402953751E-3</v>
      </c>
      <c r="GG22" s="43">
        <f t="shared" si="112"/>
        <v>6.0487346972214456E-3</v>
      </c>
      <c r="GH22" s="43">
        <f t="shared" si="113"/>
        <v>5.0472947102933007E-3</v>
      </c>
      <c r="GI22" s="43">
        <f t="shared" si="114"/>
        <v>4.2184974036721884E-3</v>
      </c>
      <c r="GJ22" s="43">
        <f t="shared" si="115"/>
        <v>3.5314199804689504E-3</v>
      </c>
      <c r="GK22" s="43">
        <f t="shared" si="116"/>
        <v>2.9608827705672712E-3</v>
      </c>
      <c r="GL22" s="43">
        <f t="shared" si="117"/>
        <v>2.4863452416379658E-3</v>
      </c>
      <c r="GM22" s="21"/>
      <c r="GN22" s="21"/>
      <c r="GO22" s="21"/>
      <c r="GP22" s="21"/>
    </row>
    <row r="23" spans="1:198" ht="15.6">
      <c r="A23" s="7" t="s">
        <v>195</v>
      </c>
      <c r="B23" s="32">
        <v>44012</v>
      </c>
      <c r="C23" s="34">
        <v>77.058000000000007</v>
      </c>
      <c r="D23" s="7">
        <v>1585.95343</v>
      </c>
      <c r="E23" s="7">
        <v>145.68299999999999</v>
      </c>
      <c r="F23" s="7">
        <v>3727.04</v>
      </c>
      <c r="G23" s="7">
        <v>44.280999999999999</v>
      </c>
      <c r="H23" s="7">
        <f t="shared" si="0"/>
        <v>35.81566428039114</v>
      </c>
      <c r="I23" s="7">
        <f t="shared" si="1"/>
        <v>35.81566428039114</v>
      </c>
      <c r="J23" s="7">
        <v>-17.962</v>
      </c>
      <c r="K23" s="37">
        <v>-12.5</v>
      </c>
      <c r="L23" s="7">
        <v>-1.4830000000000001</v>
      </c>
      <c r="M23" s="7">
        <v>-2.4</v>
      </c>
      <c r="N23" s="37">
        <f t="shared" si="2"/>
        <v>42.713000000000001</v>
      </c>
      <c r="O23" s="7"/>
      <c r="P23" s="7">
        <v>7793000000</v>
      </c>
      <c r="Q23" s="7">
        <f t="shared" si="118"/>
        <v>-1.2919569347688409</v>
      </c>
      <c r="R23" s="10"/>
      <c r="S23" s="7">
        <v>198.44</v>
      </c>
      <c r="T23" s="7">
        <f t="shared" si="3"/>
        <v>1546442920000</v>
      </c>
      <c r="U23" s="7">
        <f t="shared" si="119"/>
        <v>49.955761751307811</v>
      </c>
      <c r="V23" s="7">
        <v>118.304</v>
      </c>
      <c r="W23" s="7">
        <f t="shared" si="120"/>
        <v>15.610280465161736</v>
      </c>
      <c r="X23" s="7">
        <v>67.914999999999992</v>
      </c>
      <c r="Y23" s="7">
        <f t="shared" si="121"/>
        <v>29.228983521711001</v>
      </c>
      <c r="Z23" s="7"/>
      <c r="AA23" s="39">
        <v>0.1</v>
      </c>
      <c r="AB23" s="7">
        <v>118.304</v>
      </c>
      <c r="AC23" s="7">
        <v>102.33</v>
      </c>
      <c r="AD23" s="7">
        <f t="shared" si="126"/>
        <v>392.37</v>
      </c>
      <c r="AE23" s="7">
        <f t="shared" si="122"/>
        <v>1091.2534300000002</v>
      </c>
      <c r="AF23" s="55">
        <f t="shared" si="123"/>
        <v>6.0650699043028493E-2</v>
      </c>
      <c r="AG23" s="39">
        <f t="shared" si="124"/>
        <v>0.96422790822093485</v>
      </c>
      <c r="AH23" s="7"/>
      <c r="AI23" s="7">
        <v>44.280999999999999</v>
      </c>
      <c r="AJ23" s="7">
        <v>44.280999999999999</v>
      </c>
      <c r="AK23" s="7"/>
      <c r="AL23" s="7">
        <v>44.280999999999999</v>
      </c>
      <c r="AM23" s="10">
        <f t="shared" si="4"/>
        <v>35.81566428039114</v>
      </c>
      <c r="AN23" s="7">
        <v>44.280999999999999</v>
      </c>
      <c r="AO23" s="10">
        <f t="shared" si="5"/>
        <v>35.81566428039114</v>
      </c>
      <c r="AP23" s="10"/>
      <c r="AQ23" s="10">
        <f t="shared" si="6"/>
        <v>62.576481109279378</v>
      </c>
      <c r="AR23" s="7">
        <f>AVERAGE(AQ23:AQ27)</f>
        <v>43.125754057362379</v>
      </c>
      <c r="AS23" s="10">
        <f t="shared" si="7"/>
        <v>62.576481109279378</v>
      </c>
      <c r="AT23" s="7">
        <f>AVERAGE(AS23:AS27)</f>
        <v>43.125754057362379</v>
      </c>
      <c r="AU23" s="7"/>
      <c r="AV23" s="7">
        <f t="shared" si="8"/>
        <v>13.405746466729781</v>
      </c>
      <c r="AW23" s="7">
        <f t="shared" si="9"/>
        <v>10.886331486858454</v>
      </c>
      <c r="AX23" s="7">
        <v>50.389000000000003</v>
      </c>
      <c r="AY23" s="7">
        <f t="shared" si="10"/>
        <v>67.914999999999992</v>
      </c>
      <c r="AZ23" s="7">
        <f t="shared" si="11"/>
        <v>23.352034602076127</v>
      </c>
      <c r="BA23" s="7"/>
      <c r="BB23" s="7">
        <v>45.113</v>
      </c>
      <c r="BC23" s="7">
        <v>33.113999999999997</v>
      </c>
      <c r="BD23" s="7">
        <f t="shared" si="12"/>
        <v>2.8445349747753941</v>
      </c>
      <c r="BE23" s="7">
        <f t="shared" si="13"/>
        <v>2.0879553821451111</v>
      </c>
      <c r="BF23" s="7"/>
      <c r="BG23" s="7">
        <v>198.44</v>
      </c>
      <c r="BH23" s="7">
        <v>7793000000</v>
      </c>
      <c r="BI23" s="41">
        <f t="shared" si="14"/>
        <v>1546442920000</v>
      </c>
      <c r="BJ23" s="7">
        <v>118.304</v>
      </c>
      <c r="BK23" s="7">
        <f t="shared" si="15"/>
        <v>67.914999999999992</v>
      </c>
      <c r="BL23" s="7">
        <v>181.91499999999999</v>
      </c>
      <c r="BM23" s="7">
        <v>72.31</v>
      </c>
      <c r="BN23" s="7">
        <v>110.697</v>
      </c>
      <c r="BO23" s="7">
        <f t="shared" si="16"/>
        <v>-1.092000000000013</v>
      </c>
      <c r="BP23" s="7">
        <v>136.52699999999999</v>
      </c>
      <c r="BQ23" s="7">
        <f t="shared" si="17"/>
        <v>-46.480000000000018</v>
      </c>
      <c r="BR23" s="7"/>
      <c r="BS23" s="7">
        <f t="shared" ref="BS23:BT23" si="153">D23</f>
        <v>1585.95343</v>
      </c>
      <c r="BT23" s="7">
        <f t="shared" si="153"/>
        <v>145.68299999999999</v>
      </c>
      <c r="BU23" s="37">
        <f t="shared" si="19"/>
        <v>42.713000000000001</v>
      </c>
      <c r="BV23" s="7">
        <f t="shared" si="131"/>
        <v>44.280999999999999</v>
      </c>
      <c r="BW23" s="7"/>
      <c r="BX23" s="7"/>
      <c r="BY23" s="7"/>
      <c r="BZ23" s="7"/>
      <c r="CA23" s="7"/>
      <c r="CB23" s="7"/>
      <c r="CC23" s="7"/>
      <c r="CD23" s="7"/>
      <c r="CE23" s="42">
        <v>44012</v>
      </c>
      <c r="CF23" s="43">
        <v>1585.95343</v>
      </c>
      <c r="CG23" s="43">
        <v>42.713000000000001</v>
      </c>
      <c r="CH23" s="43">
        <f t="shared" si="21"/>
        <v>2.6932064455385679E-2</v>
      </c>
      <c r="CI23" s="44"/>
      <c r="CJ23" s="43">
        <v>21</v>
      </c>
      <c r="CK23" s="43">
        <f t="shared" si="22"/>
        <v>4.0076536029662426</v>
      </c>
      <c r="CL23" s="43">
        <f t="shared" si="23"/>
        <v>3.2586327590399011</v>
      </c>
      <c r="CM23" s="43">
        <f t="shared" si="24"/>
        <v>2.6549558737148642</v>
      </c>
      <c r="CN23" s="43">
        <f t="shared" si="25"/>
        <v>2.2250832380417265</v>
      </c>
      <c r="CO23" s="43">
        <f t="shared" si="26"/>
        <v>2.1673991608540213</v>
      </c>
      <c r="CP23" s="21">
        <f t="shared" si="27"/>
        <v>1.7728163389616676</v>
      </c>
      <c r="CQ23" s="21">
        <f t="shared" si="28"/>
        <v>1.4528335340475196</v>
      </c>
      <c r="CR23" s="21">
        <f t="shared" si="29"/>
        <v>1.2853659297245392</v>
      </c>
      <c r="CS23" s="21">
        <f t="shared" si="30"/>
        <v>0.98116073737836651</v>
      </c>
      <c r="CT23" s="21">
        <f t="shared" si="31"/>
        <v>0.8085047381968965</v>
      </c>
      <c r="CU23" s="21">
        <f t="shared" si="32"/>
        <v>0.66740988982840455</v>
      </c>
      <c r="CV23" s="21">
        <f t="shared" si="33"/>
        <v>0.55189501541959174</v>
      </c>
      <c r="CW23" s="21">
        <f t="shared" si="34"/>
        <v>0.45715192208349981</v>
      </c>
      <c r="CX23" s="21">
        <f t="shared" si="35"/>
        <v>0.37930774714375615</v>
      </c>
      <c r="CY23" s="21">
        <f t="shared" si="36"/>
        <v>0.31523697261371847</v>
      </c>
      <c r="CZ23" s="21">
        <f t="shared" si="37"/>
        <v>0.26241241538034121</v>
      </c>
      <c r="DA23" s="21"/>
      <c r="DB23" s="43"/>
      <c r="DC23" s="43">
        <f t="shared" si="38"/>
        <v>28.631313500843046</v>
      </c>
      <c r="DD23" s="43">
        <f t="shared" si="39"/>
        <v>23.280189694821395</v>
      </c>
      <c r="DE23" s="43">
        <f t="shared" si="40"/>
        <v>18.967426200451296</v>
      </c>
      <c r="DF23" s="43">
        <f t="shared" si="41"/>
        <v>15.896347854687646</v>
      </c>
      <c r="DG23" s="43">
        <f t="shared" si="42"/>
        <v>15.484243650685181</v>
      </c>
      <c r="DH23" s="21">
        <f t="shared" si="43"/>
        <v>12.665281336356026</v>
      </c>
      <c r="DI23" s="21">
        <f t="shared" si="44"/>
        <v>10.37927338507121</v>
      </c>
      <c r="DJ23" s="21">
        <f t="shared" si="45"/>
        <v>9.1828582365520024</v>
      </c>
      <c r="DK23" s="21">
        <f t="shared" si="46"/>
        <v>7.0095680539371621</v>
      </c>
      <c r="DL23" s="21">
        <f t="shared" si="47"/>
        <v>5.7760861889608179</v>
      </c>
      <c r="DM23" s="21">
        <f t="shared" si="48"/>
        <v>4.7680821953017301</v>
      </c>
      <c r="DN23" s="21">
        <f t="shared" si="49"/>
        <v>3.9428255960883352</v>
      </c>
      <c r="DO23" s="21">
        <f t="shared" si="50"/>
        <v>3.2659658981000774</v>
      </c>
      <c r="DP23" s="21">
        <f t="shared" si="51"/>
        <v>2.709834755611952</v>
      </c>
      <c r="DQ23" s="21">
        <f t="shared" si="52"/>
        <v>2.2521029719933292</v>
      </c>
      <c r="DR23" s="21">
        <f t="shared" si="53"/>
        <v>1.8747159499281911</v>
      </c>
      <c r="DS23" s="43"/>
      <c r="DT23" s="43"/>
      <c r="DU23" s="43">
        <f t="shared" si="54"/>
        <v>31.77187282558905</v>
      </c>
      <c r="DV23" s="43">
        <f t="shared" si="55"/>
        <v>25.833786016058085</v>
      </c>
      <c r="DW23" s="43">
        <f t="shared" si="56"/>
        <v>21.047956917929731</v>
      </c>
      <c r="DX23" s="43">
        <f t="shared" si="57"/>
        <v>17.64001300239299</v>
      </c>
      <c r="DY23" s="43">
        <f t="shared" si="58"/>
        <v>17.18270522431737</v>
      </c>
      <c r="DZ23" s="21">
        <f t="shared" si="59"/>
        <v>14.054531864462369</v>
      </c>
      <c r="EA23" s="21">
        <f t="shared" si="60"/>
        <v>11.517772455769228</v>
      </c>
      <c r="EB23" s="21">
        <f t="shared" si="61"/>
        <v>10.190122924627696</v>
      </c>
      <c r="EC23" s="21">
        <f t="shared" si="62"/>
        <v>7.7784452594340694</v>
      </c>
      <c r="ED23" s="21">
        <f t="shared" si="63"/>
        <v>6.4096631759454841</v>
      </c>
      <c r="EE23" s="21">
        <f t="shared" si="64"/>
        <v>5.2910915570332246</v>
      </c>
      <c r="EF23" s="21">
        <f t="shared" si="65"/>
        <v>4.3753128339259506</v>
      </c>
      <c r="EG23" s="21">
        <f t="shared" si="66"/>
        <v>3.6242086191431988</v>
      </c>
      <c r="EH23" s="21">
        <f t="shared" si="67"/>
        <v>3.007075635252606</v>
      </c>
      <c r="EI23" s="21">
        <f t="shared" si="68"/>
        <v>2.4991354034175313</v>
      </c>
      <c r="EJ23" s="21">
        <f t="shared" si="69"/>
        <v>2.0803529235034235</v>
      </c>
      <c r="EK23" s="21"/>
      <c r="EL23" s="21"/>
      <c r="EM23" s="21">
        <f t="shared" si="70"/>
        <v>25.319623553528579</v>
      </c>
      <c r="EN23" s="21">
        <f t="shared" si="71"/>
        <v>20.587446653827353</v>
      </c>
      <c r="EO23" s="21">
        <f t="shared" si="72"/>
        <v>16.773526340683631</v>
      </c>
      <c r="EP23" s="21">
        <f t="shared" si="73"/>
        <v>14.057669535307264</v>
      </c>
      <c r="EQ23" s="21">
        <f t="shared" si="74"/>
        <v>13.693232070366589</v>
      </c>
      <c r="ER23" s="21">
        <f t="shared" si="75"/>
        <v>11.200329863546903</v>
      </c>
      <c r="ES23" s="21">
        <f t="shared" si="76"/>
        <v>9.1787369399389664</v>
      </c>
      <c r="ET23" s="21">
        <f t="shared" si="77"/>
        <v>8.1207072001104628</v>
      </c>
      <c r="EU23" s="21">
        <f t="shared" si="78"/>
        <v>6.1987943512721833</v>
      </c>
      <c r="EV23" s="21">
        <f t="shared" si="79"/>
        <v>5.1079852802742423</v>
      </c>
      <c r="EW23" s="21">
        <f t="shared" si="80"/>
        <v>4.2165737961608771</v>
      </c>
      <c r="EX23" s="21">
        <f t="shared" si="81"/>
        <v>3.4867719159036858</v>
      </c>
      <c r="EY23" s="21">
        <f t="shared" si="82"/>
        <v>2.8882023549538154</v>
      </c>
      <c r="EZ23" s="21">
        <f t="shared" si="83"/>
        <v>2.3963970742153506</v>
      </c>
      <c r="FA23" s="21">
        <f t="shared" si="84"/>
        <v>1.9916096218559793</v>
      </c>
      <c r="FB23" s="21">
        <f t="shared" si="85"/>
        <v>1.6578737165020345</v>
      </c>
      <c r="FC23" s="21"/>
      <c r="FD23" s="43"/>
      <c r="FE23" s="43">
        <f t="shared" si="86"/>
        <v>17.948802873348672</v>
      </c>
      <c r="FF23" s="43">
        <f t="shared" si="87"/>
        <v>14.594214675977364</v>
      </c>
      <c r="FG23" s="43">
        <f t="shared" si="88"/>
        <v>11.890568481137437</v>
      </c>
      <c r="FH23" s="43">
        <f t="shared" si="89"/>
        <v>9.9653274391887905</v>
      </c>
      <c r="FI23" s="43">
        <f t="shared" si="90"/>
        <v>9.7069817254756998</v>
      </c>
      <c r="FJ23" s="43">
        <f t="shared" si="91"/>
        <v>7.9397907481632926</v>
      </c>
      <c r="FK23" s="43">
        <f t="shared" si="92"/>
        <v>6.5067057420104772</v>
      </c>
      <c r="FL23" s="43">
        <f t="shared" si="93"/>
        <v>5.7566800872382258</v>
      </c>
      <c r="FM23" s="43">
        <f t="shared" si="94"/>
        <v>4.3942571906013272</v>
      </c>
      <c r="FN23" s="43">
        <f t="shared" si="95"/>
        <v>3.6209946282093157</v>
      </c>
      <c r="FO23" s="43">
        <f t="shared" si="96"/>
        <v>2.9890828237717564</v>
      </c>
      <c r="FP23" s="43">
        <f t="shared" si="97"/>
        <v>2.4717342914113676</v>
      </c>
      <c r="FQ23" s="43">
        <f t="shared" si="98"/>
        <v>2.0474149079591264</v>
      </c>
      <c r="FR23" s="43">
        <f t="shared" si="99"/>
        <v>1.6987795494047366</v>
      </c>
      <c r="FS23" s="43">
        <f t="shared" si="100"/>
        <v>1.4118301730586238</v>
      </c>
      <c r="FT23" s="43">
        <f t="shared" si="101"/>
        <v>1.1752484575251121</v>
      </c>
      <c r="FU23" s="43"/>
      <c r="FV23" s="43"/>
      <c r="FW23" s="43">
        <f t="shared" si="102"/>
        <v>3.3019416174994494E-2</v>
      </c>
      <c r="FX23" s="43">
        <f t="shared" si="103"/>
        <v>2.6848166506349472E-2</v>
      </c>
      <c r="FY23" s="43">
        <f t="shared" si="104"/>
        <v>2.1874418701145329E-2</v>
      </c>
      <c r="FZ23" s="43">
        <f t="shared" si="105"/>
        <v>1.8332659640674782E-2</v>
      </c>
      <c r="GA23" s="43">
        <f t="shared" si="106"/>
        <v>1.7857395373842542E-2</v>
      </c>
      <c r="GB23" s="43">
        <f t="shared" si="107"/>
        <v>1.4606392242752545E-2</v>
      </c>
      <c r="GC23" s="43">
        <f t="shared" si="108"/>
        <v>1.1970025318105608E-2</v>
      </c>
      <c r="GD23" s="43">
        <f t="shared" si="109"/>
        <v>1.0590244760505262E-2</v>
      </c>
      <c r="GE23" s="43">
        <f t="shared" si="110"/>
        <v>8.0838709957572284E-3</v>
      </c>
      <c r="GF23" s="43">
        <f t="shared" si="111"/>
        <v>6.6613427892618111E-3</v>
      </c>
      <c r="GG23" s="43">
        <f t="shared" si="112"/>
        <v>5.4988497247467679E-3</v>
      </c>
      <c r="GH23" s="43">
        <f t="shared" si="113"/>
        <v>4.5471123516155855E-3</v>
      </c>
      <c r="GI23" s="43">
        <f t="shared" si="114"/>
        <v>3.7665155389930254E-3</v>
      </c>
      <c r="GJ23" s="43">
        <f t="shared" si="115"/>
        <v>3.1251504251937619E-3</v>
      </c>
      <c r="GK23" s="43">
        <f t="shared" si="116"/>
        <v>2.5972655882169041E-3</v>
      </c>
      <c r="GL23" s="43">
        <f t="shared" si="117"/>
        <v>2.1620393405547529E-3</v>
      </c>
      <c r="GM23" s="21"/>
      <c r="GN23" s="21"/>
      <c r="GO23" s="21"/>
      <c r="GP23" s="21"/>
    </row>
    <row r="24" spans="1:198" ht="15.6">
      <c r="A24" s="7" t="s">
        <v>195</v>
      </c>
      <c r="B24" s="32">
        <v>44377</v>
      </c>
      <c r="C24" s="34">
        <v>93.075999999999993</v>
      </c>
      <c r="D24" s="7">
        <v>2087.8262999999902</v>
      </c>
      <c r="E24" s="7">
        <v>171.62</v>
      </c>
      <c r="F24" s="7">
        <v>4766.18</v>
      </c>
      <c r="G24" s="7">
        <v>61.271000000000001</v>
      </c>
      <c r="H24" s="7">
        <f t="shared" si="0"/>
        <v>34.075277047869143</v>
      </c>
      <c r="I24" s="7">
        <f t="shared" si="1"/>
        <v>34.075277047869143</v>
      </c>
      <c r="J24" s="7">
        <v>-29.530999999999999</v>
      </c>
      <c r="K24" s="37">
        <v>-13.4</v>
      </c>
      <c r="L24" s="7">
        <v>-0.93600000000000005</v>
      </c>
      <c r="M24" s="7">
        <v>-2</v>
      </c>
      <c r="N24" s="37">
        <f t="shared" si="2"/>
        <v>47.208999999999989</v>
      </c>
      <c r="O24" s="7"/>
      <c r="P24" s="7">
        <v>7510000000</v>
      </c>
      <c r="Q24" s="7">
        <f t="shared" si="118"/>
        <v>-3.631464134479661</v>
      </c>
      <c r="R24" s="10"/>
      <c r="S24" s="7">
        <v>310.2</v>
      </c>
      <c r="T24" s="7">
        <f t="shared" si="3"/>
        <v>2329602000000</v>
      </c>
      <c r="U24" s="7">
        <f t="shared" si="119"/>
        <v>31.64486803373477</v>
      </c>
      <c r="V24" s="7">
        <v>141.988</v>
      </c>
      <c r="W24" s="7">
        <f t="shared" si="120"/>
        <v>20.019610494995941</v>
      </c>
      <c r="X24" s="7">
        <v>84.477000000000004</v>
      </c>
      <c r="Y24" s="7">
        <f t="shared" si="121"/>
        <v>24.386365309578171</v>
      </c>
      <c r="Z24" s="7"/>
      <c r="AA24" s="39">
        <v>0.1</v>
      </c>
      <c r="AB24" s="7">
        <v>141.988</v>
      </c>
      <c r="AC24" s="7">
        <v>118.304</v>
      </c>
      <c r="AD24" s="7">
        <f t="shared" si="126"/>
        <v>442.80999999999995</v>
      </c>
      <c r="AE24" s="7">
        <f t="shared" si="122"/>
        <v>1526.7122999999901</v>
      </c>
      <c r="AF24" s="55">
        <f t="shared" si="123"/>
        <v>6.0500145549931487E-2</v>
      </c>
      <c r="AG24" s="39">
        <f t="shared" si="124"/>
        <v>0.96409104140902846</v>
      </c>
      <c r="AH24" s="7"/>
      <c r="AI24" s="7">
        <v>61.271000000000001</v>
      </c>
      <c r="AJ24" s="7">
        <v>61.271000000000001</v>
      </c>
      <c r="AK24" s="7"/>
      <c r="AL24" s="7">
        <v>61.271000000000001</v>
      </c>
      <c r="AM24" s="10">
        <f t="shared" si="4"/>
        <v>34.075277047869143</v>
      </c>
      <c r="AN24" s="7">
        <v>61.271000000000001</v>
      </c>
      <c r="AO24" s="10">
        <f t="shared" si="5"/>
        <v>34.075277047869143</v>
      </c>
      <c r="AP24" s="10"/>
      <c r="AQ24" s="10">
        <f t="shared" si="6"/>
        <v>45.224480749457328</v>
      </c>
      <c r="AR24" s="7"/>
      <c r="AS24" s="10">
        <f t="shared" si="7"/>
        <v>45.224480749457328</v>
      </c>
      <c r="AT24" s="7"/>
      <c r="AU24" s="7"/>
      <c r="AV24" s="7">
        <f t="shared" si="8"/>
        <v>14.70424472490626</v>
      </c>
      <c r="AW24" s="7">
        <f t="shared" si="9"/>
        <v>12.165402051042944</v>
      </c>
      <c r="AX24" s="7">
        <v>57.511000000000003</v>
      </c>
      <c r="AY24" s="7">
        <f t="shared" si="10"/>
        <v>84.477000000000004</v>
      </c>
      <c r="AZ24" s="7">
        <f t="shared" si="11"/>
        <v>24.714730636741244</v>
      </c>
      <c r="BA24" s="7"/>
      <c r="BB24" s="7">
        <v>49.209000000000003</v>
      </c>
      <c r="BC24" s="7">
        <v>32.613</v>
      </c>
      <c r="BD24" s="7">
        <f t="shared" si="12"/>
        <v>2.3569489473334171</v>
      </c>
      <c r="BE24" s="7">
        <f t="shared" si="13"/>
        <v>1.5620552341926219</v>
      </c>
      <c r="BF24" s="7"/>
      <c r="BG24" s="7">
        <v>310.2</v>
      </c>
      <c r="BH24" s="7">
        <v>7510000000</v>
      </c>
      <c r="BI24" s="41">
        <f t="shared" si="14"/>
        <v>2329602000000</v>
      </c>
      <c r="BJ24" s="7">
        <v>141.988</v>
      </c>
      <c r="BK24" s="7">
        <f t="shared" si="15"/>
        <v>84.477000000000004</v>
      </c>
      <c r="BL24" s="7">
        <v>184.40600000000001</v>
      </c>
      <c r="BM24" s="7">
        <v>88.656999999999996</v>
      </c>
      <c r="BN24" s="7">
        <v>103.134</v>
      </c>
      <c r="BO24" s="7">
        <f t="shared" si="16"/>
        <v>-7.3849999999999909</v>
      </c>
      <c r="BP24" s="7">
        <v>130.334</v>
      </c>
      <c r="BQ24" s="7">
        <f t="shared" si="17"/>
        <v>-61.456999999999994</v>
      </c>
      <c r="BR24" s="7"/>
      <c r="BS24" s="7">
        <f t="shared" ref="BS24:BT24" si="154">D24</f>
        <v>2087.8262999999902</v>
      </c>
      <c r="BT24" s="7">
        <f t="shared" si="154"/>
        <v>171.62</v>
      </c>
      <c r="BU24" s="37">
        <f t="shared" si="19"/>
        <v>47.208999999999989</v>
      </c>
      <c r="BV24" s="7">
        <f t="shared" si="131"/>
        <v>61.271000000000001</v>
      </c>
      <c r="BW24" s="7"/>
      <c r="BX24" s="7"/>
      <c r="BY24" s="7"/>
      <c r="BZ24" s="7"/>
      <c r="CA24" s="7"/>
      <c r="CB24" s="7"/>
      <c r="CC24" s="7"/>
      <c r="CD24" s="7"/>
      <c r="CE24" s="42">
        <v>44377</v>
      </c>
      <c r="CF24" s="43">
        <v>2087.8262999999902</v>
      </c>
      <c r="CG24" s="43">
        <v>47.208999999999989</v>
      </c>
      <c r="CH24" s="43">
        <f t="shared" si="21"/>
        <v>2.2611555376996741E-2</v>
      </c>
      <c r="CI24" s="43"/>
      <c r="CJ24" s="43">
        <v>22</v>
      </c>
      <c r="CK24" s="43">
        <f t="shared" si="22"/>
        <v>3.9679738643230111</v>
      </c>
      <c r="CL24" s="43">
        <f t="shared" si="23"/>
        <v>3.1947379990587264</v>
      </c>
      <c r="CM24" s="43">
        <f t="shared" si="24"/>
        <v>2.5776270618590913</v>
      </c>
      <c r="CN24" s="43">
        <f t="shared" si="25"/>
        <v>2.1421808395510991</v>
      </c>
      <c r="CO24" s="43">
        <f t="shared" si="26"/>
        <v>2.0840376546673283</v>
      </c>
      <c r="CP24" s="21">
        <f t="shared" si="27"/>
        <v>1.6883965132968264</v>
      </c>
      <c r="CQ24" s="21">
        <f t="shared" si="28"/>
        <v>1.3705976736297354</v>
      </c>
      <c r="CR24" s="21">
        <f t="shared" si="29"/>
        <v>1.2055579907377032</v>
      </c>
      <c r="CS24" s="21">
        <f t="shared" si="30"/>
        <v>0.90848216423922812</v>
      </c>
      <c r="CT24" s="21">
        <f t="shared" si="31"/>
        <v>0.74174746623568488</v>
      </c>
      <c r="CU24" s="21">
        <f t="shared" si="32"/>
        <v>0.60673626348036769</v>
      </c>
      <c r="CV24" s="21">
        <f t="shared" si="33"/>
        <v>0.49720271659422682</v>
      </c>
      <c r="CW24" s="21">
        <f t="shared" si="34"/>
        <v>0.40817135900312473</v>
      </c>
      <c r="CX24" s="21">
        <f t="shared" si="35"/>
        <v>0.33567057269358958</v>
      </c>
      <c r="CY24" s="21">
        <f t="shared" si="36"/>
        <v>0.27652366018747238</v>
      </c>
      <c r="CZ24" s="21">
        <f t="shared" si="37"/>
        <v>0.22818470902638369</v>
      </c>
      <c r="DA24" s="21"/>
      <c r="DB24" s="43"/>
      <c r="DC24" s="43">
        <f t="shared" si="38"/>
        <v>28.347835149349542</v>
      </c>
      <c r="DD24" s="43">
        <f t="shared" si="39"/>
        <v>22.823715387079798</v>
      </c>
      <c r="DE24" s="43">
        <f t="shared" si="40"/>
        <v>18.414976893642031</v>
      </c>
      <c r="DF24" s="43">
        <f t="shared" si="41"/>
        <v>15.304079960226865</v>
      </c>
      <c r="DG24" s="43">
        <f t="shared" si="42"/>
        <v>14.888695817966521</v>
      </c>
      <c r="DH24" s="21">
        <f t="shared" si="43"/>
        <v>12.062172701291454</v>
      </c>
      <c r="DI24" s="21">
        <f t="shared" si="44"/>
        <v>9.7917673444068019</v>
      </c>
      <c r="DJ24" s="21">
        <f t="shared" si="45"/>
        <v>8.6126976519902492</v>
      </c>
      <c r="DK24" s="21">
        <f t="shared" si="46"/>
        <v>6.4903407906825565</v>
      </c>
      <c r="DL24" s="21">
        <f t="shared" si="47"/>
        <v>5.2991616412484568</v>
      </c>
      <c r="DM24" s="21">
        <f t="shared" si="48"/>
        <v>4.334620177547027</v>
      </c>
      <c r="DN24" s="21">
        <f t="shared" si="49"/>
        <v>3.5520951316111127</v>
      </c>
      <c r="DO24" s="21">
        <f t="shared" si="50"/>
        <v>2.9160409804464975</v>
      </c>
      <c r="DP24" s="21">
        <f t="shared" si="51"/>
        <v>2.3980838545238514</v>
      </c>
      <c r="DQ24" s="21">
        <f t="shared" si="52"/>
        <v>1.9755289228011657</v>
      </c>
      <c r="DR24" s="21">
        <f t="shared" si="53"/>
        <v>1.6301877825462534</v>
      </c>
      <c r="DS24" s="43"/>
      <c r="DT24" s="43"/>
      <c r="DU24" s="43">
        <f t="shared" si="54"/>
        <v>31.457299827315882</v>
      </c>
      <c r="DV24" s="43">
        <f t="shared" si="55"/>
        <v>25.327241192213808</v>
      </c>
      <c r="DW24" s="43">
        <f t="shared" si="56"/>
        <v>20.434909629057991</v>
      </c>
      <c r="DX24" s="43">
        <f t="shared" si="57"/>
        <v>16.982779438137083</v>
      </c>
      <c r="DY24" s="43">
        <f t="shared" si="58"/>
        <v>16.521831946459013</v>
      </c>
      <c r="DZ24" s="21">
        <f t="shared" si="59"/>
        <v>13.385268442345115</v>
      </c>
      <c r="EA24" s="21">
        <f t="shared" si="60"/>
        <v>10.865823071480403</v>
      </c>
      <c r="EB24" s="21">
        <f t="shared" si="61"/>
        <v>9.5574216137945012</v>
      </c>
      <c r="EC24" s="21">
        <f t="shared" si="62"/>
        <v>7.2022641291056191</v>
      </c>
      <c r="ED24" s="21">
        <f t="shared" si="63"/>
        <v>5.8804249320600768</v>
      </c>
      <c r="EE24" s="21">
        <f t="shared" si="64"/>
        <v>4.8100832336665675</v>
      </c>
      <c r="EF24" s="21">
        <f t="shared" si="65"/>
        <v>3.9417232738071628</v>
      </c>
      <c r="EG24" s="21">
        <f t="shared" si="66"/>
        <v>3.2359005528064269</v>
      </c>
      <c r="EH24" s="21">
        <f t="shared" si="67"/>
        <v>2.6611288807545193</v>
      </c>
      <c r="EI24" s="21">
        <f t="shared" si="68"/>
        <v>2.1922240380855538</v>
      </c>
      <c r="EJ24" s="21">
        <f t="shared" si="69"/>
        <v>1.80900254217689</v>
      </c>
      <c r="EK24" s="21"/>
      <c r="EL24" s="21"/>
      <c r="EM24" s="21">
        <f t="shared" si="70"/>
        <v>25.06893421141443</v>
      </c>
      <c r="EN24" s="21">
        <f t="shared" si="71"/>
        <v>20.183771229242502</v>
      </c>
      <c r="EO24" s="21">
        <f t="shared" si="72"/>
        <v>16.284977029789932</v>
      </c>
      <c r="EP24" s="21">
        <f t="shared" si="73"/>
        <v>13.533907321947881</v>
      </c>
      <c r="EQ24" s="21">
        <f t="shared" si="74"/>
        <v>13.166569298429414</v>
      </c>
      <c r="ER24" s="21">
        <f t="shared" si="75"/>
        <v>10.666980822425623</v>
      </c>
      <c r="ES24" s="21">
        <f t="shared" si="76"/>
        <v>8.6591857923952524</v>
      </c>
      <c r="ET24" s="21">
        <f t="shared" si="77"/>
        <v>7.6164952167608924</v>
      </c>
      <c r="EU24" s="21">
        <f t="shared" si="78"/>
        <v>5.7396243993260949</v>
      </c>
      <c r="EV24" s="21">
        <f t="shared" si="79"/>
        <v>4.6862250277745341</v>
      </c>
      <c r="EW24" s="21">
        <f t="shared" si="80"/>
        <v>3.8332489056007972</v>
      </c>
      <c r="EX24" s="21">
        <f t="shared" si="81"/>
        <v>3.1412359602735909</v>
      </c>
      <c r="EY24" s="21">
        <f t="shared" si="82"/>
        <v>2.5787521026373348</v>
      </c>
      <c r="EZ24" s="21">
        <f t="shared" si="83"/>
        <v>2.120705375411815</v>
      </c>
      <c r="FA24" s="21">
        <f t="shared" si="84"/>
        <v>1.7470259840841922</v>
      </c>
      <c r="FB24" s="21">
        <f t="shared" si="85"/>
        <v>1.4416293186974214</v>
      </c>
      <c r="FC24" s="21"/>
      <c r="FD24" s="43"/>
      <c r="FE24" s="43">
        <f t="shared" si="86"/>
        <v>17.771091953810561</v>
      </c>
      <c r="FF24" s="43">
        <f t="shared" si="87"/>
        <v>14.308053603899376</v>
      </c>
      <c r="FG24" s="43">
        <f t="shared" si="88"/>
        <v>11.544241243822754</v>
      </c>
      <c r="FH24" s="43">
        <f t="shared" si="89"/>
        <v>9.5940381623074895</v>
      </c>
      <c r="FI24" s="43">
        <f t="shared" si="90"/>
        <v>9.3336362744958663</v>
      </c>
      <c r="FJ24" s="43">
        <f t="shared" si="91"/>
        <v>7.5617054744412311</v>
      </c>
      <c r="FK24" s="43">
        <f t="shared" si="92"/>
        <v>6.1384016434061106</v>
      </c>
      <c r="FL24" s="43">
        <f t="shared" si="93"/>
        <v>5.3992497535530157</v>
      </c>
      <c r="FM24" s="43">
        <f t="shared" si="94"/>
        <v>4.0687566579641912</v>
      </c>
      <c r="FN24" s="43">
        <f t="shared" si="95"/>
        <v>3.3220134203755189</v>
      </c>
      <c r="FO24" s="43">
        <f t="shared" si="96"/>
        <v>2.7173480216106873</v>
      </c>
      <c r="FP24" s="43">
        <f t="shared" si="97"/>
        <v>2.2267876499201509</v>
      </c>
      <c r="FQ24" s="43">
        <f t="shared" si="98"/>
        <v>1.8280490249635053</v>
      </c>
      <c r="FR24" s="43">
        <f t="shared" si="99"/>
        <v>1.5033447339864929</v>
      </c>
      <c r="FS24" s="43">
        <f t="shared" si="100"/>
        <v>1.238447520226863</v>
      </c>
      <c r="FT24" s="43">
        <f t="shared" si="101"/>
        <v>1.0219551804566194</v>
      </c>
      <c r="FU24" s="43"/>
      <c r="FV24" s="43"/>
      <c r="FW24" s="43">
        <f t="shared" si="102"/>
        <v>3.2692491262370782E-2</v>
      </c>
      <c r="FX24" s="43">
        <f t="shared" si="103"/>
        <v>2.6321731868970071E-2</v>
      </c>
      <c r="FY24" s="43">
        <f t="shared" si="104"/>
        <v>2.1237299709849833E-2</v>
      </c>
      <c r="FZ24" s="43">
        <f t="shared" si="105"/>
        <v>1.7649619371016445E-2</v>
      </c>
      <c r="GA24" s="43">
        <f t="shared" si="106"/>
        <v>1.7170572474848596E-2</v>
      </c>
      <c r="GB24" s="43">
        <f t="shared" si="107"/>
        <v>1.3910849755002425E-2</v>
      </c>
      <c r="GC24" s="43">
        <f t="shared" si="108"/>
        <v>1.1292476715193969E-2</v>
      </c>
      <c r="GD24" s="43">
        <f t="shared" si="109"/>
        <v>9.9327000192320977E-3</v>
      </c>
      <c r="GE24" s="43">
        <f t="shared" si="110"/>
        <v>7.4850657368122466E-3</v>
      </c>
      <c r="GF24" s="43">
        <f t="shared" si="111"/>
        <v>6.1113236598732204E-3</v>
      </c>
      <c r="GG24" s="43">
        <f t="shared" si="112"/>
        <v>4.9989542952243336E-3</v>
      </c>
      <c r="GH24" s="43">
        <f t="shared" si="113"/>
        <v>4.0964976140680951E-3</v>
      </c>
      <c r="GI24" s="43">
        <f t="shared" si="114"/>
        <v>3.3629603026723437E-3</v>
      </c>
      <c r="GJ24" s="43">
        <f t="shared" si="115"/>
        <v>2.7656198453042146E-3</v>
      </c>
      <c r="GK24" s="43">
        <f t="shared" si="116"/>
        <v>2.2783031475586877E-3</v>
      </c>
      <c r="GL24" s="43">
        <f t="shared" si="117"/>
        <v>1.880034209178046E-3</v>
      </c>
      <c r="GM24" s="21"/>
      <c r="GN24" s="21"/>
      <c r="GO24" s="21"/>
      <c r="GP24" s="21"/>
    </row>
    <row r="25" spans="1:198" ht="15.6">
      <c r="A25" s="7" t="s">
        <v>195</v>
      </c>
      <c r="B25" s="32">
        <v>44742</v>
      </c>
      <c r="C25" s="34">
        <v>98.14</v>
      </c>
      <c r="D25" s="7">
        <v>1916.97912</v>
      </c>
      <c r="E25" s="7">
        <v>198.60300000000001</v>
      </c>
      <c r="F25" s="7">
        <v>3839.5</v>
      </c>
      <c r="G25" s="7">
        <v>72.738</v>
      </c>
      <c r="H25" s="7">
        <f t="shared" si="0"/>
        <v>26.354575600098986</v>
      </c>
      <c r="I25" s="7">
        <f t="shared" si="1"/>
        <v>26.354575600098986</v>
      </c>
      <c r="J25" s="7">
        <v>-45.923999999999999</v>
      </c>
      <c r="K25" s="37">
        <v>-16</v>
      </c>
      <c r="L25" s="7">
        <v>8.7949999999999999</v>
      </c>
      <c r="M25" s="7">
        <v>-1.9</v>
      </c>
      <c r="N25" s="37">
        <f t="shared" si="2"/>
        <v>43.111000000000004</v>
      </c>
      <c r="O25" s="7"/>
      <c r="P25" s="7">
        <v>7464000000</v>
      </c>
      <c r="Q25" s="7">
        <f t="shared" si="118"/>
        <v>-0.61251664447403464</v>
      </c>
      <c r="R25" s="10"/>
      <c r="S25" s="7">
        <v>279.83</v>
      </c>
      <c r="T25" s="7">
        <f t="shared" si="3"/>
        <v>2088651120000</v>
      </c>
      <c r="U25" s="7">
        <f t="shared" si="119"/>
        <v>-8.1830169492543998</v>
      </c>
      <c r="V25" s="7">
        <v>166.542</v>
      </c>
      <c r="W25" s="7">
        <f t="shared" si="120"/>
        <v>17.293010676958616</v>
      </c>
      <c r="X25" s="7">
        <v>87.72</v>
      </c>
      <c r="Y25" s="7">
        <f t="shared" si="121"/>
        <v>3.8389147341879974</v>
      </c>
      <c r="Z25" s="7"/>
      <c r="AA25" s="39">
        <v>0.1</v>
      </c>
      <c r="AB25" s="7">
        <v>166.542</v>
      </c>
      <c r="AC25" s="7">
        <v>141.988</v>
      </c>
      <c r="AD25" s="7">
        <f t="shared" si="126"/>
        <v>612.70999999999992</v>
      </c>
      <c r="AE25" s="7">
        <f t="shared" si="122"/>
        <v>1162.2811200000001</v>
      </c>
      <c r="AF25" s="55">
        <f t="shared" si="123"/>
        <v>4.1894418091316776E-2</v>
      </c>
      <c r="AG25" s="39">
        <f t="shared" si="124"/>
        <v>0.94717674371937877</v>
      </c>
      <c r="AH25" s="7"/>
      <c r="AI25" s="7">
        <v>72.738</v>
      </c>
      <c r="AJ25" s="7">
        <v>72.738</v>
      </c>
      <c r="AK25" s="7"/>
      <c r="AL25" s="7">
        <v>72.738</v>
      </c>
      <c r="AM25" s="10">
        <f t="shared" si="4"/>
        <v>26.354575600098986</v>
      </c>
      <c r="AN25" s="7">
        <v>72.738</v>
      </c>
      <c r="AO25" s="10">
        <f t="shared" si="5"/>
        <v>26.354575600098986</v>
      </c>
      <c r="AP25" s="10"/>
      <c r="AQ25" s="10">
        <f t="shared" si="6"/>
        <v>38.094931947537738</v>
      </c>
      <c r="AR25" s="7">
        <f>AVERAGE(AQ25:AQ27)</f>
        <v>35.942602809358391</v>
      </c>
      <c r="AS25" s="10">
        <f t="shared" si="7"/>
        <v>38.094931947537738</v>
      </c>
      <c r="AT25" s="7">
        <f>AVERAGE(AS25:AS27)</f>
        <v>35.942602809358391</v>
      </c>
      <c r="AU25" s="7"/>
      <c r="AV25" s="7">
        <f t="shared" si="8"/>
        <v>11.510484562452714</v>
      </c>
      <c r="AW25" s="7">
        <f t="shared" si="9"/>
        <v>9.6523170344858826</v>
      </c>
      <c r="AX25" s="7">
        <v>78.822000000000003</v>
      </c>
      <c r="AY25" s="7">
        <f t="shared" si="10"/>
        <v>87.72</v>
      </c>
      <c r="AZ25" s="7">
        <f t="shared" si="11"/>
        <v>21.853387140902871</v>
      </c>
      <c r="BA25" s="7"/>
      <c r="BB25" s="7">
        <v>45.011000000000003</v>
      </c>
      <c r="BC25" s="7">
        <v>40.448</v>
      </c>
      <c r="BD25" s="7">
        <f t="shared" si="12"/>
        <v>2.3480172282732013</v>
      </c>
      <c r="BE25" s="7">
        <f t="shared" si="13"/>
        <v>2.1099864666235906</v>
      </c>
      <c r="BF25" s="7"/>
      <c r="BG25" s="7">
        <v>279.83</v>
      </c>
      <c r="BH25" s="7">
        <v>7464000000</v>
      </c>
      <c r="BI25" s="41">
        <f t="shared" si="14"/>
        <v>2088651120000</v>
      </c>
      <c r="BJ25" s="7">
        <v>166.542</v>
      </c>
      <c r="BK25" s="7">
        <f t="shared" si="15"/>
        <v>87.72</v>
      </c>
      <c r="BL25" s="7">
        <v>169.684</v>
      </c>
      <c r="BM25" s="7">
        <v>95.081999999999994</v>
      </c>
      <c r="BN25" s="7">
        <v>103.21599999999999</v>
      </c>
      <c r="BO25" s="7">
        <f t="shared" si="16"/>
        <v>-28.61399999999999</v>
      </c>
      <c r="BP25" s="7">
        <v>104.75700000000001</v>
      </c>
      <c r="BQ25" s="7">
        <f t="shared" si="17"/>
        <v>-93.540999999999983</v>
      </c>
      <c r="BR25" s="7"/>
      <c r="BS25" s="7">
        <f t="shared" ref="BS25:BT25" si="155">D25</f>
        <v>1916.97912</v>
      </c>
      <c r="BT25" s="7">
        <f t="shared" si="155"/>
        <v>198.60300000000001</v>
      </c>
      <c r="BU25" s="37">
        <f t="shared" si="19"/>
        <v>43.111000000000004</v>
      </c>
      <c r="BV25" s="7">
        <f t="shared" si="131"/>
        <v>72.738</v>
      </c>
      <c r="BW25" s="7"/>
      <c r="BX25" s="7"/>
      <c r="BY25" s="7"/>
      <c r="BZ25" s="7"/>
      <c r="CA25" s="7"/>
      <c r="CB25" s="7"/>
      <c r="CC25" s="7"/>
      <c r="CD25" s="7"/>
      <c r="CE25" s="42">
        <v>44742</v>
      </c>
      <c r="CF25" s="43">
        <v>1916.97912</v>
      </c>
      <c r="CG25" s="43">
        <v>43.111000000000004</v>
      </c>
      <c r="CH25" s="43">
        <f t="shared" si="21"/>
        <v>2.2489029510138852E-2</v>
      </c>
      <c r="CI25" s="43"/>
      <c r="CJ25" s="43">
        <v>23</v>
      </c>
      <c r="CK25" s="43">
        <f t="shared" si="22"/>
        <v>3.9286869943792198</v>
      </c>
      <c r="CL25" s="43">
        <f t="shared" si="23"/>
        <v>3.1320960775085558</v>
      </c>
      <c r="CM25" s="43">
        <f t="shared" si="24"/>
        <v>2.5025505454942634</v>
      </c>
      <c r="CN25" s="43">
        <f t="shared" si="25"/>
        <v>2.062367227833926</v>
      </c>
      <c r="CO25" s="43">
        <f t="shared" si="26"/>
        <v>2.0038823602570468</v>
      </c>
      <c r="CP25" s="21">
        <f t="shared" si="27"/>
        <v>1.6079966793303107</v>
      </c>
      <c r="CQ25" s="21">
        <f t="shared" si="28"/>
        <v>1.2930166732355992</v>
      </c>
      <c r="CR25" s="21">
        <f t="shared" si="29"/>
        <v>1.1307052998852964</v>
      </c>
      <c r="CS25" s="21">
        <f t="shared" si="30"/>
        <v>0.84118718911039636</v>
      </c>
      <c r="CT25" s="21">
        <f t="shared" si="31"/>
        <v>0.68050226260154578</v>
      </c>
      <c r="CU25" s="21">
        <f t="shared" si="32"/>
        <v>0.55157842134578872</v>
      </c>
      <c r="CV25" s="21">
        <f t="shared" si="33"/>
        <v>0.44793037531011426</v>
      </c>
      <c r="CW25" s="21">
        <f t="shared" si="34"/>
        <v>0.36443871339564715</v>
      </c>
      <c r="CX25" s="21">
        <f t="shared" si="35"/>
        <v>0.29705360415361914</v>
      </c>
      <c r="CY25" s="21">
        <f t="shared" si="36"/>
        <v>0.24256461419953709</v>
      </c>
      <c r="CZ25" s="21">
        <f t="shared" si="37"/>
        <v>0.1984214861098989</v>
      </c>
      <c r="DA25" s="21"/>
      <c r="DB25" s="43"/>
      <c r="DC25" s="43">
        <f t="shared" si="38"/>
        <v>28.067163514207472</v>
      </c>
      <c r="DD25" s="43">
        <f t="shared" si="39"/>
        <v>22.376191555960588</v>
      </c>
      <c r="DE25" s="43">
        <f t="shared" si="40"/>
        <v>17.878618343341778</v>
      </c>
      <c r="DF25" s="43">
        <f t="shared" si="41"/>
        <v>14.733878848779113</v>
      </c>
      <c r="DG25" s="43">
        <f t="shared" si="42"/>
        <v>14.316053671121656</v>
      </c>
      <c r="DH25" s="21">
        <f t="shared" si="43"/>
        <v>11.487783525039479</v>
      </c>
      <c r="DI25" s="21">
        <f t="shared" si="44"/>
        <v>9.2375163626479253</v>
      </c>
      <c r="DJ25" s="21">
        <f t="shared" si="45"/>
        <v>8.0779381466800295</v>
      </c>
      <c r="DK25" s="21">
        <f t="shared" si="46"/>
        <v>6.0095748061875529</v>
      </c>
      <c r="DL25" s="21">
        <f t="shared" si="47"/>
        <v>4.8616161846316119</v>
      </c>
      <c r="DM25" s="21">
        <f t="shared" si="48"/>
        <v>3.9405637977700239</v>
      </c>
      <c r="DN25" s="21">
        <f t="shared" si="49"/>
        <v>3.2000857041541559</v>
      </c>
      <c r="DO25" s="21">
        <f t="shared" si="50"/>
        <v>2.6036080182558012</v>
      </c>
      <c r="DP25" s="21">
        <f t="shared" si="51"/>
        <v>2.1221981013485416</v>
      </c>
      <c r="DQ25" s="21">
        <f t="shared" si="52"/>
        <v>1.7329201077203205</v>
      </c>
      <c r="DR25" s="21">
        <f t="shared" si="53"/>
        <v>1.4175545935184815</v>
      </c>
      <c r="DS25" s="43"/>
      <c r="DT25" s="43"/>
      <c r="DU25" s="43">
        <f t="shared" si="54"/>
        <v>31.145841413184048</v>
      </c>
      <c r="DV25" s="43">
        <f t="shared" si="55"/>
        <v>24.83062861981746</v>
      </c>
      <c r="DW25" s="43">
        <f t="shared" si="56"/>
        <v>19.839718086464067</v>
      </c>
      <c r="DX25" s="43">
        <f t="shared" si="57"/>
        <v>16.350033155037146</v>
      </c>
      <c r="DY25" s="43">
        <f t="shared" si="58"/>
        <v>15.886376871595205</v>
      </c>
      <c r="DZ25" s="21">
        <f t="shared" si="59"/>
        <v>12.747874706995345</v>
      </c>
      <c r="EA25" s="21">
        <f t="shared" si="60"/>
        <v>10.25077648252868</v>
      </c>
      <c r="EB25" s="21">
        <f t="shared" si="61"/>
        <v>8.9640045149076162</v>
      </c>
      <c r="EC25" s="21">
        <f t="shared" si="62"/>
        <v>6.6687630825052029</v>
      </c>
      <c r="ED25" s="21">
        <f t="shared" si="63"/>
        <v>5.3948852587707128</v>
      </c>
      <c r="EE25" s="21">
        <f t="shared" si="64"/>
        <v>4.3728029396968786</v>
      </c>
      <c r="EF25" s="21">
        <f t="shared" si="65"/>
        <v>3.5511020484749221</v>
      </c>
      <c r="EG25" s="21">
        <f t="shared" si="66"/>
        <v>2.8891969221485958</v>
      </c>
      <c r="EH25" s="21">
        <f t="shared" si="67"/>
        <v>2.3549813104022297</v>
      </c>
      <c r="EI25" s="21">
        <f t="shared" si="68"/>
        <v>1.9230035421803096</v>
      </c>
      <c r="EJ25" s="21">
        <f t="shared" si="69"/>
        <v>1.5730456888494697</v>
      </c>
      <c r="EK25" s="21"/>
      <c r="EL25" s="21"/>
      <c r="EM25" s="21">
        <f t="shared" si="70"/>
        <v>24.82072694199449</v>
      </c>
      <c r="EN25" s="21">
        <f t="shared" si="71"/>
        <v>19.788011009061282</v>
      </c>
      <c r="EO25" s="21">
        <f t="shared" si="72"/>
        <v>15.810657310475662</v>
      </c>
      <c r="EP25" s="21">
        <f t="shared" si="73"/>
        <v>13.02965949932404</v>
      </c>
      <c r="EQ25" s="21">
        <f t="shared" si="74"/>
        <v>12.660162786951361</v>
      </c>
      <c r="ER25" s="21">
        <f t="shared" si="75"/>
        <v>10.159029354691068</v>
      </c>
      <c r="ES25" s="21">
        <f t="shared" si="76"/>
        <v>8.1690432003728777</v>
      </c>
      <c r="ET25" s="21">
        <f t="shared" si="77"/>
        <v>7.1435895861572796</v>
      </c>
      <c r="EU25" s="21">
        <f t="shared" si="78"/>
        <v>5.3144670364130508</v>
      </c>
      <c r="EV25" s="21">
        <f t="shared" si="79"/>
        <v>4.2992890163069122</v>
      </c>
      <c r="EW25" s="21">
        <f t="shared" si="80"/>
        <v>3.484771732364361</v>
      </c>
      <c r="EX25" s="21">
        <f t="shared" si="81"/>
        <v>2.8299423065527849</v>
      </c>
      <c r="EY25" s="21">
        <f t="shared" si="82"/>
        <v>2.3024572344976204</v>
      </c>
      <c r="EZ25" s="21">
        <f t="shared" si="83"/>
        <v>1.8767304207184206</v>
      </c>
      <c r="FA25" s="21">
        <f t="shared" si="84"/>
        <v>1.5324789334071858</v>
      </c>
      <c r="FB25" s="21">
        <f t="shared" si="85"/>
        <v>1.2535907119108014</v>
      </c>
      <c r="FC25" s="21"/>
      <c r="FD25" s="43"/>
      <c r="FE25" s="43">
        <f t="shared" si="86"/>
        <v>17.595140548327294</v>
      </c>
      <c r="FF25" s="43">
        <f t="shared" si="87"/>
        <v>14.027503533234684</v>
      </c>
      <c r="FG25" s="43">
        <f t="shared" si="88"/>
        <v>11.208001207594906</v>
      </c>
      <c r="FH25" s="43">
        <f t="shared" si="89"/>
        <v>9.2365824225546245</v>
      </c>
      <c r="FI25" s="43">
        <f t="shared" si="90"/>
        <v>8.974650263938333</v>
      </c>
      <c r="FJ25" s="43">
        <f t="shared" si="91"/>
        <v>7.2016242613725998</v>
      </c>
      <c r="FK25" s="43">
        <f t="shared" si="92"/>
        <v>5.7909449466095371</v>
      </c>
      <c r="FL25" s="43">
        <f t="shared" si="93"/>
        <v>5.0640121492712584</v>
      </c>
      <c r="FM25" s="43">
        <f t="shared" si="94"/>
        <v>3.7673672758927697</v>
      </c>
      <c r="FN25" s="43">
        <f t="shared" si="95"/>
        <v>3.0477187342894667</v>
      </c>
      <c r="FO25" s="43">
        <f t="shared" si="96"/>
        <v>2.4703163832824426</v>
      </c>
      <c r="FP25" s="43">
        <f t="shared" si="97"/>
        <v>2.0061149999280641</v>
      </c>
      <c r="FQ25" s="43">
        <f t="shared" si="98"/>
        <v>1.6321866294317013</v>
      </c>
      <c r="FR25" s="43">
        <f t="shared" si="99"/>
        <v>1.3303935698995513</v>
      </c>
      <c r="FS25" s="43">
        <f t="shared" si="100"/>
        <v>1.0863574738832129</v>
      </c>
      <c r="FT25" s="43">
        <f t="shared" si="101"/>
        <v>0.88865667865792997</v>
      </c>
      <c r="FU25" s="43"/>
      <c r="FV25" s="43"/>
      <c r="FW25" s="43">
        <f t="shared" si="102"/>
        <v>3.2368803230070083E-2</v>
      </c>
      <c r="FX25" s="43">
        <f t="shared" si="103"/>
        <v>2.5805619479382425E-2</v>
      </c>
      <c r="FY25" s="43">
        <f t="shared" si="104"/>
        <v>2.0618737582378477E-2</v>
      </c>
      <c r="FZ25" s="43">
        <f t="shared" si="105"/>
        <v>1.6992027891611094E-2</v>
      </c>
      <c r="GA25" s="43">
        <f t="shared" si="106"/>
        <v>1.6510165841200575E-2</v>
      </c>
      <c r="GB25" s="43">
        <f t="shared" si="107"/>
        <v>1.3248428338097544E-2</v>
      </c>
      <c r="GC25" s="43">
        <f t="shared" si="108"/>
        <v>1.065327991999431E-2</v>
      </c>
      <c r="GD25" s="43">
        <f t="shared" si="109"/>
        <v>9.3159820101595351E-3</v>
      </c>
      <c r="GE25" s="43">
        <f t="shared" si="110"/>
        <v>6.9306164229743028E-3</v>
      </c>
      <c r="GF25" s="43">
        <f t="shared" si="111"/>
        <v>5.606718954012129E-3</v>
      </c>
      <c r="GG25" s="43">
        <f t="shared" si="112"/>
        <v>4.5445039047493944E-3</v>
      </c>
      <c r="GH25" s="43">
        <f t="shared" si="113"/>
        <v>3.6905383910523382E-3</v>
      </c>
      <c r="GI25" s="43">
        <f t="shared" si="114"/>
        <v>3.0026431273860212E-3</v>
      </c>
      <c r="GJ25" s="43">
        <f t="shared" si="115"/>
        <v>2.4474511905347033E-3</v>
      </c>
      <c r="GK25" s="43">
        <f t="shared" si="116"/>
        <v>1.9985115329462168E-3</v>
      </c>
      <c r="GL25" s="43">
        <f t="shared" si="117"/>
        <v>1.6348123558069967E-3</v>
      </c>
      <c r="GM25" s="21"/>
      <c r="GN25" s="21"/>
      <c r="GO25" s="21"/>
      <c r="GP25" s="21"/>
    </row>
    <row r="26" spans="1:198" ht="15.6">
      <c r="A26" s="10" t="s">
        <v>195</v>
      </c>
      <c r="B26" s="61">
        <v>45107</v>
      </c>
      <c r="C26" s="34">
        <v>106.77200000000001</v>
      </c>
      <c r="D26" s="10">
        <v>2530.8932799999998</v>
      </c>
      <c r="E26" s="10">
        <v>212.703</v>
      </c>
      <c r="F26" s="10">
        <v>4769.83</v>
      </c>
      <c r="G26" s="10">
        <v>72.361000000000004</v>
      </c>
      <c r="H26" s="7">
        <f t="shared" si="0"/>
        <v>34.975930128107677</v>
      </c>
      <c r="I26" s="10">
        <f t="shared" si="1"/>
        <v>34.975930128107677</v>
      </c>
      <c r="J26" s="10">
        <v>-29.777000000000001</v>
      </c>
      <c r="K26" s="62">
        <v>-23.1</v>
      </c>
      <c r="L26" s="10">
        <v>5.61</v>
      </c>
      <c r="M26" s="10">
        <v>-1.7</v>
      </c>
      <c r="N26" s="62">
        <f t="shared" si="2"/>
        <v>57.805</v>
      </c>
      <c r="O26" s="10"/>
      <c r="P26" s="10">
        <v>7431000000</v>
      </c>
      <c r="Q26" s="10">
        <f t="shared" si="118"/>
        <v>-0.44212218649517687</v>
      </c>
      <c r="R26" s="10"/>
      <c r="S26" s="10">
        <v>367.94</v>
      </c>
      <c r="T26" s="10">
        <f t="shared" si="3"/>
        <v>2734162140000</v>
      </c>
      <c r="U26" s="10">
        <f t="shared" si="119"/>
        <v>32.025083298768529</v>
      </c>
      <c r="V26" s="10">
        <v>206.22300000000001</v>
      </c>
      <c r="W26" s="10">
        <f t="shared" si="120"/>
        <v>23.826422163778513</v>
      </c>
      <c r="X26" s="10">
        <v>128.971</v>
      </c>
      <c r="Y26" s="10">
        <f t="shared" si="121"/>
        <v>47.025763793889652</v>
      </c>
      <c r="Z26" s="10"/>
      <c r="AA26" s="63">
        <v>0.1</v>
      </c>
      <c r="AB26" s="10">
        <v>206.22300000000001</v>
      </c>
      <c r="AC26" s="10">
        <v>166.542</v>
      </c>
      <c r="AD26" s="10">
        <f t="shared" si="126"/>
        <v>727.38</v>
      </c>
      <c r="AE26" s="10">
        <f t="shared" si="122"/>
        <v>1636.9712799999998</v>
      </c>
      <c r="AF26" s="55">
        <f t="shared" si="123"/>
        <v>5.7567998640079436E-2</v>
      </c>
      <c r="AG26" s="63">
        <f t="shared" si="124"/>
        <v>0.96142545330916307</v>
      </c>
      <c r="AH26" s="10"/>
      <c r="AI26" s="10">
        <v>72.361000000000004</v>
      </c>
      <c r="AJ26" s="10">
        <v>72.361000000000004</v>
      </c>
      <c r="AK26" s="10"/>
      <c r="AL26" s="10">
        <v>72.361000000000004</v>
      </c>
      <c r="AM26" s="10">
        <f t="shared" si="4"/>
        <v>34.975930128107677</v>
      </c>
      <c r="AN26" s="10">
        <v>72.361000000000004</v>
      </c>
      <c r="AO26" s="10">
        <f t="shared" si="5"/>
        <v>34.975930128107677</v>
      </c>
      <c r="AP26" s="10"/>
      <c r="AQ26" s="10">
        <f t="shared" si="6"/>
        <v>38.2934061165545</v>
      </c>
      <c r="AR26" s="10"/>
      <c r="AS26" s="10">
        <f t="shared" si="7"/>
        <v>38.2934061165545</v>
      </c>
      <c r="AT26" s="10"/>
      <c r="AU26" s="10"/>
      <c r="AV26" s="10">
        <f t="shared" si="8"/>
        <v>12.272604316686303</v>
      </c>
      <c r="AW26" s="10">
        <f t="shared" si="9"/>
        <v>11.898719247025193</v>
      </c>
      <c r="AX26" s="10">
        <v>77.251999999999995</v>
      </c>
      <c r="AY26" s="10">
        <f t="shared" si="10"/>
        <v>128.971</v>
      </c>
      <c r="AZ26" s="10">
        <f t="shared" si="11"/>
        <v>19.623739290228034</v>
      </c>
      <c r="BA26" s="10"/>
      <c r="BB26" s="10">
        <v>59.505000000000003</v>
      </c>
      <c r="BC26" s="10">
        <v>44.908000000000001</v>
      </c>
      <c r="BD26" s="10">
        <f t="shared" si="12"/>
        <v>2.3511461534245335</v>
      </c>
      <c r="BE26" s="10">
        <f t="shared" si="13"/>
        <v>1.7743932687671449</v>
      </c>
      <c r="BF26" s="10"/>
      <c r="BG26" s="10">
        <v>367.94</v>
      </c>
      <c r="BH26" s="10">
        <v>7432000000</v>
      </c>
      <c r="BI26" s="64">
        <f t="shared" si="14"/>
        <v>2734530080000</v>
      </c>
      <c r="BJ26" s="10">
        <v>206.22300000000001</v>
      </c>
      <c r="BK26" s="10">
        <f t="shared" si="15"/>
        <v>128.971</v>
      </c>
      <c r="BL26" s="10">
        <v>184.25700000000001</v>
      </c>
      <c r="BM26" s="10">
        <v>104.149</v>
      </c>
      <c r="BN26" s="10">
        <v>101.604</v>
      </c>
      <c r="BO26" s="10">
        <f t="shared" si="16"/>
        <v>-21.495999999999995</v>
      </c>
      <c r="BP26" s="10">
        <v>111.262</v>
      </c>
      <c r="BQ26" s="10">
        <f t="shared" si="17"/>
        <v>-94.491</v>
      </c>
      <c r="BR26" s="10"/>
      <c r="BS26" s="10">
        <f t="shared" ref="BS26:BT26" si="156">D26</f>
        <v>2530.8932799999998</v>
      </c>
      <c r="BT26" s="10">
        <f t="shared" si="156"/>
        <v>212.703</v>
      </c>
      <c r="BU26" s="62">
        <f t="shared" si="19"/>
        <v>57.805</v>
      </c>
      <c r="BV26" s="10">
        <f t="shared" si="131"/>
        <v>72.361000000000004</v>
      </c>
      <c r="BW26" s="10"/>
      <c r="BX26" s="10"/>
      <c r="BY26" s="10"/>
      <c r="BZ26" s="10"/>
      <c r="CA26" s="10"/>
      <c r="CB26" s="10"/>
      <c r="CC26" s="10"/>
      <c r="CD26" s="10"/>
      <c r="CE26" s="65">
        <v>45107</v>
      </c>
      <c r="CF26" s="21">
        <v>2530.8932799999998</v>
      </c>
      <c r="CG26" s="21">
        <v>57.805</v>
      </c>
      <c r="CH26" s="21">
        <f t="shared" si="21"/>
        <v>2.2839761935754165E-2</v>
      </c>
      <c r="CI26" s="21"/>
      <c r="CJ26" s="21">
        <v>24</v>
      </c>
      <c r="CK26" s="21">
        <f t="shared" si="22"/>
        <v>3.8897891033457612</v>
      </c>
      <c r="CL26" s="21">
        <f t="shared" si="23"/>
        <v>3.0706824289299566</v>
      </c>
      <c r="CM26" s="21">
        <f t="shared" si="24"/>
        <v>2.4296607237808385</v>
      </c>
      <c r="CN26" s="21">
        <f t="shared" si="25"/>
        <v>1.9855273205294364</v>
      </c>
      <c r="CO26" s="21">
        <f t="shared" si="26"/>
        <v>1.9268099617856216</v>
      </c>
      <c r="CP26" s="21">
        <f t="shared" si="27"/>
        <v>1.5314254088860102</v>
      </c>
      <c r="CQ26" s="21">
        <f t="shared" si="28"/>
        <v>1.2198270502222637</v>
      </c>
      <c r="CR26" s="21">
        <f t="shared" si="29"/>
        <v>1.0605001874744853</v>
      </c>
      <c r="CS26" s="21">
        <f t="shared" si="30"/>
        <v>0.77887702695407068</v>
      </c>
      <c r="CT26" s="21">
        <f t="shared" si="31"/>
        <v>0.62431400238673918</v>
      </c>
      <c r="CU26" s="21">
        <f t="shared" si="32"/>
        <v>0.50143492849617166</v>
      </c>
      <c r="CV26" s="21">
        <f t="shared" si="33"/>
        <v>0.4035408786577605</v>
      </c>
      <c r="CW26" s="21">
        <f t="shared" si="34"/>
        <v>0.32539170838897064</v>
      </c>
      <c r="CX26" s="21">
        <f t="shared" si="35"/>
        <v>0.26287929571116736</v>
      </c>
      <c r="CY26" s="21">
        <f t="shared" si="36"/>
        <v>0.21277597736801496</v>
      </c>
      <c r="CZ26" s="21">
        <f t="shared" si="37"/>
        <v>0.17254042270425993</v>
      </c>
      <c r="DA26" s="21"/>
      <c r="DB26" s="21"/>
      <c r="DC26" s="21">
        <f t="shared" si="38"/>
        <v>27.789270806146007</v>
      </c>
      <c r="DD26" s="21">
        <f t="shared" si="39"/>
        <v>21.937442701922144</v>
      </c>
      <c r="DE26" s="21">
        <f t="shared" si="40"/>
        <v>17.357881886739591</v>
      </c>
      <c r="DF26" s="21">
        <f t="shared" si="41"/>
        <v>14.18492235369126</v>
      </c>
      <c r="DG26" s="21">
        <f t="shared" si="42"/>
        <v>13.76543622223236</v>
      </c>
      <c r="DH26" s="21">
        <f t="shared" si="43"/>
        <v>10.940746214323314</v>
      </c>
      <c r="DI26" s="21">
        <f t="shared" si="44"/>
        <v>8.7146380779697417</v>
      </c>
      <c r="DJ26" s="21">
        <f t="shared" si="45"/>
        <v>7.5763816794973069</v>
      </c>
      <c r="DK26" s="21">
        <f t="shared" si="46"/>
        <v>5.5644211168403261</v>
      </c>
      <c r="DL26" s="21">
        <f t="shared" si="47"/>
        <v>4.4601983345244145</v>
      </c>
      <c r="DM26" s="21">
        <f t="shared" si="48"/>
        <v>3.5823307252454768</v>
      </c>
      <c r="DN26" s="21">
        <f t="shared" si="49"/>
        <v>2.8829600938325721</v>
      </c>
      <c r="DO26" s="21">
        <f t="shared" si="50"/>
        <v>2.3246500162998225</v>
      </c>
      <c r="DP26" s="21">
        <f t="shared" si="51"/>
        <v>1.878051417122603</v>
      </c>
      <c r="DQ26" s="21">
        <f t="shared" si="52"/>
        <v>1.5201053576494035</v>
      </c>
      <c r="DR26" s="21">
        <f t="shared" si="53"/>
        <v>1.2326561682769406</v>
      </c>
      <c r="DS26" s="21"/>
      <c r="DT26" s="21"/>
      <c r="DU26" s="21">
        <f t="shared" si="54"/>
        <v>30.837466745726772</v>
      </c>
      <c r="DV26" s="21">
        <f t="shared" si="55"/>
        <v>24.343753548840649</v>
      </c>
      <c r="DW26" s="21">
        <f t="shared" si="56"/>
        <v>19.261862219868028</v>
      </c>
      <c r="DX26" s="21">
        <f t="shared" si="57"/>
        <v>15.740861803251317</v>
      </c>
      <c r="DY26" s="21">
        <f t="shared" si="58"/>
        <v>15.275362376533851</v>
      </c>
      <c r="DZ26" s="21">
        <f t="shared" si="59"/>
        <v>12.140833054281282</v>
      </c>
      <c r="EA26" s="21">
        <f t="shared" si="60"/>
        <v>9.6705438514421527</v>
      </c>
      <c r="EB26" s="21">
        <f t="shared" si="61"/>
        <v>8.4074324844378303</v>
      </c>
      <c r="EC26" s="21">
        <f t="shared" si="62"/>
        <v>6.174780631949262</v>
      </c>
      <c r="ED26" s="21">
        <f t="shared" si="63"/>
        <v>4.9494360172208367</v>
      </c>
      <c r="EE26" s="21">
        <f t="shared" si="64"/>
        <v>3.9752753997244361</v>
      </c>
      <c r="EF26" s="21">
        <f t="shared" si="65"/>
        <v>3.1991910346620909</v>
      </c>
      <c r="EG26" s="21">
        <f t="shared" si="66"/>
        <v>2.5796401090612457</v>
      </c>
      <c r="EH26" s="21">
        <f t="shared" si="67"/>
        <v>2.0840542569931233</v>
      </c>
      <c r="EI26" s="21">
        <f t="shared" si="68"/>
        <v>1.6868452124388678</v>
      </c>
      <c r="EJ26" s="21">
        <f t="shared" si="69"/>
        <v>1.3678658163908435</v>
      </c>
      <c r="EK26" s="21"/>
      <c r="EL26" s="21"/>
      <c r="EM26" s="21">
        <f t="shared" si="70"/>
        <v>24.574977170291568</v>
      </c>
      <c r="EN26" s="21">
        <f t="shared" si="71"/>
        <v>19.400010793197332</v>
      </c>
      <c r="EO26" s="21">
        <f t="shared" si="72"/>
        <v>15.35015272861715</v>
      </c>
      <c r="EP26" s="21">
        <f t="shared" si="73"/>
        <v>12.544198998097659</v>
      </c>
      <c r="EQ26" s="21">
        <f t="shared" si="74"/>
        <v>12.173233448991692</v>
      </c>
      <c r="ER26" s="21">
        <f t="shared" si="75"/>
        <v>9.675266052086732</v>
      </c>
      <c r="ES26" s="21">
        <f t="shared" si="76"/>
        <v>7.7066445286536593</v>
      </c>
      <c r="ET26" s="21">
        <f t="shared" si="77"/>
        <v>6.7000465073694224</v>
      </c>
      <c r="EU26" s="21">
        <f t="shared" si="78"/>
        <v>4.9208028114935658</v>
      </c>
      <c r="EV26" s="21">
        <f t="shared" si="79"/>
        <v>3.944301849822855</v>
      </c>
      <c r="EW26" s="21">
        <f t="shared" si="80"/>
        <v>3.1679743021494193</v>
      </c>
      <c r="EX26" s="21">
        <f t="shared" si="81"/>
        <v>2.5494975734709766</v>
      </c>
      <c r="EY26" s="21">
        <f t="shared" si="82"/>
        <v>2.0557653879443039</v>
      </c>
      <c r="EZ26" s="21">
        <f t="shared" si="83"/>
        <v>1.6608233811667439</v>
      </c>
      <c r="FA26" s="21">
        <f t="shared" si="84"/>
        <v>1.3442797661466539</v>
      </c>
      <c r="FB26" s="21">
        <f t="shared" si="85"/>
        <v>1.0900788799224361</v>
      </c>
      <c r="FC26" s="21"/>
      <c r="FD26" s="21"/>
      <c r="FE26" s="21">
        <f t="shared" si="86"/>
        <v>17.420931235967611</v>
      </c>
      <c r="FF26" s="21">
        <f t="shared" si="87"/>
        <v>13.752454444347729</v>
      </c>
      <c r="FG26" s="21">
        <f t="shared" si="88"/>
        <v>10.881554570480493</v>
      </c>
      <c r="FH26" s="21">
        <f t="shared" si="89"/>
        <v>8.8924448084669532</v>
      </c>
      <c r="FI26" s="21">
        <f t="shared" si="90"/>
        <v>8.6294714076330123</v>
      </c>
      <c r="FJ26" s="21">
        <f t="shared" si="91"/>
        <v>6.8586897727358096</v>
      </c>
      <c r="FK26" s="21">
        <f t="shared" si="92"/>
        <v>5.4631556100089984</v>
      </c>
      <c r="FL26" s="21">
        <f t="shared" si="93"/>
        <v>4.7495893352759868</v>
      </c>
      <c r="FM26" s="21">
        <f t="shared" si="94"/>
        <v>3.4883030332340459</v>
      </c>
      <c r="FN26" s="21">
        <f t="shared" si="95"/>
        <v>2.7960722332930885</v>
      </c>
      <c r="FO26" s="21">
        <f t="shared" si="96"/>
        <v>2.2457421666204027</v>
      </c>
      <c r="FP26" s="21">
        <f t="shared" si="97"/>
        <v>1.807310810746003</v>
      </c>
      <c r="FQ26" s="21">
        <f t="shared" si="98"/>
        <v>1.4573094905640189</v>
      </c>
      <c r="FR26" s="21">
        <f t="shared" si="99"/>
        <v>1.1773394423889834</v>
      </c>
      <c r="FS26" s="21">
        <f t="shared" si="100"/>
        <v>0.95294515252913392</v>
      </c>
      <c r="FT26" s="21">
        <f t="shared" si="101"/>
        <v>0.77274493796341748</v>
      </c>
      <c r="FU26" s="21"/>
      <c r="FV26" s="21"/>
      <c r="FW26" s="21">
        <f t="shared" si="102"/>
        <v>3.2048320029772349E-2</v>
      </c>
      <c r="FX26" s="21">
        <f t="shared" si="103"/>
        <v>2.5299626940571005E-2</v>
      </c>
      <c r="FY26" s="21">
        <f t="shared" si="104"/>
        <v>2.0018191827551924E-2</v>
      </c>
      <c r="FZ26" s="21">
        <f t="shared" si="105"/>
        <v>1.6358937028604116E-2</v>
      </c>
      <c r="GA26" s="21">
        <f t="shared" si="106"/>
        <v>1.587515946269286E-2</v>
      </c>
      <c r="GB26" s="21">
        <f t="shared" si="107"/>
        <v>1.2617550798188141E-2</v>
      </c>
      <c r="GC26" s="21">
        <f t="shared" si="108"/>
        <v>1.0050264075466331E-2</v>
      </c>
      <c r="GD26" s="21">
        <f t="shared" si="109"/>
        <v>8.7375558151937104E-3</v>
      </c>
      <c r="GE26" s="21">
        <f t="shared" si="110"/>
        <v>6.4172374286799094E-3</v>
      </c>
      <c r="GF26" s="21">
        <f t="shared" si="111"/>
        <v>5.1437788568918612E-3</v>
      </c>
      <c r="GG26" s="21">
        <f t="shared" si="112"/>
        <v>4.1313671861358137E-3</v>
      </c>
      <c r="GH26" s="21">
        <f t="shared" si="113"/>
        <v>3.3248093613084118E-3</v>
      </c>
      <c r="GI26" s="21">
        <f t="shared" si="114"/>
        <v>2.6809313637375185E-3</v>
      </c>
      <c r="GJ26" s="21">
        <f t="shared" si="115"/>
        <v>2.1658860093227462E-3</v>
      </c>
      <c r="GK26" s="21">
        <f t="shared" si="116"/>
        <v>1.7530802920580847E-3</v>
      </c>
      <c r="GL26" s="21">
        <f t="shared" si="117"/>
        <v>1.4215759615713018E-3</v>
      </c>
      <c r="GM26" s="21"/>
      <c r="GN26" s="21"/>
      <c r="GO26" s="21"/>
      <c r="GP26" s="21"/>
    </row>
    <row r="27" spans="1:198" ht="15.6">
      <c r="A27" s="7" t="s">
        <v>195</v>
      </c>
      <c r="B27" s="32">
        <v>45473</v>
      </c>
      <c r="C27" s="34">
        <v>123.97</v>
      </c>
      <c r="D27" s="7">
        <v>3322.6262999999999</v>
      </c>
      <c r="E27" s="7">
        <v>245.12200000000001</v>
      </c>
      <c r="F27" s="7">
        <v>5881.63</v>
      </c>
      <c r="G27" s="7">
        <v>88.135999999999996</v>
      </c>
      <c r="H27" s="7">
        <f t="shared" si="0"/>
        <v>37.698855178360716</v>
      </c>
      <c r="I27" s="7">
        <f t="shared" si="1"/>
        <v>37.698855178360716</v>
      </c>
      <c r="J27" s="7">
        <v>-113.60899999999999</v>
      </c>
      <c r="K27" s="37">
        <v>-23.4</v>
      </c>
      <c r="L27" s="7">
        <v>19.678000000000001</v>
      </c>
      <c r="M27" s="7">
        <v>-1.7</v>
      </c>
      <c r="N27" s="37">
        <f t="shared" si="2"/>
        <v>4.9390000000000027</v>
      </c>
      <c r="O27" s="7"/>
      <c r="P27" s="7">
        <v>7432305794</v>
      </c>
      <c r="Q27" s="7">
        <f t="shared" si="118"/>
        <v>1.7572251379356748E-2</v>
      </c>
      <c r="R27" s="10"/>
      <c r="S27" s="7">
        <v>424.83</v>
      </c>
      <c r="T27" s="7">
        <f t="shared" si="3"/>
        <v>3157466470465.02</v>
      </c>
      <c r="U27" s="7">
        <f t="shared" si="119"/>
        <v>31.282750096835382</v>
      </c>
      <c r="V27" s="7">
        <v>268.47699999999998</v>
      </c>
      <c r="W27" s="7">
        <f t="shared" si="120"/>
        <v>30.18770942135453</v>
      </c>
      <c r="X27" s="7">
        <v>121.65999999999997</v>
      </c>
      <c r="Y27" s="7">
        <f t="shared" si="121"/>
        <v>-5.6687162230269097</v>
      </c>
      <c r="Z27" s="7"/>
      <c r="AA27" s="39">
        <v>0.1</v>
      </c>
      <c r="AB27" s="7">
        <v>268.47699999999998</v>
      </c>
      <c r="AC27" s="7">
        <v>206.22300000000001</v>
      </c>
      <c r="AD27" s="7">
        <f t="shared" si="126"/>
        <v>723.61</v>
      </c>
      <c r="AE27" s="7">
        <f t="shared" si="122"/>
        <v>2392.7932999999998</v>
      </c>
      <c r="AF27" s="55">
        <f t="shared" si="123"/>
        <v>6.3921062457085148E-2</v>
      </c>
      <c r="AG27" s="39">
        <f t="shared" si="124"/>
        <v>0.96720096587007731</v>
      </c>
      <c r="AH27" s="7"/>
      <c r="AI27" s="7">
        <v>88.135999999999996</v>
      </c>
      <c r="AJ27" s="7">
        <v>88.135999999999996</v>
      </c>
      <c r="AK27" s="7"/>
      <c r="AL27" s="7">
        <v>88.135999999999996</v>
      </c>
      <c r="AM27" s="10">
        <f t="shared" si="4"/>
        <v>37.698855178360716</v>
      </c>
      <c r="AN27" s="7">
        <v>88.135999999999996</v>
      </c>
      <c r="AO27" s="10">
        <f t="shared" si="5"/>
        <v>37.698855178360716</v>
      </c>
      <c r="AP27" s="10"/>
      <c r="AQ27" s="10">
        <f t="shared" si="6"/>
        <v>31.439470363982938</v>
      </c>
      <c r="AR27" s="7">
        <f>AQ27</f>
        <v>31.439470363982938</v>
      </c>
      <c r="AS27" s="10">
        <f t="shared" si="7"/>
        <v>31.439470363982938</v>
      </c>
      <c r="AT27" s="7">
        <f>AS27</f>
        <v>31.439470363982938</v>
      </c>
      <c r="AU27" s="7"/>
      <c r="AV27" s="7">
        <f t="shared" si="8"/>
        <v>12.375832194191682</v>
      </c>
      <c r="AW27" s="7">
        <f t="shared" si="9"/>
        <v>13.55499016816116</v>
      </c>
      <c r="AX27" s="7">
        <v>146.81700000000001</v>
      </c>
      <c r="AY27" s="7">
        <f t="shared" si="10"/>
        <v>121.65999999999997</v>
      </c>
      <c r="AZ27" s="7">
        <f t="shared" si="11"/>
        <v>27.310753739930963</v>
      </c>
      <c r="BA27" s="7"/>
      <c r="BB27" s="7">
        <v>6.6390000000000002</v>
      </c>
      <c r="BC27" s="7">
        <v>-0.40300000000000002</v>
      </c>
      <c r="BD27" s="7">
        <f t="shared" si="12"/>
        <v>0.19981181753722954</v>
      </c>
      <c r="BE27" s="7">
        <f t="shared" si="13"/>
        <v>-1.2128959552267435E-2</v>
      </c>
      <c r="BF27" s="7"/>
      <c r="BG27" s="7">
        <v>424.83</v>
      </c>
      <c r="BH27" s="7">
        <v>7432305794</v>
      </c>
      <c r="BI27" s="41">
        <f t="shared" si="14"/>
        <v>3157466470465.02</v>
      </c>
      <c r="BJ27" s="7">
        <v>268.47699999999998</v>
      </c>
      <c r="BK27" s="7">
        <f t="shared" si="15"/>
        <v>121.65999999999997</v>
      </c>
      <c r="BL27" s="7">
        <v>159.73400000000001</v>
      </c>
      <c r="BM27" s="7">
        <v>125.286</v>
      </c>
      <c r="BN27" s="7">
        <v>118.4</v>
      </c>
      <c r="BO27" s="7">
        <f t="shared" si="16"/>
        <v>-83.951999999999998</v>
      </c>
      <c r="BP27" s="7">
        <v>75.543000000000006</v>
      </c>
      <c r="BQ27" s="7">
        <f t="shared" si="17"/>
        <v>-168.143</v>
      </c>
      <c r="BR27" s="7"/>
      <c r="BS27" s="7">
        <f t="shared" ref="BS27:BT27" si="157">D27</f>
        <v>3322.6262999999999</v>
      </c>
      <c r="BT27" s="7">
        <f t="shared" si="157"/>
        <v>245.12200000000001</v>
      </c>
      <c r="BU27" s="37">
        <f t="shared" si="19"/>
        <v>4.9390000000000027</v>
      </c>
      <c r="BV27" s="7">
        <f t="shared" si="131"/>
        <v>88.135999999999996</v>
      </c>
      <c r="BW27" s="7">
        <f t="shared" ref="BW27:BZ27" si="158">((BS27/BS22)^(1/5)-1)*100</f>
        <v>25.727663573331849</v>
      </c>
      <c r="BX27" s="7">
        <f t="shared" si="158"/>
        <v>13.654592163658652</v>
      </c>
      <c r="BY27" s="7">
        <f t="shared" si="158"/>
        <v>-32.736929738957556</v>
      </c>
      <c r="BZ27" s="7">
        <f t="shared" si="158"/>
        <v>17.568643776849946</v>
      </c>
      <c r="CA27" s="7">
        <f t="shared" ref="CA27:CD27" si="159">((BS27/BS17)^(1/10)-1)*100</f>
        <v>24.539929556234096</v>
      </c>
      <c r="CB27" s="7">
        <f t="shared" si="159"/>
        <v>10.851580888737878</v>
      </c>
      <c r="CC27" s="7">
        <f t="shared" si="159"/>
        <v>-13.507820298414263</v>
      </c>
      <c r="CD27" s="7">
        <f t="shared" si="159"/>
        <v>14.849003097332837</v>
      </c>
      <c r="CE27" s="42">
        <v>45473</v>
      </c>
      <c r="CF27" s="43">
        <v>3322.6262999999999</v>
      </c>
      <c r="CG27" s="43">
        <v>4.9390000000000027</v>
      </c>
      <c r="CH27" s="43">
        <f t="shared" si="21"/>
        <v>1.4864747203138682E-3</v>
      </c>
      <c r="CI27" s="43"/>
      <c r="CJ27" s="43">
        <v>25</v>
      </c>
      <c r="CK27" s="43">
        <f t="shared" si="22"/>
        <v>3.8512763399462977</v>
      </c>
      <c r="CL27" s="43">
        <f t="shared" si="23"/>
        <v>3.0104729695391734</v>
      </c>
      <c r="CM27" s="43">
        <f t="shared" si="24"/>
        <v>2.3588939065833383</v>
      </c>
      <c r="CN27" s="43">
        <f t="shared" si="25"/>
        <v>1.9115503230282436</v>
      </c>
      <c r="CO27" s="43">
        <f t="shared" si="26"/>
        <v>1.8527018863323281</v>
      </c>
      <c r="CP27" s="21">
        <f t="shared" si="27"/>
        <v>1.4585003894152477</v>
      </c>
      <c r="CQ27" s="21">
        <f t="shared" si="28"/>
        <v>1.1507802360587394</v>
      </c>
      <c r="CR27" s="21">
        <f t="shared" si="29"/>
        <v>0.99465408692035773</v>
      </c>
      <c r="CS27" s="21">
        <f t="shared" si="30"/>
        <v>0.72118243236488022</v>
      </c>
      <c r="CT27" s="21">
        <f t="shared" si="31"/>
        <v>0.57276513980434784</v>
      </c>
      <c r="CU27" s="21">
        <f t="shared" si="32"/>
        <v>0.4558499349965196</v>
      </c>
      <c r="CV27" s="21">
        <f t="shared" si="33"/>
        <v>0.36355034113311752</v>
      </c>
      <c r="CW27" s="21">
        <f t="shared" si="34"/>
        <v>0.29052831106158089</v>
      </c>
      <c r="CX27" s="21">
        <f t="shared" si="35"/>
        <v>0.23263654487713928</v>
      </c>
      <c r="CY27" s="21">
        <f t="shared" si="36"/>
        <v>0.18664559418246926</v>
      </c>
      <c r="CZ27" s="21">
        <f t="shared" si="37"/>
        <v>0.15003515017761734</v>
      </c>
      <c r="DA27" s="21"/>
      <c r="DB27" s="43"/>
      <c r="DC27" s="43">
        <f t="shared" si="38"/>
        <v>27.514129511035645</v>
      </c>
      <c r="DD27" s="43">
        <f t="shared" si="39"/>
        <v>21.507296766590336</v>
      </c>
      <c r="DE27" s="43">
        <f t="shared" si="40"/>
        <v>16.852312511397663</v>
      </c>
      <c r="DF27" s="43">
        <f t="shared" si="41"/>
        <v>13.656418940686686</v>
      </c>
      <c r="DG27" s="43">
        <f t="shared" si="42"/>
        <v>13.235996367531113</v>
      </c>
      <c r="DH27" s="21">
        <f t="shared" si="43"/>
        <v>10.419758299355538</v>
      </c>
      <c r="DI27" s="21">
        <f t="shared" si="44"/>
        <v>8.2213566773299451</v>
      </c>
      <c r="DJ27" s="21">
        <f t="shared" si="45"/>
        <v>7.1059666849533931</v>
      </c>
      <c r="DK27" s="21">
        <f t="shared" si="46"/>
        <v>5.1522417748521532</v>
      </c>
      <c r="DL27" s="21">
        <f t="shared" si="47"/>
        <v>4.0919250775453335</v>
      </c>
      <c r="DM27" s="21">
        <f t="shared" si="48"/>
        <v>3.2566642956777057</v>
      </c>
      <c r="DN27" s="21">
        <f t="shared" si="49"/>
        <v>2.5972613457951095</v>
      </c>
      <c r="DO27" s="21">
        <f t="shared" si="50"/>
        <v>2.0755803716962697</v>
      </c>
      <c r="DP27" s="21">
        <f t="shared" si="51"/>
        <v>1.661992404533277</v>
      </c>
      <c r="DQ27" s="21">
        <f t="shared" si="52"/>
        <v>1.3334257523240383</v>
      </c>
      <c r="DR27" s="21">
        <f t="shared" si="53"/>
        <v>1.0718749289364702</v>
      </c>
      <c r="DS27" s="43"/>
      <c r="DT27" s="43"/>
      <c r="DU27" s="43">
        <f t="shared" si="54"/>
        <v>30.532145292798781</v>
      </c>
      <c r="DV27" s="43">
        <f t="shared" si="55"/>
        <v>23.866425047882988</v>
      </c>
      <c r="DW27" s="43">
        <f t="shared" si="56"/>
        <v>18.70083710666799</v>
      </c>
      <c r="DX27" s="43">
        <f t="shared" si="57"/>
        <v>15.154387025369518</v>
      </c>
      <c r="DY27" s="43">
        <f t="shared" si="58"/>
        <v>14.687848438974854</v>
      </c>
      <c r="DZ27" s="21">
        <f t="shared" si="59"/>
        <v>11.562698146934554</v>
      </c>
      <c r="EA27" s="21">
        <f t="shared" si="60"/>
        <v>9.1231545768322206</v>
      </c>
      <c r="EB27" s="21">
        <f t="shared" si="61"/>
        <v>7.885417824458667</v>
      </c>
      <c r="EC27" s="21">
        <f t="shared" si="62"/>
        <v>5.717389474027093</v>
      </c>
      <c r="ED27" s="21">
        <f t="shared" si="63"/>
        <v>4.5407669882759967</v>
      </c>
      <c r="EE27" s="21">
        <f t="shared" si="64"/>
        <v>3.6138867270222139</v>
      </c>
      <c r="EF27" s="21">
        <f t="shared" si="65"/>
        <v>2.8821540852811625</v>
      </c>
      <c r="EG27" s="21">
        <f t="shared" si="66"/>
        <v>2.3032500973761119</v>
      </c>
      <c r="EH27" s="21">
        <f t="shared" si="67"/>
        <v>1.8442958026487819</v>
      </c>
      <c r="EI27" s="21">
        <f t="shared" si="68"/>
        <v>1.479688782841112</v>
      </c>
      <c r="EJ27" s="21">
        <f t="shared" si="69"/>
        <v>1.1894485359920379</v>
      </c>
      <c r="EK27" s="21"/>
      <c r="EL27" s="21"/>
      <c r="EM27" s="21">
        <f t="shared" si="70"/>
        <v>24.331660564645112</v>
      </c>
      <c r="EN27" s="21">
        <f t="shared" si="71"/>
        <v>19.019618424703268</v>
      </c>
      <c r="EO27" s="21">
        <f t="shared" si="72"/>
        <v>14.903060901570049</v>
      </c>
      <c r="EP27" s="21">
        <f t="shared" si="73"/>
        <v>12.076825838160836</v>
      </c>
      <c r="EQ27" s="21">
        <f t="shared" si="74"/>
        <v>11.705032162492008</v>
      </c>
      <c r="ER27" s="21">
        <f t="shared" si="75"/>
        <v>9.2145390972254582</v>
      </c>
      <c r="ES27" s="21">
        <f t="shared" si="76"/>
        <v>7.2704193666543961</v>
      </c>
      <c r="ET27" s="21">
        <f t="shared" si="77"/>
        <v>6.2840428694142032</v>
      </c>
      <c r="EU27" s="21">
        <f t="shared" si="78"/>
        <v>4.5562988995310789</v>
      </c>
      <c r="EV27" s="21">
        <f t="shared" si="79"/>
        <v>3.6186255502961968</v>
      </c>
      <c r="EW27" s="21">
        <f t="shared" si="80"/>
        <v>2.8799766383176535</v>
      </c>
      <c r="EX27" s="21">
        <f t="shared" si="81"/>
        <v>2.2968446607846631</v>
      </c>
      <c r="EY27" s="21">
        <f t="shared" si="82"/>
        <v>1.8355048106645566</v>
      </c>
      <c r="EZ27" s="21">
        <f t="shared" si="83"/>
        <v>1.4697552045723399</v>
      </c>
      <c r="FA27" s="21">
        <f t="shared" si="84"/>
        <v>1.1791927773216262</v>
      </c>
      <c r="FB27" s="21">
        <f t="shared" si="85"/>
        <v>0.94789467819342288</v>
      </c>
      <c r="FC27" s="21"/>
      <c r="FD27" s="43"/>
      <c r="FE27" s="43">
        <f t="shared" si="86"/>
        <v>17.248446768284762</v>
      </c>
      <c r="FF27" s="43">
        <f t="shared" si="87"/>
        <v>13.482798474850714</v>
      </c>
      <c r="FG27" s="43">
        <f t="shared" si="88"/>
        <v>10.564616087845138</v>
      </c>
      <c r="FH27" s="43">
        <f t="shared" si="89"/>
        <v>8.5611291118387918</v>
      </c>
      <c r="FI27" s="43">
        <f t="shared" si="90"/>
        <v>8.2975686611855863</v>
      </c>
      <c r="FJ27" s="43">
        <f t="shared" si="91"/>
        <v>6.532085497843628</v>
      </c>
      <c r="FK27" s="43">
        <f t="shared" si="92"/>
        <v>5.1539203868009418</v>
      </c>
      <c r="FL27" s="43">
        <f t="shared" si="93"/>
        <v>4.4546889282273376</v>
      </c>
      <c r="FM27" s="43">
        <f t="shared" si="94"/>
        <v>3.2299102159574495</v>
      </c>
      <c r="FN27" s="43">
        <f t="shared" si="95"/>
        <v>2.5652038837551268</v>
      </c>
      <c r="FO27" s="43">
        <f t="shared" si="96"/>
        <v>2.0415837878367293</v>
      </c>
      <c r="FP27" s="43">
        <f t="shared" si="97"/>
        <v>1.6282079376090115</v>
      </c>
      <c r="FQ27" s="43">
        <f t="shared" si="98"/>
        <v>1.3011691880035881</v>
      </c>
      <c r="FR27" s="43">
        <f t="shared" si="99"/>
        <v>1.041893311848658</v>
      </c>
      <c r="FS27" s="43">
        <f t="shared" si="100"/>
        <v>0.83591680046415251</v>
      </c>
      <c r="FT27" s="43">
        <f t="shared" si="101"/>
        <v>0.67195211996818915</v>
      </c>
      <c r="FU27" s="43"/>
      <c r="FV27" s="43"/>
      <c r="FW27" s="43">
        <f t="shared" si="102"/>
        <v>3.1731009930467673E-2</v>
      </c>
      <c r="FX27" s="43">
        <f t="shared" si="103"/>
        <v>2.4803555824089218E-2</v>
      </c>
      <c r="FY27" s="43">
        <f t="shared" si="104"/>
        <v>1.9435137696652352E-2</v>
      </c>
      <c r="FZ27" s="43">
        <f t="shared" si="105"/>
        <v>1.5749433935307706E-2</v>
      </c>
      <c r="GA27" s="43">
        <f t="shared" si="106"/>
        <v>1.5264576406435439E-2</v>
      </c>
      <c r="GB27" s="43">
        <f t="shared" si="107"/>
        <v>1.2016715045893467E-2</v>
      </c>
      <c r="GC27" s="43">
        <f t="shared" si="108"/>
        <v>9.4813812032701235E-3</v>
      </c>
      <c r="GD27" s="43">
        <f t="shared" si="109"/>
        <v>8.1950439084540524E-3</v>
      </c>
      <c r="GE27" s="43">
        <f t="shared" si="110"/>
        <v>5.9418865080369523E-3</v>
      </c>
      <c r="GF27" s="43">
        <f t="shared" si="111"/>
        <v>4.7190631714604222E-3</v>
      </c>
      <c r="GG27" s="43">
        <f t="shared" si="112"/>
        <v>3.7557883510325567E-3</v>
      </c>
      <c r="GH27" s="43">
        <f t="shared" si="113"/>
        <v>2.9953237489264966E-3</v>
      </c>
      <c r="GI27" s="43">
        <f t="shared" si="114"/>
        <v>2.3936887176227843E-3</v>
      </c>
      <c r="GJ27" s="43">
        <f t="shared" si="115"/>
        <v>1.9167132825865013E-3</v>
      </c>
      <c r="GK27" s="43">
        <f t="shared" si="116"/>
        <v>1.5377897298755128E-3</v>
      </c>
      <c r="GL27" s="43">
        <f t="shared" si="117"/>
        <v>1.2361530100620016E-3</v>
      </c>
      <c r="GM27" s="21"/>
      <c r="GN27" s="21"/>
      <c r="GO27" s="21"/>
      <c r="GP27" s="21"/>
    </row>
    <row r="28" spans="1:198" ht="15.6">
      <c r="A28" s="7" t="s">
        <v>195</v>
      </c>
      <c r="B28" s="32">
        <v>45747</v>
      </c>
      <c r="C28" s="34">
        <v>171.81200000000001</v>
      </c>
      <c r="D28" s="7">
        <v>2770.9491600000001</v>
      </c>
      <c r="E28" s="7">
        <v>70.066000000000003</v>
      </c>
      <c r="F28" s="7">
        <v>42215.8</v>
      </c>
      <c r="G28" s="7">
        <v>101.83199999999999</v>
      </c>
      <c r="H28" s="7">
        <f t="shared" si="0"/>
        <v>107.30131505576207</v>
      </c>
      <c r="I28" s="7">
        <f t="shared" si="1"/>
        <v>27.210986330426589</v>
      </c>
      <c r="J28" s="7">
        <v>-51.707000000000001</v>
      </c>
      <c r="K28" s="37">
        <v>0</v>
      </c>
      <c r="L28" s="7">
        <v>10.015000000000001</v>
      </c>
      <c r="M28" s="7">
        <v>0</v>
      </c>
      <c r="N28" s="37">
        <f t="shared" si="2"/>
        <v>130.12</v>
      </c>
      <c r="O28" s="7"/>
      <c r="P28" s="7"/>
      <c r="Q28" s="7"/>
      <c r="R28" s="10"/>
      <c r="S28" s="7"/>
      <c r="T28" s="7"/>
      <c r="U28" s="7">
        <f t="shared" si="119"/>
        <v>-16.603646940373636</v>
      </c>
      <c r="V28" s="7">
        <v>321.89100000000002</v>
      </c>
      <c r="W28" s="7">
        <f t="shared" si="120"/>
        <v>19.895186552293136</v>
      </c>
      <c r="X28" s="7">
        <v>178.59400000000002</v>
      </c>
      <c r="Y28" s="7">
        <f t="shared" si="121"/>
        <v>46.797632746999888</v>
      </c>
      <c r="Z28" s="7"/>
      <c r="AA28" s="39">
        <v>0.1</v>
      </c>
      <c r="AB28" s="7">
        <v>321.89100000000002</v>
      </c>
      <c r="AC28" s="7">
        <v>268.47699999999998</v>
      </c>
      <c r="AD28" s="7">
        <f t="shared" si="126"/>
        <v>881.3599999999999</v>
      </c>
      <c r="AE28" s="7">
        <f t="shared" si="122"/>
        <v>1621.1121600000004</v>
      </c>
      <c r="AF28" s="55">
        <f t="shared" si="123"/>
        <v>4.3751124950384697E-2</v>
      </c>
      <c r="AG28" s="39">
        <f t="shared" si="124"/>
        <v>0.9488646590458043</v>
      </c>
      <c r="AH28" s="7"/>
      <c r="AI28" s="7">
        <v>25.824000000000002</v>
      </c>
      <c r="AJ28" s="7">
        <v>25.824000000000002</v>
      </c>
      <c r="AK28" s="7"/>
      <c r="AL28" s="7">
        <v>25.824000000000002</v>
      </c>
      <c r="AM28" s="10">
        <f t="shared" si="4"/>
        <v>107.30131505576207</v>
      </c>
      <c r="AN28" s="7">
        <v>25.824000000000002</v>
      </c>
      <c r="AO28" s="10">
        <f t="shared" si="5"/>
        <v>107.30131505576207</v>
      </c>
      <c r="AP28" s="10"/>
      <c r="AQ28" s="10">
        <f t="shared" si="6"/>
        <v>107.30131505576207</v>
      </c>
      <c r="AR28" s="7"/>
      <c r="AS28" s="10">
        <f t="shared" si="7"/>
        <v>107.30131505576207</v>
      </c>
      <c r="AT28" s="7"/>
      <c r="AU28" s="7"/>
      <c r="AV28" s="7">
        <f t="shared" si="8"/>
        <v>8.6083461792967189</v>
      </c>
      <c r="AW28" s="7">
        <f t="shared" si="9"/>
        <v>39.547700168412639</v>
      </c>
      <c r="AX28" s="7">
        <v>143.297</v>
      </c>
      <c r="AY28" s="7">
        <f t="shared" si="10"/>
        <v>178.59400000000002</v>
      </c>
      <c r="AZ28" s="7">
        <f t="shared" si="11"/>
        <v>15.515354155234776</v>
      </c>
      <c r="BA28" s="7"/>
      <c r="BB28" s="7">
        <v>41.808</v>
      </c>
      <c r="BC28" s="7">
        <v>33.454999999999998</v>
      </c>
      <c r="BD28" s="7">
        <f t="shared" si="12"/>
        <v>1.5087970794816026</v>
      </c>
      <c r="BE28" s="7">
        <f t="shared" si="13"/>
        <v>1.2073480265513061</v>
      </c>
      <c r="BF28" s="7"/>
      <c r="BG28" s="7"/>
      <c r="BH28" s="7"/>
      <c r="BI28" s="43"/>
      <c r="BJ28" s="7">
        <v>321.89100000000002</v>
      </c>
      <c r="BK28" s="7">
        <f t="shared" si="15"/>
        <v>178.59400000000002</v>
      </c>
      <c r="BL28" s="7">
        <v>156.64400000000001</v>
      </c>
      <c r="BM28" s="7">
        <v>114.206</v>
      </c>
      <c r="BN28" s="7">
        <v>126.527</v>
      </c>
      <c r="BO28" s="7">
        <f t="shared" si="16"/>
        <v>-84.088999999999999</v>
      </c>
      <c r="BP28" s="7">
        <v>79.617999999999995</v>
      </c>
      <c r="BQ28" s="7">
        <f t="shared" si="17"/>
        <v>-161.11500000000001</v>
      </c>
      <c r="BR28" s="7"/>
      <c r="BS28" s="7">
        <f t="shared" ref="BS28:BT28" si="160">D28</f>
        <v>2770.9491600000001</v>
      </c>
      <c r="BT28" s="7">
        <f t="shared" si="160"/>
        <v>70.066000000000003</v>
      </c>
      <c r="BU28" s="37">
        <f t="shared" si="19"/>
        <v>130.12</v>
      </c>
      <c r="BV28" s="7">
        <f t="shared" si="131"/>
        <v>101.83199999999999</v>
      </c>
      <c r="BW28" s="7">
        <f t="shared" ref="BW28:BZ28" si="161">((BS28/BS23)^(1/5)-1)*100</f>
        <v>11.806647496415646</v>
      </c>
      <c r="BX28" s="7">
        <f t="shared" si="161"/>
        <v>-13.618709145407493</v>
      </c>
      <c r="BY28" s="7">
        <f t="shared" si="161"/>
        <v>24.955908315290799</v>
      </c>
      <c r="BZ28" s="7">
        <f t="shared" si="161"/>
        <v>18.122701458569956</v>
      </c>
      <c r="CA28" s="7"/>
      <c r="CB28" s="7"/>
      <c r="CC28" s="7"/>
      <c r="CD28" s="7">
        <f>((BV28/BV18)^(1/10)-1)*100</f>
        <v>23.645230913904157</v>
      </c>
      <c r="CE28" s="42">
        <v>45747</v>
      </c>
      <c r="CF28" s="43">
        <v>2770.9491600000001</v>
      </c>
      <c r="CG28" s="43">
        <v>41.808</v>
      </c>
      <c r="CH28" s="43">
        <f t="shared" si="21"/>
        <v>1.5087970794816025E-2</v>
      </c>
      <c r="CI28" s="43"/>
      <c r="CJ28" s="43">
        <v>26</v>
      </c>
      <c r="CK28" s="43">
        <f t="shared" si="22"/>
        <v>3.8131448910359387</v>
      </c>
      <c r="CL28" s="43">
        <f t="shared" si="23"/>
        <v>2.9514440877835026</v>
      </c>
      <c r="CM28" s="43">
        <f t="shared" si="24"/>
        <v>2.290188258818775</v>
      </c>
      <c r="CN28" s="43">
        <f t="shared" si="25"/>
        <v>1.840329568718825</v>
      </c>
      <c r="CO28" s="43">
        <f t="shared" si="26"/>
        <v>1.7814441214733927</v>
      </c>
      <c r="CP28" s="21">
        <f t="shared" si="27"/>
        <v>1.3890479899192836</v>
      </c>
      <c r="CQ28" s="21">
        <f t="shared" si="28"/>
        <v>1.085641732130886</v>
      </c>
      <c r="CR28" s="21">
        <f t="shared" si="29"/>
        <v>0.93289634864036541</v>
      </c>
      <c r="CS28" s="21">
        <f t="shared" si="30"/>
        <v>0.66776151144896323</v>
      </c>
      <c r="CT28" s="21">
        <f t="shared" si="31"/>
        <v>0.52547260532508966</v>
      </c>
      <c r="CU28" s="21">
        <f t="shared" si="32"/>
        <v>0.41440903181501781</v>
      </c>
      <c r="CV28" s="21">
        <f t="shared" si="33"/>
        <v>0.32752282984965542</v>
      </c>
      <c r="CW28" s="21">
        <f t="shared" si="34"/>
        <v>0.25940027773355434</v>
      </c>
      <c r="CX28" s="21">
        <f t="shared" si="35"/>
        <v>0.20587304856384009</v>
      </c>
      <c r="CY28" s="21">
        <f t="shared" si="36"/>
        <v>0.16372420542321861</v>
      </c>
      <c r="CZ28" s="21">
        <f t="shared" si="37"/>
        <v>0.13046534798053683</v>
      </c>
      <c r="DA28" s="21"/>
      <c r="DB28" s="43"/>
      <c r="DC28" s="43">
        <f t="shared" si="38"/>
        <v>27.241712387164007</v>
      </c>
      <c r="DD28" s="43">
        <f t="shared" si="39"/>
        <v>21.085585065284643</v>
      </c>
      <c r="DE28" s="43">
        <f t="shared" si="40"/>
        <v>16.36146845766763</v>
      </c>
      <c r="DF28" s="43">
        <f t="shared" si="41"/>
        <v>13.147606566560784</v>
      </c>
      <c r="DG28" s="43">
        <f t="shared" si="42"/>
        <v>12.726919584164532</v>
      </c>
      <c r="DH28" s="21">
        <f t="shared" si="43"/>
        <v>9.9235793327195587</v>
      </c>
      <c r="DI28" s="21">
        <f t="shared" si="44"/>
        <v>7.7559968654056082</v>
      </c>
      <c r="DJ28" s="21">
        <f t="shared" si="45"/>
        <v>6.6647595994685727</v>
      </c>
      <c r="DK28" s="21">
        <f t="shared" si="46"/>
        <v>4.7705942359742162</v>
      </c>
      <c r="DL28" s="21">
        <f t="shared" si="47"/>
        <v>3.7540597041700305</v>
      </c>
      <c r="DM28" s="21">
        <f t="shared" si="48"/>
        <v>2.9606039051615505</v>
      </c>
      <c r="DN28" s="21">
        <f t="shared" si="49"/>
        <v>2.3398750863019004</v>
      </c>
      <c r="DO28" s="21">
        <f t="shared" si="50"/>
        <v>1.8531967604430981</v>
      </c>
      <c r="DP28" s="21">
        <f t="shared" si="51"/>
        <v>1.4707897385250241</v>
      </c>
      <c r="DQ28" s="21">
        <f t="shared" si="52"/>
        <v>1.1696717125649456</v>
      </c>
      <c r="DR28" s="21">
        <f t="shared" si="53"/>
        <v>0.93206515559693048</v>
      </c>
      <c r="DS28" s="43"/>
      <c r="DT28" s="43"/>
      <c r="DU28" s="43">
        <f t="shared" si="54"/>
        <v>30.229846824553249</v>
      </c>
      <c r="DV28" s="43">
        <f t="shared" si="55"/>
        <v>23.398455929297043</v>
      </c>
      <c r="DW28" s="43">
        <f t="shared" si="56"/>
        <v>18.156152530745619</v>
      </c>
      <c r="DX28" s="43">
        <f t="shared" si="57"/>
        <v>14.589763189919628</v>
      </c>
      <c r="DY28" s="43">
        <f t="shared" si="58"/>
        <v>14.122931191321976</v>
      </c>
      <c r="DZ28" s="21">
        <f t="shared" si="59"/>
        <v>11.012093473271003</v>
      </c>
      <c r="EA28" s="21">
        <f t="shared" si="60"/>
        <v>8.606749600785113</v>
      </c>
      <c r="EB28" s="21">
        <f t="shared" si="61"/>
        <v>7.3958148794397536</v>
      </c>
      <c r="EC28" s="21">
        <f t="shared" si="62"/>
        <v>5.293879142617679</v>
      </c>
      <c r="ED28" s="21">
        <f t="shared" si="63"/>
        <v>4.1658412736477031</v>
      </c>
      <c r="EE28" s="21">
        <f t="shared" si="64"/>
        <v>3.2853515700201941</v>
      </c>
      <c r="EF28" s="21">
        <f t="shared" si="65"/>
        <v>2.5965352119650111</v>
      </c>
      <c r="EG28" s="21">
        <f t="shared" si="66"/>
        <v>2.0564733012286713</v>
      </c>
      <c r="EH28" s="21">
        <f t="shared" si="67"/>
        <v>1.6321201793352056</v>
      </c>
      <c r="EI28" s="21">
        <f t="shared" si="68"/>
        <v>1.2979726165272911</v>
      </c>
      <c r="EJ28" s="21">
        <f t="shared" si="69"/>
        <v>1.0343030747756852</v>
      </c>
      <c r="EK28" s="21"/>
      <c r="EL28" s="21"/>
      <c r="EM28" s="21">
        <f t="shared" si="70"/>
        <v>24.090753034302093</v>
      </c>
      <c r="EN28" s="21">
        <f t="shared" si="71"/>
        <v>18.646684730101242</v>
      </c>
      <c r="EO28" s="21">
        <f t="shared" si="72"/>
        <v>14.468991166572861</v>
      </c>
      <c r="EP28" s="21">
        <f t="shared" si="73"/>
        <v>11.626866119342289</v>
      </c>
      <c r="EQ28" s="21">
        <f t="shared" si="74"/>
        <v>11.254838617780779</v>
      </c>
      <c r="ER28" s="21">
        <f t="shared" si="75"/>
        <v>8.7757515211671038</v>
      </c>
      <c r="ES28" s="21">
        <f t="shared" si="76"/>
        <v>6.8588861949569768</v>
      </c>
      <c r="ET28" s="21">
        <f t="shared" si="77"/>
        <v>5.8938687576572892</v>
      </c>
      <c r="EU28" s="21">
        <f t="shared" si="78"/>
        <v>4.2187952773435917</v>
      </c>
      <c r="EV28" s="21">
        <f t="shared" si="79"/>
        <v>3.3198399544001802</v>
      </c>
      <c r="EW28" s="21">
        <f t="shared" si="80"/>
        <v>2.6181605802887757</v>
      </c>
      <c r="EX28" s="21">
        <f t="shared" si="81"/>
        <v>2.0692294241303273</v>
      </c>
      <c r="EY28" s="21">
        <f t="shared" si="82"/>
        <v>1.6388435809504971</v>
      </c>
      <c r="EZ28" s="21">
        <f t="shared" si="83"/>
        <v>1.3006683226303895</v>
      </c>
      <c r="FA28" s="21">
        <f t="shared" si="84"/>
        <v>1.0343796292294964</v>
      </c>
      <c r="FB28" s="21">
        <f t="shared" si="85"/>
        <v>0.82425624190732427</v>
      </c>
      <c r="FC28" s="21"/>
      <c r="FD28" s="43"/>
      <c r="FE28" s="43">
        <f t="shared" si="86"/>
        <v>17.077670067608675</v>
      </c>
      <c r="FF28" s="43">
        <f t="shared" si="87"/>
        <v>13.21842987730462</v>
      </c>
      <c r="FG28" s="43">
        <f t="shared" si="88"/>
        <v>10.256908823150619</v>
      </c>
      <c r="FH28" s="43">
        <f t="shared" si="89"/>
        <v>8.2421576122449132</v>
      </c>
      <c r="FI28" s="43">
        <f t="shared" si="90"/>
        <v>7.978431404986142</v>
      </c>
      <c r="FJ28" s="43">
        <f t="shared" si="91"/>
        <v>6.2210338074701221</v>
      </c>
      <c r="FK28" s="43">
        <f t="shared" si="92"/>
        <v>4.8621890441518314</v>
      </c>
      <c r="FL28" s="43">
        <f t="shared" si="93"/>
        <v>4.1780987884330676</v>
      </c>
      <c r="FM28" s="43">
        <f t="shared" si="94"/>
        <v>2.9906576073680089</v>
      </c>
      <c r="FN28" s="43">
        <f t="shared" si="95"/>
        <v>2.3533980584909417</v>
      </c>
      <c r="FO28" s="43">
        <f t="shared" si="96"/>
        <v>1.8559852616697539</v>
      </c>
      <c r="FP28" s="43">
        <f t="shared" si="97"/>
        <v>1.4668539978459563</v>
      </c>
      <c r="FQ28" s="43">
        <f t="shared" si="98"/>
        <v>1.1617582035746323</v>
      </c>
      <c r="FR28" s="43">
        <f t="shared" si="99"/>
        <v>0.9220294795120868</v>
      </c>
      <c r="FS28" s="43">
        <f t="shared" si="100"/>
        <v>0.73326035128434419</v>
      </c>
      <c r="FT28" s="43">
        <f t="shared" si="101"/>
        <v>0.58430619127668615</v>
      </c>
      <c r="FU28" s="43"/>
      <c r="FV28" s="43"/>
      <c r="FW28" s="43">
        <f t="shared" si="102"/>
        <v>3.1416841515314528E-2</v>
      </c>
      <c r="FX28" s="43">
        <f t="shared" si="103"/>
        <v>2.4317211592244332E-2</v>
      </c>
      <c r="FY28" s="43">
        <f t="shared" si="104"/>
        <v>1.8869065724905192E-2</v>
      </c>
      <c r="FZ28" s="43">
        <f t="shared" si="105"/>
        <v>1.5162639775977382E-2</v>
      </c>
      <c r="GA28" s="43">
        <f t="shared" si="106"/>
        <v>1.4677477313880232E-2</v>
      </c>
      <c r="GB28" s="43">
        <f t="shared" si="107"/>
        <v>1.1444490519898539E-2</v>
      </c>
      <c r="GC28" s="43">
        <f t="shared" si="108"/>
        <v>8.9446992483680418E-3</v>
      </c>
      <c r="GD28" s="43">
        <f t="shared" si="109"/>
        <v>7.6862163838436054E-3</v>
      </c>
      <c r="GE28" s="43">
        <f t="shared" si="110"/>
        <v>5.5017467667008825E-3</v>
      </c>
      <c r="GF28" s="43">
        <f t="shared" si="111"/>
        <v>4.3294157536334149E-3</v>
      </c>
      <c r="GG28" s="43">
        <f t="shared" si="112"/>
        <v>3.4143530463932332E-3</v>
      </c>
      <c r="GH28" s="43">
        <f t="shared" si="113"/>
        <v>2.6984898638977447E-3</v>
      </c>
      <c r="GI28" s="43">
        <f t="shared" si="114"/>
        <v>2.1372220693060572E-3</v>
      </c>
      <c r="GJ28" s="43">
        <f t="shared" si="115"/>
        <v>1.6962064447668156E-3</v>
      </c>
      <c r="GK28" s="43">
        <f t="shared" si="116"/>
        <v>1.3489383595399233E-3</v>
      </c>
      <c r="GL28" s="43">
        <f t="shared" si="117"/>
        <v>1.0749156609234796E-3</v>
      </c>
      <c r="GM28" s="21"/>
      <c r="GN28" s="21"/>
      <c r="GO28" s="21"/>
      <c r="GP28" s="21"/>
    </row>
    <row r="29" spans="1:198" ht="13.2">
      <c r="A29" s="7"/>
      <c r="B29" s="84" t="s">
        <v>359</v>
      </c>
      <c r="C29" s="7"/>
      <c r="D29" s="7"/>
      <c r="E29" s="7"/>
      <c r="F29" s="7"/>
      <c r="G29" s="7"/>
      <c r="H29" s="7"/>
      <c r="I29" s="7"/>
      <c r="J29" s="7"/>
      <c r="K29" s="37"/>
      <c r="L29" s="7"/>
      <c r="M29" s="7"/>
      <c r="N29" s="7"/>
      <c r="O29" s="7"/>
      <c r="P29" s="7"/>
      <c r="Q29" s="7"/>
      <c r="R29" s="10"/>
      <c r="S29" s="7"/>
      <c r="T29" s="7"/>
      <c r="U29" s="7"/>
      <c r="V29" s="7"/>
      <c r="W29" s="7"/>
      <c r="X29" s="7"/>
      <c r="Y29" s="7"/>
      <c r="Z29" s="7"/>
      <c r="AA29" s="39">
        <v>0.1</v>
      </c>
      <c r="AB29" s="7"/>
      <c r="AC29" s="7">
        <v>321.89100000000002</v>
      </c>
      <c r="AD29" s="7">
        <f t="shared" si="126"/>
        <v>1018.3199999999999</v>
      </c>
      <c r="AE29" s="7">
        <f t="shared" si="122"/>
        <v>-1340.211</v>
      </c>
      <c r="AF29" s="55" t="e">
        <f t="shared" si="123"/>
        <v>#DIV/0!</v>
      </c>
      <c r="AG29" s="7" t="e">
        <f t="shared" si="124"/>
        <v>#DIV/0!</v>
      </c>
      <c r="AH29" s="7"/>
      <c r="AI29" s="7"/>
      <c r="AJ29" s="7"/>
      <c r="AK29" s="7"/>
      <c r="AL29" s="7"/>
      <c r="AM29" s="7"/>
      <c r="AN29" s="7"/>
      <c r="AO29" s="7"/>
      <c r="AP29" s="10"/>
      <c r="AQ29" s="10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19"/>
      <c r="CF29" s="43"/>
      <c r="CG29" s="43"/>
      <c r="CH29" s="43"/>
      <c r="CI29" s="43"/>
      <c r="CJ29" s="43">
        <v>27</v>
      </c>
      <c r="CK29" s="43">
        <f t="shared" si="22"/>
        <v>3.7753909812237025</v>
      </c>
      <c r="CL29" s="43">
        <f t="shared" si="23"/>
        <v>2.893572635081866</v>
      </c>
      <c r="CM29" s="43">
        <f t="shared" si="24"/>
        <v>2.2234837464259951</v>
      </c>
      <c r="CN29" s="43">
        <f t="shared" si="25"/>
        <v>1.7717623651861221</v>
      </c>
      <c r="CO29" s="43">
        <f t="shared" si="26"/>
        <v>1.7129270398782621</v>
      </c>
      <c r="CP29" s="21">
        <f t="shared" si="27"/>
        <v>1.3229028475421747</v>
      </c>
      <c r="CQ29" s="21">
        <f t="shared" si="28"/>
        <v>1.0241903133310244</v>
      </c>
      <c r="CR29" s="21">
        <f t="shared" si="29"/>
        <v>0.87497312759366463</v>
      </c>
      <c r="CS29" s="21">
        <f t="shared" si="30"/>
        <v>0.61829769578607696</v>
      </c>
      <c r="CT29" s="21">
        <f t="shared" si="31"/>
        <v>0.48208495901384374</v>
      </c>
      <c r="CU29" s="21">
        <f t="shared" si="32"/>
        <v>0.37673548346819796</v>
      </c>
      <c r="CV29" s="21">
        <f t="shared" si="33"/>
        <v>0.29506561247716701</v>
      </c>
      <c r="CW29" s="21">
        <f t="shared" si="34"/>
        <v>0.23160739083353063</v>
      </c>
      <c r="CX29" s="21">
        <f t="shared" si="35"/>
        <v>0.18218853855207093</v>
      </c>
      <c r="CY29" s="21">
        <f t="shared" si="36"/>
        <v>0.14361772405545492</v>
      </c>
      <c r="CZ29" s="21">
        <f t="shared" si="37"/>
        <v>0.11344812867872768</v>
      </c>
      <c r="DA29" s="21"/>
      <c r="DB29" s="43"/>
      <c r="DC29" s="43">
        <f t="shared" si="38"/>
        <v>26.97199246253863</v>
      </c>
      <c r="DD29" s="43">
        <f t="shared" si="39"/>
        <v>20.6721422208673</v>
      </c>
      <c r="DE29" s="43">
        <f t="shared" si="40"/>
        <v>15.884920832687023</v>
      </c>
      <c r="DF29" s="43">
        <f t="shared" si="41"/>
        <v>12.65775158039933</v>
      </c>
      <c r="DG29" s="43">
        <f t="shared" si="42"/>
        <v>12.237422677081282</v>
      </c>
      <c r="DH29" s="21">
        <f t="shared" si="43"/>
        <v>9.4510279359233884</v>
      </c>
      <c r="DI29" s="21">
        <f t="shared" si="44"/>
        <v>7.3169781749109495</v>
      </c>
      <c r="DJ29" s="21">
        <f t="shared" si="45"/>
        <v>6.2509469137765628</v>
      </c>
      <c r="DK29" s="21">
        <f t="shared" si="46"/>
        <v>4.4172168851613112</v>
      </c>
      <c r="DL29" s="21">
        <f t="shared" si="47"/>
        <v>3.4440914717156246</v>
      </c>
      <c r="DM29" s="21">
        <f t="shared" si="48"/>
        <v>2.6914580956014089</v>
      </c>
      <c r="DN29" s="21">
        <f t="shared" si="49"/>
        <v>2.1079955732449553</v>
      </c>
      <c r="DO29" s="21">
        <f t="shared" si="50"/>
        <v>1.6546399646813372</v>
      </c>
      <c r="DP29" s="21">
        <f t="shared" si="51"/>
        <v>1.3015838394026766</v>
      </c>
      <c r="DQ29" s="21">
        <f t="shared" si="52"/>
        <v>1.0260278180394258</v>
      </c>
      <c r="DR29" s="21">
        <f t="shared" si="53"/>
        <v>0.81049143964950487</v>
      </c>
      <c r="DS29" s="43"/>
      <c r="DT29" s="43"/>
      <c r="DU29" s="43">
        <f t="shared" si="54"/>
        <v>29.930541410448772</v>
      </c>
      <c r="DV29" s="43">
        <f t="shared" si="55"/>
        <v>22.93966267578142</v>
      </c>
      <c r="DW29" s="43">
        <f t="shared" si="56"/>
        <v>17.62733255412196</v>
      </c>
      <c r="DX29" s="43">
        <f t="shared" si="57"/>
        <v>14.046176172060871</v>
      </c>
      <c r="DY29" s="43">
        <f t="shared" si="58"/>
        <v>13.579741530117284</v>
      </c>
      <c r="DZ29" s="21">
        <f t="shared" si="59"/>
        <v>10.487708069781908</v>
      </c>
      <c r="EA29" s="21">
        <f t="shared" si="60"/>
        <v>8.1195750950802932</v>
      </c>
      <c r="EB29" s="21">
        <f t="shared" si="61"/>
        <v>6.9366112168821541</v>
      </c>
      <c r="EC29" s="21">
        <f t="shared" si="62"/>
        <v>4.9017399468682212</v>
      </c>
      <c r="ED29" s="21">
        <f t="shared" si="63"/>
        <v>3.8218727281171589</v>
      </c>
      <c r="EE29" s="21">
        <f t="shared" si="64"/>
        <v>2.9866832454729035</v>
      </c>
      <c r="EF29" s="21">
        <f t="shared" si="65"/>
        <v>2.3392209116801901</v>
      </c>
      <c r="EG29" s="21">
        <f t="shared" si="66"/>
        <v>1.8361368760970278</v>
      </c>
      <c r="EH29" s="21">
        <f t="shared" si="67"/>
        <v>1.444354141004607</v>
      </c>
      <c r="EI29" s="21">
        <f t="shared" si="68"/>
        <v>1.1385724706379745</v>
      </c>
      <c r="EJ29" s="21">
        <f t="shared" si="69"/>
        <v>0.89939397806581323</v>
      </c>
      <c r="EK29" s="21"/>
      <c r="EL29" s="21"/>
      <c r="EM29" s="21">
        <f t="shared" si="70"/>
        <v>23.852230727031785</v>
      </c>
      <c r="EN29" s="21">
        <f t="shared" si="71"/>
        <v>18.281063460883573</v>
      </c>
      <c r="EO29" s="21">
        <f t="shared" si="72"/>
        <v>14.047564239391129</v>
      </c>
      <c r="EP29" s="21">
        <f t="shared" si="73"/>
        <v>11.193671049718194</v>
      </c>
      <c r="EQ29" s="21">
        <f t="shared" si="74"/>
        <v>10.821960209404594</v>
      </c>
      <c r="ER29" s="21">
        <f t="shared" si="75"/>
        <v>8.3578585915877159</v>
      </c>
      <c r="ES29" s="21">
        <f t="shared" si="76"/>
        <v>6.4706473537329963</v>
      </c>
      <c r="ET29" s="21">
        <f t="shared" si="77"/>
        <v>5.5279204254898593</v>
      </c>
      <c r="EU29" s="21">
        <f t="shared" si="78"/>
        <v>3.9062919234662883</v>
      </c>
      <c r="EV29" s="21">
        <f t="shared" si="79"/>
        <v>3.0457247288075049</v>
      </c>
      <c r="EW29" s="21">
        <f t="shared" si="80"/>
        <v>2.3801459820807049</v>
      </c>
      <c r="EX29" s="21">
        <f t="shared" si="81"/>
        <v>1.8641706523696642</v>
      </c>
      <c r="EY29" s="21">
        <f t="shared" si="82"/>
        <v>1.4632531972772291</v>
      </c>
      <c r="EZ29" s="21">
        <f t="shared" si="83"/>
        <v>1.1510339138322032</v>
      </c>
      <c r="FA29" s="21">
        <f t="shared" si="84"/>
        <v>0.90735055195569869</v>
      </c>
      <c r="FB29" s="21">
        <f t="shared" si="85"/>
        <v>0.71674455818028204</v>
      </c>
      <c r="FC29" s="21"/>
      <c r="FD29" s="43"/>
      <c r="FE29" s="43">
        <f t="shared" si="86"/>
        <v>16.908584225355131</v>
      </c>
      <c r="FF29" s="43">
        <f t="shared" si="87"/>
        <v>12.959244977749631</v>
      </c>
      <c r="FG29" s="43">
        <f t="shared" si="88"/>
        <v>9.9581639059714764</v>
      </c>
      <c r="FH29" s="43">
        <f t="shared" si="89"/>
        <v>7.9350703882207698</v>
      </c>
      <c r="FI29" s="43">
        <f t="shared" si="90"/>
        <v>7.6715686586405205</v>
      </c>
      <c r="FJ29" s="43">
        <f t="shared" si="91"/>
        <v>5.9247941023524966</v>
      </c>
      <c r="FK29" s="43">
        <f t="shared" si="92"/>
        <v>4.586970796369652</v>
      </c>
      <c r="FL29" s="43">
        <f t="shared" si="93"/>
        <v>3.9186820375474274</v>
      </c>
      <c r="FM29" s="43">
        <f t="shared" si="94"/>
        <v>2.7691274142296378</v>
      </c>
      <c r="FN29" s="43">
        <f t="shared" si="95"/>
        <v>2.1590807876063689</v>
      </c>
      <c r="FO29" s="43">
        <f t="shared" si="96"/>
        <v>1.687259328790685</v>
      </c>
      <c r="FP29" s="43">
        <f t="shared" si="97"/>
        <v>1.3214900881495102</v>
      </c>
      <c r="FQ29" s="43">
        <f t="shared" si="98"/>
        <v>1.0372841103344927</v>
      </c>
      <c r="FR29" s="43">
        <f t="shared" si="99"/>
        <v>0.81595529160361679</v>
      </c>
      <c r="FS29" s="43">
        <f t="shared" si="100"/>
        <v>0.64321083445995098</v>
      </c>
      <c r="FT29" s="43">
        <f t="shared" si="101"/>
        <v>0.5080923402405968</v>
      </c>
      <c r="FU29" s="43"/>
      <c r="FV29" s="43"/>
      <c r="FW29" s="43">
        <f t="shared" si="102"/>
        <v>3.1105783678529245E-2</v>
      </c>
      <c r="FX29" s="43">
        <f t="shared" si="103"/>
        <v>2.3840403521808173E-2</v>
      </c>
      <c r="FY29" s="43">
        <f t="shared" si="104"/>
        <v>1.8319481286315723E-2</v>
      </c>
      <c r="FZ29" s="43">
        <f t="shared" si="105"/>
        <v>1.4597708458628461E-2</v>
      </c>
      <c r="GA29" s="43">
        <f t="shared" si="106"/>
        <v>1.4112958955654068E-2</v>
      </c>
      <c r="GB29" s="43">
        <f t="shared" si="107"/>
        <v>1.0899514780855751E-2</v>
      </c>
      <c r="GC29" s="43">
        <f t="shared" si="108"/>
        <v>8.4383955173283395E-3</v>
      </c>
      <c r="GD29" s="43">
        <f t="shared" si="109"/>
        <v>7.2089817893862349E-3</v>
      </c>
      <c r="GE29" s="43">
        <f t="shared" si="110"/>
        <v>5.0942099691674838E-3</v>
      </c>
      <c r="GF29" s="43">
        <f t="shared" si="111"/>
        <v>3.9719410583792794E-3</v>
      </c>
      <c r="GG29" s="43">
        <f t="shared" si="112"/>
        <v>3.1039573149029389E-3</v>
      </c>
      <c r="GH29" s="43">
        <f t="shared" si="113"/>
        <v>2.4310719494574275E-3</v>
      </c>
      <c r="GI29" s="43">
        <f t="shared" si="114"/>
        <v>1.9082339904518365E-3</v>
      </c>
      <c r="GJ29" s="43">
        <f t="shared" si="115"/>
        <v>1.5010676502361202E-3</v>
      </c>
      <c r="GK29" s="43">
        <f t="shared" si="116"/>
        <v>1.1832792627543185E-3</v>
      </c>
      <c r="GL29" s="43">
        <f t="shared" si="117"/>
        <v>9.3470927036824335E-4</v>
      </c>
      <c r="GM29" s="21"/>
      <c r="GN29" s="21"/>
      <c r="GO29" s="21"/>
      <c r="GP29" s="21"/>
    </row>
    <row r="30" spans="1:198" ht="13.2">
      <c r="A30" s="7"/>
      <c r="B30" s="7" t="s">
        <v>363</v>
      </c>
      <c r="C30" s="55">
        <f t="shared" ref="C30:I30" si="162">(C27-C26)/C26</f>
        <v>0.16107219121117888</v>
      </c>
      <c r="D30" s="55">
        <f t="shared" si="162"/>
        <v>0.31282750096835382</v>
      </c>
      <c r="E30" s="55">
        <f t="shared" si="162"/>
        <v>0.15241439942078866</v>
      </c>
      <c r="F30" s="86">
        <f t="shared" si="162"/>
        <v>0.23309006819949563</v>
      </c>
      <c r="G30" s="55">
        <f t="shared" si="162"/>
        <v>0.21800417351888435</v>
      </c>
      <c r="H30" s="55">
        <f t="shared" si="162"/>
        <v>7.78513978121433E-2</v>
      </c>
      <c r="I30" s="55">
        <f t="shared" si="162"/>
        <v>7.78513978121433E-2</v>
      </c>
      <c r="J30" s="7"/>
      <c r="K30" s="37"/>
      <c r="L30" s="7"/>
      <c r="M30" s="7"/>
      <c r="N30" s="55">
        <f>(N27-N26)/N26</f>
        <v>-0.91455756422454804</v>
      </c>
      <c r="O30" s="7"/>
      <c r="P30" s="7"/>
      <c r="Q30" s="7"/>
      <c r="R30" s="10"/>
      <c r="S30" s="7"/>
      <c r="T30" s="7"/>
      <c r="U30" s="7"/>
      <c r="V30" s="7"/>
      <c r="W30" s="7"/>
      <c r="X30" s="7"/>
      <c r="Y30" s="7"/>
      <c r="Z30" s="7"/>
      <c r="AA30" s="39"/>
      <c r="AB30" s="7"/>
      <c r="AC30" s="7"/>
      <c r="AD30" s="7"/>
      <c r="AE30" s="7"/>
      <c r="AF30" s="87"/>
      <c r="AG30" s="7"/>
      <c r="AH30" s="7"/>
      <c r="AI30" s="86">
        <f>AVERAGE(AI27)/D27</f>
        <v>2.6526004444135051E-2</v>
      </c>
      <c r="AJ30" s="86">
        <f>AVERAGE(AJ27)/D27</f>
        <v>2.6526004444135051E-2</v>
      </c>
      <c r="AK30" s="7"/>
      <c r="AL30" s="7"/>
      <c r="AM30" s="7"/>
      <c r="AN30" s="7"/>
      <c r="AO30" s="7"/>
      <c r="AP30" s="10"/>
      <c r="AQ30" s="10"/>
      <c r="AR30" s="7"/>
      <c r="AS30" s="7"/>
      <c r="AT30" s="7"/>
      <c r="AU30" s="7" t="s">
        <v>365</v>
      </c>
      <c r="AV30" s="7">
        <f t="shared" ref="AV30:AW30" si="163">AVERAGE(AV3:AV27)</f>
        <v>8.3982908453293206</v>
      </c>
      <c r="AW30" s="7">
        <f t="shared" si="163"/>
        <v>8.9677006951964913</v>
      </c>
      <c r="AX30" s="7"/>
      <c r="AY30" s="7"/>
      <c r="AZ30" s="7">
        <f>AVERAGE(AZ3:AZ27)</f>
        <v>12.70593206033845</v>
      </c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19"/>
      <c r="CF30" s="43"/>
      <c r="CG30" s="43"/>
      <c r="CH30" s="43"/>
      <c r="CI30" s="43"/>
      <c r="CJ30" s="43">
        <v>28</v>
      </c>
      <c r="CK30" s="43">
        <f t="shared" si="22"/>
        <v>3.7380108724987151</v>
      </c>
      <c r="CL30" s="43">
        <f t="shared" si="23"/>
        <v>2.836835916746927</v>
      </c>
      <c r="CM30" s="43">
        <f t="shared" si="24"/>
        <v>2.1587220839087333</v>
      </c>
      <c r="CN30" s="43">
        <f t="shared" si="25"/>
        <v>1.7057498461404852</v>
      </c>
      <c r="CO30" s="43">
        <f t="shared" si="26"/>
        <v>1.6470452306521748</v>
      </c>
      <c r="CP30" s="21">
        <f t="shared" si="27"/>
        <v>1.2599074738496905</v>
      </c>
      <c r="CQ30" s="21">
        <f t="shared" si="28"/>
        <v>0.96621727672738145</v>
      </c>
      <c r="CR30" s="21">
        <f t="shared" si="29"/>
        <v>0.82064633989276381</v>
      </c>
      <c r="CS30" s="21">
        <f t="shared" si="30"/>
        <v>0.5724978664685898</v>
      </c>
      <c r="CT30" s="21">
        <f t="shared" si="31"/>
        <v>0.44227977891178327</v>
      </c>
      <c r="CU30" s="21">
        <f t="shared" si="32"/>
        <v>0.34248680315290725</v>
      </c>
      <c r="CV30" s="21">
        <f t="shared" si="33"/>
        <v>0.26582487610555583</v>
      </c>
      <c r="CW30" s="21">
        <f t="shared" si="34"/>
        <v>0.20679231324422379</v>
      </c>
      <c r="CX30" s="21">
        <f t="shared" si="35"/>
        <v>0.16122879517882382</v>
      </c>
      <c r="CY30" s="21">
        <f t="shared" si="36"/>
        <v>0.12598045969776744</v>
      </c>
      <c r="CZ30" s="21">
        <f t="shared" si="37"/>
        <v>9.8650546677154519E-2</v>
      </c>
      <c r="DA30" s="21"/>
      <c r="DB30" s="43"/>
      <c r="DC30" s="43">
        <f t="shared" si="38"/>
        <v>26.704943032216462</v>
      </c>
      <c r="DD30" s="43">
        <f t="shared" si="39"/>
        <v>20.266806098889507</v>
      </c>
      <c r="DE30" s="43">
        <f t="shared" si="40"/>
        <v>15.422253235618468</v>
      </c>
      <c r="DF30" s="43">
        <f t="shared" si="41"/>
        <v>12.186147665735371</v>
      </c>
      <c r="DG30" s="43">
        <f t="shared" si="42"/>
        <v>11.766752574116614</v>
      </c>
      <c r="DH30" s="21">
        <f t="shared" si="43"/>
        <v>9.0009789865937044</v>
      </c>
      <c r="DI30" s="21">
        <f t="shared" si="44"/>
        <v>6.9028095989725937</v>
      </c>
      <c r="DJ30" s="21">
        <f t="shared" si="45"/>
        <v>5.8628277187924995</v>
      </c>
      <c r="DK30" s="21">
        <f t="shared" si="46"/>
        <v>4.0900156344086218</v>
      </c>
      <c r="DL30" s="21">
        <f t="shared" si="47"/>
        <v>3.1597169465280959</v>
      </c>
      <c r="DM30" s="21">
        <f t="shared" si="48"/>
        <v>2.4467800869103717</v>
      </c>
      <c r="DN30" s="21">
        <f t="shared" si="49"/>
        <v>1.8990951110314909</v>
      </c>
      <c r="DO30" s="21">
        <f t="shared" si="50"/>
        <v>1.4773571113226225</v>
      </c>
      <c r="DP30" s="21">
        <f t="shared" si="51"/>
        <v>1.1518441056660855</v>
      </c>
      <c r="DQ30" s="21">
        <f t="shared" si="52"/>
        <v>0.90002440178896992</v>
      </c>
      <c r="DR30" s="21">
        <f t="shared" si="53"/>
        <v>0.70477516491261305</v>
      </c>
      <c r="DS30" s="43"/>
      <c r="DT30" s="43"/>
      <c r="DU30" s="43">
        <f t="shared" si="54"/>
        <v>29.634199416285913</v>
      </c>
      <c r="DV30" s="43">
        <f t="shared" si="55"/>
        <v>22.489865368413152</v>
      </c>
      <c r="DW30" s="43">
        <f t="shared" si="56"/>
        <v>17.113915101089283</v>
      </c>
      <c r="DX30" s="43">
        <f t="shared" si="57"/>
        <v>13.52284217970624</v>
      </c>
      <c r="DY30" s="43">
        <f t="shared" si="58"/>
        <v>13.057443778958923</v>
      </c>
      <c r="DZ30" s="21">
        <f t="shared" si="59"/>
        <v>9.988293399792294</v>
      </c>
      <c r="EA30" s="21">
        <f t="shared" si="60"/>
        <v>7.6599765047927297</v>
      </c>
      <c r="EB30" s="21">
        <f t="shared" si="61"/>
        <v>6.5059193555450712</v>
      </c>
      <c r="EC30" s="21">
        <f t="shared" si="62"/>
        <v>4.5386480989520566</v>
      </c>
      <c r="ED30" s="21">
        <f t="shared" si="63"/>
        <v>3.5063052551533569</v>
      </c>
      <c r="EE30" s="21">
        <f t="shared" si="64"/>
        <v>2.7151665867935484</v>
      </c>
      <c r="EF30" s="21">
        <f t="shared" si="65"/>
        <v>2.1074062267389095</v>
      </c>
      <c r="EG30" s="21">
        <f t="shared" si="66"/>
        <v>1.639407925086632</v>
      </c>
      <c r="EH30" s="21">
        <f t="shared" si="67"/>
        <v>1.2781895053138115</v>
      </c>
      <c r="EI30" s="21">
        <f t="shared" si="68"/>
        <v>0.99874778126138097</v>
      </c>
      <c r="EJ30" s="21">
        <f t="shared" si="69"/>
        <v>0.78208172005722898</v>
      </c>
      <c r="EK30" s="21"/>
      <c r="EL30" s="21"/>
      <c r="EM30" s="21">
        <f t="shared" si="70"/>
        <v>23.616070026764142</v>
      </c>
      <c r="EN30" s="21">
        <f t="shared" si="71"/>
        <v>17.92261123616036</v>
      </c>
      <c r="EO30" s="21">
        <f t="shared" si="72"/>
        <v>13.638411882904007</v>
      </c>
      <c r="EP30" s="21">
        <f t="shared" si="73"/>
        <v>10.776616010126306</v>
      </c>
      <c r="EQ30" s="21">
        <f t="shared" si="74"/>
        <v>10.405730970581338</v>
      </c>
      <c r="ER30" s="21">
        <f t="shared" si="75"/>
        <v>7.959865325321636</v>
      </c>
      <c r="ES30" s="21">
        <f t="shared" si="76"/>
        <v>6.1043842959745245</v>
      </c>
      <c r="ET30" s="21">
        <f t="shared" si="77"/>
        <v>5.1846937023915398</v>
      </c>
      <c r="EU30" s="21">
        <f t="shared" si="78"/>
        <v>3.6169369661724895</v>
      </c>
      <c r="EV30" s="21">
        <f t="shared" si="79"/>
        <v>2.794242870465601</v>
      </c>
      <c r="EW30" s="21">
        <f t="shared" si="80"/>
        <v>2.1637690746188225</v>
      </c>
      <c r="EX30" s="21">
        <f t="shared" si="81"/>
        <v>1.6794330201528502</v>
      </c>
      <c r="EY30" s="21">
        <f t="shared" si="82"/>
        <v>1.3064760689975261</v>
      </c>
      <c r="EZ30" s="21">
        <f t="shared" si="83"/>
        <v>1.018614083037348</v>
      </c>
      <c r="FA30" s="21">
        <f t="shared" si="84"/>
        <v>0.79592153680324429</v>
      </c>
      <c r="FB30" s="21">
        <f t="shared" si="85"/>
        <v>0.62325613754807141</v>
      </c>
      <c r="FC30" s="21"/>
      <c r="FD30" s="43"/>
      <c r="FE30" s="43">
        <f t="shared" si="86"/>
        <v>16.741172500351613</v>
      </c>
      <c r="FF30" s="43">
        <f t="shared" si="87"/>
        <v>12.705142135048655</v>
      </c>
      <c r="FG30" s="43">
        <f t="shared" si="88"/>
        <v>9.6681202970596853</v>
      </c>
      <c r="FH30" s="43">
        <f t="shared" si="89"/>
        <v>7.6394246541068354</v>
      </c>
      <c r="FI30" s="43">
        <f t="shared" si="90"/>
        <v>7.3765083256158839</v>
      </c>
      <c r="FJ30" s="43">
        <f t="shared" si="91"/>
        <v>5.6426610498595213</v>
      </c>
      <c r="FK30" s="43">
        <f t="shared" si="92"/>
        <v>4.3273309399713691</v>
      </c>
      <c r="FL30" s="43">
        <f t="shared" si="93"/>
        <v>3.675372385619422</v>
      </c>
      <c r="FM30" s="43">
        <f t="shared" si="94"/>
        <v>2.5640068650274426</v>
      </c>
      <c r="FN30" s="43">
        <f t="shared" si="95"/>
        <v>1.9808080620241915</v>
      </c>
      <c r="FO30" s="43">
        <f t="shared" si="96"/>
        <v>1.533872117082441</v>
      </c>
      <c r="FP30" s="43">
        <f t="shared" si="97"/>
        <v>1.1905316109455044</v>
      </c>
      <c r="FQ30" s="43">
        <f t="shared" si="98"/>
        <v>0.92614652708436862</v>
      </c>
      <c r="FR30" s="43">
        <f t="shared" si="99"/>
        <v>0.72208432885275831</v>
      </c>
      <c r="FS30" s="43">
        <f t="shared" si="100"/>
        <v>0.56422003022802714</v>
      </c>
      <c r="FT30" s="43">
        <f t="shared" si="101"/>
        <v>0.44181942629617116</v>
      </c>
      <c r="FU30" s="43"/>
      <c r="FV30" s="43"/>
      <c r="FW30" s="43">
        <f t="shared" si="102"/>
        <v>3.0797805622306183E-2</v>
      </c>
      <c r="FX30" s="43">
        <f t="shared" si="103"/>
        <v>2.3372944629223694E-2</v>
      </c>
      <c r="FY30" s="43">
        <f t="shared" si="104"/>
        <v>1.7785904161471577E-2</v>
      </c>
      <c r="FZ30" s="43">
        <f t="shared" si="105"/>
        <v>1.4053825415065427E-2</v>
      </c>
      <c r="GA30" s="43">
        <f t="shared" si="106"/>
        <v>1.3570152841975063E-2</v>
      </c>
      <c r="GB30" s="43">
        <f t="shared" si="107"/>
        <v>1.0380490267481668E-2</v>
      </c>
      <c r="GC30" s="43">
        <f t="shared" si="108"/>
        <v>7.960750488045603E-3</v>
      </c>
      <c r="GD30" s="43">
        <f t="shared" si="109"/>
        <v>6.7613785306567583E-3</v>
      </c>
      <c r="GE30" s="43">
        <f t="shared" si="110"/>
        <v>4.7168610825624848E-3</v>
      </c>
      <c r="GF30" s="43">
        <f t="shared" si="111"/>
        <v>3.6439826223663117E-3</v>
      </c>
      <c r="GG30" s="43">
        <f t="shared" si="112"/>
        <v>2.8217793771844898E-3</v>
      </c>
      <c r="GH30" s="43">
        <f t="shared" si="113"/>
        <v>2.1901549094211054E-3</v>
      </c>
      <c r="GI30" s="43">
        <f t="shared" si="114"/>
        <v>1.7037803486177113E-3</v>
      </c>
      <c r="GJ30" s="43">
        <f t="shared" si="115"/>
        <v>1.3283784515363897E-3</v>
      </c>
      <c r="GK30" s="43">
        <f t="shared" si="116"/>
        <v>1.0379642655739636E-3</v>
      </c>
      <c r="GL30" s="43">
        <f t="shared" si="117"/>
        <v>8.1279066988542911E-4</v>
      </c>
      <c r="GM30" s="21"/>
      <c r="GN30" s="21"/>
      <c r="GO30" s="21"/>
      <c r="GP30" s="21"/>
    </row>
    <row r="31" spans="1:198" ht="13.2">
      <c r="A31" s="7"/>
      <c r="B31" s="7" t="s">
        <v>368</v>
      </c>
      <c r="C31" s="55">
        <f t="shared" ref="C31:I31" si="164">(C27/C24)^(1/3)-1</f>
        <v>0.10025401848641491</v>
      </c>
      <c r="D31" s="55">
        <f t="shared" si="164"/>
        <v>0.16751475567402996</v>
      </c>
      <c r="E31" s="55">
        <f t="shared" si="164"/>
        <v>0.12617218841912425</v>
      </c>
      <c r="F31" s="86">
        <f t="shared" si="164"/>
        <v>7.2611429041385733E-2</v>
      </c>
      <c r="G31" s="55">
        <f t="shared" si="164"/>
        <v>0.12884103772915889</v>
      </c>
      <c r="H31" s="55">
        <f t="shared" si="164"/>
        <v>3.4259666908167397E-2</v>
      </c>
      <c r="I31" s="55">
        <f t="shared" si="164"/>
        <v>3.4259666908167397E-2</v>
      </c>
      <c r="J31" s="7"/>
      <c r="K31" s="37"/>
      <c r="L31" s="7"/>
      <c r="M31" s="7"/>
      <c r="N31" s="55">
        <f>(N27/N24)^(1/3)-1</f>
        <v>-0.52880058599779467</v>
      </c>
      <c r="O31" s="7"/>
      <c r="P31" s="7"/>
      <c r="Q31" s="7"/>
      <c r="R31" s="10"/>
      <c r="S31" s="7"/>
      <c r="T31" s="7"/>
      <c r="U31" s="7"/>
      <c r="V31" s="7"/>
      <c r="W31" s="7"/>
      <c r="X31" s="7"/>
      <c r="Y31" s="7"/>
      <c r="Z31" s="7"/>
      <c r="AA31" s="39"/>
      <c r="AB31" s="7"/>
      <c r="AC31" s="7"/>
      <c r="AD31" s="7"/>
      <c r="AE31" s="7"/>
      <c r="AF31" s="7"/>
      <c r="AG31" s="7"/>
      <c r="AH31" s="7"/>
      <c r="AI31" s="55">
        <f>AVERAGE(AI25:AI27)/D27</f>
        <v>2.3398659066774977E-2</v>
      </c>
      <c r="AJ31" s="55">
        <f>AVERAGE(AJ25:AJ27)/D27</f>
        <v>2.3398659066774977E-2</v>
      </c>
      <c r="AK31" s="7"/>
      <c r="AL31" s="7"/>
      <c r="AN31" s="7"/>
      <c r="AO31" s="7"/>
      <c r="AP31" s="10"/>
      <c r="AQ31" s="10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19"/>
      <c r="CF31" s="43"/>
      <c r="CG31" s="43"/>
      <c r="CH31" s="43"/>
      <c r="CI31" s="43"/>
      <c r="CJ31" s="43">
        <v>29</v>
      </c>
      <c r="CK31" s="43">
        <f t="shared" si="22"/>
        <v>3.7010008638601137</v>
      </c>
      <c r="CL31" s="43">
        <f t="shared" si="23"/>
        <v>2.7812116830852229</v>
      </c>
      <c r="CM31" s="43">
        <f t="shared" si="24"/>
        <v>2.0958466834065375</v>
      </c>
      <c r="CN31" s="43">
        <f t="shared" si="25"/>
        <v>1.642196828863469</v>
      </c>
      <c r="CO31" s="43">
        <f t="shared" si="26"/>
        <v>1.5836973371655525</v>
      </c>
      <c r="CP31" s="21">
        <f t="shared" si="27"/>
        <v>1.1999118798568478</v>
      </c>
      <c r="CQ31" s="21">
        <f t="shared" si="28"/>
        <v>0.91152573276168058</v>
      </c>
      <c r="CR31" s="21">
        <f t="shared" si="29"/>
        <v>0.76969268419880277</v>
      </c>
      <c r="CS31" s="21">
        <f t="shared" si="30"/>
        <v>0.53009061710054606</v>
      </c>
      <c r="CT31" s="21">
        <f t="shared" si="31"/>
        <v>0.40576126505668186</v>
      </c>
      <c r="CU31" s="21">
        <f t="shared" si="32"/>
        <v>0.31135163922991566</v>
      </c>
      <c r="CV31" s="21">
        <f t="shared" si="33"/>
        <v>0.23948187036536564</v>
      </c>
      <c r="CW31" s="21">
        <f t="shared" si="34"/>
        <v>0.18463599396805691</v>
      </c>
      <c r="CX31" s="21">
        <f t="shared" si="35"/>
        <v>0.14268034971577331</v>
      </c>
      <c r="CY31" s="21">
        <f t="shared" si="36"/>
        <v>0.1105091751734802</v>
      </c>
      <c r="CZ31" s="21">
        <f t="shared" si="37"/>
        <v>8.5783084067090898E-2</v>
      </c>
      <c r="DA31" s="21"/>
      <c r="DB31" s="43"/>
      <c r="DC31" s="43">
        <f t="shared" si="38"/>
        <v>26.440537655659863</v>
      </c>
      <c r="DD31" s="43">
        <f t="shared" si="39"/>
        <v>19.869417744009322</v>
      </c>
      <c r="DE31" s="43">
        <f t="shared" si="40"/>
        <v>14.97306139380434</v>
      </c>
      <c r="DF31" s="43">
        <f t="shared" si="41"/>
        <v>11.732114822119351</v>
      </c>
      <c r="DG31" s="43">
        <f t="shared" si="42"/>
        <v>11.31418516741982</v>
      </c>
      <c r="DH31" s="21">
        <f t="shared" si="43"/>
        <v>8.5723609396130502</v>
      </c>
      <c r="DI31" s="21">
        <f t="shared" si="44"/>
        <v>6.5120845273326351</v>
      </c>
      <c r="DJ31" s="21">
        <f t="shared" si="45"/>
        <v>5.4988067143054753</v>
      </c>
      <c r="DK31" s="21">
        <f t="shared" si="46"/>
        <v>3.7870515133413161</v>
      </c>
      <c r="DL31" s="21">
        <f t="shared" si="47"/>
        <v>2.8988228867230235</v>
      </c>
      <c r="DM31" s="21">
        <f t="shared" si="48"/>
        <v>2.2243455335548834</v>
      </c>
      <c r="DN31" s="21">
        <f t="shared" si="49"/>
        <v>1.7108964964247666</v>
      </c>
      <c r="DO31" s="21">
        <f t="shared" si="50"/>
        <v>1.3190688493951985</v>
      </c>
      <c r="DP31" s="21">
        <f t="shared" si="51"/>
        <v>1.0193310669611375</v>
      </c>
      <c r="DQ31" s="21">
        <f t="shared" si="52"/>
        <v>0.78949508928857004</v>
      </c>
      <c r="DR31" s="21">
        <f t="shared" si="53"/>
        <v>0.61284796948922871</v>
      </c>
      <c r="DS31" s="43"/>
      <c r="DT31" s="43"/>
      <c r="DU31" s="43">
        <f t="shared" si="54"/>
        <v>29.340791501273177</v>
      </c>
      <c r="DV31" s="43">
        <f t="shared" si="55"/>
        <v>22.048887616091328</v>
      </c>
      <c r="DW31" s="43">
        <f t="shared" si="56"/>
        <v>16.615451554455614</v>
      </c>
      <c r="DX31" s="43">
        <f t="shared" si="57"/>
        <v>13.019006623381379</v>
      </c>
      <c r="DY31" s="43">
        <f t="shared" si="58"/>
        <v>12.555234402845119</v>
      </c>
      <c r="DZ31" s="21">
        <f t="shared" si="59"/>
        <v>9.5126603807545642</v>
      </c>
      <c r="EA31" s="21">
        <f t="shared" si="60"/>
        <v>7.2263929290497444</v>
      </c>
      <c r="EB31" s="21">
        <f t="shared" si="61"/>
        <v>6.1019690072641799</v>
      </c>
      <c r="EC31" s="21">
        <f t="shared" si="62"/>
        <v>4.2024519434741263</v>
      </c>
      <c r="ED31" s="21">
        <f t="shared" si="63"/>
        <v>3.2167938120672996</v>
      </c>
      <c r="EE31" s="21">
        <f t="shared" si="64"/>
        <v>2.4683332607214079</v>
      </c>
      <c r="EF31" s="21">
        <f t="shared" si="65"/>
        <v>1.8985641682332521</v>
      </c>
      <c r="EG31" s="21">
        <f t="shared" si="66"/>
        <v>1.463757075970207</v>
      </c>
      <c r="EH31" s="21">
        <f t="shared" si="67"/>
        <v>1.1311411551449659</v>
      </c>
      <c r="EI31" s="21">
        <f t="shared" si="68"/>
        <v>0.8760945449661236</v>
      </c>
      <c r="EJ31" s="21">
        <f t="shared" si="69"/>
        <v>0.68007106091932956</v>
      </c>
      <c r="EK31" s="21"/>
      <c r="EL31" s="21"/>
      <c r="EM31" s="21">
        <f t="shared" si="70"/>
        <v>23.382247551251623</v>
      </c>
      <c r="EN31" s="21">
        <f t="shared" si="71"/>
        <v>17.571187486431729</v>
      </c>
      <c r="EO31" s="21">
        <f t="shared" si="72"/>
        <v>13.241176585343698</v>
      </c>
      <c r="EP31" s="21">
        <f t="shared" si="73"/>
        <v>10.375099653534519</v>
      </c>
      <c r="EQ31" s="21">
        <f t="shared" si="74"/>
        <v>10.005510548635902</v>
      </c>
      <c r="ER31" s="21">
        <f t="shared" si="75"/>
        <v>7.5808241193539372</v>
      </c>
      <c r="ES31" s="21">
        <f t="shared" si="76"/>
        <v>5.7588531094099276</v>
      </c>
      <c r="ET31" s="21">
        <f t="shared" si="77"/>
        <v>4.8627778112845039</v>
      </c>
      <c r="EU31" s="21">
        <f t="shared" si="78"/>
        <v>3.3490157094189712</v>
      </c>
      <c r="EV31" s="21">
        <f t="shared" si="79"/>
        <v>2.5635255692344958</v>
      </c>
      <c r="EW31" s="21">
        <f t="shared" si="80"/>
        <v>1.9670627951080204</v>
      </c>
      <c r="EX31" s="21">
        <f t="shared" si="81"/>
        <v>1.5130027208584238</v>
      </c>
      <c r="EY31" s="21">
        <f t="shared" si="82"/>
        <v>1.1664964901763624</v>
      </c>
      <c r="EZ31" s="21">
        <f t="shared" si="83"/>
        <v>0.9014283920684496</v>
      </c>
      <c r="FA31" s="21">
        <f t="shared" si="84"/>
        <v>0.69817678666951244</v>
      </c>
      <c r="FB31" s="21">
        <f t="shared" si="85"/>
        <v>0.54196185873745339</v>
      </c>
      <c r="FC31" s="21"/>
      <c r="FD31" s="43"/>
      <c r="FE31" s="43">
        <f t="shared" si="86"/>
        <v>16.575418317179814</v>
      </c>
      <c r="FF31" s="43">
        <f t="shared" si="87"/>
        <v>12.456021701028094</v>
      </c>
      <c r="FG31" s="43">
        <f t="shared" si="88"/>
        <v>9.3865245602521235</v>
      </c>
      <c r="FH31" s="43">
        <f t="shared" si="89"/>
        <v>7.3547941216008805</v>
      </c>
      <c r="FI31" s="43">
        <f t="shared" si="90"/>
        <v>7.0927964669383492</v>
      </c>
      <c r="FJ31" s="43">
        <f t="shared" si="91"/>
        <v>5.3739629046281143</v>
      </c>
      <c r="FK31" s="43">
        <f t="shared" si="92"/>
        <v>4.0823876792182725</v>
      </c>
      <c r="FL31" s="43">
        <f t="shared" si="93"/>
        <v>3.447169748283081</v>
      </c>
      <c r="FM31" s="43">
        <f t="shared" si="94"/>
        <v>2.3740804305809649</v>
      </c>
      <c r="FN31" s="43">
        <f t="shared" si="95"/>
        <v>1.8172551027744874</v>
      </c>
      <c r="FO31" s="43">
        <f t="shared" si="96"/>
        <v>1.3944291973476737</v>
      </c>
      <c r="FP31" s="43">
        <f t="shared" si="97"/>
        <v>1.0725510008518058</v>
      </c>
      <c r="FQ31" s="43">
        <f t="shared" si="98"/>
        <v>0.82691654203961473</v>
      </c>
      <c r="FR31" s="43">
        <f t="shared" si="99"/>
        <v>0.63901268040067105</v>
      </c>
      <c r="FS31" s="43">
        <f t="shared" si="100"/>
        <v>0.49492985107721671</v>
      </c>
      <c r="FT31" s="43">
        <f t="shared" si="101"/>
        <v>0.38419080547493145</v>
      </c>
      <c r="FU31" s="43"/>
      <c r="FV31" s="43"/>
      <c r="FW31" s="43">
        <f t="shared" si="102"/>
        <v>3.0492876853768495E-2</v>
      </c>
      <c r="FX31" s="43">
        <f t="shared" si="103"/>
        <v>2.2914651597278134E-2</v>
      </c>
      <c r="FY31" s="43">
        <f t="shared" si="104"/>
        <v>1.7267868117933571E-2</v>
      </c>
      <c r="FZ31" s="43">
        <f t="shared" si="105"/>
        <v>1.3530206426365097E-2</v>
      </c>
      <c r="GA31" s="43">
        <f t="shared" si="106"/>
        <v>1.3048223886514483E-2</v>
      </c>
      <c r="GB31" s="43">
        <f t="shared" si="107"/>
        <v>9.8861812071253958E-3</v>
      </c>
      <c r="GC31" s="43">
        <f t="shared" si="108"/>
        <v>7.5101419698543415E-3</v>
      </c>
      <c r="GD31" s="43">
        <f t="shared" si="109"/>
        <v>6.3415668079691949E-3</v>
      </c>
      <c r="GE31" s="43">
        <f t="shared" si="110"/>
        <v>4.3674639653356337E-3</v>
      </c>
      <c r="GF31" s="43">
        <f t="shared" si="111"/>
        <v>3.3431033232718451E-3</v>
      </c>
      <c r="GG31" s="43">
        <f t="shared" si="112"/>
        <v>2.5652539792586273E-3</v>
      </c>
      <c r="GH31" s="43">
        <f t="shared" si="113"/>
        <v>1.973112531010005E-3</v>
      </c>
      <c r="GI31" s="43">
        <f t="shared" si="114"/>
        <v>1.5212324541229562E-3</v>
      </c>
      <c r="GJ31" s="43">
        <f t="shared" si="115"/>
        <v>1.1755561518021148E-3</v>
      </c>
      <c r="GK31" s="43">
        <f t="shared" si="116"/>
        <v>9.104949698017223E-4</v>
      </c>
      <c r="GL31" s="43">
        <f t="shared" si="117"/>
        <v>7.0677449555254699E-4</v>
      </c>
      <c r="GM31" s="21"/>
      <c r="GN31" s="21"/>
      <c r="GO31" s="21"/>
      <c r="GP31" s="21"/>
    </row>
    <row r="32" spans="1:198" ht="15">
      <c r="A32" s="7"/>
      <c r="B32" s="7" t="s">
        <v>373</v>
      </c>
      <c r="C32" s="55">
        <f t="shared" ref="C32:I32" si="165">(C27/C22)^(1/5)-1</f>
        <v>0.15962589387323312</v>
      </c>
      <c r="D32" s="55">
        <f t="shared" si="165"/>
        <v>0.25727663573331849</v>
      </c>
      <c r="E32" s="55">
        <f t="shared" si="165"/>
        <v>0.13654592163658652</v>
      </c>
      <c r="F32" s="86">
        <f t="shared" si="165"/>
        <v>0.12729625170841219</v>
      </c>
      <c r="G32" s="55">
        <f t="shared" si="165"/>
        <v>0.17568643776849946</v>
      </c>
      <c r="H32" s="55">
        <f t="shared" si="165"/>
        <v>6.9397923922368765E-2</v>
      </c>
      <c r="I32" s="55">
        <f t="shared" si="165"/>
        <v>6.9397923922368765E-2</v>
      </c>
      <c r="J32" s="7"/>
      <c r="K32" s="37"/>
      <c r="L32" s="7"/>
      <c r="M32" s="7"/>
      <c r="N32" s="55">
        <f>(N27/N22)^(1/5)-1</f>
        <v>-0.32736929738957554</v>
      </c>
      <c r="O32" s="7"/>
      <c r="P32" s="7"/>
      <c r="Q32" s="7"/>
      <c r="R32" s="10"/>
      <c r="S32" s="7"/>
      <c r="T32" s="7"/>
      <c r="U32" s="7"/>
      <c r="V32" s="7"/>
      <c r="W32" s="7"/>
      <c r="X32" s="7"/>
      <c r="Y32" s="7"/>
      <c r="Z32" s="7"/>
      <c r="AA32" s="39"/>
      <c r="AB32" s="7"/>
      <c r="AC32" s="7"/>
      <c r="AD32" s="7"/>
      <c r="AE32" s="7"/>
      <c r="AF32" s="7"/>
      <c r="AG32" s="7"/>
      <c r="AH32" s="7"/>
      <c r="AI32" s="55">
        <f>AVERAGE(AI23:AI27)/D27</f>
        <v>2.039272367163289E-2</v>
      </c>
      <c r="AJ32" s="55">
        <f>AVERAGE(AJ23:AJ27)/D27</f>
        <v>2.039272367163289E-2</v>
      </c>
      <c r="AK32" s="7"/>
      <c r="AL32" s="7"/>
      <c r="AM32" s="88"/>
      <c r="AN32" s="7"/>
      <c r="AO32" s="7"/>
      <c r="AP32" s="10"/>
      <c r="AQ32" s="10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19"/>
      <c r="CF32" s="43"/>
      <c r="CG32" s="43"/>
      <c r="CH32" s="21"/>
      <c r="CI32" s="43"/>
      <c r="CJ32" s="43">
        <v>30</v>
      </c>
      <c r="CK32" s="43">
        <f t="shared" si="22"/>
        <v>3.664357290950607</v>
      </c>
      <c r="CL32" s="43">
        <f t="shared" si="23"/>
        <v>2.7266781206717869</v>
      </c>
      <c r="CM32" s="43">
        <f t="shared" si="24"/>
        <v>2.0348026052490655</v>
      </c>
      <c r="CN32" s="43">
        <f t="shared" si="25"/>
        <v>1.5810116769649263</v>
      </c>
      <c r="CO32" s="43">
        <f t="shared" si="26"/>
        <v>1.5227859011207239</v>
      </c>
      <c r="CP32" s="21">
        <f t="shared" si="27"/>
        <v>1.142773218911284</v>
      </c>
      <c r="CQ32" s="21">
        <f t="shared" si="28"/>
        <v>0.85992993656762318</v>
      </c>
      <c r="CR32" s="21">
        <f t="shared" si="29"/>
        <v>0.72190272387807441</v>
      </c>
      <c r="CS32" s="21">
        <f t="shared" si="30"/>
        <v>0.49082464546346855</v>
      </c>
      <c r="CT32" s="21">
        <f t="shared" si="31"/>
        <v>0.37225804133640533</v>
      </c>
      <c r="CU32" s="21">
        <f t="shared" si="32"/>
        <v>0.28304694475446873</v>
      </c>
      <c r="CV32" s="21">
        <f t="shared" si="33"/>
        <v>0.21574943276159064</v>
      </c>
      <c r="CW32" s="21">
        <f t="shared" si="34"/>
        <v>0.16485356604290796</v>
      </c>
      <c r="CX32" s="21">
        <f t="shared" si="35"/>
        <v>0.12626579620864897</v>
      </c>
      <c r="CY32" s="21">
        <f t="shared" si="36"/>
        <v>9.693787295919315E-2</v>
      </c>
      <c r="CZ32" s="21">
        <f t="shared" si="37"/>
        <v>7.4593986145296429E-2</v>
      </c>
      <c r="DA32" s="21"/>
      <c r="DB32" s="43"/>
      <c r="DC32" s="43">
        <f t="shared" si="38"/>
        <v>26.178750154118671</v>
      </c>
      <c r="DD32" s="43">
        <f t="shared" si="39"/>
        <v>19.479821317656196</v>
      </c>
      <c r="DE32" s="43">
        <f t="shared" si="40"/>
        <v>14.536952809518777</v>
      </c>
      <c r="DF32" s="43">
        <f t="shared" si="41"/>
        <v>11.294998384634015</v>
      </c>
      <c r="DG32" s="43">
        <f t="shared" si="42"/>
        <v>10.879024199442137</v>
      </c>
      <c r="DH32" s="21">
        <f t="shared" si="43"/>
        <v>8.1641532758219562</v>
      </c>
      <c r="DI32" s="21">
        <f t="shared" si="44"/>
        <v>6.1434759691817309</v>
      </c>
      <c r="DJ32" s="21">
        <f t="shared" si="45"/>
        <v>5.1573876517590289</v>
      </c>
      <c r="DK32" s="21">
        <f t="shared" si="46"/>
        <v>3.5065291790197368</v>
      </c>
      <c r="DL32" s="21">
        <f t="shared" si="47"/>
        <v>2.6594705382780028</v>
      </c>
      <c r="DM32" s="21">
        <f t="shared" si="48"/>
        <v>2.0221323032317118</v>
      </c>
      <c r="DN32" s="21">
        <f t="shared" si="49"/>
        <v>1.5413481949772672</v>
      </c>
      <c r="DO32" s="21">
        <f t="shared" si="50"/>
        <v>1.1777400441028558</v>
      </c>
      <c r="DP32" s="21">
        <f t="shared" si="51"/>
        <v>0.90206289111605131</v>
      </c>
      <c r="DQ32" s="21">
        <f t="shared" si="52"/>
        <v>0.69253955200751749</v>
      </c>
      <c r="DR32" s="21">
        <f t="shared" si="53"/>
        <v>0.53291127781672065</v>
      </c>
      <c r="DS32" s="43"/>
      <c r="DT32" s="43"/>
      <c r="DU32" s="43">
        <f t="shared" si="54"/>
        <v>29.050288615121953</v>
      </c>
      <c r="DV32" s="43">
        <f t="shared" si="55"/>
        <v>21.616556486364047</v>
      </c>
      <c r="DW32" s="43">
        <f t="shared" si="56"/>
        <v>16.131506363549143</v>
      </c>
      <c r="DX32" s="43">
        <f t="shared" si="57"/>
        <v>12.533943028190411</v>
      </c>
      <c r="DY32" s="43">
        <f t="shared" si="58"/>
        <v>12.072340771966461</v>
      </c>
      <c r="DZ32" s="21">
        <f t="shared" si="59"/>
        <v>9.0596765530995871</v>
      </c>
      <c r="EA32" s="21">
        <f t="shared" si="60"/>
        <v>6.8173518198582492</v>
      </c>
      <c r="EB32" s="21">
        <f t="shared" si="61"/>
        <v>5.7230998004728768</v>
      </c>
      <c r="EC32" s="21">
        <f t="shared" si="62"/>
        <v>3.891159206920487</v>
      </c>
      <c r="ED32" s="21">
        <f t="shared" si="63"/>
        <v>2.9511869835479807</v>
      </c>
      <c r="EE32" s="21">
        <f t="shared" si="64"/>
        <v>2.243939327928552</v>
      </c>
      <c r="EF32" s="21">
        <f t="shared" si="65"/>
        <v>1.7104181695795064</v>
      </c>
      <c r="EG32" s="21">
        <f t="shared" si="66"/>
        <v>1.3069259606876846</v>
      </c>
      <c r="EH32" s="21">
        <f t="shared" si="67"/>
        <v>1.0010098718097047</v>
      </c>
      <c r="EI32" s="21">
        <f t="shared" si="68"/>
        <v>0.76850398681238907</v>
      </c>
      <c r="EJ32" s="21">
        <f t="shared" si="69"/>
        <v>0.59136613992985176</v>
      </c>
      <c r="EK32" s="21"/>
      <c r="EL32" s="21"/>
      <c r="EM32" s="21">
        <f t="shared" si="70"/>
        <v>23.150740149754078</v>
      </c>
      <c r="EN32" s="21">
        <f t="shared" si="71"/>
        <v>17.226654398462479</v>
      </c>
      <c r="EO32" s="21">
        <f t="shared" si="72"/>
        <v>12.855511247906504</v>
      </c>
      <c r="EP32" s="21">
        <f t="shared" si="73"/>
        <v>9.9885430379652629</v>
      </c>
      <c r="EQ32" s="21">
        <f t="shared" si="74"/>
        <v>9.6206832198422152</v>
      </c>
      <c r="ER32" s="21">
        <f t="shared" si="75"/>
        <v>7.2198324946227999</v>
      </c>
      <c r="ES32" s="21">
        <f t="shared" si="76"/>
        <v>5.4328802918961587</v>
      </c>
      <c r="ET32" s="21">
        <f t="shared" si="77"/>
        <v>4.5608495697659963</v>
      </c>
      <c r="EU32" s="21">
        <f t="shared" si="78"/>
        <v>3.1009404716842321</v>
      </c>
      <c r="EV32" s="21">
        <f t="shared" si="79"/>
        <v>2.3518583203986196</v>
      </c>
      <c r="EW32" s="21">
        <f t="shared" si="80"/>
        <v>1.7882389046436546</v>
      </c>
      <c r="EX32" s="21">
        <f t="shared" si="81"/>
        <v>1.3630655142868682</v>
      </c>
      <c r="EY32" s="21">
        <f t="shared" si="82"/>
        <v>1.0415147233717521</v>
      </c>
      <c r="EZ32" s="21">
        <f t="shared" si="83"/>
        <v>0.79772424076853976</v>
      </c>
      <c r="FA32" s="21">
        <f t="shared" si="84"/>
        <v>0.61243577778027403</v>
      </c>
      <c r="FB32" s="21">
        <f t="shared" si="85"/>
        <v>0.47127118151082903</v>
      </c>
      <c r="FC32" s="21"/>
      <c r="FD32" s="43"/>
      <c r="FE32" s="43">
        <f t="shared" si="86"/>
        <v>16.411305264534466</v>
      </c>
      <c r="FF32" s="43">
        <f t="shared" si="87"/>
        <v>12.211785981400093</v>
      </c>
      <c r="FG32" s="43">
        <f t="shared" si="88"/>
        <v>9.1131306410214776</v>
      </c>
      <c r="FH32" s="43">
        <f t="shared" si="89"/>
        <v>7.0807683850976035</v>
      </c>
      <c r="FI32" s="43">
        <f t="shared" si="90"/>
        <v>6.8199966028253369</v>
      </c>
      <c r="FJ32" s="43">
        <f t="shared" si="91"/>
        <v>5.1180599091696344</v>
      </c>
      <c r="FK32" s="43">
        <f t="shared" si="92"/>
        <v>3.851309131337993</v>
      </c>
      <c r="FL32" s="43">
        <f t="shared" si="93"/>
        <v>3.2331361360749216</v>
      </c>
      <c r="FM32" s="43">
        <f t="shared" si="94"/>
        <v>2.1982226209083007</v>
      </c>
      <c r="FN32" s="43">
        <f t="shared" si="95"/>
        <v>1.667206516306869</v>
      </c>
      <c r="FO32" s="43">
        <f t="shared" si="96"/>
        <v>1.2676629066797029</v>
      </c>
      <c r="FP32" s="43">
        <f t="shared" si="97"/>
        <v>0.9662621629295548</v>
      </c>
      <c r="FQ32" s="43">
        <f t="shared" si="98"/>
        <v>0.73831834110679884</v>
      </c>
      <c r="FR32" s="43">
        <f t="shared" si="99"/>
        <v>0.56549794725723124</v>
      </c>
      <c r="FS32" s="43">
        <f t="shared" si="100"/>
        <v>0.43414899217299707</v>
      </c>
      <c r="FT32" s="43">
        <f t="shared" si="101"/>
        <v>0.33407896128254905</v>
      </c>
      <c r="FU32" s="43"/>
      <c r="FV32" s="43"/>
      <c r="FW32" s="43">
        <f t="shared" si="102"/>
        <v>3.0190967181949E-2</v>
      </c>
      <c r="FX32" s="43">
        <f t="shared" si="103"/>
        <v>2.2465344703213853E-2</v>
      </c>
      <c r="FY32" s="43">
        <f t="shared" si="104"/>
        <v>1.6764920502848127E-2</v>
      </c>
      <c r="FZ32" s="43">
        <f t="shared" si="105"/>
        <v>1.3026096492120052E-2</v>
      </c>
      <c r="GA32" s="43">
        <f t="shared" si="106"/>
        <v>1.2546369121648544E-2</v>
      </c>
      <c r="GB32" s="43">
        <f t="shared" si="107"/>
        <v>9.4154106734527614E-3</v>
      </c>
      <c r="GC32" s="43">
        <f t="shared" si="108"/>
        <v>7.0850395942022087E-3</v>
      </c>
      <c r="GD32" s="43">
        <f t="shared" si="109"/>
        <v>5.947821054182326E-3</v>
      </c>
      <c r="GE32" s="43">
        <f t="shared" si="110"/>
        <v>4.0439481160515125E-3</v>
      </c>
      <c r="GF32" s="43">
        <f t="shared" si="111"/>
        <v>3.0670672690567384E-3</v>
      </c>
      <c r="GG32" s="43">
        <f t="shared" si="112"/>
        <v>2.332049072053297E-3</v>
      </c>
      <c r="GH32" s="43">
        <f t="shared" si="113"/>
        <v>1.7775788567657705E-3</v>
      </c>
      <c r="GI32" s="43">
        <f t="shared" si="114"/>
        <v>1.3582432626097823E-3</v>
      </c>
      <c r="GJ32" s="43">
        <f t="shared" si="115"/>
        <v>1.0403151785859427E-3</v>
      </c>
      <c r="GK32" s="43">
        <f t="shared" si="116"/>
        <v>7.9867979807168616E-4</v>
      </c>
      <c r="GL32" s="43">
        <f t="shared" si="117"/>
        <v>6.1458651787177994E-4</v>
      </c>
      <c r="GM32" s="21"/>
      <c r="GN32" s="21"/>
      <c r="GO32" s="21"/>
      <c r="GP32" s="21"/>
    </row>
    <row r="33" spans="1:198" ht="13.2">
      <c r="A33" s="7"/>
      <c r="B33" s="7" t="s">
        <v>377</v>
      </c>
      <c r="C33" s="55">
        <f t="shared" ref="C33:I33" si="166">(C27/C3)^(1/24)-1</f>
        <v>9.0714206299902678E-2</v>
      </c>
      <c r="D33" s="55">
        <f t="shared" si="166"/>
        <v>7.9604198716627383E-2</v>
      </c>
      <c r="E33" s="55">
        <f t="shared" si="166"/>
        <v>0.10370646505301706</v>
      </c>
      <c r="F33" s="86">
        <f t="shared" si="166"/>
        <v>6.3762962376015198E-2</v>
      </c>
      <c r="G33" s="55">
        <f t="shared" si="166"/>
        <v>0.11730662887335419</v>
      </c>
      <c r="H33" s="55">
        <f t="shared" si="166"/>
        <v>-1.6433146660050246E-2</v>
      </c>
      <c r="I33" s="55">
        <f t="shared" si="166"/>
        <v>-3.3744031568795352E-2</v>
      </c>
      <c r="J33" s="7"/>
      <c r="K33" s="37"/>
      <c r="L33" s="7"/>
      <c r="M33" s="7"/>
      <c r="N33" s="55">
        <f>(N27/N3)^(1/24)-1</f>
        <v>-3.1117184078269799E-2</v>
      </c>
      <c r="O33" s="7"/>
      <c r="P33" s="7"/>
      <c r="Q33" s="7"/>
      <c r="R33" s="10"/>
      <c r="S33" s="7"/>
      <c r="T33" s="7"/>
      <c r="U33" s="7"/>
      <c r="V33" s="7"/>
      <c r="W33" s="7"/>
      <c r="X33" s="7"/>
      <c r="Y33" s="7"/>
      <c r="Z33" s="7"/>
      <c r="AA33" s="39"/>
      <c r="AB33" s="7"/>
      <c r="AC33" s="7"/>
      <c r="AD33" s="7"/>
      <c r="AE33" s="7"/>
      <c r="AF33" s="7"/>
      <c r="AG33" s="7"/>
      <c r="AH33" s="7"/>
      <c r="AI33" s="55">
        <f>AVERAGE(AI18:AI27)/D27</f>
        <v>1.3386699551496357E-2</v>
      </c>
      <c r="AJ33" s="55">
        <f>AVERAGE(AJ18:AJ27)/D27</f>
        <v>1.3386699551496357E-2</v>
      </c>
      <c r="AK33" s="7"/>
      <c r="AL33" s="7"/>
      <c r="AM33" s="7"/>
      <c r="AN33" s="7"/>
      <c r="AO33" s="7"/>
      <c r="AP33" s="10"/>
      <c r="AQ33" s="10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19"/>
      <c r="CF33" s="43"/>
      <c r="CG33" s="43"/>
      <c r="CH33" s="21"/>
      <c r="CI33" s="43"/>
      <c r="CJ33" s="43">
        <v>31</v>
      </c>
      <c r="CK33" s="43">
        <f t="shared" si="22"/>
        <v>3.6280765256936718</v>
      </c>
      <c r="CL33" s="43">
        <f t="shared" si="23"/>
        <v>2.6732138437958701</v>
      </c>
      <c r="CM33" s="43">
        <f t="shared" si="24"/>
        <v>1.9755365099505486</v>
      </c>
      <c r="CN33" s="43">
        <f t="shared" si="25"/>
        <v>1.5221061682535153</v>
      </c>
      <c r="CO33" s="43">
        <f t="shared" si="26"/>
        <v>1.4642172126160804</v>
      </c>
      <c r="CP33" s="21">
        <f t="shared" si="27"/>
        <v>1.0883554465821748</v>
      </c>
      <c r="CQ33" s="21">
        <f t="shared" si="28"/>
        <v>0.81125465713926692</v>
      </c>
      <c r="CR33" s="21">
        <f t="shared" si="29"/>
        <v>0.67708002614713403</v>
      </c>
      <c r="CS33" s="21">
        <f t="shared" si="30"/>
        <v>0.45446726431802636</v>
      </c>
      <c r="CT33" s="21">
        <f t="shared" si="31"/>
        <v>0.34152113884073881</v>
      </c>
      <c r="CU33" s="21">
        <f t="shared" si="32"/>
        <v>0.25731540432224431</v>
      </c>
      <c r="CV33" s="21">
        <f t="shared" si="33"/>
        <v>0.19436885834377535</v>
      </c>
      <c r="CW33" s="21">
        <f t="shared" si="34"/>
        <v>0.14719068396688212</v>
      </c>
      <c r="CX33" s="21">
        <f t="shared" si="35"/>
        <v>0.11173964266252122</v>
      </c>
      <c r="CY33" s="21">
        <f t="shared" si="36"/>
        <v>8.5033221894029079E-2</v>
      </c>
      <c r="CZ33" s="21">
        <f t="shared" si="37"/>
        <v>6.4864335778518648E-2</v>
      </c>
      <c r="DA33" s="21"/>
      <c r="DB33" s="43"/>
      <c r="DC33" s="43">
        <f t="shared" si="38"/>
        <v>25.919554608038297</v>
      </c>
      <c r="DD33" s="43">
        <f t="shared" si="39"/>
        <v>19.097864036917844</v>
      </c>
      <c r="DE33" s="43">
        <f t="shared" si="40"/>
        <v>14.11354641700852</v>
      </c>
      <c r="DF33" s="43">
        <f t="shared" si="41"/>
        <v>10.874168079940324</v>
      </c>
      <c r="DG33" s="43">
        <f t="shared" si="42"/>
        <v>10.460600191771285</v>
      </c>
      <c r="DH33" s="21">
        <f t="shared" si="43"/>
        <v>7.7753840722113834</v>
      </c>
      <c r="DI33" s="21">
        <f t="shared" si="44"/>
        <v>5.7957320463978581</v>
      </c>
      <c r="DJ33" s="21">
        <f t="shared" si="45"/>
        <v>4.8371671841671624</v>
      </c>
      <c r="DK33" s="21">
        <f t="shared" si="46"/>
        <v>3.2467862768701261</v>
      </c>
      <c r="DL33" s="21">
        <f t="shared" si="47"/>
        <v>2.4398812277779842</v>
      </c>
      <c r="DM33" s="21">
        <f t="shared" si="48"/>
        <v>1.8383020938470107</v>
      </c>
      <c r="DN33" s="21">
        <f t="shared" si="49"/>
        <v>1.3886019774569975</v>
      </c>
      <c r="DO33" s="21">
        <f t="shared" si="50"/>
        <v>1.0515536108061212</v>
      </c>
      <c r="DP33" s="21">
        <f t="shared" si="51"/>
        <v>0.79828574435048782</v>
      </c>
      <c r="DQ33" s="21">
        <f t="shared" si="52"/>
        <v>0.60749083509431356</v>
      </c>
      <c r="DR33" s="21">
        <f t="shared" si="53"/>
        <v>0.46340111114497456</v>
      </c>
      <c r="DS33" s="43"/>
      <c r="DT33" s="43"/>
      <c r="DU33" s="43">
        <f t="shared" si="54"/>
        <v>28.762661995170259</v>
      </c>
      <c r="DV33" s="43">
        <f t="shared" si="55"/>
        <v>21.192702437611814</v>
      </c>
      <c r="DW33" s="43">
        <f t="shared" si="56"/>
        <v>15.66165666363994</v>
      </c>
      <c r="DX33" s="43">
        <f t="shared" si="57"/>
        <v>12.066951986319834</v>
      </c>
      <c r="DY33" s="43">
        <f t="shared" si="58"/>
        <v>11.608019973044675</v>
      </c>
      <c r="DZ33" s="21">
        <f t="shared" si="59"/>
        <v>8.6282633839043665</v>
      </c>
      <c r="EA33" s="21">
        <f t="shared" si="60"/>
        <v>6.4314639809983465</v>
      </c>
      <c r="EB33" s="21">
        <f t="shared" si="61"/>
        <v>5.36775445551761</v>
      </c>
      <c r="EC33" s="21">
        <f t="shared" si="62"/>
        <v>3.6029251915930431</v>
      </c>
      <c r="ED33" s="21">
        <f t="shared" si="63"/>
        <v>2.7075109940807165</v>
      </c>
      <c r="EE33" s="21">
        <f t="shared" si="64"/>
        <v>2.0399448435714111</v>
      </c>
      <c r="EF33" s="21">
        <f t="shared" si="65"/>
        <v>1.5409172698914471</v>
      </c>
      <c r="EG33" s="21">
        <f t="shared" si="66"/>
        <v>1.1668981791854329</v>
      </c>
      <c r="EH33" s="21">
        <f t="shared" si="67"/>
        <v>0.88584944407938471</v>
      </c>
      <c r="EI33" s="21">
        <f t="shared" si="68"/>
        <v>0.67412630422139386</v>
      </c>
      <c r="EJ33" s="21">
        <f t="shared" si="69"/>
        <v>0.51423142602595828</v>
      </c>
      <c r="EK33" s="21"/>
      <c r="EL33" s="21"/>
      <c r="EM33" s="21">
        <f t="shared" si="70"/>
        <v>22.921524900746618</v>
      </c>
      <c r="EN33" s="21">
        <f t="shared" si="71"/>
        <v>16.88887686123773</v>
      </c>
      <c r="EO33" s="21">
        <f t="shared" si="72"/>
        <v>12.481078881462622</v>
      </c>
      <c r="EP33" s="21">
        <f t="shared" si="73"/>
        <v>9.6163887917254876</v>
      </c>
      <c r="EQ33" s="21">
        <f t="shared" si="74"/>
        <v>9.2506569421559757</v>
      </c>
      <c r="ER33" s="21">
        <f t="shared" si="75"/>
        <v>6.8760309472598067</v>
      </c>
      <c r="ES33" s="21">
        <f t="shared" si="76"/>
        <v>5.1253587659397706</v>
      </c>
      <c r="ET33" s="21">
        <f t="shared" si="77"/>
        <v>4.2776679513843519</v>
      </c>
      <c r="EU33" s="21">
        <f t="shared" si="78"/>
        <v>2.8712411774854001</v>
      </c>
      <c r="EV33" s="21">
        <f t="shared" si="79"/>
        <v>2.1576681838519449</v>
      </c>
      <c r="EW33" s="21">
        <f t="shared" si="80"/>
        <v>1.6256717314942315</v>
      </c>
      <c r="EX33" s="21">
        <f t="shared" si="81"/>
        <v>1.2279869498079894</v>
      </c>
      <c r="EY33" s="21">
        <f t="shared" si="82"/>
        <v>0.92992386015335016</v>
      </c>
      <c r="EZ33" s="21">
        <f t="shared" si="83"/>
        <v>0.70595065554738023</v>
      </c>
      <c r="FA33" s="21">
        <f t="shared" si="84"/>
        <v>0.53722436647392457</v>
      </c>
      <c r="FB33" s="21">
        <f t="shared" si="85"/>
        <v>0.409801027400721</v>
      </c>
      <c r="FC33" s="21"/>
      <c r="FD33" s="43"/>
      <c r="FE33" s="43">
        <f t="shared" si="86"/>
        <v>16.248817093598486</v>
      </c>
      <c r="FF33" s="43">
        <f t="shared" si="87"/>
        <v>11.972339197451074</v>
      </c>
      <c r="FG33" s="43">
        <f t="shared" si="88"/>
        <v>8.8476996514771624</v>
      </c>
      <c r="FH33" s="43">
        <f t="shared" si="89"/>
        <v>6.8169523299293386</v>
      </c>
      <c r="FI33" s="43">
        <f t="shared" si="90"/>
        <v>6.5576890411782083</v>
      </c>
      <c r="FJ33" s="43">
        <f t="shared" si="91"/>
        <v>4.8743427706377451</v>
      </c>
      <c r="FK33" s="43">
        <f t="shared" si="92"/>
        <v>3.6333105012622564</v>
      </c>
      <c r="FL33" s="43">
        <f t="shared" si="93"/>
        <v>3.0323917989822933</v>
      </c>
      <c r="FM33" s="43">
        <f t="shared" si="94"/>
        <v>2.0353913156558336</v>
      </c>
      <c r="FN33" s="43">
        <f t="shared" si="95"/>
        <v>1.5295472626668523</v>
      </c>
      <c r="FO33" s="43">
        <f t="shared" si="96"/>
        <v>1.1524208242542755</v>
      </c>
      <c r="FP33" s="43">
        <f t="shared" si="97"/>
        <v>0.87050645308968899</v>
      </c>
      <c r="FQ33" s="43">
        <f t="shared" si="98"/>
        <v>0.65921280455964182</v>
      </c>
      <c r="FR33" s="43">
        <f t="shared" si="99"/>
        <v>0.50044066128958509</v>
      </c>
      <c r="FS33" s="43">
        <f t="shared" si="100"/>
        <v>0.38083244927455884</v>
      </c>
      <c r="FT33" s="43">
        <f t="shared" si="101"/>
        <v>0.29050344459352101</v>
      </c>
      <c r="FU33" s="43"/>
      <c r="FV33" s="43"/>
      <c r="FW33" s="43">
        <f t="shared" si="102"/>
        <v>2.9892046714800998E-2</v>
      </c>
      <c r="FX33" s="43">
        <f t="shared" si="103"/>
        <v>2.2024847748248883E-2</v>
      </c>
      <c r="FY33" s="43">
        <f t="shared" si="104"/>
        <v>1.6276621847425364E-2</v>
      </c>
      <c r="FZ33" s="43">
        <f t="shared" si="105"/>
        <v>1.254076874181193E-2</v>
      </c>
      <c r="GA33" s="43">
        <f t="shared" si="106"/>
        <v>1.2063816463123598E-2</v>
      </c>
      <c r="GB33" s="43">
        <f t="shared" si="107"/>
        <v>8.9670577842407215E-3</v>
      </c>
      <c r="GC33" s="43">
        <f t="shared" si="108"/>
        <v>6.6839996171718938E-3</v>
      </c>
      <c r="GD33" s="43">
        <f t="shared" si="109"/>
        <v>5.5785228420393226E-3</v>
      </c>
      <c r="GE33" s="43">
        <f t="shared" si="110"/>
        <v>3.7443964037514E-3</v>
      </c>
      <c r="GF33" s="43">
        <f t="shared" si="111"/>
        <v>2.8138231826208612E-3</v>
      </c>
      <c r="GG33" s="43">
        <f t="shared" si="112"/>
        <v>2.1200446109575426E-3</v>
      </c>
      <c r="GH33" s="43">
        <f t="shared" si="113"/>
        <v>1.601422393482676E-3</v>
      </c>
      <c r="GI33" s="43">
        <f t="shared" si="114"/>
        <v>1.2127171987587344E-3</v>
      </c>
      <c r="GJ33" s="43">
        <f t="shared" si="115"/>
        <v>9.2063290140348896E-4</v>
      </c>
      <c r="GK33" s="43">
        <f t="shared" si="116"/>
        <v>7.0059631409797023E-4</v>
      </c>
      <c r="GL33" s="43">
        <f t="shared" si="117"/>
        <v>5.3442305901893927E-4</v>
      </c>
      <c r="GM33" s="21"/>
      <c r="GN33" s="21"/>
      <c r="GO33" s="21"/>
      <c r="GP33" s="21"/>
    </row>
    <row r="34" spans="1:198" ht="13.2">
      <c r="A34" s="7"/>
      <c r="B34" s="7"/>
      <c r="C34" s="7"/>
      <c r="D34" s="7"/>
      <c r="E34" s="7"/>
      <c r="F34" s="7"/>
      <c r="G34" s="7"/>
      <c r="H34" s="7"/>
      <c r="I34" s="7"/>
      <c r="J34" s="7"/>
      <c r="K34" s="37"/>
      <c r="L34" s="7"/>
      <c r="M34" s="7"/>
      <c r="N34" s="7"/>
      <c r="O34" s="7"/>
      <c r="P34" s="7"/>
      <c r="Q34" s="7"/>
      <c r="R34" s="10"/>
      <c r="S34" s="7"/>
      <c r="T34" s="7"/>
      <c r="U34" s="7"/>
      <c r="V34" s="7"/>
      <c r="W34" s="7"/>
      <c r="X34" s="7"/>
      <c r="Y34" s="7"/>
      <c r="Z34" s="7"/>
      <c r="AA34" s="39"/>
      <c r="AB34" s="7"/>
      <c r="AC34" s="7"/>
      <c r="AD34" s="7"/>
      <c r="AE34" s="7"/>
      <c r="AF34" s="7"/>
      <c r="AG34" s="7"/>
      <c r="AH34" s="7"/>
      <c r="AI34" s="55">
        <f>AVERAGE(AI3:AI27)/D27</f>
        <v>7.934422237011728E-3</v>
      </c>
      <c r="AJ34" s="55">
        <f>AVERAGE(AJ3:AJ27)/D27</f>
        <v>7.7691433430235601E-3</v>
      </c>
      <c r="AK34" s="7"/>
      <c r="AL34" s="7"/>
      <c r="AM34" s="7"/>
      <c r="AN34" s="7"/>
      <c r="AO34" s="7"/>
      <c r="AP34" s="10"/>
      <c r="AQ34" s="10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19"/>
      <c r="CF34" s="43"/>
      <c r="CG34" s="43"/>
      <c r="CH34" s="21"/>
      <c r="CI34" s="43"/>
      <c r="CJ34" s="43">
        <v>32</v>
      </c>
      <c r="CK34" s="43">
        <f t="shared" si="22"/>
        <v>3.5921549759343274</v>
      </c>
      <c r="CL34" s="43">
        <f t="shared" si="23"/>
        <v>2.6207978860743819</v>
      </c>
      <c r="CM34" s="43">
        <f t="shared" si="24"/>
        <v>1.9179966116024747</v>
      </c>
      <c r="CN34" s="43">
        <f t="shared" si="25"/>
        <v>1.4653953675300999</v>
      </c>
      <c r="CO34" s="43">
        <f t="shared" si="26"/>
        <v>1.4079011659770004</v>
      </c>
      <c r="CP34" s="21">
        <f t="shared" si="27"/>
        <v>1.0365289967449285</v>
      </c>
      <c r="CQ34" s="21">
        <f t="shared" si="28"/>
        <v>0.7653345822068558</v>
      </c>
      <c r="CR34" s="21">
        <f t="shared" si="29"/>
        <v>0.63504035466810527</v>
      </c>
      <c r="CS34" s="21">
        <f t="shared" si="30"/>
        <v>0.42080302251669105</v>
      </c>
      <c r="CT34" s="21">
        <f t="shared" si="31"/>
        <v>0.31332214572544848</v>
      </c>
      <c r="CU34" s="21">
        <f t="shared" si="32"/>
        <v>0.2339230948384039</v>
      </c>
      <c r="CV34" s="21">
        <f t="shared" si="33"/>
        <v>0.17510707958898677</v>
      </c>
      <c r="CW34" s="21">
        <f t="shared" si="34"/>
        <v>0.13142025354185899</v>
      </c>
      <c r="CX34" s="21">
        <f t="shared" si="35"/>
        <v>9.888463952435507E-2</v>
      </c>
      <c r="CY34" s="21">
        <f t="shared" si="36"/>
        <v>7.4590545521078133E-2</v>
      </c>
      <c r="CZ34" s="21">
        <f t="shared" si="37"/>
        <v>5.6403770242190142E-2</v>
      </c>
      <c r="DA34" s="21"/>
      <c r="DB34" s="43"/>
      <c r="DC34" s="43">
        <f t="shared" si="38"/>
        <v>25.662925354493357</v>
      </c>
      <c r="DD34" s="43">
        <f t="shared" si="39"/>
        <v>18.723396114625334</v>
      </c>
      <c r="DE34" s="43">
        <f t="shared" si="40"/>
        <v>13.702472249522836</v>
      </c>
      <c r="DF34" s="43">
        <f t="shared" si="41"/>
        <v>10.46901711749333</v>
      </c>
      <c r="DG34" s="43">
        <f t="shared" si="42"/>
        <v>10.058269415164697</v>
      </c>
      <c r="DH34" s="21">
        <f t="shared" si="43"/>
        <v>7.4051276878203653</v>
      </c>
      <c r="DI34" s="21">
        <f t="shared" si="44"/>
        <v>5.4676717418847733</v>
      </c>
      <c r="DJ34" s="21">
        <f t="shared" si="45"/>
        <v>4.5368290978870389</v>
      </c>
      <c r="DK34" s="21">
        <f t="shared" si="46"/>
        <v>3.006283589694561</v>
      </c>
      <c r="DL34" s="21">
        <f t="shared" si="47"/>
        <v>2.2384231447504441</v>
      </c>
      <c r="DM34" s="21">
        <f t="shared" si="48"/>
        <v>1.6711837216791006</v>
      </c>
      <c r="DN34" s="21">
        <f t="shared" si="49"/>
        <v>1.2509927724837813</v>
      </c>
      <c r="DO34" s="21">
        <f t="shared" si="50"/>
        <v>0.93888715250546517</v>
      </c>
      <c r="DP34" s="21">
        <f t="shared" si="51"/>
        <v>0.70644756137211318</v>
      </c>
      <c r="DQ34" s="21">
        <f t="shared" si="52"/>
        <v>0.53288669745115214</v>
      </c>
      <c r="DR34" s="21">
        <f t="shared" si="53"/>
        <v>0.40295748795215192</v>
      </c>
      <c r="DS34" s="43"/>
      <c r="DT34" s="43"/>
      <c r="DU34" s="43">
        <f t="shared" si="54"/>
        <v>28.477883163534905</v>
      </c>
      <c r="DV34" s="43">
        <f t="shared" si="55"/>
        <v>20.777159252560597</v>
      </c>
      <c r="DW34" s="43">
        <f t="shared" si="56"/>
        <v>15.205491906446547</v>
      </c>
      <c r="DX34" s="43">
        <f t="shared" si="57"/>
        <v>11.617360148570166</v>
      </c>
      <c r="DY34" s="43">
        <f t="shared" si="58"/>
        <v>11.161557666389109</v>
      </c>
      <c r="DZ34" s="21">
        <f t="shared" si="59"/>
        <v>8.2173936989565401</v>
      </c>
      <c r="EA34" s="21">
        <f t="shared" si="60"/>
        <v>6.0674188499984414</v>
      </c>
      <c r="EB34" s="21">
        <f t="shared" si="61"/>
        <v>5.0344723837156335</v>
      </c>
      <c r="EC34" s="21">
        <f t="shared" si="62"/>
        <v>3.3360418440676325</v>
      </c>
      <c r="ED34" s="21">
        <f t="shared" si="63"/>
        <v>2.4839550404410242</v>
      </c>
      <c r="EE34" s="21">
        <f t="shared" si="64"/>
        <v>1.8544953123376462</v>
      </c>
      <c r="EF34" s="21">
        <f t="shared" si="65"/>
        <v>1.3882137566589612</v>
      </c>
      <c r="EG34" s="21">
        <f t="shared" si="66"/>
        <v>1.0418733742727075</v>
      </c>
      <c r="EH34" s="21">
        <f t="shared" si="67"/>
        <v>0.78393756113219892</v>
      </c>
      <c r="EI34" s="21">
        <f t="shared" si="68"/>
        <v>0.59133886335209984</v>
      </c>
      <c r="EJ34" s="21">
        <f t="shared" si="69"/>
        <v>0.44715776176170291</v>
      </c>
      <c r="EK34" s="21"/>
      <c r="EL34" s="21"/>
      <c r="EM34" s="21">
        <f t="shared" si="70"/>
        <v>22.694579109650114</v>
      </c>
      <c r="EN34" s="21">
        <f t="shared" si="71"/>
        <v>16.557722412978162</v>
      </c>
      <c r="EO34" s="21">
        <f t="shared" si="72"/>
        <v>12.117552312099637</v>
      </c>
      <c r="EP34" s="21">
        <f t="shared" si="73"/>
        <v>9.2581003097386017</v>
      </c>
      <c r="EQ34" s="21">
        <f t="shared" si="74"/>
        <v>8.8948624443807454</v>
      </c>
      <c r="ER34" s="21">
        <f t="shared" si="75"/>
        <v>6.5486009021521978</v>
      </c>
      <c r="ES34" s="21">
        <f t="shared" si="76"/>
        <v>4.8352441188111053</v>
      </c>
      <c r="ET34" s="21">
        <f t="shared" si="77"/>
        <v>4.0120689846035926</v>
      </c>
      <c r="EU34" s="21">
        <f t="shared" si="78"/>
        <v>2.6585566458198149</v>
      </c>
      <c r="EV34" s="21">
        <f t="shared" si="79"/>
        <v>1.9795120952770136</v>
      </c>
      <c r="EW34" s="21">
        <f t="shared" si="80"/>
        <v>1.4778833922674832</v>
      </c>
      <c r="EX34" s="21">
        <f t="shared" si="81"/>
        <v>1.1062945493765668</v>
      </c>
      <c r="EY34" s="21">
        <f t="shared" si="82"/>
        <v>0.8302891608512053</v>
      </c>
      <c r="EZ34" s="21">
        <f t="shared" si="83"/>
        <v>0.62473509340476141</v>
      </c>
      <c r="FA34" s="21">
        <f t="shared" si="84"/>
        <v>0.47124944427537235</v>
      </c>
      <c r="FB34" s="21">
        <f t="shared" si="85"/>
        <v>0.35634871947888791</v>
      </c>
      <c r="FC34" s="21"/>
      <c r="FD34" s="43"/>
      <c r="FE34" s="43">
        <f t="shared" si="86"/>
        <v>16.087937716434141</v>
      </c>
      <c r="FF34" s="43">
        <f t="shared" si="87"/>
        <v>11.737587448481442</v>
      </c>
      <c r="FG34" s="43">
        <f t="shared" si="88"/>
        <v>8.5899996616283136</v>
      </c>
      <c r="FH34" s="43">
        <f t="shared" si="89"/>
        <v>6.5629655626546031</v>
      </c>
      <c r="FI34" s="43">
        <f t="shared" si="90"/>
        <v>6.305470231902123</v>
      </c>
      <c r="FJ34" s="43">
        <f t="shared" si="91"/>
        <v>4.6422312101311869</v>
      </c>
      <c r="FK34" s="43">
        <f t="shared" si="92"/>
        <v>3.4276514162851486</v>
      </c>
      <c r="FL34" s="43">
        <f t="shared" si="93"/>
        <v>2.8441116103754385</v>
      </c>
      <c r="FM34" s="43">
        <f t="shared" si="94"/>
        <v>1.8846215885702164</v>
      </c>
      <c r="FN34" s="43">
        <f t="shared" si="95"/>
        <v>1.4032543694191306</v>
      </c>
      <c r="FO34" s="43">
        <f t="shared" si="96"/>
        <v>1.047655294776614</v>
      </c>
      <c r="FP34" s="43">
        <f t="shared" si="97"/>
        <v>0.7842400478285485</v>
      </c>
      <c r="FQ34" s="43">
        <f t="shared" si="98"/>
        <v>0.58858286121396586</v>
      </c>
      <c r="FR34" s="43">
        <f t="shared" si="99"/>
        <v>0.44286784184919042</v>
      </c>
      <c r="FS34" s="43">
        <f t="shared" si="100"/>
        <v>0.33406355199522697</v>
      </c>
      <c r="FT34" s="43">
        <f t="shared" si="101"/>
        <v>0.25261169095088787</v>
      </c>
      <c r="FU34" s="43"/>
      <c r="FV34" s="43"/>
      <c r="FW34" s="43">
        <f t="shared" si="102"/>
        <v>2.9596085856238605E-2</v>
      </c>
      <c r="FX34" s="43">
        <f t="shared" si="103"/>
        <v>2.1592987988479292E-2</v>
      </c>
      <c r="FY34" s="43">
        <f t="shared" si="104"/>
        <v>1.580254548293725E-2</v>
      </c>
      <c r="FZ34" s="43">
        <f t="shared" si="105"/>
        <v>1.2073523386744899E-2</v>
      </c>
      <c r="GA34" s="43">
        <f t="shared" si="106"/>
        <v>1.1599823522234229E-2</v>
      </c>
      <c r="GB34" s="43">
        <f t="shared" si="107"/>
        <v>8.5400550326102127E-3</v>
      </c>
      <c r="GC34" s="43">
        <f t="shared" si="108"/>
        <v>6.3056600161999011E-3</v>
      </c>
      <c r="GD34" s="43">
        <f t="shared" si="109"/>
        <v>5.2321542318883151E-3</v>
      </c>
      <c r="GE34" s="43">
        <f t="shared" si="110"/>
        <v>3.4670337071772222E-3</v>
      </c>
      <c r="GF34" s="43">
        <f t="shared" si="111"/>
        <v>2.5814891583677622E-3</v>
      </c>
      <c r="GG34" s="43">
        <f t="shared" si="112"/>
        <v>1.9273132826886751E-3</v>
      </c>
      <c r="GH34" s="43">
        <f t="shared" si="113"/>
        <v>1.4427228770114194E-3</v>
      </c>
      <c r="GI34" s="43">
        <f t="shared" si="114"/>
        <v>1.0827832131774411E-3</v>
      </c>
      <c r="GJ34" s="43">
        <f t="shared" si="115"/>
        <v>8.1471938177299916E-4</v>
      </c>
      <c r="GK34" s="43">
        <f t="shared" si="116"/>
        <v>6.1455817026137734E-4</v>
      </c>
      <c r="GL34" s="43">
        <f t="shared" si="117"/>
        <v>4.647157034947299E-4</v>
      </c>
      <c r="GM34" s="21"/>
      <c r="GN34" s="21"/>
      <c r="GO34" s="21"/>
      <c r="GP34" s="21"/>
    </row>
    <row r="35" spans="1:198" ht="13.2">
      <c r="A35" s="7"/>
      <c r="B35" s="7"/>
      <c r="C35" s="7"/>
      <c r="D35" s="7"/>
      <c r="E35" s="7"/>
      <c r="F35" s="7"/>
      <c r="G35" s="7"/>
      <c r="H35" s="7"/>
      <c r="I35" s="7"/>
      <c r="J35" s="7"/>
      <c r="K35" s="37"/>
      <c r="L35" s="7"/>
      <c r="M35" s="7"/>
      <c r="N35" s="7"/>
      <c r="O35" s="7"/>
      <c r="P35" s="7"/>
      <c r="Q35" s="7"/>
      <c r="R35" s="10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10"/>
      <c r="AQ35" s="10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19"/>
      <c r="CF35" s="43"/>
      <c r="CG35" s="43"/>
      <c r="CH35" s="21"/>
      <c r="CI35" s="43"/>
      <c r="CJ35" s="43">
        <v>33</v>
      </c>
      <c r="CK35" s="43">
        <f t="shared" si="22"/>
        <v>3.5565890850834925</v>
      </c>
      <c r="CL35" s="43">
        <f t="shared" si="23"/>
        <v>2.5694096922297862</v>
      </c>
      <c r="CM35" s="43">
        <f t="shared" si="24"/>
        <v>1.8621326326237617</v>
      </c>
      <c r="CN35" s="43">
        <f t="shared" si="25"/>
        <v>1.4107975041206318</v>
      </c>
      <c r="CO35" s="43">
        <f t="shared" si="26"/>
        <v>1.3537511211317312</v>
      </c>
      <c r="CP35" s="21">
        <f t="shared" si="27"/>
        <v>0.98717047309040806</v>
      </c>
      <c r="CQ35" s="21">
        <f t="shared" si="28"/>
        <v>0.72201375679892055</v>
      </c>
      <c r="CR35" s="21">
        <f t="shared" si="29"/>
        <v>0.59561091227546925</v>
      </c>
      <c r="CS35" s="21">
        <f t="shared" si="30"/>
        <v>0.38963242825619543</v>
      </c>
      <c r="CT35" s="21">
        <f t="shared" si="31"/>
        <v>0.28745150983986095</v>
      </c>
      <c r="CU35" s="21">
        <f t="shared" si="32"/>
        <v>0.21265735894400351</v>
      </c>
      <c r="CV35" s="21">
        <f t="shared" si="33"/>
        <v>0.15775412575584394</v>
      </c>
      <c r="CW35" s="21">
        <f t="shared" si="34"/>
        <v>0.11733951209094552</v>
      </c>
      <c r="CX35" s="21">
        <f t="shared" si="35"/>
        <v>8.7508530552526623E-2</v>
      </c>
      <c r="CY35" s="21">
        <f t="shared" si="36"/>
        <v>6.5430303088665015E-2</v>
      </c>
      <c r="CZ35" s="21">
        <f t="shared" si="37"/>
        <v>4.9046756732339256E-2</v>
      </c>
      <c r="DA35" s="21"/>
      <c r="DB35" s="43"/>
      <c r="DC35" s="43">
        <f t="shared" si="38"/>
        <v>25.408836984646886</v>
      </c>
      <c r="DD35" s="43">
        <f t="shared" si="39"/>
        <v>18.35627070061307</v>
      </c>
      <c r="DE35" s="43">
        <f t="shared" si="40"/>
        <v>13.303371116041589</v>
      </c>
      <c r="DF35" s="43">
        <f t="shared" si="41"/>
        <v>10.078961314617628</v>
      </c>
      <c r="DG35" s="43">
        <f t="shared" si="42"/>
        <v>9.6714128991968238</v>
      </c>
      <c r="DH35" s="21">
        <f t="shared" si="43"/>
        <v>7.0525025598289188</v>
      </c>
      <c r="DI35" s="21">
        <f t="shared" si="44"/>
        <v>5.1581808885705405</v>
      </c>
      <c r="DJ35" s="21">
        <f t="shared" si="45"/>
        <v>4.2551389025389597</v>
      </c>
      <c r="DK35" s="21">
        <f t="shared" si="46"/>
        <v>2.7835959163838528</v>
      </c>
      <c r="DL35" s="21">
        <f t="shared" si="47"/>
        <v>2.0535992153673801</v>
      </c>
      <c r="DM35" s="21">
        <f t="shared" si="48"/>
        <v>1.5192579287991821</v>
      </c>
      <c r="DN35" s="21">
        <f t="shared" si="49"/>
        <v>1.1270205157511541</v>
      </c>
      <c r="DO35" s="21">
        <f t="shared" si="50"/>
        <v>0.83829210045130809</v>
      </c>
      <c r="DP35" s="21">
        <f t="shared" si="51"/>
        <v>0.62517483307266664</v>
      </c>
      <c r="DQ35" s="21">
        <f t="shared" si="52"/>
        <v>0.46744447144837903</v>
      </c>
      <c r="DR35" s="21">
        <f t="shared" si="53"/>
        <v>0.35039781561056693</v>
      </c>
      <c r="DS35" s="43"/>
      <c r="DT35" s="43"/>
      <c r="DU35" s="43">
        <f t="shared" si="54"/>
        <v>28.195923924291982</v>
      </c>
      <c r="DV35" s="43">
        <f t="shared" si="55"/>
        <v>20.369763973098625</v>
      </c>
      <c r="DW35" s="43">
        <f t="shared" si="56"/>
        <v>14.762613501404415</v>
      </c>
      <c r="DX35" s="43">
        <f t="shared" si="57"/>
        <v>11.184519253461216</v>
      </c>
      <c r="DY35" s="43">
        <f t="shared" si="58"/>
        <v>10.732266986912604</v>
      </c>
      <c r="DZ35" s="21">
        <f t="shared" si="59"/>
        <v>7.8260892371014661</v>
      </c>
      <c r="EA35" s="21">
        <f t="shared" si="60"/>
        <v>5.7239800471683413</v>
      </c>
      <c r="EB35" s="21">
        <f t="shared" si="61"/>
        <v>4.7218836838450891</v>
      </c>
      <c r="EC35" s="21">
        <f t="shared" si="62"/>
        <v>3.0889276333959561</v>
      </c>
      <c r="ED35" s="21">
        <f t="shared" si="63"/>
        <v>2.2788578352669946</v>
      </c>
      <c r="EE35" s="21">
        <f t="shared" si="64"/>
        <v>1.68590482939786</v>
      </c>
      <c r="EF35" s="21">
        <f t="shared" si="65"/>
        <v>1.2506430240170821</v>
      </c>
      <c r="EG35" s="21">
        <f t="shared" si="66"/>
        <v>0.93024408417206028</v>
      </c>
      <c r="EH35" s="21">
        <f t="shared" si="67"/>
        <v>0.69375005409929114</v>
      </c>
      <c r="EI35" s="21">
        <f t="shared" si="68"/>
        <v>0.51871830118605233</v>
      </c>
      <c r="EJ35" s="21">
        <f t="shared" si="69"/>
        <v>0.38883283631452431</v>
      </c>
      <c r="EK35" s="21"/>
      <c r="EL35" s="21"/>
      <c r="EM35" s="21">
        <f t="shared" si="70"/>
        <v>22.469880306584269</v>
      </c>
      <c r="EN35" s="21">
        <f t="shared" si="71"/>
        <v>16.233061189194274</v>
      </c>
      <c r="EO35" s="21">
        <f t="shared" si="72"/>
        <v>11.764613895242364</v>
      </c>
      <c r="EP35" s="21">
        <f t="shared" si="73"/>
        <v>8.913160979819585</v>
      </c>
      <c r="EQ35" s="21">
        <f t="shared" si="74"/>
        <v>8.5527523503661005</v>
      </c>
      <c r="ER35" s="21">
        <f t="shared" si="75"/>
        <v>6.2367627639544736</v>
      </c>
      <c r="ES35" s="21">
        <f t="shared" si="76"/>
        <v>4.561551055482175</v>
      </c>
      <c r="ET35" s="21">
        <f t="shared" si="77"/>
        <v>3.7629609684895824</v>
      </c>
      <c r="EU35" s="21">
        <f t="shared" si="78"/>
        <v>2.4616265239072357</v>
      </c>
      <c r="EV35" s="21">
        <f t="shared" si="79"/>
        <v>1.8160661424559756</v>
      </c>
      <c r="EW35" s="21">
        <f t="shared" si="80"/>
        <v>1.3435303566068026</v>
      </c>
      <c r="EX35" s="21">
        <f t="shared" si="81"/>
        <v>0.99666175619510511</v>
      </c>
      <c r="EY35" s="21">
        <f t="shared" si="82"/>
        <v>0.74132960790286184</v>
      </c>
      <c r="EZ35" s="21">
        <f t="shared" si="83"/>
        <v>0.55286291451748804</v>
      </c>
      <c r="FA35" s="21">
        <f t="shared" si="84"/>
        <v>0.41337670550471256</v>
      </c>
      <c r="FB35" s="21">
        <f t="shared" si="85"/>
        <v>0.30986845172077215</v>
      </c>
      <c r="FC35" s="21"/>
      <c r="FD35" s="43"/>
      <c r="FE35" s="43">
        <f t="shared" si="86"/>
        <v>15.928651204390238</v>
      </c>
      <c r="FF35" s="43">
        <f t="shared" si="87"/>
        <v>11.507438674981804</v>
      </c>
      <c r="FG35" s="43">
        <f t="shared" si="88"/>
        <v>8.3398054967265178</v>
      </c>
      <c r="FH35" s="43">
        <f t="shared" si="89"/>
        <v>6.3184418625730281</v>
      </c>
      <c r="FI35" s="43">
        <f t="shared" si="90"/>
        <v>6.0629521460597333</v>
      </c>
      <c r="FJ35" s="43">
        <f t="shared" si="91"/>
        <v>4.4211725810773208</v>
      </c>
      <c r="FK35" s="43">
        <f t="shared" si="92"/>
        <v>3.2336334115897629</v>
      </c>
      <c r="FL35" s="43">
        <f t="shared" si="93"/>
        <v>2.6675216754599878</v>
      </c>
      <c r="FM35" s="43">
        <f t="shared" si="94"/>
        <v>1.745019989416867</v>
      </c>
      <c r="FN35" s="43">
        <f t="shared" si="95"/>
        <v>1.2873893297423216</v>
      </c>
      <c r="FO35" s="43">
        <f t="shared" si="96"/>
        <v>0.95241390434237627</v>
      </c>
      <c r="FP35" s="43">
        <f t="shared" si="97"/>
        <v>0.70652256561130489</v>
      </c>
      <c r="FQ35" s="43">
        <f t="shared" si="98"/>
        <v>0.52552041179818365</v>
      </c>
      <c r="FR35" s="43">
        <f t="shared" si="99"/>
        <v>0.39191844411432786</v>
      </c>
      <c r="FS35" s="43">
        <f t="shared" si="100"/>
        <v>0.29303820350458504</v>
      </c>
      <c r="FT35" s="43">
        <f t="shared" si="101"/>
        <v>0.21966233995729384</v>
      </c>
      <c r="FU35" s="43"/>
      <c r="FV35" s="43"/>
      <c r="FW35" s="43">
        <f t="shared" si="102"/>
        <v>2.9303055303206541E-2</v>
      </c>
      <c r="FX35" s="43">
        <f t="shared" si="103"/>
        <v>2.1169596067136559E-2</v>
      </c>
      <c r="FY35" s="43">
        <f t="shared" si="104"/>
        <v>1.5342277167900242E-2</v>
      </c>
      <c r="FZ35" s="43">
        <f t="shared" si="105"/>
        <v>1.1623686711028113E-2</v>
      </c>
      <c r="GA35" s="43">
        <f t="shared" si="106"/>
        <v>1.1153676463686759E-2</v>
      </c>
      <c r="GB35" s="43">
        <f t="shared" si="107"/>
        <v>8.1333857453430598E-3</v>
      </c>
      <c r="GC35" s="43">
        <f t="shared" si="108"/>
        <v>5.9487358643395289E-3</v>
      </c>
      <c r="GD35" s="43">
        <f t="shared" si="109"/>
        <v>4.9072915324407376E-3</v>
      </c>
      <c r="GE35" s="43">
        <f t="shared" si="110"/>
        <v>3.2102163955344647E-3</v>
      </c>
      <c r="GF35" s="43">
        <f t="shared" si="111"/>
        <v>2.3683386774016168E-3</v>
      </c>
      <c r="GG35" s="43">
        <f t="shared" si="112"/>
        <v>1.7521029842624317E-3</v>
      </c>
      <c r="GH35" s="43">
        <f t="shared" si="113"/>
        <v>1.2997503396499274E-3</v>
      </c>
      <c r="GI35" s="43">
        <f t="shared" si="114"/>
        <v>9.6677072605128652E-4</v>
      </c>
      <c r="GJ35" s="43">
        <f t="shared" si="115"/>
        <v>7.2099060333893742E-4</v>
      </c>
      <c r="GK35" s="43">
        <f t="shared" si="116"/>
        <v>5.3908611426436602E-4</v>
      </c>
      <c r="GL35" s="43">
        <f t="shared" si="117"/>
        <v>4.0410061173454779E-4</v>
      </c>
      <c r="GM35" s="21"/>
      <c r="GN35" s="21"/>
      <c r="GO35" s="21"/>
      <c r="GP35" s="21"/>
    </row>
    <row r="36" spans="1:198" ht="13.2">
      <c r="A36" s="7"/>
      <c r="B36" s="7"/>
      <c r="C36" s="7"/>
      <c r="D36" s="7"/>
      <c r="E36" s="7"/>
      <c r="F36" s="7"/>
      <c r="G36" s="7"/>
      <c r="H36" s="7"/>
      <c r="I36" s="7"/>
      <c r="J36" s="7"/>
      <c r="K36" s="37"/>
      <c r="L36" s="7"/>
      <c r="M36" s="7"/>
      <c r="N36" s="7"/>
      <c r="O36" s="7"/>
      <c r="P36" s="7"/>
      <c r="Q36" s="7"/>
      <c r="R36" s="10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10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19"/>
      <c r="CF36" s="43"/>
      <c r="CG36" s="43"/>
      <c r="CH36" s="21"/>
      <c r="CI36" s="43"/>
      <c r="CJ36" s="43">
        <v>34</v>
      </c>
      <c r="CK36" s="43">
        <f t="shared" si="22"/>
        <v>3.5213753317658338</v>
      </c>
      <c r="CL36" s="43">
        <f t="shared" si="23"/>
        <v>2.5190291100292024</v>
      </c>
      <c r="CM36" s="43">
        <f t="shared" si="24"/>
        <v>1.8078957598288952</v>
      </c>
      <c r="CN36" s="43">
        <f t="shared" si="25"/>
        <v>1.3582338539719183</v>
      </c>
      <c r="CO36" s="43">
        <f t="shared" si="26"/>
        <v>1.3016837703189721</v>
      </c>
      <c r="CP36" s="21">
        <f t="shared" si="27"/>
        <v>0.94016235532419812</v>
      </c>
      <c r="CQ36" s="21">
        <f t="shared" si="28"/>
        <v>0.68114505358388722</v>
      </c>
      <c r="CR36" s="21">
        <f t="shared" si="29"/>
        <v>0.55862963072169303</v>
      </c>
      <c r="CS36" s="21">
        <f t="shared" si="30"/>
        <v>0.36077076690388465</v>
      </c>
      <c r="CT36" s="21">
        <f t="shared" si="31"/>
        <v>0.26371698150445955</v>
      </c>
      <c r="CU36" s="21">
        <f t="shared" si="32"/>
        <v>0.19332487176727592</v>
      </c>
      <c r="CV36" s="21">
        <f t="shared" si="33"/>
        <v>0.14212083401427381</v>
      </c>
      <c r="CW36" s="21">
        <f t="shared" si="34"/>
        <v>0.10476742150977278</v>
      </c>
      <c r="CX36" s="21">
        <f t="shared" si="35"/>
        <v>7.7441177480112061E-2</v>
      </c>
      <c r="CY36" s="21">
        <f t="shared" si="36"/>
        <v>5.7395002709355269E-2</v>
      </c>
      <c r="CZ36" s="21">
        <f t="shared" si="37"/>
        <v>4.2649353680295009E-2</v>
      </c>
      <c r="DA36" s="21"/>
      <c r="DB36" s="43"/>
      <c r="DC36" s="43">
        <f t="shared" si="38"/>
        <v>25.157264341234541</v>
      </c>
      <c r="DD36" s="43">
        <f t="shared" si="39"/>
        <v>17.996343824130463</v>
      </c>
      <c r="DE36" s="43">
        <f t="shared" si="40"/>
        <v>12.91589428741902</v>
      </c>
      <c r="DF36" s="43">
        <f t="shared" si="41"/>
        <v>9.7034382541808295</v>
      </c>
      <c r="DG36" s="43">
        <f t="shared" si="42"/>
        <v>9.2994354799969443</v>
      </c>
      <c r="DH36" s="21">
        <f t="shared" si="43"/>
        <v>6.7166691045989708</v>
      </c>
      <c r="DI36" s="21">
        <f t="shared" si="44"/>
        <v>4.8662083854439055</v>
      </c>
      <c r="DJ36" s="21">
        <f t="shared" si="45"/>
        <v>3.9909387568363899</v>
      </c>
      <c r="DK36" s="21">
        <f t="shared" si="46"/>
        <v>2.5774036262813453</v>
      </c>
      <c r="DL36" s="21">
        <f t="shared" si="47"/>
        <v>1.8840359774012658</v>
      </c>
      <c r="DM36" s="21">
        <f t="shared" si="48"/>
        <v>1.3811435716356202</v>
      </c>
      <c r="DN36" s="21">
        <f t="shared" si="49"/>
        <v>1.0153337979740127</v>
      </c>
      <c r="DO36" s="21">
        <f t="shared" si="50"/>
        <v>0.74847508968866794</v>
      </c>
      <c r="DP36" s="21">
        <f t="shared" si="51"/>
        <v>0.55325206466607668</v>
      </c>
      <c r="DQ36" s="21">
        <f t="shared" si="52"/>
        <v>0.4100390100424377</v>
      </c>
      <c r="DR36" s="21">
        <f t="shared" si="53"/>
        <v>0.30469375270484078</v>
      </c>
      <c r="DS36" s="43"/>
      <c r="DT36" s="43"/>
      <c r="DU36" s="43">
        <f t="shared" si="54"/>
        <v>27.916756360685131</v>
      </c>
      <c r="DV36" s="43">
        <f t="shared" si="55"/>
        <v>19.970356836371202</v>
      </c>
      <c r="DW36" s="43">
        <f t="shared" si="56"/>
        <v>14.332634467382929</v>
      </c>
      <c r="DX36" s="43">
        <f t="shared" si="57"/>
        <v>10.767805192511039</v>
      </c>
      <c r="DY36" s="43">
        <f t="shared" si="58"/>
        <v>10.319487487415966</v>
      </c>
      <c r="DZ36" s="21">
        <f t="shared" si="59"/>
        <v>7.4534183210490159</v>
      </c>
      <c r="EA36" s="21">
        <f t="shared" si="60"/>
        <v>5.3999811765739061</v>
      </c>
      <c r="EB36" s="21">
        <f t="shared" si="61"/>
        <v>4.4287035113910038</v>
      </c>
      <c r="EC36" s="21">
        <f t="shared" si="62"/>
        <v>2.8601181790703296</v>
      </c>
      <c r="ED36" s="21">
        <f t="shared" si="63"/>
        <v>2.0906952617128387</v>
      </c>
      <c r="EE36" s="21">
        <f t="shared" si="64"/>
        <v>1.5326407539980544</v>
      </c>
      <c r="EF36" s="21">
        <f t="shared" si="65"/>
        <v>1.1267054270424162</v>
      </c>
      <c r="EG36" s="21">
        <f t="shared" si="66"/>
        <v>0.83057507515362516</v>
      </c>
      <c r="EH36" s="21">
        <f t="shared" si="67"/>
        <v>0.61393810097282409</v>
      </c>
      <c r="EI36" s="21">
        <f t="shared" si="68"/>
        <v>0.45501605367197573</v>
      </c>
      <c r="EJ36" s="21">
        <f t="shared" si="69"/>
        <v>0.3381155098387168</v>
      </c>
      <c r="EK36" s="21"/>
      <c r="EL36" s="21"/>
      <c r="EM36" s="21">
        <f t="shared" si="70"/>
        <v>22.247406244142841</v>
      </c>
      <c r="EN36" s="21">
        <f t="shared" si="71"/>
        <v>15.914765871759094</v>
      </c>
      <c r="EO36" s="21">
        <f t="shared" si="72"/>
        <v>11.421955238099384</v>
      </c>
      <c r="EP36" s="21">
        <f t="shared" si="73"/>
        <v>8.5810734377775901</v>
      </c>
      <c r="EQ36" s="21">
        <f t="shared" si="74"/>
        <v>8.2238003368904806</v>
      </c>
      <c r="ER36" s="21">
        <f t="shared" si="75"/>
        <v>5.9397740609090226</v>
      </c>
      <c r="ES36" s="21">
        <f t="shared" si="76"/>
        <v>4.3033500523416741</v>
      </c>
      <c r="ET36" s="21">
        <f t="shared" si="77"/>
        <v>3.5293199854526183</v>
      </c>
      <c r="EU36" s="21">
        <f t="shared" si="78"/>
        <v>2.2792838184326256</v>
      </c>
      <c r="EV36" s="21">
        <f t="shared" si="79"/>
        <v>1.6661157270238307</v>
      </c>
      <c r="EW36" s="21">
        <f t="shared" si="80"/>
        <v>1.2213912332789114</v>
      </c>
      <c r="EX36" s="21">
        <f t="shared" si="81"/>
        <v>0.89789347404964426</v>
      </c>
      <c r="EY36" s="21">
        <f t="shared" si="82"/>
        <v>0.6619014356275551</v>
      </c>
      <c r="EZ36" s="21">
        <f t="shared" si="83"/>
        <v>0.48925921638715758</v>
      </c>
      <c r="FA36" s="21">
        <f t="shared" si="84"/>
        <v>0.36261114517957238</v>
      </c>
      <c r="FB36" s="21">
        <f t="shared" si="85"/>
        <v>0.26945082758328009</v>
      </c>
      <c r="FC36" s="21"/>
      <c r="FD36" s="43"/>
      <c r="FE36" s="43">
        <f t="shared" si="86"/>
        <v>15.770941786524988</v>
      </c>
      <c r="FF36" s="43">
        <f t="shared" si="87"/>
        <v>11.281802622531183</v>
      </c>
      <c r="FG36" s="43">
        <f t="shared" si="88"/>
        <v>8.0968985405111837</v>
      </c>
      <c r="FH36" s="43">
        <f t="shared" si="89"/>
        <v>6.0830286536757745</v>
      </c>
      <c r="FI36" s="43">
        <f t="shared" si="90"/>
        <v>5.8297616789035898</v>
      </c>
      <c r="FJ36" s="43">
        <f t="shared" si="91"/>
        <v>4.2106405534069724</v>
      </c>
      <c r="FK36" s="43">
        <f t="shared" si="92"/>
        <v>3.0505975581035494</v>
      </c>
      <c r="FL36" s="43">
        <f t="shared" si="93"/>
        <v>2.5018961503094981</v>
      </c>
      <c r="FM36" s="43">
        <f t="shared" si="94"/>
        <v>1.6157592494600621</v>
      </c>
      <c r="FN36" s="43">
        <f t="shared" si="95"/>
        <v>1.1810911282039647</v>
      </c>
      <c r="FO36" s="43">
        <f t="shared" si="96"/>
        <v>0.86583082212943296</v>
      </c>
      <c r="FP36" s="43">
        <f t="shared" si="97"/>
        <v>0.63650681586604041</v>
      </c>
      <c r="FQ36" s="43">
        <f t="shared" si="98"/>
        <v>0.46921465339123541</v>
      </c>
      <c r="FR36" s="43">
        <f t="shared" si="99"/>
        <v>0.34683048151710433</v>
      </c>
      <c r="FS36" s="43">
        <f t="shared" si="100"/>
        <v>0.2570510557057763</v>
      </c>
      <c r="FT36" s="43">
        <f t="shared" si="101"/>
        <v>0.19101073039764682</v>
      </c>
      <c r="FU36" s="43"/>
      <c r="FV36" s="43"/>
      <c r="FW36" s="43">
        <f t="shared" si="102"/>
        <v>2.9012926042778751E-2</v>
      </c>
      <c r="FX36" s="43">
        <f t="shared" si="103"/>
        <v>2.0754505948173099E-2</v>
      </c>
      <c r="FY36" s="43">
        <f t="shared" si="104"/>
        <v>1.4895414726116742E-2</v>
      </c>
      <c r="FZ36" s="43">
        <f t="shared" si="105"/>
        <v>1.1190610100152222E-2</v>
      </c>
      <c r="GA36" s="43">
        <f t="shared" si="106"/>
        <v>1.0724688907391113E-2</v>
      </c>
      <c r="GB36" s="43">
        <f t="shared" si="107"/>
        <v>7.7460816622314851E-3</v>
      </c>
      <c r="GC36" s="43">
        <f t="shared" si="108"/>
        <v>5.6120149663580459E-3</v>
      </c>
      <c r="GD36" s="43">
        <f t="shared" si="109"/>
        <v>4.6025994489220946E-3</v>
      </c>
      <c r="GE36" s="43">
        <f t="shared" si="110"/>
        <v>2.9724225884578378E-3</v>
      </c>
      <c r="GF36" s="43">
        <f t="shared" si="111"/>
        <v>2.1727877774326758E-3</v>
      </c>
      <c r="GG36" s="43">
        <f t="shared" si="112"/>
        <v>1.5928208947840288E-3</v>
      </c>
      <c r="GH36" s="43">
        <f t="shared" si="113"/>
        <v>1.1709462519368715E-3</v>
      </c>
      <c r="GI36" s="43">
        <f t="shared" si="114"/>
        <v>8.6318814826007726E-4</v>
      </c>
      <c r="GJ36" s="43">
        <f t="shared" si="115"/>
        <v>6.3804478171587394E-4</v>
      </c>
      <c r="GK36" s="43">
        <f t="shared" si="116"/>
        <v>4.7288255637225083E-4</v>
      </c>
      <c r="GL36" s="43">
        <f t="shared" si="117"/>
        <v>3.5139183629091114E-4</v>
      </c>
      <c r="GM36" s="21"/>
      <c r="GN36" s="21"/>
      <c r="GO36" s="21"/>
      <c r="GP36" s="21"/>
    </row>
    <row r="37" spans="1:198" ht="13.2">
      <c r="A37" s="7"/>
      <c r="B37" s="7"/>
      <c r="C37" s="7"/>
      <c r="D37" s="7"/>
      <c r="E37" s="7"/>
      <c r="F37" s="7"/>
      <c r="G37" s="7"/>
      <c r="H37" s="7"/>
      <c r="I37" s="7"/>
      <c r="J37" s="7"/>
      <c r="K37" s="37"/>
      <c r="L37" s="7"/>
      <c r="M37" s="7"/>
      <c r="N37" s="7"/>
      <c r="O37" s="7"/>
      <c r="P37" s="7"/>
      <c r="Q37" s="7"/>
      <c r="R37" s="10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10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19"/>
      <c r="CF37" s="43"/>
      <c r="CG37" s="43"/>
      <c r="CH37" s="43"/>
      <c r="CI37" s="43"/>
      <c r="CJ37" s="43">
        <v>35</v>
      </c>
      <c r="CK37" s="43">
        <f t="shared" si="22"/>
        <v>3.4865102294711234</v>
      </c>
      <c r="CL37" s="43">
        <f t="shared" si="23"/>
        <v>2.4696363823815708</v>
      </c>
      <c r="CM37" s="43">
        <f t="shared" si="24"/>
        <v>1.7552386017756261</v>
      </c>
      <c r="CN37" s="43">
        <f t="shared" si="25"/>
        <v>1.3076286261402892</v>
      </c>
      <c r="CO37" s="43">
        <f t="shared" si="26"/>
        <v>1.2516190099220885</v>
      </c>
      <c r="CP37" s="21">
        <f t="shared" si="27"/>
        <v>0.8953927193563791</v>
      </c>
      <c r="CQ37" s="21">
        <f t="shared" si="28"/>
        <v>0.64258967319234628</v>
      </c>
      <c r="CR37" s="21">
        <f t="shared" si="29"/>
        <v>0.52394450452231567</v>
      </c>
      <c r="CS37" s="21">
        <f t="shared" si="30"/>
        <v>0.33404700639248575</v>
      </c>
      <c r="CT37" s="21">
        <f t="shared" si="31"/>
        <v>0.24194218486647665</v>
      </c>
      <c r="CU37" s="21">
        <f t="shared" si="32"/>
        <v>0.17574988342479625</v>
      </c>
      <c r="CV37" s="21">
        <f t="shared" si="33"/>
        <v>0.12803678740024665</v>
      </c>
      <c r="CW37" s="21">
        <f t="shared" si="34"/>
        <v>9.3542340633725685E-2</v>
      </c>
      <c r="CX37" s="21">
        <f t="shared" si="35"/>
        <v>6.8532015469125726E-2</v>
      </c>
      <c r="CY37" s="21">
        <f t="shared" si="36"/>
        <v>5.0346493604697611E-2</v>
      </c>
      <c r="CZ37" s="21">
        <f t="shared" si="37"/>
        <v>3.7086394504604367E-2</v>
      </c>
      <c r="DA37" s="21"/>
      <c r="DB37" s="43"/>
      <c r="DC37" s="43">
        <f t="shared" si="38"/>
        <v>24.908182516073808</v>
      </c>
      <c r="DD37" s="43">
        <f t="shared" si="39"/>
        <v>17.643474337382809</v>
      </c>
      <c r="DE37" s="43">
        <f t="shared" si="40"/>
        <v>12.539703191668949</v>
      </c>
      <c r="DF37" s="43">
        <f t="shared" si="41"/>
        <v>9.3419064736505533</v>
      </c>
      <c r="DG37" s="43">
        <f t="shared" si="42"/>
        <v>8.9417648846124465</v>
      </c>
      <c r="DH37" s="21">
        <f t="shared" si="43"/>
        <v>6.3968277186656852</v>
      </c>
      <c r="DI37" s="21">
        <f t="shared" si="44"/>
        <v>4.5907626277772691</v>
      </c>
      <c r="DJ37" s="21">
        <f t="shared" si="45"/>
        <v>3.7431427094695078</v>
      </c>
      <c r="DK37" s="21">
        <f t="shared" si="46"/>
        <v>2.3864848391493934</v>
      </c>
      <c r="DL37" s="21">
        <f t="shared" si="47"/>
        <v>1.728473373762629</v>
      </c>
      <c r="DM37" s="21">
        <f t="shared" si="48"/>
        <v>1.2555850651232907</v>
      </c>
      <c r="DN37" s="21">
        <f t="shared" si="49"/>
        <v>0.91471513330992127</v>
      </c>
      <c r="DO37" s="21">
        <f t="shared" si="50"/>
        <v>0.66828133007916779</v>
      </c>
      <c r="DP37" s="21">
        <f t="shared" si="51"/>
        <v>0.48960359704962547</v>
      </c>
      <c r="DQ37" s="21">
        <f t="shared" si="52"/>
        <v>0.3596833421424892</v>
      </c>
      <c r="DR37" s="21">
        <f t="shared" si="53"/>
        <v>0.26495108930855726</v>
      </c>
      <c r="DS37" s="43"/>
      <c r="DT37" s="43"/>
      <c r="DU37" s="43">
        <f t="shared" si="54"/>
        <v>27.640352832361522</v>
      </c>
      <c r="DV37" s="43">
        <f t="shared" si="55"/>
        <v>19.578781212128632</v>
      </c>
      <c r="DW37" s="43">
        <f t="shared" si="56"/>
        <v>13.915179094546531</v>
      </c>
      <c r="DX37" s="43">
        <f t="shared" si="57"/>
        <v>10.366617110340849</v>
      </c>
      <c r="DY37" s="43">
        <f t="shared" si="58"/>
        <v>9.9225841225153513</v>
      </c>
      <c r="DZ37" s="21">
        <f t="shared" si="59"/>
        <v>7.0984936390942996</v>
      </c>
      <c r="EA37" s="21">
        <f t="shared" si="60"/>
        <v>5.0943218646923638</v>
      </c>
      <c r="EB37" s="21">
        <f t="shared" si="61"/>
        <v>4.1537267974029293</v>
      </c>
      <c r="EC37" s="21">
        <f t="shared" si="62"/>
        <v>2.6482575732132676</v>
      </c>
      <c r="ED37" s="21">
        <f t="shared" si="63"/>
        <v>1.9180690474429714</v>
      </c>
      <c r="EE37" s="21">
        <f t="shared" si="64"/>
        <v>1.3933097763618676</v>
      </c>
      <c r="EF37" s="21">
        <f t="shared" si="65"/>
        <v>1.0150499342724468</v>
      </c>
      <c r="EG37" s="21">
        <f t="shared" si="66"/>
        <v>0.74158488853002247</v>
      </c>
      <c r="EH37" s="21">
        <f t="shared" si="67"/>
        <v>0.54330805395825155</v>
      </c>
      <c r="EI37" s="21">
        <f t="shared" si="68"/>
        <v>0.39913688918594364</v>
      </c>
      <c r="EJ37" s="21">
        <f t="shared" si="69"/>
        <v>0.29401348681627554</v>
      </c>
      <c r="EK37" s="21"/>
      <c r="EL37" s="21"/>
      <c r="EM37" s="21">
        <f t="shared" si="70"/>
        <v>22.027134895190933</v>
      </c>
      <c r="EN37" s="21">
        <f t="shared" si="71"/>
        <v>15.602711638979505</v>
      </c>
      <c r="EO37" s="21">
        <f t="shared" si="72"/>
        <v>11.089276930193575</v>
      </c>
      <c r="EP37" s="21">
        <f t="shared" si="73"/>
        <v>8.2613588502720621</v>
      </c>
      <c r="EQ37" s="21">
        <f t="shared" si="74"/>
        <v>7.9075003239331538</v>
      </c>
      <c r="ER37" s="21">
        <f t="shared" si="75"/>
        <v>5.6569276770562116</v>
      </c>
      <c r="ES37" s="21">
        <f t="shared" si="76"/>
        <v>4.0597642003223333</v>
      </c>
      <c r="ET37" s="21">
        <f t="shared" si="77"/>
        <v>3.3101856926023427</v>
      </c>
      <c r="EU37" s="21">
        <f t="shared" si="78"/>
        <v>2.1104479800302087</v>
      </c>
      <c r="EV37" s="21">
        <f t="shared" si="79"/>
        <v>1.5285465385539732</v>
      </c>
      <c r="EW37" s="21">
        <f t="shared" si="80"/>
        <v>1.1103556666171921</v>
      </c>
      <c r="EX37" s="21">
        <f t="shared" si="81"/>
        <v>0.80891303968436401</v>
      </c>
      <c r="EY37" s="21">
        <f t="shared" si="82"/>
        <v>0.5909834246674599</v>
      </c>
      <c r="EZ37" s="21">
        <f t="shared" si="83"/>
        <v>0.43297275786474126</v>
      </c>
      <c r="FA37" s="21">
        <f t="shared" si="84"/>
        <v>0.31807995191190558</v>
      </c>
      <c r="FB37" s="21">
        <f t="shared" si="85"/>
        <v>0.2343050674637219</v>
      </c>
      <c r="FC37" s="21"/>
      <c r="FD37" s="43"/>
      <c r="FE37" s="43">
        <f t="shared" si="86"/>
        <v>15.614793848044545</v>
      </c>
      <c r="FF37" s="43">
        <f t="shared" si="87"/>
        <v>11.06059080640312</v>
      </c>
      <c r="FG37" s="43">
        <f t="shared" si="88"/>
        <v>7.861066544185614</v>
      </c>
      <c r="FH37" s="43">
        <f t="shared" si="89"/>
        <v>5.8563864962701215</v>
      </c>
      <c r="FI37" s="43">
        <f t="shared" si="90"/>
        <v>5.6055400758688361</v>
      </c>
      <c r="FJ37" s="43">
        <f t="shared" si="91"/>
        <v>4.010133860387592</v>
      </c>
      <c r="FK37" s="43">
        <f t="shared" si="92"/>
        <v>2.8779222246259897</v>
      </c>
      <c r="FL37" s="43">
        <f t="shared" si="93"/>
        <v>2.3465542584032058</v>
      </c>
      <c r="FM37" s="43">
        <f t="shared" si="94"/>
        <v>1.496073379129687</v>
      </c>
      <c r="FN37" s="43">
        <f t="shared" si="95"/>
        <v>1.0835698423889584</v>
      </c>
      <c r="FO37" s="43">
        <f t="shared" si="96"/>
        <v>0.78711892920857529</v>
      </c>
      <c r="FP37" s="43">
        <f t="shared" si="97"/>
        <v>0.57342956384327959</v>
      </c>
      <c r="FQ37" s="43">
        <f t="shared" si="98"/>
        <v>0.41894165481360301</v>
      </c>
      <c r="FR37" s="43">
        <f t="shared" si="99"/>
        <v>0.30692962966115434</v>
      </c>
      <c r="FS37" s="43">
        <f t="shared" si="100"/>
        <v>0.22548338219804942</v>
      </c>
      <c r="FT37" s="43">
        <f t="shared" si="101"/>
        <v>0.16609628730230161</v>
      </c>
      <c r="FU37" s="43"/>
      <c r="FV37" s="43"/>
      <c r="FW37" s="43">
        <f t="shared" si="102"/>
        <v>2.8725669349285898E-2</v>
      </c>
      <c r="FX37" s="43">
        <f t="shared" si="103"/>
        <v>2.0347554851150099E-2</v>
      </c>
      <c r="FY37" s="43">
        <f t="shared" si="104"/>
        <v>1.446156769525897E-2</v>
      </c>
      <c r="FZ37" s="43">
        <f t="shared" si="105"/>
        <v>1.0773669105759335E-2</v>
      </c>
      <c r="GA37" s="43">
        <f t="shared" si="106"/>
        <v>1.0312200872491455E-2</v>
      </c>
      <c r="GB37" s="43">
        <f t="shared" si="107"/>
        <v>7.3772206306966515E-3</v>
      </c>
      <c r="GC37" s="43">
        <f t="shared" si="108"/>
        <v>5.294353741847212E-3</v>
      </c>
      <c r="GD37" s="43">
        <f t="shared" si="109"/>
        <v>4.3168255945620834E-3</v>
      </c>
      <c r="GE37" s="43">
        <f t="shared" si="110"/>
        <v>2.7522431374609607E-3</v>
      </c>
      <c r="GF37" s="43">
        <f t="shared" si="111"/>
        <v>1.9933832820483261E-3</v>
      </c>
      <c r="GG37" s="43">
        <f t="shared" si="112"/>
        <v>1.4480189952582078E-3</v>
      </c>
      <c r="GH37" s="43">
        <f t="shared" si="113"/>
        <v>1.0549065332764605E-3</v>
      </c>
      <c r="GI37" s="43">
        <f t="shared" si="114"/>
        <v>7.7070370380364034E-4</v>
      </c>
      <c r="GJ37" s="43">
        <f t="shared" si="115"/>
        <v>5.6464139974856103E-4</v>
      </c>
      <c r="GK37" s="43">
        <f t="shared" si="116"/>
        <v>4.1480925997565866E-4</v>
      </c>
      <c r="GL37" s="43">
        <f t="shared" si="117"/>
        <v>3.0555811851383583E-4</v>
      </c>
      <c r="GM37" s="21"/>
      <c r="GN37" s="21"/>
      <c r="GO37" s="21"/>
      <c r="GP37" s="21"/>
    </row>
    <row r="38" spans="1:198" ht="13.2">
      <c r="A38" s="7"/>
      <c r="B38" s="7"/>
      <c r="C38" s="7"/>
      <c r="D38" s="7"/>
      <c r="E38" s="7"/>
      <c r="F38" s="7"/>
      <c r="G38" s="7"/>
      <c r="H38" s="7"/>
      <c r="I38" s="7"/>
      <c r="J38" s="7"/>
      <c r="K38" s="37"/>
      <c r="L38" s="7"/>
      <c r="M38" s="7"/>
      <c r="N38" s="7"/>
      <c r="O38" s="7"/>
      <c r="P38" s="7"/>
      <c r="Q38" s="7"/>
      <c r="R38" s="10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10"/>
      <c r="AQ38" s="89"/>
      <c r="AR38" s="89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19"/>
      <c r="CF38" s="43"/>
      <c r="CG38" s="43"/>
      <c r="CH38" s="43"/>
      <c r="CI38" s="43"/>
      <c r="CJ38" s="43">
        <v>36</v>
      </c>
      <c r="CK38" s="43">
        <f t="shared" si="22"/>
        <v>3.451990326209033</v>
      </c>
      <c r="CL38" s="43">
        <f t="shared" si="23"/>
        <v>2.4212121395897754</v>
      </c>
      <c r="CM38" s="43">
        <f t="shared" si="24"/>
        <v>1.7041151473549769</v>
      </c>
      <c r="CN38" s="43">
        <f t="shared" si="25"/>
        <v>1.2589088535094723</v>
      </c>
      <c r="CO38" s="43">
        <f t="shared" si="26"/>
        <v>1.2034798172327774</v>
      </c>
      <c r="CP38" s="21">
        <f t="shared" si="27"/>
        <v>0.85275497081559926</v>
      </c>
      <c r="CQ38" s="21">
        <f t="shared" si="28"/>
        <v>0.60621667282296821</v>
      </c>
      <c r="CR38" s="21">
        <f t="shared" si="29"/>
        <v>0.49141296616236696</v>
      </c>
      <c r="CS38" s="21">
        <f t="shared" si="30"/>
        <v>0.30930278369674602</v>
      </c>
      <c r="CT38" s="21">
        <f t="shared" si="31"/>
        <v>0.22196530721695104</v>
      </c>
      <c r="CU38" s="21">
        <f t="shared" si="32"/>
        <v>0.15977262129526934</v>
      </c>
      <c r="CV38" s="21">
        <f t="shared" si="33"/>
        <v>0.11534845711733933</v>
      </c>
      <c r="CW38" s="21">
        <f t="shared" si="34"/>
        <v>8.3519946994397937E-2</v>
      </c>
      <c r="CX38" s="21">
        <f t="shared" si="35"/>
        <v>6.064780130011127E-2</v>
      </c>
      <c r="CY38" s="21">
        <f t="shared" si="36"/>
        <v>4.4163590881313677E-2</v>
      </c>
      <c r="CZ38" s="21">
        <f t="shared" si="37"/>
        <v>3.2249038699655966E-2</v>
      </c>
      <c r="DA38" s="21"/>
      <c r="DB38" s="43"/>
      <c r="DC38" s="43">
        <f t="shared" si="38"/>
        <v>24.661566847597825</v>
      </c>
      <c r="DD38" s="43">
        <f t="shared" si="39"/>
        <v>17.297523860179226</v>
      </c>
      <c r="DE38" s="43">
        <f t="shared" si="40"/>
        <v>12.174469118125193</v>
      </c>
      <c r="DF38" s="43">
        <f t="shared" si="41"/>
        <v>8.9938446843656035</v>
      </c>
      <c r="DG38" s="43">
        <f t="shared" si="42"/>
        <v>8.5978508505888911</v>
      </c>
      <c r="DH38" s="21">
        <f t="shared" si="43"/>
        <v>6.0922168749197017</v>
      </c>
      <c r="DI38" s="21">
        <f t="shared" si="44"/>
        <v>4.330908139412518</v>
      </c>
      <c r="DJ38" s="21">
        <f t="shared" si="45"/>
        <v>3.5107322354806865</v>
      </c>
      <c r="DK38" s="21">
        <f t="shared" si="46"/>
        <v>2.2097081843975861</v>
      </c>
      <c r="DL38" s="21">
        <f t="shared" si="47"/>
        <v>1.5857553887730542</v>
      </c>
      <c r="DM38" s="21">
        <f t="shared" si="48"/>
        <v>1.1414409682939008</v>
      </c>
      <c r="DN38" s="21">
        <f t="shared" si="49"/>
        <v>0.82406768766659577</v>
      </c>
      <c r="DO38" s="21">
        <f t="shared" si="50"/>
        <v>0.59667975899925696</v>
      </c>
      <c r="DP38" s="21">
        <f t="shared" si="51"/>
        <v>0.43327751951294297</v>
      </c>
      <c r="DQ38" s="21">
        <f t="shared" si="52"/>
        <v>0.31551170363376241</v>
      </c>
      <c r="DR38" s="21">
        <f t="shared" si="53"/>
        <v>0.23039225157265847</v>
      </c>
      <c r="DS38" s="43"/>
      <c r="DT38" s="43"/>
      <c r="DU38" s="43">
        <f t="shared" si="54"/>
        <v>27.366685972635167</v>
      </c>
      <c r="DV38" s="43">
        <f t="shared" si="55"/>
        <v>19.19488354130258</v>
      </c>
      <c r="DW38" s="43">
        <f t="shared" si="56"/>
        <v>13.509882616064592</v>
      </c>
      <c r="DX38" s="43">
        <f t="shared" si="57"/>
        <v>9.9803765383083149</v>
      </c>
      <c r="DY38" s="43">
        <f t="shared" si="58"/>
        <v>9.5409462716493767</v>
      </c>
      <c r="DZ38" s="21">
        <f t="shared" si="59"/>
        <v>6.7604701324707621</v>
      </c>
      <c r="EA38" s="21">
        <f t="shared" si="60"/>
        <v>4.805964023294683</v>
      </c>
      <c r="EB38" s="21">
        <f t="shared" si="61"/>
        <v>3.8958232952569212</v>
      </c>
      <c r="EC38" s="21">
        <f t="shared" si="62"/>
        <v>2.4520903455678402</v>
      </c>
      <c r="ED38" s="21">
        <f t="shared" si="63"/>
        <v>1.7596963738008911</v>
      </c>
      <c r="EE38" s="21">
        <f t="shared" si="64"/>
        <v>1.2666452512380615</v>
      </c>
      <c r="EF38" s="21">
        <f t="shared" si="65"/>
        <v>0.9144594002454477</v>
      </c>
      <c r="EG38" s="21">
        <f t="shared" si="66"/>
        <v>0.66212936475894868</v>
      </c>
      <c r="EH38" s="21">
        <f t="shared" si="67"/>
        <v>0.48080358757367392</v>
      </c>
      <c r="EI38" s="21">
        <f t="shared" si="68"/>
        <v>0.35012007823328378</v>
      </c>
      <c r="EJ38" s="21">
        <f t="shared" si="69"/>
        <v>0.25566390157937002</v>
      </c>
      <c r="EK38" s="21"/>
      <c r="EL38" s="21"/>
      <c r="EM38" s="21">
        <f t="shared" si="70"/>
        <v>21.809044450684091</v>
      </c>
      <c r="EN38" s="21">
        <f t="shared" si="71"/>
        <v>15.296776116646575</v>
      </c>
      <c r="EO38" s="21">
        <f t="shared" si="72"/>
        <v>10.766288281741335</v>
      </c>
      <c r="EP38" s="21">
        <f t="shared" si="73"/>
        <v>7.9535562243882367</v>
      </c>
      <c r="EQ38" s="21">
        <f t="shared" si="74"/>
        <v>7.6033656960895719</v>
      </c>
      <c r="ER38" s="21">
        <f t="shared" si="75"/>
        <v>5.3875501686249638</v>
      </c>
      <c r="ES38" s="21">
        <f t="shared" si="76"/>
        <v>3.8299662267191823</v>
      </c>
      <c r="ET38" s="21">
        <f t="shared" si="77"/>
        <v>3.1046573744160035</v>
      </c>
      <c r="EU38" s="21">
        <f t="shared" si="78"/>
        <v>1.9541185000279708</v>
      </c>
      <c r="EV38" s="21">
        <f t="shared" si="79"/>
        <v>1.4023362739027276</v>
      </c>
      <c r="EW38" s="21">
        <f t="shared" si="80"/>
        <v>1.0094142423792656</v>
      </c>
      <c r="EX38" s="21">
        <f t="shared" si="81"/>
        <v>0.72875048620212979</v>
      </c>
      <c r="EY38" s="21">
        <f t="shared" si="82"/>
        <v>0.52766377202451775</v>
      </c>
      <c r="EZ38" s="21">
        <f t="shared" si="83"/>
        <v>0.38316173262366487</v>
      </c>
      <c r="FA38" s="21">
        <f t="shared" si="84"/>
        <v>0.27901750167711009</v>
      </c>
      <c r="FB38" s="21">
        <f t="shared" si="85"/>
        <v>0.20374353692497554</v>
      </c>
      <c r="FC38" s="21"/>
      <c r="FD38" s="43"/>
      <c r="FE38" s="43">
        <f t="shared" si="86"/>
        <v>15.460191928756975</v>
      </c>
      <c r="FF38" s="43">
        <f t="shared" si="87"/>
        <v>10.843716476865804</v>
      </c>
      <c r="FG38" s="43">
        <f t="shared" si="88"/>
        <v>7.6321034409569073</v>
      </c>
      <c r="FH38" s="43">
        <f t="shared" si="89"/>
        <v>5.638188597545124</v>
      </c>
      <c r="FI38" s="43">
        <f t="shared" si="90"/>
        <v>5.3899423806431113</v>
      </c>
      <c r="FJ38" s="43">
        <f t="shared" si="91"/>
        <v>3.8191751051310403</v>
      </c>
      <c r="FK38" s="43">
        <f t="shared" si="92"/>
        <v>2.7150209666282921</v>
      </c>
      <c r="FL38" s="43">
        <f t="shared" si="93"/>
        <v>2.200857492405933</v>
      </c>
      <c r="FM38" s="43">
        <f t="shared" si="94"/>
        <v>1.3852531288237839</v>
      </c>
      <c r="FN38" s="43">
        <f t="shared" si="95"/>
        <v>0.99410077283390663</v>
      </c>
      <c r="FO38" s="43">
        <f t="shared" si="96"/>
        <v>0.71556266291688664</v>
      </c>
      <c r="FP38" s="43">
        <f t="shared" si="97"/>
        <v>0.51660321066962123</v>
      </c>
      <c r="FQ38" s="43">
        <f t="shared" si="98"/>
        <v>0.37405504894071701</v>
      </c>
      <c r="FR38" s="43">
        <f t="shared" si="99"/>
        <v>0.27161914129305698</v>
      </c>
      <c r="FS38" s="43">
        <f t="shared" si="100"/>
        <v>0.19779244052460468</v>
      </c>
      <c r="FT38" s="43">
        <f t="shared" si="101"/>
        <v>0.14443155417591444</v>
      </c>
      <c r="FU38" s="43"/>
      <c r="FV38" s="43"/>
      <c r="FW38" s="43">
        <f t="shared" si="102"/>
        <v>2.8441256781471184E-2</v>
      </c>
      <c r="FX38" s="43">
        <f t="shared" si="103"/>
        <v>1.9948583187402058E-2</v>
      </c>
      <c r="FY38" s="43">
        <f t="shared" si="104"/>
        <v>1.4040356985688321E-2</v>
      </c>
      <c r="FZ38" s="43">
        <f t="shared" si="105"/>
        <v>1.0372262545257855E-2</v>
      </c>
      <c r="GA38" s="43">
        <f t="shared" si="106"/>
        <v>9.9155777620110134E-3</v>
      </c>
      <c r="GB38" s="43">
        <f t="shared" si="107"/>
        <v>7.025924410187288E-3</v>
      </c>
      <c r="GC38" s="43">
        <f t="shared" si="108"/>
        <v>4.9946733413652944E-3</v>
      </c>
      <c r="GD38" s="43">
        <f t="shared" si="109"/>
        <v>4.0487953428644564E-3</v>
      </c>
      <c r="GE38" s="43">
        <f t="shared" si="110"/>
        <v>2.5483732754268151E-3</v>
      </c>
      <c r="GF38" s="43">
        <f t="shared" si="111"/>
        <v>1.8287920018791983E-3</v>
      </c>
      <c r="GG38" s="43">
        <f t="shared" si="112"/>
        <v>1.3163809047801889E-3</v>
      </c>
      <c r="GH38" s="43">
        <f t="shared" si="113"/>
        <v>9.503662461950096E-4</v>
      </c>
      <c r="GI38" s="43">
        <f t="shared" si="114"/>
        <v>6.8812830696753601E-4</v>
      </c>
      <c r="GJ38" s="43">
        <f t="shared" si="115"/>
        <v>4.9968265464474433E-4</v>
      </c>
      <c r="GK38" s="43">
        <f t="shared" si="116"/>
        <v>3.6386777190847239E-4</v>
      </c>
      <c r="GL38" s="43">
        <f t="shared" si="117"/>
        <v>2.6570271175116157E-4</v>
      </c>
      <c r="GM38" s="21"/>
      <c r="GN38" s="21"/>
      <c r="GO38" s="21"/>
      <c r="GP38" s="21"/>
    </row>
    <row r="39" spans="1:198" ht="13.2">
      <c r="A39" s="7"/>
      <c r="B39" s="7"/>
      <c r="C39" s="7"/>
      <c r="D39" s="7"/>
      <c r="E39" s="7"/>
      <c r="F39" s="7"/>
      <c r="G39" s="7"/>
      <c r="H39" s="7"/>
      <c r="I39" s="7"/>
      <c r="J39" s="7"/>
      <c r="K39" s="37"/>
      <c r="L39" s="7"/>
      <c r="M39" s="7"/>
      <c r="N39" s="7"/>
      <c r="O39" s="7"/>
      <c r="P39" s="7"/>
      <c r="Q39" s="7"/>
      <c r="R39" s="10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10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19"/>
      <c r="CF39" s="43"/>
      <c r="CG39" s="43"/>
      <c r="CH39" s="43"/>
      <c r="CI39" s="43"/>
      <c r="CJ39" s="43">
        <v>37</v>
      </c>
      <c r="CK39" s="43">
        <f t="shared" si="22"/>
        <v>3.4178122041673591</v>
      </c>
      <c r="CL39" s="43">
        <f t="shared" si="23"/>
        <v>2.3737373917546813</v>
      </c>
      <c r="CM39" s="43">
        <f t="shared" si="24"/>
        <v>1.6544807255873564</v>
      </c>
      <c r="CN39" s="43">
        <f t="shared" si="25"/>
        <v>1.2120042875801216</v>
      </c>
      <c r="CO39" s="43">
        <f t="shared" si="26"/>
        <v>1.1571921319545935</v>
      </c>
      <c r="CP39" s="21">
        <f t="shared" si="27"/>
        <v>0.81214759125295155</v>
      </c>
      <c r="CQ39" s="21">
        <f t="shared" si="28"/>
        <v>0.5719025215311021</v>
      </c>
      <c r="CR39" s="21">
        <f t="shared" si="29"/>
        <v>0.46090130009601099</v>
      </c>
      <c r="CS39" s="21">
        <f t="shared" si="30"/>
        <v>0.28639146638587593</v>
      </c>
      <c r="CT39" s="21">
        <f t="shared" si="31"/>
        <v>0.20363789652931291</v>
      </c>
      <c r="CU39" s="21">
        <f t="shared" si="32"/>
        <v>0.14524783754115392</v>
      </c>
      <c r="CV39" s="21">
        <f t="shared" si="33"/>
        <v>0.10391752893453993</v>
      </c>
      <c r="CW39" s="21">
        <f t="shared" si="34"/>
        <v>7.4571381244998153E-2</v>
      </c>
      <c r="CX39" s="21">
        <f t="shared" si="35"/>
        <v>5.3670620619567504E-2</v>
      </c>
      <c r="CY39" s="21">
        <f t="shared" si="36"/>
        <v>3.873999200115235E-2</v>
      </c>
      <c r="CZ39" s="21">
        <f t="shared" si="37"/>
        <v>2.8042642347526927E-2</v>
      </c>
      <c r="DA39" s="21"/>
      <c r="DB39" s="43"/>
      <c r="DC39" s="43">
        <f t="shared" si="38"/>
        <v>24.41739291841369</v>
      </c>
      <c r="DD39" s="43">
        <f t="shared" si="39"/>
        <v>16.958356725665904</v>
      </c>
      <c r="DE39" s="43">
        <f t="shared" si="40"/>
        <v>11.819872930218636</v>
      </c>
      <c r="DF39" s="43">
        <f t="shared" si="41"/>
        <v>8.6587510198956412</v>
      </c>
      <c r="DG39" s="43">
        <f t="shared" si="42"/>
        <v>8.267164279412393</v>
      </c>
      <c r="DH39" s="21">
        <f t="shared" si="43"/>
        <v>5.8021113094473344</v>
      </c>
      <c r="DI39" s="21">
        <f t="shared" si="44"/>
        <v>4.0857623956721865</v>
      </c>
      <c r="DJ39" s="21">
        <f t="shared" si="45"/>
        <v>3.2927520497849243</v>
      </c>
      <c r="DK39" s="21">
        <f t="shared" si="46"/>
        <v>2.0460260966644319</v>
      </c>
      <c r="DL39" s="21">
        <f t="shared" si="47"/>
        <v>1.4548214575899581</v>
      </c>
      <c r="DM39" s="21">
        <f t="shared" si="48"/>
        <v>1.0376736075399098</v>
      </c>
      <c r="DN39" s="21">
        <f t="shared" si="49"/>
        <v>0.74240332222215821</v>
      </c>
      <c r="DO39" s="21">
        <f t="shared" si="50"/>
        <v>0.53274978482076507</v>
      </c>
      <c r="DP39" s="21">
        <f t="shared" si="51"/>
        <v>0.38343143319729467</v>
      </c>
      <c r="DQ39" s="21">
        <f t="shared" si="52"/>
        <v>0.27676465231031788</v>
      </c>
      <c r="DR39" s="21">
        <f t="shared" si="53"/>
        <v>0.20034108832405087</v>
      </c>
      <c r="DS39" s="43"/>
      <c r="DT39" s="43"/>
      <c r="DU39" s="43">
        <f t="shared" si="54"/>
        <v>27.095728685777392</v>
      </c>
      <c r="DV39" s="43">
        <f t="shared" si="55"/>
        <v>18.818513275786842</v>
      </c>
      <c r="DW39" s="43">
        <f t="shared" si="56"/>
        <v>13.116390889383101</v>
      </c>
      <c r="DX39" s="43">
        <f t="shared" si="57"/>
        <v>9.6085265604200583</v>
      </c>
      <c r="DY39" s="43">
        <f t="shared" si="58"/>
        <v>9.1739867996628597</v>
      </c>
      <c r="DZ39" s="21">
        <f t="shared" si="59"/>
        <v>6.4385429833054877</v>
      </c>
      <c r="EA39" s="21">
        <f t="shared" si="60"/>
        <v>4.5339283238629076</v>
      </c>
      <c r="EB39" s="21">
        <f t="shared" si="61"/>
        <v>3.653932934962409</v>
      </c>
      <c r="EC39" s="21">
        <f t="shared" si="62"/>
        <v>2.2704540236739259</v>
      </c>
      <c r="ED39" s="21">
        <f t="shared" si="63"/>
        <v>1.6144003429365972</v>
      </c>
      <c r="EE39" s="21">
        <f t="shared" si="64"/>
        <v>1.1514956829436922</v>
      </c>
      <c r="EF39" s="21">
        <f t="shared" si="65"/>
        <v>0.82383729751842116</v>
      </c>
      <c r="EG39" s="21">
        <f t="shared" si="66"/>
        <v>0.59118693282048973</v>
      </c>
      <c r="EH39" s="21">
        <f t="shared" si="67"/>
        <v>0.4254899005076761</v>
      </c>
      <c r="EI39" s="21">
        <f t="shared" si="68"/>
        <v>0.30712287564323137</v>
      </c>
      <c r="EJ39" s="21">
        <f t="shared" si="69"/>
        <v>0.22231643615597393</v>
      </c>
      <c r="EK39" s="21"/>
      <c r="EL39" s="21"/>
      <c r="EM39" s="21">
        <f t="shared" si="70"/>
        <v>21.593113317509001</v>
      </c>
      <c r="EN39" s="21">
        <f t="shared" si="71"/>
        <v>14.99683933004566</v>
      </c>
      <c r="EO39" s="21">
        <f t="shared" si="72"/>
        <v>10.452707069651785</v>
      </c>
      <c r="EP39" s="21">
        <f t="shared" si="73"/>
        <v>7.6572217429365903</v>
      </c>
      <c r="EQ39" s="21">
        <f t="shared" si="74"/>
        <v>7.3109285539322784</v>
      </c>
      <c r="ER39" s="21">
        <f t="shared" si="75"/>
        <v>5.1310001605952031</v>
      </c>
      <c r="ES39" s="21">
        <f t="shared" si="76"/>
        <v>3.6131756855841344</v>
      </c>
      <c r="ET39" s="21">
        <f t="shared" si="77"/>
        <v>2.9118902404952194</v>
      </c>
      <c r="EU39" s="21">
        <f t="shared" si="78"/>
        <v>1.8093689815073803</v>
      </c>
      <c r="EV39" s="21">
        <f t="shared" si="79"/>
        <v>1.2865470402777317</v>
      </c>
      <c r="EW39" s="21">
        <f t="shared" si="80"/>
        <v>0.91764931125387772</v>
      </c>
      <c r="EX39" s="21">
        <f t="shared" si="81"/>
        <v>0.6565319695514682</v>
      </c>
      <c r="EY39" s="21">
        <f t="shared" si="82"/>
        <v>0.47112836787903367</v>
      </c>
      <c r="EZ39" s="21">
        <f t="shared" si="83"/>
        <v>0.33908117931297782</v>
      </c>
      <c r="FA39" s="21">
        <f t="shared" si="84"/>
        <v>0.24475219445360533</v>
      </c>
      <c r="FB39" s="21">
        <f t="shared" si="85"/>
        <v>0.17716829297823961</v>
      </c>
      <c r="FC39" s="21"/>
      <c r="FD39" s="43"/>
      <c r="FE39" s="43">
        <f t="shared" si="86"/>
        <v>15.307120721541558</v>
      </c>
      <c r="FF39" s="43">
        <f t="shared" si="87"/>
        <v>10.631094585162552</v>
      </c>
      <c r="FG39" s="43">
        <f t="shared" si="88"/>
        <v>7.4098091659775811</v>
      </c>
      <c r="FH39" s="43">
        <f t="shared" si="89"/>
        <v>5.4281203403727005</v>
      </c>
      <c r="FI39" s="43">
        <f t="shared" si="90"/>
        <v>5.1826369044645286</v>
      </c>
      <c r="FJ39" s="43">
        <f t="shared" si="91"/>
        <v>3.6373096239343239</v>
      </c>
      <c r="FK39" s="43">
        <f t="shared" si="92"/>
        <v>2.5613405345549922</v>
      </c>
      <c r="FL39" s="43">
        <f t="shared" si="93"/>
        <v>2.0642069896885507</v>
      </c>
      <c r="FM39" s="43">
        <f t="shared" si="94"/>
        <v>1.2826417859479482</v>
      </c>
      <c r="FN39" s="43">
        <f t="shared" si="95"/>
        <v>0.91201905764578595</v>
      </c>
      <c r="FO39" s="43">
        <f t="shared" si="96"/>
        <v>0.65051151174262423</v>
      </c>
      <c r="FP39" s="43">
        <f t="shared" si="97"/>
        <v>0.46540829790055965</v>
      </c>
      <c r="FQ39" s="43">
        <f t="shared" si="98"/>
        <v>0.33397772226849726</v>
      </c>
      <c r="FR39" s="43">
        <f t="shared" si="99"/>
        <v>0.24037092149828052</v>
      </c>
      <c r="FS39" s="43">
        <f t="shared" si="100"/>
        <v>0.17350214081105672</v>
      </c>
      <c r="FT39" s="43">
        <f t="shared" si="101"/>
        <v>0.12559265580514301</v>
      </c>
      <c r="FU39" s="43"/>
      <c r="FV39" s="43"/>
      <c r="FW39" s="43">
        <f t="shared" si="102"/>
        <v>2.8159660179674438E-2</v>
      </c>
      <c r="FX39" s="43">
        <f t="shared" si="103"/>
        <v>1.9557434497452994E-2</v>
      </c>
      <c r="FY39" s="43">
        <f t="shared" si="104"/>
        <v>1.3631414549211964E-2</v>
      </c>
      <c r="FZ39" s="43">
        <f t="shared" si="105"/>
        <v>9.9858116349839741E-3</v>
      </c>
      <c r="GA39" s="43">
        <f t="shared" si="106"/>
        <v>9.5342093865490498E-3</v>
      </c>
      <c r="GB39" s="43">
        <f t="shared" si="107"/>
        <v>6.6913565811307502E-3</v>
      </c>
      <c r="GC39" s="43">
        <f t="shared" si="108"/>
        <v>4.7119559824200892E-3</v>
      </c>
      <c r="GD39" s="43">
        <f t="shared" si="109"/>
        <v>3.7974069994977078E-3</v>
      </c>
      <c r="GE39" s="43">
        <f t="shared" si="110"/>
        <v>2.3596048846544582E-3</v>
      </c>
      <c r="GF39" s="43">
        <f t="shared" si="111"/>
        <v>1.6777908274121086E-3</v>
      </c>
      <c r="GG39" s="43">
        <f t="shared" si="112"/>
        <v>1.1967099134365354E-3</v>
      </c>
      <c r="GH39" s="43">
        <f t="shared" si="113"/>
        <v>8.5618580738289142E-4</v>
      </c>
      <c r="GI39" s="43">
        <f t="shared" si="114"/>
        <v>6.1440027407815706E-4</v>
      </c>
      <c r="GJ39" s="43">
        <f t="shared" si="115"/>
        <v>4.4219703950862334E-4</v>
      </c>
      <c r="GK39" s="43">
        <f t="shared" si="116"/>
        <v>3.191822560600635E-4</v>
      </c>
      <c r="GL39" s="43">
        <f t="shared" si="117"/>
        <v>2.310458363053579E-4</v>
      </c>
      <c r="GM39" s="21"/>
      <c r="GN39" s="21"/>
      <c r="GO39" s="21"/>
      <c r="GP39" s="21"/>
    </row>
    <row r="40" spans="1:198" ht="13.2">
      <c r="A40" s="7"/>
      <c r="B40" s="7"/>
      <c r="C40" s="7"/>
      <c r="D40" s="7"/>
      <c r="E40" s="7"/>
      <c r="F40" s="7"/>
      <c r="G40" s="7"/>
      <c r="H40" s="7"/>
      <c r="I40" s="7"/>
      <c r="J40" s="7"/>
      <c r="K40" s="37"/>
      <c r="L40" s="7"/>
      <c r="M40" s="7"/>
      <c r="N40" s="7"/>
      <c r="O40" s="7"/>
      <c r="P40" s="7"/>
      <c r="Q40" s="7"/>
      <c r="R40" s="10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10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19"/>
      <c r="CF40" s="43"/>
      <c r="CG40" s="43"/>
      <c r="CH40" s="43"/>
      <c r="CI40" s="43"/>
      <c r="CJ40" s="43">
        <v>38</v>
      </c>
      <c r="CK40" s="43">
        <f t="shared" si="22"/>
        <v>3.3839724793736226</v>
      </c>
      <c r="CL40" s="43">
        <f t="shared" si="23"/>
        <v>2.3271935213281187</v>
      </c>
      <c r="CM40" s="43">
        <f t="shared" si="24"/>
        <v>1.6062919665896664</v>
      </c>
      <c r="CN40" s="43">
        <f t="shared" si="25"/>
        <v>1.1668472971792834</v>
      </c>
      <c r="CO40" s="43">
        <f t="shared" si="26"/>
        <v>1.1126847422640322</v>
      </c>
      <c r="CP40" s="21">
        <f t="shared" si="27"/>
        <v>0.77347389643138253</v>
      </c>
      <c r="CQ40" s="21">
        <f t="shared" si="28"/>
        <v>0.53953068068971888</v>
      </c>
      <c r="CR40" s="21">
        <f t="shared" si="29"/>
        <v>0.432284093130755</v>
      </c>
      <c r="CS40" s="21">
        <f t="shared" si="30"/>
        <v>0.26517728369062582</v>
      </c>
      <c r="CT40" s="21">
        <f t="shared" si="31"/>
        <v>0.18682375828377326</v>
      </c>
      <c r="CU40" s="21">
        <f t="shared" si="32"/>
        <v>0.13204348867377627</v>
      </c>
      <c r="CV40" s="21">
        <f t="shared" si="33"/>
        <v>9.3619395436522451E-2</v>
      </c>
      <c r="CW40" s="21">
        <f t="shared" si="34"/>
        <v>6.658159039731977E-2</v>
      </c>
      <c r="CX40" s="21">
        <f t="shared" si="35"/>
        <v>4.7496124442095146E-2</v>
      </c>
      <c r="CY40" s="21">
        <f t="shared" si="36"/>
        <v>3.3982449123817843E-2</v>
      </c>
      <c r="CZ40" s="21">
        <f t="shared" si="37"/>
        <v>2.4384906389153853E-2</v>
      </c>
      <c r="DA40" s="21"/>
      <c r="DB40" s="43"/>
      <c r="DC40" s="43">
        <f t="shared" si="38"/>
        <v>24.175636552884839</v>
      </c>
      <c r="DD40" s="43">
        <f t="shared" si="39"/>
        <v>16.625839927123433</v>
      </c>
      <c r="DE40" s="43">
        <f t="shared" si="40"/>
        <v>11.475604786620035</v>
      </c>
      <c r="DF40" s="43">
        <f t="shared" si="41"/>
        <v>8.3361423124055474</v>
      </c>
      <c r="DG40" s="43">
        <f t="shared" si="42"/>
        <v>7.9491964225119176</v>
      </c>
      <c r="DH40" s="21">
        <f t="shared" si="43"/>
        <v>5.5258202947117478</v>
      </c>
      <c r="DI40" s="21">
        <f t="shared" si="44"/>
        <v>3.8544928261058353</v>
      </c>
      <c r="DJ40" s="21">
        <f t="shared" si="45"/>
        <v>3.0883061806273906</v>
      </c>
      <c r="DK40" s="21">
        <f t="shared" si="46"/>
        <v>1.8944686080226218</v>
      </c>
      <c r="DL40" s="21">
        <f t="shared" si="47"/>
        <v>1.3346985849449153</v>
      </c>
      <c r="DM40" s="21">
        <f t="shared" si="48"/>
        <v>0.9433396432180996</v>
      </c>
      <c r="DN40" s="21">
        <f t="shared" si="49"/>
        <v>0.66883182182176415</v>
      </c>
      <c r="DO40" s="21">
        <f t="shared" si="50"/>
        <v>0.4756694507328259</v>
      </c>
      <c r="DP40" s="21">
        <f t="shared" si="51"/>
        <v>0.33931985238698653</v>
      </c>
      <c r="DQ40" s="21">
        <f t="shared" si="52"/>
        <v>0.24277601079852443</v>
      </c>
      <c r="DR40" s="21">
        <f t="shared" si="53"/>
        <v>0.1742096420209138</v>
      </c>
      <c r="DS40" s="43"/>
      <c r="DT40" s="43"/>
      <c r="DU40" s="43">
        <f t="shared" si="54"/>
        <v>26.827454144334048</v>
      </c>
      <c r="DV40" s="43">
        <f t="shared" si="55"/>
        <v>18.449522819398862</v>
      </c>
      <c r="DW40" s="43">
        <f t="shared" si="56"/>
        <v>12.734360086779711</v>
      </c>
      <c r="DX40" s="43">
        <f t="shared" si="57"/>
        <v>9.2505310103206497</v>
      </c>
      <c r="DY40" s="43">
        <f t="shared" si="58"/>
        <v>8.8211411535219817</v>
      </c>
      <c r="DZ40" s="21">
        <f t="shared" si="59"/>
        <v>6.13194569838618</v>
      </c>
      <c r="EA40" s="21">
        <f t="shared" si="60"/>
        <v>4.2772908715687805</v>
      </c>
      <c r="EB40" s="21">
        <f t="shared" si="61"/>
        <v>3.4270614659185981</v>
      </c>
      <c r="EC40" s="21">
        <f t="shared" si="62"/>
        <v>2.1022722441425241</v>
      </c>
      <c r="ED40" s="21">
        <f t="shared" si="63"/>
        <v>1.4811012320519239</v>
      </c>
      <c r="EE40" s="21">
        <f t="shared" si="64"/>
        <v>1.046814257221538</v>
      </c>
      <c r="EF40" s="21">
        <f t="shared" si="65"/>
        <v>0.74219576353010919</v>
      </c>
      <c r="EG40" s="21">
        <f t="shared" si="66"/>
        <v>0.52784547573258012</v>
      </c>
      <c r="EH40" s="21">
        <f t="shared" si="67"/>
        <v>0.37653973496254528</v>
      </c>
      <c r="EI40" s="21">
        <f t="shared" si="68"/>
        <v>0.26940603126599239</v>
      </c>
      <c r="EJ40" s="21">
        <f t="shared" si="69"/>
        <v>0.19331864013562952</v>
      </c>
      <c r="EK40" s="21"/>
      <c r="EL40" s="21"/>
      <c r="EM40" s="21">
        <f t="shared" si="70"/>
        <v>21.379320116345543</v>
      </c>
      <c r="EN40" s="21">
        <f t="shared" si="71"/>
        <v>14.702783656907508</v>
      </c>
      <c r="EO40" s="21">
        <f t="shared" si="72"/>
        <v>10.148259290924063</v>
      </c>
      <c r="EP40" s="21">
        <f t="shared" si="73"/>
        <v>7.3719281245177539</v>
      </c>
      <c r="EQ40" s="21">
        <f t="shared" si="74"/>
        <v>7.0297389941656538</v>
      </c>
      <c r="ER40" s="21">
        <f t="shared" si="75"/>
        <v>4.8866668196144802</v>
      </c>
      <c r="ES40" s="21">
        <f t="shared" si="76"/>
        <v>3.408656307154843</v>
      </c>
      <c r="ET40" s="21">
        <f t="shared" si="77"/>
        <v>2.7310919531937903</v>
      </c>
      <c r="EU40" s="21">
        <f t="shared" si="78"/>
        <v>1.6753416495438704</v>
      </c>
      <c r="EV40" s="21">
        <f t="shared" si="79"/>
        <v>1.1803183855759005</v>
      </c>
      <c r="EW40" s="21">
        <f t="shared" si="80"/>
        <v>0.83422664659443413</v>
      </c>
      <c r="EX40" s="21">
        <f t="shared" si="81"/>
        <v>0.5914702428391605</v>
      </c>
      <c r="EY40" s="21">
        <f t="shared" si="82"/>
        <v>0.42065032846342287</v>
      </c>
      <c r="EZ40" s="21">
        <f t="shared" si="83"/>
        <v>0.30007184009998045</v>
      </c>
      <c r="FA40" s="21">
        <f t="shared" si="84"/>
        <v>0.21469490741544325</v>
      </c>
      <c r="FB40" s="21">
        <f t="shared" si="85"/>
        <v>0.15405938519846923</v>
      </c>
      <c r="FC40" s="21"/>
      <c r="FD40" s="43"/>
      <c r="FE40" s="43">
        <f t="shared" si="86"/>
        <v>15.155565070833225</v>
      </c>
      <c r="FF40" s="43">
        <f t="shared" si="87"/>
        <v>10.422641750159364</v>
      </c>
      <c r="FG40" s="43">
        <f t="shared" si="88"/>
        <v>7.1939894815316325</v>
      </c>
      <c r="FH40" s="43">
        <f t="shared" si="89"/>
        <v>5.2258788296646781</v>
      </c>
      <c r="FI40" s="43">
        <f t="shared" si="90"/>
        <v>4.9833047158312782</v>
      </c>
      <c r="FJ40" s="43">
        <f t="shared" si="91"/>
        <v>3.4641044037469757</v>
      </c>
      <c r="FK40" s="43">
        <f t="shared" si="92"/>
        <v>2.4163589948632</v>
      </c>
      <c r="FL40" s="43">
        <f t="shared" si="93"/>
        <v>1.9360410708014917</v>
      </c>
      <c r="FM40" s="43">
        <f t="shared" si="94"/>
        <v>1.187631283285137</v>
      </c>
      <c r="FN40" s="43">
        <f t="shared" si="95"/>
        <v>0.83671473178512457</v>
      </c>
      <c r="FO40" s="43">
        <f t="shared" si="96"/>
        <v>0.59137410158420367</v>
      </c>
      <c r="FP40" s="43">
        <f t="shared" si="97"/>
        <v>0.41928675486536904</v>
      </c>
      <c r="FQ40" s="43">
        <f t="shared" si="98"/>
        <v>0.29819439488258681</v>
      </c>
      <c r="FR40" s="43">
        <f t="shared" si="99"/>
        <v>0.21271762964449609</v>
      </c>
      <c r="FS40" s="43">
        <f t="shared" si="100"/>
        <v>0.15219486036057606</v>
      </c>
      <c r="FT40" s="43">
        <f t="shared" si="101"/>
        <v>0.10921100504795044</v>
      </c>
      <c r="FU40" s="43"/>
      <c r="FV40" s="43"/>
      <c r="FW40" s="43">
        <f t="shared" si="102"/>
        <v>2.7880851663043996E-2</v>
      </c>
      <c r="FX40" s="43">
        <f t="shared" si="103"/>
        <v>1.9173955389659797E-2</v>
      </c>
      <c r="FY40" s="43">
        <f t="shared" si="104"/>
        <v>1.3234383057487344E-2</v>
      </c>
      <c r="FZ40" s="43">
        <f t="shared" si="105"/>
        <v>9.6137591556599358E-3</v>
      </c>
      <c r="GA40" s="43">
        <f t="shared" si="106"/>
        <v>9.167509025527933E-3</v>
      </c>
      <c r="GB40" s="43">
        <f t="shared" si="107"/>
        <v>6.3727205534578578E-3</v>
      </c>
      <c r="GC40" s="43">
        <f t="shared" si="108"/>
        <v>4.4452414928491399E-3</v>
      </c>
      <c r="GD40" s="43">
        <f t="shared" si="109"/>
        <v>3.5616272739614594E-3</v>
      </c>
      <c r="GE40" s="43">
        <f t="shared" si="110"/>
        <v>2.1848193376430166E-3</v>
      </c>
      <c r="GF40" s="43">
        <f t="shared" si="111"/>
        <v>1.5392576398276221E-3</v>
      </c>
      <c r="GG40" s="43">
        <f t="shared" si="112"/>
        <v>1.0879181031241227E-3</v>
      </c>
      <c r="GH40" s="43">
        <f t="shared" si="113"/>
        <v>7.7133856520981211E-4</v>
      </c>
      <c r="GI40" s="43">
        <f t="shared" si="114"/>
        <v>5.4857167328406877E-4</v>
      </c>
      <c r="GJ40" s="43">
        <f t="shared" si="115"/>
        <v>3.9132481372444554E-4</v>
      </c>
      <c r="GK40" s="43">
        <f t="shared" si="116"/>
        <v>2.7998443514040656E-4</v>
      </c>
      <c r="GL40" s="43">
        <f t="shared" si="117"/>
        <v>2.0090942287422428E-4</v>
      </c>
      <c r="GM40" s="21"/>
      <c r="GN40" s="21"/>
      <c r="GO40" s="21"/>
      <c r="GP40" s="21"/>
    </row>
    <row r="41" spans="1:198" ht="13.2">
      <c r="A41" s="7"/>
      <c r="B41" s="7"/>
      <c r="C41" s="7"/>
      <c r="D41" s="7"/>
      <c r="E41" s="7"/>
      <c r="F41" s="7"/>
      <c r="G41" s="7"/>
      <c r="H41" s="7"/>
      <c r="I41" s="7"/>
      <c r="J41" s="7"/>
      <c r="K41" s="37"/>
      <c r="L41" s="7"/>
      <c r="M41" s="7"/>
      <c r="N41" s="7"/>
      <c r="O41" s="7"/>
      <c r="P41" s="7"/>
      <c r="Q41" s="7"/>
      <c r="R41" s="10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10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19"/>
      <c r="CF41" s="43"/>
      <c r="CG41" s="43"/>
      <c r="CH41" s="43"/>
      <c r="CI41" s="43"/>
      <c r="CJ41" s="43">
        <v>39</v>
      </c>
      <c r="CK41" s="43">
        <f t="shared" si="22"/>
        <v>3.3504678013600233</v>
      </c>
      <c r="CL41" s="43">
        <f t="shared" si="23"/>
        <v>2.2815622758118823</v>
      </c>
      <c r="CM41" s="43">
        <f t="shared" si="24"/>
        <v>1.5595067636792876</v>
      </c>
      <c r="CN41" s="43">
        <f t="shared" si="25"/>
        <v>1.12337277094376</v>
      </c>
      <c r="CO41" s="43">
        <f t="shared" si="26"/>
        <v>1.0698891752538773</v>
      </c>
      <c r="CP41" s="21">
        <f t="shared" si="27"/>
        <v>0.73664180612512609</v>
      </c>
      <c r="CQ41" s="21">
        <f t="shared" si="28"/>
        <v>0.50899120819784793</v>
      </c>
      <c r="CR41" s="21">
        <f t="shared" si="29"/>
        <v>0.40544371893711778</v>
      </c>
      <c r="CS41" s="21">
        <f t="shared" si="30"/>
        <v>0.24553452193576467</v>
      </c>
      <c r="CT41" s="21">
        <f t="shared" si="31"/>
        <v>0.17139794337960854</v>
      </c>
      <c r="CU41" s="21">
        <f t="shared" si="32"/>
        <v>0.12003953515797842</v>
      </c>
      <c r="CV41" s="21">
        <f t="shared" si="33"/>
        <v>8.4341797690560757E-2</v>
      </c>
      <c r="CW41" s="21">
        <f t="shared" si="34"/>
        <v>5.9447848569035511E-2</v>
      </c>
      <c r="CX41" s="21">
        <f t="shared" si="35"/>
        <v>4.203196853282757E-2</v>
      </c>
      <c r="CY41" s="21">
        <f t="shared" si="36"/>
        <v>2.9809165898085827E-2</v>
      </c>
      <c r="CZ41" s="21">
        <f t="shared" si="37"/>
        <v>2.1204266425351181E-2</v>
      </c>
      <c r="DA41" s="21"/>
      <c r="DB41" s="43"/>
      <c r="DC41" s="43">
        <f t="shared" si="38"/>
        <v>23.936273814737472</v>
      </c>
      <c r="DD41" s="43">
        <f t="shared" si="39"/>
        <v>16.299843065807295</v>
      </c>
      <c r="DE41" s="43">
        <f t="shared" si="40"/>
        <v>11.141363870504888</v>
      </c>
      <c r="DF41" s="43">
        <f t="shared" si="41"/>
        <v>8.0255533959810794</v>
      </c>
      <c r="DG41" s="43">
        <f t="shared" si="42"/>
        <v>7.6434580985691518</v>
      </c>
      <c r="DH41" s="21">
        <f t="shared" si="43"/>
        <v>5.2626859949635678</v>
      </c>
      <c r="DI41" s="21">
        <f t="shared" si="44"/>
        <v>3.6363139868922971</v>
      </c>
      <c r="DJ41" s="21">
        <f t="shared" si="45"/>
        <v>2.8965542868386707</v>
      </c>
      <c r="DK41" s="21">
        <f t="shared" si="46"/>
        <v>1.7541376000209461</v>
      </c>
      <c r="DL41" s="21">
        <f t="shared" si="47"/>
        <v>1.2244941146283628</v>
      </c>
      <c r="DM41" s="21">
        <f t="shared" si="48"/>
        <v>0.85758149383463589</v>
      </c>
      <c r="DN41" s="21">
        <f t="shared" si="49"/>
        <v>0.60255119083041819</v>
      </c>
      <c r="DO41" s="21">
        <f t="shared" si="50"/>
        <v>0.42470486672573743</v>
      </c>
      <c r="DP41" s="21">
        <f t="shared" si="51"/>
        <v>0.30028305520972259</v>
      </c>
      <c r="DQ41" s="21">
        <f t="shared" si="52"/>
        <v>0.21296141298116175</v>
      </c>
      <c r="DR41" s="21">
        <f t="shared" si="53"/>
        <v>0.15148664523557726</v>
      </c>
      <c r="DS41" s="43"/>
      <c r="DT41" s="43"/>
      <c r="DU41" s="43">
        <f t="shared" si="54"/>
        <v>26.561835786469363</v>
      </c>
      <c r="DV41" s="43">
        <f t="shared" si="55"/>
        <v>18.087767469998891</v>
      </c>
      <c r="DW41" s="43">
        <f t="shared" si="56"/>
        <v>12.363456394931756</v>
      </c>
      <c r="DX41" s="43">
        <f t="shared" si="57"/>
        <v>8.9058736982002991</v>
      </c>
      <c r="DY41" s="43">
        <f t="shared" si="58"/>
        <v>8.4818664937711361</v>
      </c>
      <c r="DZ41" s="21">
        <f t="shared" si="59"/>
        <v>5.8399482841773125</v>
      </c>
      <c r="EA41" s="21">
        <f t="shared" si="60"/>
        <v>4.0351800675177163</v>
      </c>
      <c r="EB41" s="21">
        <f t="shared" si="61"/>
        <v>3.2142763702106527</v>
      </c>
      <c r="EC41" s="21">
        <f t="shared" si="62"/>
        <v>1.9465483742060408</v>
      </c>
      <c r="ED41" s="21">
        <f t="shared" si="63"/>
        <v>1.3588084697724074</v>
      </c>
      <c r="EE41" s="21">
        <f t="shared" si="64"/>
        <v>0.95164932474685271</v>
      </c>
      <c r="EF41" s="21">
        <f t="shared" si="65"/>
        <v>0.66864483200910729</v>
      </c>
      <c r="EG41" s="21">
        <f t="shared" si="66"/>
        <v>0.47129060333266082</v>
      </c>
      <c r="EH41" s="21">
        <f t="shared" si="67"/>
        <v>0.33322100439163305</v>
      </c>
      <c r="EI41" s="21">
        <f t="shared" si="68"/>
        <v>0.23632108005788804</v>
      </c>
      <c r="EJ41" s="21">
        <f t="shared" si="69"/>
        <v>0.16810316533533007</v>
      </c>
      <c r="EK41" s="21"/>
      <c r="EL41" s="21"/>
      <c r="EM41" s="21">
        <f t="shared" si="70"/>
        <v>21.16764367955005</v>
      </c>
      <c r="EN41" s="21">
        <f t="shared" si="71"/>
        <v>14.414493781281875</v>
      </c>
      <c r="EO41" s="21">
        <f t="shared" si="72"/>
        <v>9.8526789232272431</v>
      </c>
      <c r="EP41" s="21">
        <f t="shared" si="73"/>
        <v>7.0972640074302049</v>
      </c>
      <c r="EQ41" s="21">
        <f t="shared" si="74"/>
        <v>6.7593644174669754</v>
      </c>
      <c r="ER41" s="21">
        <f t="shared" si="75"/>
        <v>4.6539683996328369</v>
      </c>
      <c r="ES41" s="21">
        <f t="shared" si="76"/>
        <v>3.215713497315889</v>
      </c>
      <c r="ET41" s="21">
        <f t="shared" si="77"/>
        <v>2.5615193708439228</v>
      </c>
      <c r="EU41" s="21">
        <f t="shared" si="78"/>
        <v>1.5512422680961764</v>
      </c>
      <c r="EV41" s="21">
        <f t="shared" si="79"/>
        <v>1.0828609041980739</v>
      </c>
      <c r="EW41" s="21">
        <f t="shared" si="80"/>
        <v>0.75838786054039464</v>
      </c>
      <c r="EX41" s="21">
        <f t="shared" si="81"/>
        <v>0.53285607462987428</v>
      </c>
      <c r="EY41" s="21">
        <f t="shared" si="82"/>
        <v>0.37558065041377048</v>
      </c>
      <c r="EZ41" s="21">
        <f t="shared" si="83"/>
        <v>0.26555030097343402</v>
      </c>
      <c r="FA41" s="21">
        <f t="shared" si="84"/>
        <v>0.18832886615389757</v>
      </c>
      <c r="FB41" s="21">
        <f t="shared" si="85"/>
        <v>0.13396468278127763</v>
      </c>
      <c r="FC41" s="21"/>
      <c r="FD41" s="43"/>
      <c r="FE41" s="43">
        <f t="shared" si="86"/>
        <v>15.005509971122009</v>
      </c>
      <c r="FF41" s="43">
        <f t="shared" si="87"/>
        <v>10.21827622564644</v>
      </c>
      <c r="FG41" s="43">
        <f t="shared" si="88"/>
        <v>6.9844558073122629</v>
      </c>
      <c r="FH41" s="43">
        <f t="shared" si="89"/>
        <v>5.0311724556317303</v>
      </c>
      <c r="FI41" s="43">
        <f t="shared" si="90"/>
        <v>4.791639149837768</v>
      </c>
      <c r="FJ41" s="43">
        <f t="shared" si="91"/>
        <v>3.2991470511875951</v>
      </c>
      <c r="FK41" s="43">
        <f t="shared" si="92"/>
        <v>2.2795839574181129</v>
      </c>
      <c r="FL41" s="43">
        <f t="shared" si="93"/>
        <v>1.8158329307836163</v>
      </c>
      <c r="FM41" s="43">
        <f t="shared" si="94"/>
        <v>1.0996585956343861</v>
      </c>
      <c r="FN41" s="43">
        <f t="shared" si="95"/>
        <v>0.76762819429827955</v>
      </c>
      <c r="FO41" s="43">
        <f t="shared" si="96"/>
        <v>0.53761281962200336</v>
      </c>
      <c r="FP41" s="43">
        <f t="shared" si="97"/>
        <v>0.3777358151940261</v>
      </c>
      <c r="FQ41" s="43">
        <f t="shared" si="98"/>
        <v>0.26624499543088109</v>
      </c>
      <c r="FR41" s="43">
        <f t="shared" si="99"/>
        <v>0.18824568995088151</v>
      </c>
      <c r="FS41" s="43">
        <f t="shared" si="100"/>
        <v>0.13350426347418951</v>
      </c>
      <c r="FT41" s="43">
        <f t="shared" si="101"/>
        <v>9.496609134604389E-2</v>
      </c>
      <c r="FU41" s="43"/>
      <c r="FV41" s="43"/>
      <c r="FW41" s="43">
        <f t="shared" si="102"/>
        <v>2.7604803626776239E-2</v>
      </c>
      <c r="FX41" s="43">
        <f t="shared" si="103"/>
        <v>1.8797995480058633E-2</v>
      </c>
      <c r="FY41" s="43">
        <f t="shared" si="104"/>
        <v>1.2848915589793536E-2</v>
      </c>
      <c r="FZ41" s="43">
        <f t="shared" si="105"/>
        <v>9.2555686489457362E-3</v>
      </c>
      <c r="GA41" s="43">
        <f t="shared" si="106"/>
        <v>8.81491252454609E-3</v>
      </c>
      <c r="GB41" s="43">
        <f t="shared" si="107"/>
        <v>6.0692576699598634E-3</v>
      </c>
      <c r="GC41" s="43">
        <f t="shared" si="108"/>
        <v>4.1936240498576787E-3</v>
      </c>
      <c r="GD41" s="43">
        <f t="shared" si="109"/>
        <v>3.3404870324155499E-3</v>
      </c>
      <c r="GE41" s="43">
        <f t="shared" si="110"/>
        <v>2.0229808681879783E-3</v>
      </c>
      <c r="GF41" s="43">
        <f t="shared" si="111"/>
        <v>1.4121629723189196E-3</v>
      </c>
      <c r="GG41" s="43">
        <f t="shared" si="112"/>
        <v>9.8901645738556617E-4</v>
      </c>
      <c r="GH41" s="43">
        <f t="shared" si="113"/>
        <v>6.9489960829712796E-4</v>
      </c>
      <c r="GI41" s="43">
        <f t="shared" si="114"/>
        <v>4.8979613686077578E-4</v>
      </c>
      <c r="GJ41" s="43">
        <f t="shared" si="115"/>
        <v>3.4630514488888988E-4</v>
      </c>
      <c r="GK41" s="43">
        <f t="shared" si="116"/>
        <v>2.4560038170211095E-4</v>
      </c>
      <c r="GL41" s="43">
        <f t="shared" si="117"/>
        <v>1.7470384597758636E-4</v>
      </c>
      <c r="GM41" s="21"/>
      <c r="GN41" s="21"/>
      <c r="GO41" s="21"/>
      <c r="GP41" s="21"/>
    </row>
    <row r="42" spans="1:198" ht="15.6">
      <c r="A42" s="10"/>
      <c r="B42" s="90"/>
      <c r="C42" s="90"/>
      <c r="D42" s="90"/>
      <c r="E42" s="90"/>
      <c r="F42" s="90"/>
      <c r="G42" s="90"/>
      <c r="H42" s="90"/>
      <c r="I42" s="90"/>
      <c r="J42" s="90"/>
      <c r="K42" s="91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27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</row>
    <row r="43" spans="1:198" ht="13.2">
      <c r="A43" s="7"/>
      <c r="B43" s="7"/>
      <c r="C43" s="7"/>
      <c r="D43" s="7"/>
      <c r="E43" s="7"/>
      <c r="F43" s="7"/>
      <c r="G43" s="7"/>
      <c r="H43" s="7"/>
      <c r="I43" s="7"/>
      <c r="J43" s="7"/>
      <c r="K43" s="37"/>
      <c r="L43" s="7"/>
      <c r="M43" s="7"/>
      <c r="N43" s="7"/>
      <c r="O43" s="7"/>
      <c r="P43" s="7"/>
      <c r="Q43" s="7"/>
      <c r="R43" s="10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10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19"/>
      <c r="CF43" s="43"/>
      <c r="CG43" s="43"/>
      <c r="CH43" s="43"/>
      <c r="CI43" s="43"/>
      <c r="CJ43" s="43">
        <v>41</v>
      </c>
      <c r="CK43" s="43">
        <f t="shared" ref="CK43:CK52" si="167">$CG$27/(1+$CI$3)^CJ43</f>
        <v>3.2844503493383219</v>
      </c>
      <c r="CL43" s="43">
        <f t="shared" ref="CL43:CL52" si="168">$CG$27/(1+$CI$4)^CJ43</f>
        <v>2.1929664319606705</v>
      </c>
      <c r="CM43" s="43">
        <f t="shared" ref="CM43:CM52" si="169">$CG$27/(1+$CI$5)^CJ43</f>
        <v>1.4699846957105174</v>
      </c>
      <c r="CN43" s="43">
        <f t="shared" ref="CN43:CN52" si="170">$CG$27/(1+$CI$6)^CJ43</f>
        <v>1.0412227047624505</v>
      </c>
      <c r="CO43" s="43">
        <f t="shared" ref="CO43:CO52" si="171">$CG$27/(1+$CI$7)^CJ43</f>
        <v>0.98917268422140991</v>
      </c>
      <c r="CP43" s="21">
        <f t="shared" ref="CP43:CP52" si="172">$CG$27/(1+$CI$8)^CJ43</f>
        <v>0.66815583322006911</v>
      </c>
      <c r="CQ43" s="21">
        <f t="shared" ref="CQ43:CQ52" si="173">$CG$27/(1+$CI$9)^CJ43</f>
        <v>0.45300036329463156</v>
      </c>
      <c r="CR43" s="21">
        <f t="shared" ref="CR43:CR52" si="174">$CG$27/(1+$CI$10)^CJ43</f>
        <v>0.35665902697891583</v>
      </c>
      <c r="CS43" s="21">
        <f t="shared" ref="CS43:CS52" si="175">$CG$27/(1+$CI$11)^CJ43</f>
        <v>0.21050627737977079</v>
      </c>
      <c r="CT43" s="21">
        <f t="shared" ref="CT43:CT52" si="176">$CG$27/(1+$CI$12)^CJ43</f>
        <v>0.14426221982965112</v>
      </c>
      <c r="CU43" s="21">
        <f t="shared" ref="CU43:CU52" si="177">$CG$27/(1+$CI$13)^CJ43</f>
        <v>9.9206227403287953E-2</v>
      </c>
      <c r="CV43" s="21">
        <f t="shared" ref="CV43:CV52" si="178">$CG$27/(1+$CI$14)^CJ43</f>
        <v>6.8453695065790715E-2</v>
      </c>
      <c r="CW43" s="21">
        <f t="shared" ref="CW43:CW52" si="179">$CG$27/(1+$CI$15)^CJ43</f>
        <v>4.7391460912815299E-2</v>
      </c>
      <c r="CX43" s="21">
        <f t="shared" ref="CX43:CX52" si="180">$CG$27/(1+$CI$16)^CJ43</f>
        <v>3.2917196752155667E-2</v>
      </c>
      <c r="CY43" s="21">
        <f t="shared" ref="CY43:CY52" si="181">$CG$27/(1+$CI$17)^CJ43</f>
        <v>2.2937185209361201E-2</v>
      </c>
      <c r="CZ43" s="21">
        <f t="shared" ref="CZ43:CZ52" si="182">$CG$27/(1+$CI$18)^CJ43</f>
        <v>1.6033471777203163E-2</v>
      </c>
      <c r="DA43" s="21"/>
      <c r="DB43" s="43"/>
      <c r="DC43" s="43">
        <f t="shared" ref="DC43:DC52" si="183">$DB$3/(1+$CI$3)^CJ43</f>
        <v>23.464634658109464</v>
      </c>
      <c r="DD43" s="43">
        <f t="shared" ref="DD43:DD52" si="184">$DB$3/(1+$CI$4)^CJ43</f>
        <v>15.666900293932422</v>
      </c>
      <c r="DE43" s="43">
        <f t="shared" ref="DE43:DE52" si="185">$DB$3/(1+$CI$5)^CJ43</f>
        <v>10.50180400650852</v>
      </c>
      <c r="DF43" s="43">
        <f t="shared" ref="DF43:DF52" si="186">$DB$3/(1+$CI$6)^CJ43</f>
        <v>7.4386602829607309</v>
      </c>
      <c r="DG43" s="43">
        <f t="shared" ref="DG43:DG52" si="187">$DB$3/(1+$CI$7)^CJ43</f>
        <v>7.0668066739729563</v>
      </c>
      <c r="DH43" s="21">
        <f t="shared" ref="DH43:DH52" si="188">$DB$3/(1+$CI$8)^CJ43</f>
        <v>4.773411333300289</v>
      </c>
      <c r="DI43" s="21">
        <f t="shared" ref="DI43:DI52" si="189">$DB$3/(1+$CI$9)^CJ43</f>
        <v>3.2363065031081328</v>
      </c>
      <c r="DJ43" s="21">
        <f t="shared" ref="DJ43:DJ52" si="190">$DB$3/(1+$CI$10)^CJ43</f>
        <v>2.5480287035738081</v>
      </c>
      <c r="DK43" s="21">
        <f t="shared" ref="DK43:DK52" si="191">$DB$3/(1+$CI$11)^CJ43</f>
        <v>1.503890260648959</v>
      </c>
      <c r="DL43" s="21">
        <f t="shared" ref="DL43:DL52" si="192">$DB$3/(1+$CI$12)^CJ43</f>
        <v>1.0306321981553426</v>
      </c>
      <c r="DM43" s="21">
        <f t="shared" ref="DM43:DM52" si="193">$DB$3/(1+$CI$13)^CJ43</f>
        <v>0.70874503622697183</v>
      </c>
      <c r="DN43" s="21">
        <f t="shared" ref="DN43:DN52" si="194">$DB$3/(1+$CI$14)^CJ43</f>
        <v>0.48904406365588665</v>
      </c>
      <c r="DO43" s="21">
        <f t="shared" ref="DO43:DO52" si="195">$DB$3/(1+$CI$15)^CJ43</f>
        <v>0.33857211951987992</v>
      </c>
      <c r="DP43" s="21">
        <f t="shared" ref="DP43:DP52" si="196">$DB$3/(1+$CI$16)^CJ43</f>
        <v>0.23516567876084474</v>
      </c>
      <c r="DQ43" s="21">
        <f t="shared" ref="DQ43:DQ52" si="197">$DB$3/(1+$CI$17)^CJ43</f>
        <v>0.16386689210615704</v>
      </c>
      <c r="DR43" s="21">
        <f t="shared" ref="DR43:DR52" si="198">$DB$3/(1+$CI$18)^CJ43</f>
        <v>0.11454566747491665</v>
      </c>
      <c r="DS43" s="43"/>
      <c r="DT43" s="43"/>
      <c r="DU43" s="43">
        <f t="shared" ref="DU43:DU52" si="199">$DT$3/(1+$CI$3)^CJ43</f>
        <v>26.038462686471281</v>
      </c>
      <c r="DV43" s="43">
        <f t="shared" ref="DV43:DV52" si="200">$DT$3/(1+$CI$4)^CJ43</f>
        <v>17.385397414454907</v>
      </c>
      <c r="DW43" s="43">
        <f t="shared" ref="DW43:DW52" si="201">$DT$3/(1+$CI$5)^CJ43</f>
        <v>11.65374342061623</v>
      </c>
      <c r="DX43" s="43">
        <f t="shared" ref="DX43:DX52" si="202">$DT$3/(1+$CI$6)^CJ43</f>
        <v>8.2546044733864417</v>
      </c>
      <c r="DY43" s="43">
        <f t="shared" ref="DY43:DY52" si="203">$DT$3/(1+$CI$7)^CJ43</f>
        <v>7.8419623648031935</v>
      </c>
      <c r="DZ43" s="21">
        <f t="shared" ref="DZ43:DZ52" si="204">$DT$3/(1+$CI$8)^CJ43</f>
        <v>5.2970052464193316</v>
      </c>
      <c r="EA43" s="21">
        <f t="shared" ref="EA43:EA52" si="205">$DT$3/(1+$CI$9)^CJ43</f>
        <v>3.5912958949071889</v>
      </c>
      <c r="EB43" s="21">
        <f t="shared" ref="EB43:EB52" si="206">$DT$3/(1+$CI$10)^CJ43</f>
        <v>2.8275211307896804</v>
      </c>
      <c r="EC43" s="21">
        <f t="shared" ref="EC43:EC52" si="207">$DT$3/(1+$CI$11)^CJ43</f>
        <v>1.6688514868021609</v>
      </c>
      <c r="ED43" s="21">
        <f t="shared" ref="ED43:ED52" si="208">$DT$3/(1+$CI$12)^CJ43</f>
        <v>1.1436819036885844</v>
      </c>
      <c r="EE43" s="21">
        <f t="shared" ref="EE43:EE52" si="209">$DT$3/(1+$CI$13)^CJ43</f>
        <v>0.78648704524533286</v>
      </c>
      <c r="EF43" s="21">
        <f t="shared" ref="EF43:EF52" si="210">$DT$3/(1+$CI$14)^CJ43</f>
        <v>0.54268714553129382</v>
      </c>
      <c r="EG43" s="21">
        <f t="shared" ref="EG43:EG52" si="211">$DT$3/(1+$CI$15)^CJ43</f>
        <v>0.37570998352412371</v>
      </c>
      <c r="EH43" s="21">
        <f t="shared" ref="EH43:EH52" si="212">$DT$3/(1+$CI$16)^CJ43</f>
        <v>0.26096092441979252</v>
      </c>
      <c r="EI43" s="21">
        <f t="shared" ref="EI43:EI52" si="213">$DT$3/(1+$CI$17)^CJ43</f>
        <v>0.18184139739757463</v>
      </c>
      <c r="EJ43" s="21">
        <f t="shared" ref="EJ43:EJ52" si="214">$DT$3/(1+$CI$18)^CJ43</f>
        <v>0.12711014392085451</v>
      </c>
      <c r="EK43" s="21"/>
      <c r="EL43" s="21"/>
      <c r="EM43" s="21">
        <f t="shared" ref="EM43:EM52" si="215">$EL$3/(1+$CI$3)^CJ43</f>
        <v>20.750557474316285</v>
      </c>
      <c r="EN43" s="21">
        <f t="shared" ref="EN43:EN52" si="216">$EL$3/(1+$CI$4)^CJ43</f>
        <v>13.854761419917217</v>
      </c>
      <c r="EO43" s="21">
        <f t="shared" ref="EO43:EO52" si="217">$EL$3/(1+$CI$5)^CJ43</f>
        <v>9.2870948470423649</v>
      </c>
      <c r="EP43" s="21">
        <f t="shared" ref="EP43:EP52" si="218">$EL$3/(1+$CI$6)^CJ43</f>
        <v>6.5782548922041011</v>
      </c>
      <c r="EQ43" s="21">
        <f t="shared" ref="EQ43:EQ52" si="219">$EL$3/(1+$CI$7)^CJ43</f>
        <v>6.2494123682202041</v>
      </c>
      <c r="ER43" s="21">
        <f t="shared" ref="ER43:ER52" si="220">$EL$3/(1+$CI$8)^CJ43</f>
        <v>4.221286530279218</v>
      </c>
      <c r="ES43" s="21">
        <f t="shared" ref="ES43:ES52" si="221">$EL$3/(1+$CI$9)^CJ43</f>
        <v>2.8619735647168834</v>
      </c>
      <c r="ET43" s="21">
        <f t="shared" ref="ET43:ET52" si="222">$EL$3/(1+$CI$10)^CJ43</f>
        <v>2.2533065965057681</v>
      </c>
      <c r="EU43" s="21">
        <f t="shared" ref="EU43:EU52" si="223">$EL$3/(1+$CI$11)^CJ43</f>
        <v>1.3299402161318383</v>
      </c>
      <c r="EV43" s="21">
        <f t="shared" ref="EV43:EV52" si="224">$EL$3/(1+$CI$12)^CJ43</f>
        <v>0.91142235855405584</v>
      </c>
      <c r="EW43" s="21">
        <f t="shared" ref="EW43:EW52" si="225">$EL$3/(1+$CI$13)^CJ43</f>
        <v>0.6267668268928881</v>
      </c>
      <c r="EX43" s="21">
        <f t="shared" ref="EX43:EX52" si="226">$EL$3/(1+$CI$14)^CJ43</f>
        <v>0.43247794385997418</v>
      </c>
      <c r="EY43" s="21">
        <f t="shared" ref="EY43:EY52" si="227">$EL$3/(1+$CI$15)^CJ43</f>
        <v>0.29941059503648787</v>
      </c>
      <c r="EZ43" s="21">
        <f t="shared" ref="EZ43:EZ52" si="228">$EL$3/(1+$CI$16)^CJ43</f>
        <v>0.20796483747625816</v>
      </c>
      <c r="FA43" s="21">
        <f t="shared" ref="FA43:FA52" si="229">$EL$3/(1+$CI$17)^CJ43</f>
        <v>0.14491294717905318</v>
      </c>
      <c r="FB43" s="21">
        <f t="shared" ref="FB43:FB52" si="230">$EL$3/(1+$CI$18)^CJ43</f>
        <v>0.10129654652648594</v>
      </c>
      <c r="FC43" s="21"/>
      <c r="FD43" s="43"/>
      <c r="FE43" s="43">
        <f t="shared" ref="FE43:FE52" si="231">$FD$3/(1+$CI$3)^CJ43</f>
        <v>14.709842144027061</v>
      </c>
      <c r="FF43" s="43">
        <f t="shared" ref="FF43:FF52" si="232">$FD$3/(1+$CI$4)^CJ43</f>
        <v>9.821488106157668</v>
      </c>
      <c r="FG43" s="43">
        <f t="shared" ref="FG43:FG52" si="233">$FD$3/(1+$CI$5)^CJ43</f>
        <v>6.5835194714980334</v>
      </c>
      <c r="FH43" s="43">
        <f t="shared" ref="FH43:FH52" si="234">$FD$3/(1+$CI$6)^CJ43</f>
        <v>4.6632525977803594</v>
      </c>
      <c r="FI43" s="43">
        <f t="shared" ref="FI43:FI52" si="235">$FD$3/(1+$CI$7)^CJ43</f>
        <v>4.4301397465216041</v>
      </c>
      <c r="FJ43" s="43">
        <f t="shared" ref="FJ43:FJ52" si="236">$FD$3/(1+$CI$8)^CJ43</f>
        <v>2.9924236291950979</v>
      </c>
      <c r="FK43" s="43">
        <f t="shared" ref="FK43:FK52" si="237">$FD$3/(1+$CI$9)^CJ43</f>
        <v>2.0288216068156935</v>
      </c>
      <c r="FL43" s="43">
        <f t="shared" ref="FL43:FL52" si="238">$FD$3/(1+$CI$10)^CJ43</f>
        <v>1.5973442823268946</v>
      </c>
      <c r="FM43" s="43">
        <f t="shared" ref="FM43:FM52" si="239">$FD$3/(1+$CI$11)^CJ43</f>
        <v>0.94278000311590016</v>
      </c>
      <c r="FN43" s="43">
        <f t="shared" ref="FN43:FN52" si="240">$FD$3/(1+$CI$12)^CJ43</f>
        <v>0.64609729340819744</v>
      </c>
      <c r="FO43" s="43">
        <f t="shared" ref="FO43:FO52" si="241">$FD$3/(1+$CI$13)^CJ43</f>
        <v>0.44430811539008541</v>
      </c>
      <c r="FP43" s="43">
        <f t="shared" ref="FP43:FP52" si="242">$FD$3/(1+$CI$14)^CJ43</f>
        <v>0.30657886145120206</v>
      </c>
      <c r="FQ43" s="43">
        <f t="shared" ref="FQ43:FQ52" si="243">$FD$3/(1+$CI$15)^CJ43</f>
        <v>0.21224888028609781</v>
      </c>
      <c r="FR43" s="43">
        <f t="shared" ref="FR43:FR52" si="244">$FD$3/(1+$CI$16)^CJ43</f>
        <v>0.14742398774444476</v>
      </c>
      <c r="FS43" s="43">
        <f t="shared" ref="FS43:FS52" si="245">$FD$3/(1+$CI$17)^CJ43</f>
        <v>0.10272719565573214</v>
      </c>
      <c r="FT43" s="43">
        <f t="shared" ref="FT43:FT52" si="246">$FD$3/(1+$CI$18)^CJ43</f>
        <v>7.1808008579239246E-2</v>
      </c>
      <c r="FU43" s="43"/>
      <c r="FV43" s="43"/>
      <c r="FW43" s="43">
        <f t="shared" ref="FW43:FW52" si="247">$FV$3/(1+$CI$3)^CJ43</f>
        <v>2.7060879939982581E-2</v>
      </c>
      <c r="FX43" s="43">
        <f t="shared" ref="FX43:FX52" si="248">$FV$3/(1+$CI$4)^CJ43</f>
        <v>1.8068046405285108E-2</v>
      </c>
      <c r="FY43" s="43">
        <f t="shared" ref="FY43:FY52" si="249">$FV$3/(1+$CI$5)^CJ43</f>
        <v>1.2111335271744308E-2</v>
      </c>
      <c r="FZ43" s="43">
        <f t="shared" ref="FZ43:FZ52" si="250">$FV$3/(1+$CI$6)^CJ43</f>
        <v>8.5787269124153326E-3</v>
      </c>
      <c r="GA43" s="43">
        <f t="shared" ref="GA43:GA52" si="251">$FV$3/(1+$CI$7)^CJ43</f>
        <v>8.1498821417770786E-3</v>
      </c>
      <c r="GB43" s="43">
        <f t="shared" ref="GB43:GB52" si="252">$FV$3/(1+$CI$8)^CJ43</f>
        <v>5.5049956190112142E-3</v>
      </c>
      <c r="GC43" s="43">
        <f t="shared" ref="GC43:GC52" si="253">$FV$3/(1+$CI$9)^CJ43</f>
        <v>3.7323104751314342E-3</v>
      </c>
      <c r="GD43" s="43">
        <f t="shared" ref="GD43:GD52" si="254">$FV$3/(1+$CI$10)^CJ43</f>
        <v>2.9385455957742887E-3</v>
      </c>
      <c r="GE43" s="43">
        <f t="shared" ref="GE43:GE52" si="255">$FV$3/(1+$CI$11)^CJ43</f>
        <v>1.7343800310253585E-3</v>
      </c>
      <c r="GF43" s="43">
        <f t="shared" ref="GF43:GF52" si="256">$FV$3/(1+$CI$12)^CJ43</f>
        <v>1.1885893210326734E-3</v>
      </c>
      <c r="GG43" s="43">
        <f t="shared" ref="GG43:GG52" si="257">$FV$3/(1+$CI$13)^CJ43</f>
        <v>8.1736897304592244E-4</v>
      </c>
      <c r="GH43" s="43">
        <f t="shared" ref="GH43:GH52" si="258">$FV$3/(1+$CI$14)^CJ43</f>
        <v>5.6399611094645546E-4</v>
      </c>
      <c r="GI43" s="43">
        <f t="shared" ref="GI43:GI52" si="259">$FV$3/(1+$CI$15)^CJ43</f>
        <v>3.9046248155355203E-4</v>
      </c>
      <c r="GJ43" s="43">
        <f t="shared" ref="GJ43:GJ52" si="260">$FV$3/(1+$CI$16)^CJ43</f>
        <v>2.7120772565501598E-4</v>
      </c>
      <c r="GK43" s="43">
        <f t="shared" ref="GK43:GK52" si="261">$FV$3/(1+$CI$17)^CJ43</f>
        <v>1.8898151869968521E-4</v>
      </c>
      <c r="GL43" s="43">
        <f t="shared" ref="GL43:GL52" si="262">$FV$3/(1+$CI$18)^CJ43</f>
        <v>1.321012067883451E-4</v>
      </c>
      <c r="GM43" s="21"/>
      <c r="GN43" s="21"/>
      <c r="GO43" s="21"/>
      <c r="GP43" s="21"/>
    </row>
    <row r="44" spans="1:198" ht="13.2">
      <c r="A44" s="7"/>
      <c r="B44" s="7"/>
      <c r="C44" s="7"/>
      <c r="D44" s="7"/>
      <c r="E44" s="7"/>
      <c r="F44" s="7"/>
      <c r="G44" s="7"/>
      <c r="H44" s="7"/>
      <c r="I44" s="7"/>
      <c r="J44" s="7"/>
      <c r="K44" s="37"/>
      <c r="L44" s="7"/>
      <c r="M44" s="7"/>
      <c r="N44" s="7"/>
      <c r="O44" s="7"/>
      <c r="P44" s="7"/>
      <c r="Q44" s="7"/>
      <c r="R44" s="10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10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19"/>
      <c r="CF44" s="43"/>
      <c r="CG44" s="43"/>
      <c r="CH44" s="43"/>
      <c r="CI44" s="43"/>
      <c r="CJ44" s="43">
        <v>42</v>
      </c>
      <c r="CK44" s="43">
        <f t="shared" si="167"/>
        <v>3.251931038948833</v>
      </c>
      <c r="CL44" s="43">
        <f t="shared" si="168"/>
        <v>2.1499670901575203</v>
      </c>
      <c r="CM44" s="43">
        <f t="shared" si="169"/>
        <v>1.427169607485939</v>
      </c>
      <c r="CN44" s="43">
        <f t="shared" si="170"/>
        <v>1.0024287135481376</v>
      </c>
      <c r="CO44" s="43">
        <f t="shared" si="171"/>
        <v>0.95112758098212502</v>
      </c>
      <c r="CP44" s="21">
        <f t="shared" si="172"/>
        <v>0.63633888878101819</v>
      </c>
      <c r="CQ44" s="21">
        <f t="shared" si="173"/>
        <v>0.42735883329682217</v>
      </c>
      <c r="CR44" s="21">
        <f t="shared" si="174"/>
        <v>0.33451418774987407</v>
      </c>
      <c r="CS44" s="21">
        <f t="shared" si="175"/>
        <v>0.19491321979608409</v>
      </c>
      <c r="CT44" s="21">
        <f t="shared" si="176"/>
        <v>0.13235066039417534</v>
      </c>
      <c r="CU44" s="21">
        <f t="shared" si="177"/>
        <v>9.0187479457534497E-2</v>
      </c>
      <c r="CV44" s="21">
        <f t="shared" si="178"/>
        <v>6.1669995554766398E-2</v>
      </c>
      <c r="CW44" s="21">
        <f t="shared" si="179"/>
        <v>4.2313804386442222E-2</v>
      </c>
      <c r="CX44" s="21">
        <f t="shared" si="180"/>
        <v>2.9130262612527141E-2</v>
      </c>
      <c r="CY44" s="21">
        <f t="shared" si="181"/>
        <v>2.0120337902948419E-2</v>
      </c>
      <c r="CZ44" s="21">
        <f t="shared" si="182"/>
        <v>1.3942149371481014E-2</v>
      </c>
      <c r="DA44" s="21"/>
      <c r="DB44" s="43"/>
      <c r="DC44" s="43">
        <f t="shared" si="183"/>
        <v>23.232311542682634</v>
      </c>
      <c r="DD44" s="43">
        <f t="shared" si="184"/>
        <v>15.359706170521982</v>
      </c>
      <c r="DE44" s="43">
        <f t="shared" si="185"/>
        <v>10.195926219911183</v>
      </c>
      <c r="DF44" s="43">
        <f t="shared" si="186"/>
        <v>7.1615098516999431</v>
      </c>
      <c r="DG44" s="43">
        <f t="shared" si="187"/>
        <v>6.7950064172816891</v>
      </c>
      <c r="DH44" s="21">
        <f t="shared" si="188"/>
        <v>4.5461060317145607</v>
      </c>
      <c r="DI44" s="21">
        <f t="shared" si="189"/>
        <v>3.0531193425548415</v>
      </c>
      <c r="DJ44" s="21">
        <f t="shared" si="190"/>
        <v>2.3898224569253497</v>
      </c>
      <c r="DK44" s="21">
        <f t="shared" si="191"/>
        <v>1.3924909820823697</v>
      </c>
      <c r="DL44" s="21">
        <f t="shared" si="192"/>
        <v>0.94553412674802073</v>
      </c>
      <c r="DM44" s="21">
        <f t="shared" si="193"/>
        <v>0.64431366929724709</v>
      </c>
      <c r="DN44" s="21">
        <f t="shared" si="194"/>
        <v>0.44058023752782577</v>
      </c>
      <c r="DO44" s="21">
        <f t="shared" si="195"/>
        <v>0.30229653528560702</v>
      </c>
      <c r="DP44" s="21">
        <f t="shared" si="196"/>
        <v>0.20811122014234049</v>
      </c>
      <c r="DQ44" s="21">
        <f t="shared" si="197"/>
        <v>0.14374288781241842</v>
      </c>
      <c r="DR44" s="21">
        <f t="shared" si="198"/>
        <v>9.9604928239057963E-2</v>
      </c>
      <c r="DS44" s="43"/>
      <c r="DT44" s="43"/>
      <c r="DU44" s="43">
        <f t="shared" si="199"/>
        <v>25.780656125219085</v>
      </c>
      <c r="DV44" s="43">
        <f t="shared" si="200"/>
        <v>17.044507269073442</v>
      </c>
      <c r="DW44" s="43">
        <f t="shared" si="201"/>
        <v>11.31431400059828</v>
      </c>
      <c r="DX44" s="43">
        <f t="shared" si="202"/>
        <v>7.9470535028270346</v>
      </c>
      <c r="DY44" s="43">
        <f t="shared" si="203"/>
        <v>7.5403484276953785</v>
      </c>
      <c r="DZ44" s="21">
        <f t="shared" si="204"/>
        <v>5.0447669013517444</v>
      </c>
      <c r="EA44" s="21">
        <f t="shared" si="205"/>
        <v>3.3880149951954608</v>
      </c>
      <c r="EB44" s="21">
        <f t="shared" si="206"/>
        <v>2.6519612931810919</v>
      </c>
      <c r="EC44" s="21">
        <f t="shared" si="207"/>
        <v>1.5452328581501491</v>
      </c>
      <c r="ED44" s="21">
        <f t="shared" si="208"/>
        <v>1.0492494529253067</v>
      </c>
      <c r="EE44" s="21">
        <f t="shared" si="209"/>
        <v>0.71498822295030251</v>
      </c>
      <c r="EF44" s="21">
        <f t="shared" si="210"/>
        <v>0.48890733831648087</v>
      </c>
      <c r="EG44" s="21">
        <f t="shared" si="211"/>
        <v>0.33545534243225322</v>
      </c>
      <c r="EH44" s="21">
        <f t="shared" si="212"/>
        <v>0.230938871167958</v>
      </c>
      <c r="EI44" s="21">
        <f t="shared" si="213"/>
        <v>0.1595099977171707</v>
      </c>
      <c r="EJ44" s="21">
        <f t="shared" si="214"/>
        <v>0.11053055993117784</v>
      </c>
      <c r="EK44" s="21"/>
      <c r="EL44" s="21"/>
      <c r="EM44" s="21">
        <f t="shared" si="215"/>
        <v>20.545106410214139</v>
      </c>
      <c r="EN44" s="21">
        <f t="shared" si="216"/>
        <v>13.583099431291389</v>
      </c>
      <c r="EO44" s="21">
        <f t="shared" si="217"/>
        <v>9.0165969388760825</v>
      </c>
      <c r="EP44" s="21">
        <f t="shared" si="218"/>
        <v>6.3331615405835189</v>
      </c>
      <c r="EQ44" s="21">
        <f t="shared" si="219"/>
        <v>6.009050354057889</v>
      </c>
      <c r="ER44" s="21">
        <f t="shared" si="220"/>
        <v>4.0202728859802077</v>
      </c>
      <c r="ES44" s="21">
        <f t="shared" si="221"/>
        <v>2.6999750610536628</v>
      </c>
      <c r="ET44" s="21">
        <f t="shared" si="222"/>
        <v>2.1133995465257622</v>
      </c>
      <c r="EU44" s="21">
        <f t="shared" si="223"/>
        <v>1.2314261260479986</v>
      </c>
      <c r="EV44" s="21">
        <f t="shared" si="224"/>
        <v>0.83616730142573925</v>
      </c>
      <c r="EW44" s="21">
        <f t="shared" si="225"/>
        <v>0.56978802444808008</v>
      </c>
      <c r="EX44" s="21">
        <f t="shared" si="226"/>
        <v>0.38961976924321989</v>
      </c>
      <c r="EY44" s="21">
        <f t="shared" si="227"/>
        <v>0.26733088842543556</v>
      </c>
      <c r="EZ44" s="21">
        <f t="shared" si="228"/>
        <v>0.18403967918252936</v>
      </c>
      <c r="FA44" s="21">
        <f t="shared" si="229"/>
        <v>0.12711662033250276</v>
      </c>
      <c r="FB44" s="21">
        <f t="shared" si="230"/>
        <v>8.8083953501292125E-2</v>
      </c>
      <c r="FC44" s="21"/>
      <c r="FD44" s="43"/>
      <c r="FE44" s="43">
        <f t="shared" si="231"/>
        <v>14.564200142601047</v>
      </c>
      <c r="FF44" s="43">
        <f t="shared" si="232"/>
        <v>9.6289099079977127</v>
      </c>
      <c r="FG44" s="43">
        <f t="shared" si="233"/>
        <v>6.3917664771825571</v>
      </c>
      <c r="FH44" s="43">
        <f t="shared" si="234"/>
        <v>4.4895086144029648</v>
      </c>
      <c r="FI44" s="43">
        <f t="shared" si="235"/>
        <v>4.2597497562707733</v>
      </c>
      <c r="FJ44" s="43">
        <f t="shared" si="236"/>
        <v>2.8499272659000932</v>
      </c>
      <c r="FK44" s="43">
        <f t="shared" si="237"/>
        <v>1.9139826479393334</v>
      </c>
      <c r="FL44" s="43">
        <f t="shared" si="238"/>
        <v>1.4981657121805425</v>
      </c>
      <c r="FM44" s="43">
        <f t="shared" si="239"/>
        <v>0.87294444732953724</v>
      </c>
      <c r="FN44" s="43">
        <f t="shared" si="240"/>
        <v>0.59274981046623609</v>
      </c>
      <c r="FO44" s="43">
        <f t="shared" si="241"/>
        <v>0.40391646853644125</v>
      </c>
      <c r="FP44" s="43">
        <f t="shared" si="242"/>
        <v>0.27619717247856035</v>
      </c>
      <c r="FQ44" s="43">
        <f t="shared" si="243"/>
        <v>0.18950792882687301</v>
      </c>
      <c r="FR44" s="43">
        <f t="shared" si="244"/>
        <v>0.13046370596853521</v>
      </c>
      <c r="FS44" s="43">
        <f t="shared" si="245"/>
        <v>9.0111575136607128E-2</v>
      </c>
      <c r="FT44" s="43">
        <f t="shared" si="246"/>
        <v>6.2441746590642826E-2</v>
      </c>
      <c r="FU44" s="43"/>
      <c r="FV44" s="43"/>
      <c r="FW44" s="43">
        <f t="shared" si="247"/>
        <v>2.6792950435626316E-2</v>
      </c>
      <c r="FX44" s="43">
        <f t="shared" si="248"/>
        <v>1.7713770985573637E-2</v>
      </c>
      <c r="FY44" s="43">
        <f t="shared" si="249"/>
        <v>1.1758577933732339E-2</v>
      </c>
      <c r="FZ44" s="43">
        <f t="shared" si="250"/>
        <v>8.2590997520124512E-3</v>
      </c>
      <c r="GA44" s="43">
        <f t="shared" si="251"/>
        <v>7.8364251363241145E-3</v>
      </c>
      <c r="GB44" s="43">
        <f t="shared" si="252"/>
        <v>5.2428529704868707E-3</v>
      </c>
      <c r="GC44" s="43">
        <f t="shared" si="253"/>
        <v>3.5210476180485223E-3</v>
      </c>
      <c r="GD44" s="43">
        <f t="shared" si="254"/>
        <v>2.7560922864137013E-3</v>
      </c>
      <c r="GE44" s="43">
        <f t="shared" si="255"/>
        <v>1.6059074361345913E-3</v>
      </c>
      <c r="GF44" s="43">
        <f t="shared" si="256"/>
        <v>1.0904489183785995E-3</v>
      </c>
      <c r="GG44" s="43">
        <f t="shared" si="257"/>
        <v>7.4306270276902034E-4</v>
      </c>
      <c r="GH44" s="43">
        <f t="shared" si="258"/>
        <v>5.0810460445626607E-4</v>
      </c>
      <c r="GI44" s="43">
        <f t="shared" si="259"/>
        <v>3.4862721567281425E-4</v>
      </c>
      <c r="GJ44" s="43">
        <f t="shared" si="260"/>
        <v>2.4000683686284602E-4</v>
      </c>
      <c r="GK44" s="43">
        <f t="shared" si="261"/>
        <v>1.6577326201726772E-4</v>
      </c>
      <c r="GL44" s="43">
        <f t="shared" si="262"/>
        <v>1.1487061459856096E-4</v>
      </c>
      <c r="GM44" s="21"/>
      <c r="GN44" s="21"/>
      <c r="GO44" s="21"/>
      <c r="GP44" s="21"/>
    </row>
    <row r="45" spans="1:198" ht="13.2">
      <c r="A45" s="7"/>
      <c r="B45" s="7"/>
      <c r="C45" s="7"/>
      <c r="D45" s="7"/>
      <c r="E45" s="7"/>
      <c r="F45" s="7"/>
      <c r="G45" s="7"/>
      <c r="H45" s="7"/>
      <c r="I45" s="7"/>
      <c r="J45" s="7"/>
      <c r="K45" s="37"/>
      <c r="L45" s="7"/>
      <c r="M45" s="7"/>
      <c r="N45" s="7"/>
      <c r="O45" s="7"/>
      <c r="P45" s="7"/>
      <c r="Q45" s="7"/>
      <c r="R45" s="10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10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19"/>
      <c r="CF45" s="43"/>
      <c r="CG45" s="43"/>
      <c r="CH45" s="43"/>
      <c r="CI45" s="43"/>
      <c r="CJ45" s="43">
        <v>43</v>
      </c>
      <c r="CK45" s="43">
        <f t="shared" si="167"/>
        <v>3.2197337019295387</v>
      </c>
      <c r="CL45" s="43">
        <f t="shared" si="168"/>
        <v>2.1078108727034515</v>
      </c>
      <c r="CM45" s="43">
        <f t="shared" si="169"/>
        <v>1.3856015606659602</v>
      </c>
      <c r="CN45" s="43">
        <f t="shared" si="170"/>
        <v>0.96508011316851594</v>
      </c>
      <c r="CO45" s="43">
        <f t="shared" si="171"/>
        <v>0.91454575094435087</v>
      </c>
      <c r="CP45" s="21">
        <f t="shared" si="172"/>
        <v>0.606037036934303</v>
      </c>
      <c r="CQ45" s="21">
        <f t="shared" si="173"/>
        <v>0.4031687106573793</v>
      </c>
      <c r="CR45" s="21">
        <f t="shared" si="174"/>
        <v>0.31374431415294884</v>
      </c>
      <c r="CS45" s="21">
        <f t="shared" si="175"/>
        <v>0.18047520351489266</v>
      </c>
      <c r="CT45" s="21">
        <f t="shared" si="176"/>
        <v>0.12142262421483974</v>
      </c>
      <c r="CU45" s="21">
        <f t="shared" si="177"/>
        <v>8.1988617688667706E-2</v>
      </c>
      <c r="CV45" s="21">
        <f t="shared" si="178"/>
        <v>5.5558554553843606E-2</v>
      </c>
      <c r="CW45" s="21">
        <f t="shared" si="179"/>
        <v>3.7780182487894831E-2</v>
      </c>
      <c r="CX45" s="21">
        <f t="shared" si="180"/>
        <v>2.5778993462413403E-2</v>
      </c>
      <c r="CY45" s="21">
        <f t="shared" si="181"/>
        <v>1.7649419213112649E-2</v>
      </c>
      <c r="CZ45" s="21">
        <f t="shared" si="182"/>
        <v>1.2123608149113925E-2</v>
      </c>
      <c r="DA45" s="21"/>
      <c r="DB45" s="43"/>
      <c r="DC45" s="43">
        <f t="shared" si="183"/>
        <v>23.002288656121426</v>
      </c>
      <c r="DD45" s="43">
        <f t="shared" si="184"/>
        <v>15.058535461296062</v>
      </c>
      <c r="DE45" s="43">
        <f t="shared" si="185"/>
        <v>9.8989574950594026</v>
      </c>
      <c r="DF45" s="43">
        <f t="shared" si="186"/>
        <v>6.8946855219985963</v>
      </c>
      <c r="DG45" s="43">
        <f t="shared" si="187"/>
        <v>6.5336600166170085</v>
      </c>
      <c r="DH45" s="21">
        <f t="shared" si="188"/>
        <v>4.3296247921091053</v>
      </c>
      <c r="DI45" s="21">
        <f t="shared" si="189"/>
        <v>2.8803012665611711</v>
      </c>
      <c r="DJ45" s="21">
        <f t="shared" si="190"/>
        <v>2.2414391830100819</v>
      </c>
      <c r="DK45" s="21">
        <f t="shared" si="191"/>
        <v>1.2893435019281201</v>
      </c>
      <c r="DL45" s="21">
        <f t="shared" si="192"/>
        <v>0.86746250160368865</v>
      </c>
      <c r="DM45" s="21">
        <f t="shared" si="193"/>
        <v>0.58573969936113357</v>
      </c>
      <c r="DN45" s="21">
        <f t="shared" si="194"/>
        <v>0.39691913290795117</v>
      </c>
      <c r="DO45" s="21">
        <f t="shared" si="195"/>
        <v>0.2699076207907205</v>
      </c>
      <c r="DP45" s="21">
        <f t="shared" si="196"/>
        <v>0.18416922136490313</v>
      </c>
      <c r="DQ45" s="21">
        <f t="shared" si="197"/>
        <v>0.1260902524670337</v>
      </c>
      <c r="DR45" s="21">
        <f t="shared" si="198"/>
        <v>8.6612981077441711E-2</v>
      </c>
      <c r="DS45" s="43"/>
      <c r="DT45" s="43"/>
      <c r="DU45" s="43">
        <f t="shared" si="199"/>
        <v>25.525402104177321</v>
      </c>
      <c r="DV45" s="43">
        <f t="shared" si="200"/>
        <v>16.710301244189647</v>
      </c>
      <c r="DW45" s="43">
        <f t="shared" si="201"/>
        <v>10.984770874367262</v>
      </c>
      <c r="DX45" s="43">
        <f t="shared" si="202"/>
        <v>7.6509613004977703</v>
      </c>
      <c r="DY45" s="43">
        <f t="shared" si="203"/>
        <v>7.2503350266301716</v>
      </c>
      <c r="DZ45" s="21">
        <f t="shared" si="204"/>
        <v>4.8045399060492802</v>
      </c>
      <c r="EA45" s="21">
        <f t="shared" si="205"/>
        <v>3.1962405615051512</v>
      </c>
      <c r="EB45" s="21">
        <f t="shared" si="206"/>
        <v>2.4873019069415601</v>
      </c>
      <c r="EC45" s="21">
        <f t="shared" si="207"/>
        <v>1.4307711649538417</v>
      </c>
      <c r="ED45" s="21">
        <f t="shared" si="208"/>
        <v>0.96261417699569418</v>
      </c>
      <c r="EE45" s="21">
        <f t="shared" si="209"/>
        <v>0.64998929359118407</v>
      </c>
      <c r="EF45" s="21">
        <f t="shared" si="210"/>
        <v>0.44045706154637915</v>
      </c>
      <c r="EG45" s="21">
        <f t="shared" si="211"/>
        <v>0.29951369860022609</v>
      </c>
      <c r="EH45" s="21">
        <f t="shared" si="212"/>
        <v>0.20437068244952039</v>
      </c>
      <c r="EI45" s="21">
        <f t="shared" si="213"/>
        <v>0.1399210506290971</v>
      </c>
      <c r="EJ45" s="21">
        <f t="shared" si="214"/>
        <v>9.611353037493725E-2</v>
      </c>
      <c r="EK45" s="21"/>
      <c r="EL45" s="21"/>
      <c r="EM45" s="21">
        <f t="shared" si="215"/>
        <v>20.341689515063511</v>
      </c>
      <c r="EN45" s="21">
        <f t="shared" si="216"/>
        <v>13.316764148324893</v>
      </c>
      <c r="EO45" s="21">
        <f t="shared" si="217"/>
        <v>8.7539776105593035</v>
      </c>
      <c r="EP45" s="21">
        <f t="shared" si="218"/>
        <v>6.0971999042875886</v>
      </c>
      <c r="EQ45" s="21">
        <f t="shared" si="219"/>
        <v>5.7779330327479697</v>
      </c>
      <c r="ER45" s="21">
        <f t="shared" si="220"/>
        <v>3.8288313199811497</v>
      </c>
      <c r="ES45" s="21">
        <f t="shared" si="221"/>
        <v>2.5471462840128893</v>
      </c>
      <c r="ET45" s="21">
        <f t="shared" si="222"/>
        <v>1.982179278302159</v>
      </c>
      <c r="EU45" s="21">
        <f t="shared" si="223"/>
        <v>1.1402093759703691</v>
      </c>
      <c r="EV45" s="21">
        <f t="shared" si="224"/>
        <v>0.76712596461076987</v>
      </c>
      <c r="EW45" s="21">
        <f t="shared" si="225"/>
        <v>0.51798911313461815</v>
      </c>
      <c r="EX45" s="21">
        <f t="shared" si="226"/>
        <v>0.35100880112001792</v>
      </c>
      <c r="EY45" s="21">
        <f t="shared" si="227"/>
        <v>0.238688293236996</v>
      </c>
      <c r="EZ45" s="21">
        <f t="shared" si="228"/>
        <v>0.16286697272790213</v>
      </c>
      <c r="FA45" s="21">
        <f t="shared" si="229"/>
        <v>0.11150580730921296</v>
      </c>
      <c r="FB45" s="21">
        <f t="shared" si="230"/>
        <v>7.6594742175036631E-2</v>
      </c>
      <c r="FC45" s="21"/>
      <c r="FD45" s="43"/>
      <c r="FE45" s="43">
        <f t="shared" si="231"/>
        <v>14.42000014118916</v>
      </c>
      <c r="FF45" s="43">
        <f t="shared" si="232"/>
        <v>9.4401077529389354</v>
      </c>
      <c r="FG45" s="43">
        <f t="shared" si="233"/>
        <v>6.2055985215364631</v>
      </c>
      <c r="FH45" s="43">
        <f t="shared" si="234"/>
        <v>4.3222380036612735</v>
      </c>
      <c r="FI45" s="43">
        <f t="shared" si="235"/>
        <v>4.0959132271834351</v>
      </c>
      <c r="FJ45" s="43">
        <f t="shared" si="236"/>
        <v>2.7142164437143741</v>
      </c>
      <c r="FK45" s="43">
        <f t="shared" si="237"/>
        <v>1.8056440074899367</v>
      </c>
      <c r="FL45" s="43">
        <f t="shared" si="238"/>
        <v>1.4051451061532003</v>
      </c>
      <c r="FM45" s="43">
        <f t="shared" si="239"/>
        <v>0.80828189567549746</v>
      </c>
      <c r="FN45" s="43">
        <f t="shared" si="240"/>
        <v>0.54380716556535424</v>
      </c>
      <c r="FO45" s="43">
        <f t="shared" si="241"/>
        <v>0.36719678957858287</v>
      </c>
      <c r="FP45" s="43">
        <f t="shared" si="242"/>
        <v>0.24882628151221653</v>
      </c>
      <c r="FQ45" s="43">
        <f t="shared" si="243"/>
        <v>0.16920350788113658</v>
      </c>
      <c r="FR45" s="43">
        <f t="shared" si="244"/>
        <v>0.11545460705180108</v>
      </c>
      <c r="FS45" s="43">
        <f t="shared" si="245"/>
        <v>7.9045241347900974E-2</v>
      </c>
      <c r="FT45" s="43">
        <f t="shared" si="246"/>
        <v>5.4297170948385071E-2</v>
      </c>
      <c r="FU45" s="43"/>
      <c r="FV45" s="43"/>
      <c r="FW45" s="43">
        <f t="shared" si="247"/>
        <v>2.6527673698639922E-2</v>
      </c>
      <c r="FX45" s="43">
        <f t="shared" si="248"/>
        <v>1.7366442142719252E-2</v>
      </c>
      <c r="FY45" s="43">
        <f t="shared" si="249"/>
        <v>1.1416095081293532E-2</v>
      </c>
      <c r="FZ45" s="43">
        <f t="shared" si="250"/>
        <v>7.9513812958625692E-3</v>
      </c>
      <c r="GA45" s="43">
        <f t="shared" si="251"/>
        <v>7.535024169542417E-3</v>
      </c>
      <c r="GB45" s="43">
        <f t="shared" si="252"/>
        <v>4.9931933052255913E-3</v>
      </c>
      <c r="GC45" s="43">
        <f t="shared" si="253"/>
        <v>3.3217430358948316E-3</v>
      </c>
      <c r="GD45" s="43">
        <f t="shared" si="254"/>
        <v>2.5849674417686183E-3</v>
      </c>
      <c r="GE45" s="43">
        <f t="shared" si="255"/>
        <v>1.4869513297542513E-3</v>
      </c>
      <c r="GF45" s="43">
        <f t="shared" si="256"/>
        <v>1.0004118517234857E-3</v>
      </c>
      <c r="GG45" s="43">
        <f t="shared" si="257"/>
        <v>6.7551154797183658E-4</v>
      </c>
      <c r="GH45" s="43">
        <f t="shared" si="258"/>
        <v>4.5775189590654606E-4</v>
      </c>
      <c r="GI45" s="43">
        <f t="shared" si="259"/>
        <v>3.112742997078698E-4</v>
      </c>
      <c r="GJ45" s="43">
        <f t="shared" si="260"/>
        <v>2.1239543085207617E-4</v>
      </c>
      <c r="GK45" s="43">
        <f t="shared" si="261"/>
        <v>1.4541514212041025E-4</v>
      </c>
      <c r="GL45" s="43">
        <f t="shared" si="262"/>
        <v>9.9887490955270403E-5</v>
      </c>
      <c r="GM45" s="21"/>
      <c r="GN45" s="21"/>
      <c r="GO45" s="21"/>
      <c r="GP45" s="21"/>
    </row>
    <row r="46" spans="1:198" ht="13.2">
      <c r="A46" s="7"/>
      <c r="B46" s="7"/>
      <c r="C46" s="7"/>
      <c r="D46" s="7"/>
      <c r="E46" s="7"/>
      <c r="F46" s="7"/>
      <c r="G46" s="7"/>
      <c r="H46" s="7"/>
      <c r="I46" s="7"/>
      <c r="J46" s="7"/>
      <c r="K46" s="37"/>
      <c r="L46" s="7"/>
      <c r="M46" s="7"/>
      <c r="N46" s="7"/>
      <c r="O46" s="7"/>
      <c r="P46" s="7"/>
      <c r="Q46" s="7"/>
      <c r="R46" s="10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10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19"/>
      <c r="CF46" s="43"/>
      <c r="CG46" s="43"/>
      <c r="CH46" s="43"/>
      <c r="CI46" s="43"/>
      <c r="CJ46" s="43">
        <v>44</v>
      </c>
      <c r="CK46" s="43">
        <f t="shared" si="167"/>
        <v>3.1878551504252854</v>
      </c>
      <c r="CL46" s="43">
        <f t="shared" si="168"/>
        <v>2.0664812477484813</v>
      </c>
      <c r="CM46" s="43">
        <f t="shared" si="169"/>
        <v>1.3452442336562722</v>
      </c>
      <c r="CN46" s="43">
        <f t="shared" si="170"/>
        <v>0.92912305109128324</v>
      </c>
      <c r="CO46" s="43">
        <f t="shared" si="171"/>
        <v>0.87937091436956805</v>
      </c>
      <c r="CP46" s="21">
        <f t="shared" si="172"/>
        <v>0.57717813041362198</v>
      </c>
      <c r="CQ46" s="21">
        <f t="shared" si="173"/>
        <v>0.38034784024281065</v>
      </c>
      <c r="CR46" s="21">
        <f t="shared" si="174"/>
        <v>0.29426403503371679</v>
      </c>
      <c r="CS46" s="21">
        <f t="shared" si="175"/>
        <v>0.16710666992119688</v>
      </c>
      <c r="CT46" s="21">
        <f t="shared" si="176"/>
        <v>0.11139690294939426</v>
      </c>
      <c r="CU46" s="21">
        <f t="shared" si="177"/>
        <v>7.4535106989697925E-2</v>
      </c>
      <c r="CV46" s="21">
        <f t="shared" si="178"/>
        <v>5.0052751850309551E-2</v>
      </c>
      <c r="CW46" s="21">
        <f t="shared" si="179"/>
        <v>3.3732305792763248E-2</v>
      </c>
      <c r="CX46" s="21">
        <f t="shared" si="180"/>
        <v>2.2813268550808324E-2</v>
      </c>
      <c r="CY46" s="21">
        <f t="shared" si="181"/>
        <v>1.5481946678168986E-2</v>
      </c>
      <c r="CZ46" s="21">
        <f t="shared" si="182"/>
        <v>1.0542267955751241E-2</v>
      </c>
      <c r="DA46" s="21"/>
      <c r="DB46" s="21"/>
      <c r="DC46" s="43">
        <f t="shared" si="183"/>
        <v>22.774543223882599</v>
      </c>
      <c r="DD46" s="43">
        <f t="shared" si="184"/>
        <v>14.763270060094175</v>
      </c>
      <c r="DE46" s="43">
        <f t="shared" si="185"/>
        <v>9.6106383447178665</v>
      </c>
      <c r="DF46" s="43">
        <f t="shared" si="186"/>
        <v>6.6378025628175568</v>
      </c>
      <c r="DG46" s="43">
        <f t="shared" si="187"/>
        <v>6.2823654005932763</v>
      </c>
      <c r="DH46" s="21">
        <f t="shared" si="188"/>
        <v>4.1234521829610529</v>
      </c>
      <c r="DI46" s="21">
        <f t="shared" si="189"/>
        <v>2.7172653458124252</v>
      </c>
      <c r="DJ46" s="21">
        <f t="shared" si="190"/>
        <v>2.1022689767492797</v>
      </c>
      <c r="DK46" s="21">
        <f t="shared" si="191"/>
        <v>1.1938365758593701</v>
      </c>
      <c r="DL46" s="21">
        <f t="shared" si="192"/>
        <v>0.79583715743457684</v>
      </c>
      <c r="DM46" s="21">
        <f t="shared" si="193"/>
        <v>0.53249063578284872</v>
      </c>
      <c r="DN46" s="21">
        <f t="shared" si="194"/>
        <v>0.35758480442157758</v>
      </c>
      <c r="DO46" s="21">
        <f t="shared" si="195"/>
        <v>0.24098894713457192</v>
      </c>
      <c r="DP46" s="21">
        <f t="shared" si="196"/>
        <v>0.16298161182734791</v>
      </c>
      <c r="DQ46" s="21">
        <f t="shared" si="197"/>
        <v>0.11060548462020499</v>
      </c>
      <c r="DR46" s="21">
        <f t="shared" si="198"/>
        <v>7.5315635719514551E-2</v>
      </c>
      <c r="DS46" s="43"/>
      <c r="DT46" s="21"/>
      <c r="DU46" s="43">
        <f t="shared" si="199"/>
        <v>25.272675350670614</v>
      </c>
      <c r="DV46" s="43">
        <f t="shared" si="200"/>
        <v>16.3826482786173</v>
      </c>
      <c r="DW46" s="43">
        <f t="shared" si="201"/>
        <v>10.664826091618703</v>
      </c>
      <c r="DX46" s="43">
        <f t="shared" si="202"/>
        <v>7.365900934338856</v>
      </c>
      <c r="DY46" s="43">
        <f t="shared" si="203"/>
        <v>6.9714759871443945</v>
      </c>
      <c r="DZ46" s="21">
        <f t="shared" si="204"/>
        <v>4.5757522914755056</v>
      </c>
      <c r="EA46" s="21">
        <f t="shared" si="205"/>
        <v>3.0153212844388215</v>
      </c>
      <c r="EB46" s="21">
        <f t="shared" si="206"/>
        <v>2.3328661667056467</v>
      </c>
      <c r="EC46" s="21">
        <f t="shared" si="207"/>
        <v>1.3247881156980013</v>
      </c>
      <c r="ED46" s="21">
        <f t="shared" si="208"/>
        <v>0.88313227247311388</v>
      </c>
      <c r="EE46" s="21">
        <f t="shared" si="209"/>
        <v>0.59089935781016734</v>
      </c>
      <c r="EF46" s="21">
        <f t="shared" si="210"/>
        <v>0.39680816355529652</v>
      </c>
      <c r="EG46" s="21">
        <f t="shared" si="211"/>
        <v>0.2674229451787733</v>
      </c>
      <c r="EH46" s="21">
        <f t="shared" si="212"/>
        <v>0.18085901101727472</v>
      </c>
      <c r="EI46" s="21">
        <f t="shared" si="213"/>
        <v>0.12273776370973427</v>
      </c>
      <c r="EJ46" s="21">
        <f t="shared" si="214"/>
        <v>8.3576982934728067E-2</v>
      </c>
      <c r="EK46" s="21"/>
      <c r="EL46" s="21"/>
      <c r="EM46" s="21">
        <f t="shared" si="215"/>
        <v>20.140286648577732</v>
      </c>
      <c r="EN46" s="21">
        <f t="shared" si="216"/>
        <v>13.055651125808716</v>
      </c>
      <c r="EO46" s="21">
        <f t="shared" si="217"/>
        <v>8.4990073888925277</v>
      </c>
      <c r="EP46" s="21">
        <f t="shared" si="218"/>
        <v>5.8700297528522078</v>
      </c>
      <c r="EQ46" s="21">
        <f t="shared" si="219"/>
        <v>5.5557048391807395</v>
      </c>
      <c r="ER46" s="21">
        <f t="shared" si="220"/>
        <v>3.6465060190296668</v>
      </c>
      <c r="ES46" s="21">
        <f t="shared" si="221"/>
        <v>2.4029681924649897</v>
      </c>
      <c r="ET46" s="21">
        <f t="shared" si="222"/>
        <v>1.8591064324724809</v>
      </c>
      <c r="EU46" s="21">
        <f t="shared" si="223"/>
        <v>1.0557494221947858</v>
      </c>
      <c r="EV46" s="21">
        <f t="shared" si="224"/>
        <v>0.70378528863373391</v>
      </c>
      <c r="EW46" s="21">
        <f t="shared" si="225"/>
        <v>0.47089919375874378</v>
      </c>
      <c r="EX46" s="21">
        <f t="shared" si="226"/>
        <v>0.31622414515316932</v>
      </c>
      <c r="EY46" s="21">
        <f t="shared" si="227"/>
        <v>0.21311454753303219</v>
      </c>
      <c r="EZ46" s="21">
        <f t="shared" si="228"/>
        <v>0.14413006436097536</v>
      </c>
      <c r="FA46" s="21">
        <f t="shared" si="229"/>
        <v>9.7812111674748181E-2</v>
      </c>
      <c r="FB46" s="21">
        <f t="shared" si="230"/>
        <v>6.6604123630466652E-2</v>
      </c>
      <c r="FC46" s="21"/>
      <c r="FD46" s="43"/>
      <c r="FE46" s="43">
        <f t="shared" si="231"/>
        <v>14.277227862563524</v>
      </c>
      <c r="FF46" s="43">
        <f t="shared" si="232"/>
        <v>9.2550076009205231</v>
      </c>
      <c r="FG46" s="43">
        <f t="shared" si="233"/>
        <v>6.0248529335305472</v>
      </c>
      <c r="FH46" s="43">
        <f t="shared" si="234"/>
        <v>4.1611995799184296</v>
      </c>
      <c r="FI46" s="43">
        <f t="shared" si="235"/>
        <v>3.938378103060995</v>
      </c>
      <c r="FJ46" s="43">
        <f t="shared" si="236"/>
        <v>2.5849680416327376</v>
      </c>
      <c r="FK46" s="43">
        <f t="shared" si="237"/>
        <v>1.7034377429150345</v>
      </c>
      <c r="FL46" s="43">
        <f t="shared" si="238"/>
        <v>1.3179001183203907</v>
      </c>
      <c r="FM46" s="43">
        <f t="shared" si="239"/>
        <v>0.74840916266249757</v>
      </c>
      <c r="FN46" s="43">
        <f t="shared" si="240"/>
        <v>0.49890565648197638</v>
      </c>
      <c r="FO46" s="43">
        <f t="shared" si="241"/>
        <v>0.33381526325325717</v>
      </c>
      <c r="FP46" s="43">
        <f t="shared" si="242"/>
        <v>0.22416782118217704</v>
      </c>
      <c r="FQ46" s="43">
        <f t="shared" si="243"/>
        <v>0.15107456060815769</v>
      </c>
      <c r="FR46" s="43">
        <f t="shared" si="244"/>
        <v>0.10217221862991248</v>
      </c>
      <c r="FS46" s="43">
        <f t="shared" si="245"/>
        <v>6.933793100693067E-2</v>
      </c>
      <c r="FT46" s="43">
        <f t="shared" si="246"/>
        <v>4.7214931259465284E-2</v>
      </c>
      <c r="FU46" s="43"/>
      <c r="FV46" s="43"/>
      <c r="FW46" s="43">
        <f t="shared" si="247"/>
        <v>2.6265023463999924E-2</v>
      </c>
      <c r="FX46" s="43">
        <f t="shared" si="248"/>
        <v>1.7025923669332598E-2</v>
      </c>
      <c r="FY46" s="43">
        <f t="shared" si="249"/>
        <v>1.1083587457566537E-2</v>
      </c>
      <c r="FZ46" s="43">
        <f t="shared" si="250"/>
        <v>7.6551278481395667E-3</v>
      </c>
      <c r="GA46" s="43">
        <f t="shared" si="251"/>
        <v>7.2452155476369386E-3</v>
      </c>
      <c r="GB46" s="43">
        <f t="shared" si="252"/>
        <v>4.7554221954529442E-3</v>
      </c>
      <c r="GC46" s="43">
        <f t="shared" si="253"/>
        <v>3.1337198451838032E-3</v>
      </c>
      <c r="GD46" s="43">
        <f t="shared" si="254"/>
        <v>2.4244676812686348E-3</v>
      </c>
      <c r="GE46" s="43">
        <f t="shared" si="255"/>
        <v>1.3768067868094916E-3</v>
      </c>
      <c r="GF46" s="43">
        <f t="shared" si="256"/>
        <v>9.1780903827842731E-4</v>
      </c>
      <c r="GG46" s="43">
        <f t="shared" si="257"/>
        <v>6.1410140724712408E-4</v>
      </c>
      <c r="GH46" s="43">
        <f t="shared" si="258"/>
        <v>4.123890954113027E-4</v>
      </c>
      <c r="GI46" s="43">
        <f t="shared" si="259"/>
        <v>2.7792348188202665E-4</v>
      </c>
      <c r="GJ46" s="43">
        <f t="shared" si="260"/>
        <v>1.8796055827617364E-4</v>
      </c>
      <c r="GK46" s="43">
        <f t="shared" si="261"/>
        <v>1.2755714221088617E-4</v>
      </c>
      <c r="GL46" s="43">
        <f t="shared" si="262"/>
        <v>8.6858687787191676E-5</v>
      </c>
      <c r="GM46" s="21"/>
      <c r="GN46" s="21"/>
      <c r="GO46" s="21"/>
      <c r="GP46" s="21"/>
    </row>
    <row r="47" spans="1:198" ht="13.2">
      <c r="A47" s="7"/>
      <c r="B47" s="7"/>
      <c r="C47" s="7"/>
      <c r="D47" s="7"/>
      <c r="E47" s="7"/>
      <c r="F47" s="7"/>
      <c r="G47" s="7"/>
      <c r="H47" s="7"/>
      <c r="I47" s="7"/>
      <c r="J47" s="7"/>
      <c r="K47" s="37"/>
      <c r="L47" s="7"/>
      <c r="M47" s="7"/>
      <c r="N47" s="7"/>
      <c r="O47" s="7"/>
      <c r="P47" s="7"/>
      <c r="Q47" s="7"/>
      <c r="R47" s="10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10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19"/>
      <c r="CF47" s="43"/>
      <c r="CG47" s="43"/>
      <c r="CH47" s="43"/>
      <c r="CI47" s="43"/>
      <c r="CJ47" s="43">
        <v>45</v>
      </c>
      <c r="CK47" s="43">
        <f t="shared" si="167"/>
        <v>3.156292228143847</v>
      </c>
      <c r="CL47" s="43">
        <f t="shared" si="168"/>
        <v>2.0259620075965508</v>
      </c>
      <c r="CM47" s="43">
        <f t="shared" si="169"/>
        <v>1.3060623627730799</v>
      </c>
      <c r="CN47" s="43">
        <f t="shared" si="170"/>
        <v>0.89450568122776852</v>
      </c>
      <c r="CO47" s="43">
        <f t="shared" si="171"/>
        <v>0.84554895612458458</v>
      </c>
      <c r="CP47" s="21">
        <f t="shared" si="172"/>
        <v>0.54969345753678267</v>
      </c>
      <c r="CQ47" s="21">
        <f t="shared" si="173"/>
        <v>0.35881871721019876</v>
      </c>
      <c r="CR47" s="21">
        <f t="shared" si="174"/>
        <v>0.27599327990406747</v>
      </c>
      <c r="CS47" s="21">
        <f t="shared" si="175"/>
        <v>0.15472839807518232</v>
      </c>
      <c r="CT47" s="21">
        <f t="shared" si="176"/>
        <v>0.10219899353155434</v>
      </c>
      <c r="CU47" s="21">
        <f t="shared" si="177"/>
        <v>6.7759188172452647E-2</v>
      </c>
      <c r="CV47" s="21">
        <f t="shared" si="178"/>
        <v>4.5092569234513102E-2</v>
      </c>
      <c r="CW47" s="21">
        <f t="shared" si="179"/>
        <v>3.0118130172110034E-2</v>
      </c>
      <c r="CX47" s="21">
        <f t="shared" si="180"/>
        <v>2.0188733230803828E-2</v>
      </c>
      <c r="CY47" s="21">
        <f t="shared" si="181"/>
        <v>1.3580654980849986E-2</v>
      </c>
      <c r="CZ47" s="21">
        <f t="shared" si="182"/>
        <v>9.1671895267402097E-3</v>
      </c>
      <c r="DA47" s="21"/>
      <c r="DB47" s="43"/>
      <c r="DC47" s="43">
        <f t="shared" si="183"/>
        <v>22.549052696913463</v>
      </c>
      <c r="DD47" s="43">
        <f t="shared" si="184"/>
        <v>14.473794176562919</v>
      </c>
      <c r="DE47" s="43">
        <f t="shared" si="185"/>
        <v>9.3307168395319096</v>
      </c>
      <c r="DF47" s="43">
        <f t="shared" si="186"/>
        <v>6.3904905774694871</v>
      </c>
      <c r="DG47" s="43">
        <f t="shared" si="187"/>
        <v>6.0407359621089194</v>
      </c>
      <c r="DH47" s="21">
        <f t="shared" si="188"/>
        <v>3.9270973171057642</v>
      </c>
      <c r="DI47" s="21">
        <f t="shared" si="189"/>
        <v>2.5634578734079483</v>
      </c>
      <c r="DJ47" s="21">
        <f t="shared" si="190"/>
        <v>1.9717398018657655</v>
      </c>
      <c r="DK47" s="21">
        <f t="shared" si="191"/>
        <v>1.1054042369068242</v>
      </c>
      <c r="DL47" s="21">
        <f t="shared" si="192"/>
        <v>0.73012583250878593</v>
      </c>
      <c r="DM47" s="21">
        <f t="shared" si="193"/>
        <v>0.48408239616622611</v>
      </c>
      <c r="DN47" s="21">
        <f t="shared" si="194"/>
        <v>0.32214847245187167</v>
      </c>
      <c r="DO47" s="21">
        <f t="shared" si="195"/>
        <v>0.21516870279872488</v>
      </c>
      <c r="DP47" s="21">
        <f t="shared" si="196"/>
        <v>0.14423151489145833</v>
      </c>
      <c r="DQ47" s="21">
        <f t="shared" si="197"/>
        <v>9.702235493000437E-2</v>
      </c>
      <c r="DR47" s="21">
        <f t="shared" si="198"/>
        <v>6.5491857147403965E-2</v>
      </c>
      <c r="DS47" s="43"/>
      <c r="DT47" s="43"/>
      <c r="DU47" s="43">
        <f t="shared" si="199"/>
        <v>25.02245084224813</v>
      </c>
      <c r="DV47" s="43">
        <f t="shared" si="200"/>
        <v>16.061419880997356</v>
      </c>
      <c r="DW47" s="43">
        <f t="shared" si="201"/>
        <v>10.354200088950197</v>
      </c>
      <c r="DX47" s="43">
        <f t="shared" si="202"/>
        <v>7.0914613789726157</v>
      </c>
      <c r="DY47" s="43">
        <f t="shared" si="203"/>
        <v>6.7033422953311481</v>
      </c>
      <c r="DZ47" s="21">
        <f t="shared" si="204"/>
        <v>4.3578593252147657</v>
      </c>
      <c r="EA47" s="21">
        <f t="shared" si="205"/>
        <v>2.8446427211686998</v>
      </c>
      <c r="EB47" s="21">
        <f t="shared" si="206"/>
        <v>2.1880192897257982</v>
      </c>
      <c r="EC47" s="21">
        <f t="shared" si="207"/>
        <v>1.2266556626833347</v>
      </c>
      <c r="ED47" s="21">
        <f t="shared" si="208"/>
        <v>0.81021309401203101</v>
      </c>
      <c r="EE47" s="21">
        <f t="shared" si="209"/>
        <v>0.53718123437287935</v>
      </c>
      <c r="EF47" s="21">
        <f t="shared" si="210"/>
        <v>0.35748483203179865</v>
      </c>
      <c r="EG47" s="21">
        <f t="shared" si="211"/>
        <v>0.23877048676676182</v>
      </c>
      <c r="EH47" s="21">
        <f t="shared" si="212"/>
        <v>0.16005222213918116</v>
      </c>
      <c r="EI47" s="21">
        <f t="shared" si="213"/>
        <v>0.10766470500853882</v>
      </c>
      <c r="EJ47" s="21">
        <f t="shared" si="214"/>
        <v>7.2675637334546142E-2</v>
      </c>
      <c r="EK47" s="21"/>
      <c r="EL47" s="21"/>
      <c r="EM47" s="21">
        <f t="shared" si="215"/>
        <v>19.940877869878943</v>
      </c>
      <c r="EN47" s="21">
        <f t="shared" si="216"/>
        <v>12.799657966479135</v>
      </c>
      <c r="EO47" s="21">
        <f t="shared" si="217"/>
        <v>8.2514634843616772</v>
      </c>
      <c r="EP47" s="21">
        <f t="shared" si="218"/>
        <v>5.6513235321577042</v>
      </c>
      <c r="EQ47" s="21">
        <f t="shared" si="219"/>
        <v>5.3420238838276344</v>
      </c>
      <c r="ER47" s="21">
        <f t="shared" si="220"/>
        <v>3.4728628752663484</v>
      </c>
      <c r="ES47" s="21">
        <f t="shared" si="221"/>
        <v>2.2669511249669712</v>
      </c>
      <c r="ET47" s="21">
        <f t="shared" si="222"/>
        <v>1.7436751383159637</v>
      </c>
      <c r="EU47" s="21">
        <f t="shared" si="223"/>
        <v>0.97754576129146853</v>
      </c>
      <c r="EV47" s="21">
        <f t="shared" si="224"/>
        <v>0.64567457672819606</v>
      </c>
      <c r="EW47" s="21">
        <f t="shared" si="225"/>
        <v>0.4280901761443125</v>
      </c>
      <c r="EX47" s="21">
        <f t="shared" si="226"/>
        <v>0.28488661725510744</v>
      </c>
      <c r="EY47" s="21">
        <f t="shared" si="227"/>
        <v>0.19028084601163583</v>
      </c>
      <c r="EZ47" s="21">
        <f t="shared" si="228"/>
        <v>0.12754872952298704</v>
      </c>
      <c r="FA47" s="21">
        <f t="shared" si="229"/>
        <v>8.580009796030541E-2</v>
      </c>
      <c r="FB47" s="21">
        <f t="shared" si="230"/>
        <v>5.7916629243884049E-2</v>
      </c>
      <c r="FC47" s="21"/>
      <c r="FD47" s="43"/>
      <c r="FE47" s="43">
        <f t="shared" si="231"/>
        <v>14.135869170854974</v>
      </c>
      <c r="FF47" s="43">
        <f t="shared" si="232"/>
        <v>9.0735368636475719</v>
      </c>
      <c r="FG47" s="43">
        <f t="shared" si="233"/>
        <v>5.8493717801267451</v>
      </c>
      <c r="FH47" s="43">
        <f t="shared" si="234"/>
        <v>4.0061611436588329</v>
      </c>
      <c r="FI47" s="43">
        <f t="shared" si="235"/>
        <v>3.7869020221740337</v>
      </c>
      <c r="FJ47" s="43">
        <f t="shared" si="236"/>
        <v>2.4618743253645117</v>
      </c>
      <c r="FK47" s="43">
        <f t="shared" si="237"/>
        <v>1.6070167385990892</v>
      </c>
      <c r="FL47" s="43">
        <f t="shared" si="238"/>
        <v>1.2360721424877044</v>
      </c>
      <c r="FM47" s="43">
        <f t="shared" si="239"/>
        <v>0.69297144690972001</v>
      </c>
      <c r="FN47" s="43">
        <f t="shared" si="240"/>
        <v>0.45771161145135436</v>
      </c>
      <c r="FO47" s="43">
        <f t="shared" si="241"/>
        <v>0.30346842113932465</v>
      </c>
      <c r="FP47" s="43">
        <f t="shared" si="242"/>
        <v>0.20195299205601533</v>
      </c>
      <c r="FQ47" s="43">
        <f t="shared" si="243"/>
        <v>0.1348880005429979</v>
      </c>
      <c r="FR47" s="43">
        <f t="shared" si="244"/>
        <v>9.0417892592842899E-2</v>
      </c>
      <c r="FS47" s="43">
        <f t="shared" si="245"/>
        <v>6.0822746497307602E-2</v>
      </c>
      <c r="FT47" s="43">
        <f t="shared" si="246"/>
        <v>4.1056461964752426E-2</v>
      </c>
      <c r="FU47" s="43"/>
      <c r="FV47" s="43"/>
      <c r="FW47" s="43">
        <f t="shared" si="247"/>
        <v>2.6004973726732595E-2</v>
      </c>
      <c r="FX47" s="43">
        <f t="shared" si="248"/>
        <v>1.6692082028757452E-2</v>
      </c>
      <c r="FY47" s="43">
        <f t="shared" si="249"/>
        <v>1.076076452190926E-2</v>
      </c>
      <c r="FZ47" s="43">
        <f t="shared" si="250"/>
        <v>7.3699122442857099E-3</v>
      </c>
      <c r="GA47" s="43">
        <f t="shared" si="251"/>
        <v>6.9665534111893641E-3</v>
      </c>
      <c r="GB47" s="43">
        <f t="shared" si="252"/>
        <v>4.5289735194789932E-3</v>
      </c>
      <c r="GC47" s="43">
        <f t="shared" si="253"/>
        <v>2.9563394765884936E-3</v>
      </c>
      <c r="GD47" s="43">
        <f t="shared" si="254"/>
        <v>2.2739332970067852E-3</v>
      </c>
      <c r="GE47" s="43">
        <f t="shared" si="255"/>
        <v>1.2748210988976776E-3</v>
      </c>
      <c r="GF47" s="43">
        <f t="shared" si="256"/>
        <v>8.4202664062241011E-4</v>
      </c>
      <c r="GG47" s="43">
        <f t="shared" si="257"/>
        <v>5.5827400658829468E-4</v>
      </c>
      <c r="GH47" s="43">
        <f t="shared" si="258"/>
        <v>3.7152170757775017E-4</v>
      </c>
      <c r="GI47" s="43">
        <f t="shared" si="259"/>
        <v>2.4814596596609516E-4</v>
      </c>
      <c r="GJ47" s="43">
        <f t="shared" si="260"/>
        <v>1.6633677723555188E-4</v>
      </c>
      <c r="GK47" s="43">
        <f t="shared" si="261"/>
        <v>1.1189223000954925E-4</v>
      </c>
      <c r="GL47" s="43">
        <f t="shared" si="262"/>
        <v>7.5529293727992763E-5</v>
      </c>
      <c r="GM47" s="21"/>
      <c r="GN47" s="21"/>
      <c r="GO47" s="21"/>
      <c r="GP47" s="21"/>
    </row>
    <row r="48" spans="1:198" ht="13.2">
      <c r="A48" s="7"/>
      <c r="B48" s="7"/>
      <c r="C48" s="7"/>
      <c r="D48" s="7"/>
      <c r="E48" s="7"/>
      <c r="F48" s="7"/>
      <c r="G48" s="7"/>
      <c r="H48" s="7"/>
      <c r="I48" s="7"/>
      <c r="J48" s="7"/>
      <c r="K48" s="37"/>
      <c r="L48" s="7"/>
      <c r="M48" s="7"/>
      <c r="N48" s="7"/>
      <c r="O48" s="7"/>
      <c r="P48" s="7"/>
      <c r="Q48" s="7"/>
      <c r="R48" s="10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10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19"/>
      <c r="CF48" s="7"/>
      <c r="CG48" s="7"/>
      <c r="CH48" s="7"/>
      <c r="CI48" s="7"/>
      <c r="CJ48" s="43">
        <v>46</v>
      </c>
      <c r="CK48" s="43">
        <f t="shared" si="167"/>
        <v>3.1250418100434123</v>
      </c>
      <c r="CL48" s="43">
        <f t="shared" si="168"/>
        <v>1.9862372623495592</v>
      </c>
      <c r="CM48" s="43">
        <f t="shared" si="169"/>
        <v>1.2680217114301746</v>
      </c>
      <c r="CN48" s="43">
        <f t="shared" si="170"/>
        <v>0.86117808917663274</v>
      </c>
      <c r="CO48" s="43">
        <f t="shared" si="171"/>
        <v>0.81302784242748516</v>
      </c>
      <c r="CP48" s="21">
        <f t="shared" si="172"/>
        <v>0.52351757860645987</v>
      </c>
      <c r="CQ48" s="21">
        <f t="shared" si="173"/>
        <v>0.33850822378320633</v>
      </c>
      <c r="CR48" s="21">
        <f t="shared" si="174"/>
        <v>0.25885694982561197</v>
      </c>
      <c r="CS48" s="21">
        <f t="shared" si="175"/>
        <v>0.14326703525479839</v>
      </c>
      <c r="CT48" s="21">
        <f t="shared" si="176"/>
        <v>9.3760544524361791E-2</v>
      </c>
      <c r="CU48" s="21">
        <f t="shared" si="177"/>
        <v>6.1599261974956944E-2</v>
      </c>
      <c r="CV48" s="21">
        <f t="shared" si="178"/>
        <v>4.0623936247309103E-2</v>
      </c>
      <c r="CW48" s="21">
        <f t="shared" si="179"/>
        <v>2.6891187653669674E-2</v>
      </c>
      <c r="CX48" s="21">
        <f t="shared" si="180"/>
        <v>1.7866135602481268E-2</v>
      </c>
      <c r="CY48" s="21">
        <f t="shared" si="181"/>
        <v>1.1912855246359636E-2</v>
      </c>
      <c r="CZ48" s="21">
        <f t="shared" si="182"/>
        <v>7.9714691536871378E-3</v>
      </c>
      <c r="DA48" s="10"/>
      <c r="DB48" s="7"/>
      <c r="DC48" s="43">
        <f t="shared" si="183"/>
        <v>22.325794749419266</v>
      </c>
      <c r="DD48" s="43">
        <f t="shared" si="184"/>
        <v>14.189994290747958</v>
      </c>
      <c r="DE48" s="43">
        <f t="shared" si="185"/>
        <v>9.0589483878950574</v>
      </c>
      <c r="DF48" s="43">
        <f t="shared" si="186"/>
        <v>6.1523929695479804</v>
      </c>
      <c r="DG48" s="43">
        <f t="shared" si="187"/>
        <v>5.8083999635662691</v>
      </c>
      <c r="DH48" s="21">
        <f t="shared" si="188"/>
        <v>3.7400926829578713</v>
      </c>
      <c r="DI48" s="21">
        <f t="shared" si="189"/>
        <v>2.4183564843471208</v>
      </c>
      <c r="DJ48" s="21">
        <f t="shared" si="190"/>
        <v>1.8493151396227401</v>
      </c>
      <c r="DK48" s="21">
        <f t="shared" si="191"/>
        <v>1.0235224415803927</v>
      </c>
      <c r="DL48" s="21">
        <f t="shared" si="192"/>
        <v>0.66984021331081278</v>
      </c>
      <c r="DM48" s="21">
        <f t="shared" si="193"/>
        <v>0.44007490560566004</v>
      </c>
      <c r="DN48" s="21">
        <f t="shared" si="194"/>
        <v>0.29022384905574022</v>
      </c>
      <c r="DO48" s="21">
        <f t="shared" si="195"/>
        <v>0.19211491321314719</v>
      </c>
      <c r="DP48" s="21">
        <f t="shared" si="196"/>
        <v>0.12763850875350299</v>
      </c>
      <c r="DQ48" s="21">
        <f t="shared" si="197"/>
        <v>8.5107328885968725E-2</v>
      </c>
      <c r="DR48" s="21">
        <f t="shared" si="198"/>
        <v>5.6949440997742573E-2</v>
      </c>
      <c r="DS48" s="7"/>
      <c r="DT48" s="7"/>
      <c r="DU48" s="43">
        <f t="shared" si="199"/>
        <v>24.774703804206066</v>
      </c>
      <c r="DV48" s="43">
        <f t="shared" si="200"/>
        <v>15.746490079409169</v>
      </c>
      <c r="DW48" s="43">
        <f t="shared" si="201"/>
        <v>10.052621445582716</v>
      </c>
      <c r="DX48" s="43">
        <f t="shared" si="202"/>
        <v>6.8272469230505584</v>
      </c>
      <c r="DY48" s="43">
        <f t="shared" si="203"/>
        <v>6.445521437818412</v>
      </c>
      <c r="DZ48" s="21">
        <f t="shared" si="204"/>
        <v>4.1503422144902542</v>
      </c>
      <c r="EA48" s="21">
        <f t="shared" si="205"/>
        <v>2.6836252086497168</v>
      </c>
      <c r="EB48" s="21">
        <f t="shared" si="206"/>
        <v>2.0521659067021178</v>
      </c>
      <c r="EC48" s="21">
        <f t="shared" si="207"/>
        <v>1.1357922802623468</v>
      </c>
      <c r="ED48" s="21">
        <f t="shared" si="208"/>
        <v>0.74331476514865225</v>
      </c>
      <c r="EE48" s="21">
        <f t="shared" si="209"/>
        <v>0.4883465767026175</v>
      </c>
      <c r="EF48" s="21">
        <f t="shared" si="210"/>
        <v>0.3220584072358546</v>
      </c>
      <c r="EG48" s="21">
        <f t="shared" si="211"/>
        <v>0.2131879346131802</v>
      </c>
      <c r="EH48" s="21">
        <f t="shared" si="212"/>
        <v>0.14163913463644356</v>
      </c>
      <c r="EI48" s="21">
        <f t="shared" si="213"/>
        <v>9.4442723691700717E-2</v>
      </c>
      <c r="EJ48" s="21">
        <f t="shared" si="214"/>
        <v>6.3196206377866215E-2</v>
      </c>
      <c r="EK48" s="21"/>
      <c r="EL48" s="21"/>
      <c r="EM48" s="21">
        <f t="shared" si="215"/>
        <v>19.743443435523702</v>
      </c>
      <c r="EN48" s="21">
        <f t="shared" si="216"/>
        <v>12.548684280861895</v>
      </c>
      <c r="EO48" s="21">
        <f t="shared" si="217"/>
        <v>8.011129596467649</v>
      </c>
      <c r="EP48" s="21">
        <f t="shared" si="218"/>
        <v>5.4407658921321884</v>
      </c>
      <c r="EQ48" s="21">
        <f t="shared" si="219"/>
        <v>5.1365614267573401</v>
      </c>
      <c r="ER48" s="21">
        <f t="shared" si="220"/>
        <v>3.3074884526346184</v>
      </c>
      <c r="ES48" s="21">
        <f t="shared" si="221"/>
        <v>2.1386331367612939</v>
      </c>
      <c r="ET48" s="21">
        <f t="shared" si="222"/>
        <v>1.63541093445504</v>
      </c>
      <c r="EU48" s="21">
        <f t="shared" si="223"/>
        <v>0.90513496415876704</v>
      </c>
      <c r="EV48" s="21">
        <f t="shared" si="224"/>
        <v>0.59236199699834502</v>
      </c>
      <c r="EW48" s="21">
        <f t="shared" si="225"/>
        <v>0.38917288740392042</v>
      </c>
      <c r="EX48" s="21">
        <f t="shared" si="226"/>
        <v>0.25665461013973645</v>
      </c>
      <c r="EY48" s="21">
        <f t="shared" si="227"/>
        <v>0.16989361251038912</v>
      </c>
      <c r="EZ48" s="21">
        <f t="shared" si="228"/>
        <v>0.11287498187874964</v>
      </c>
      <c r="FA48" s="21">
        <f t="shared" si="229"/>
        <v>7.526324382482931E-2</v>
      </c>
      <c r="FB48" s="21">
        <f t="shared" si="230"/>
        <v>5.0362286299029606E-2</v>
      </c>
      <c r="FC48" s="21"/>
      <c r="FD48" s="43"/>
      <c r="FE48" s="43">
        <f t="shared" si="231"/>
        <v>13.995910070153437</v>
      </c>
      <c r="FF48" s="43">
        <f t="shared" si="232"/>
        <v>8.8956243761250704</v>
      </c>
      <c r="FG48" s="43">
        <f t="shared" si="233"/>
        <v>5.6790017282783936</v>
      </c>
      <c r="FH48" s="43">
        <f t="shared" si="234"/>
        <v>3.8568991466822302</v>
      </c>
      <c r="FI48" s="43">
        <f t="shared" si="235"/>
        <v>3.6412519443981095</v>
      </c>
      <c r="FJ48" s="43">
        <f t="shared" si="236"/>
        <v>2.3446422146328687</v>
      </c>
      <c r="FK48" s="43">
        <f t="shared" si="237"/>
        <v>1.5160535269802728</v>
      </c>
      <c r="FL48" s="43">
        <f t="shared" si="238"/>
        <v>1.1593248381989347</v>
      </c>
      <c r="FM48" s="43">
        <f t="shared" si="239"/>
        <v>0.64164022862011094</v>
      </c>
      <c r="FN48" s="43">
        <f t="shared" si="240"/>
        <v>0.4199189095883985</v>
      </c>
      <c r="FO48" s="43">
        <f t="shared" si="241"/>
        <v>0.27588038285393152</v>
      </c>
      <c r="FP48" s="43">
        <f t="shared" si="242"/>
        <v>0.18193963248289668</v>
      </c>
      <c r="FQ48" s="43">
        <f t="shared" si="243"/>
        <v>0.12043571477053383</v>
      </c>
      <c r="FR48" s="43">
        <f t="shared" si="244"/>
        <v>8.0015834152958348E-2</v>
      </c>
      <c r="FS48" s="43">
        <f t="shared" si="245"/>
        <v>5.3353286401147011E-2</v>
      </c>
      <c r="FT48" s="43">
        <f t="shared" si="246"/>
        <v>3.5701271273697759E-2</v>
      </c>
      <c r="FU48" s="43"/>
      <c r="FV48" s="43"/>
      <c r="FW48" s="43">
        <f t="shared" si="247"/>
        <v>2.5747498739339198E-2</v>
      </c>
      <c r="FX48" s="43">
        <f t="shared" si="248"/>
        <v>1.6364786302703382E-2</v>
      </c>
      <c r="FY48" s="43">
        <f t="shared" si="249"/>
        <v>1.0447344196028408E-2</v>
      </c>
      <c r="FZ48" s="43">
        <f t="shared" si="250"/>
        <v>7.0953232350878109E-3</v>
      </c>
      <c r="GA48" s="43">
        <f t="shared" si="251"/>
        <v>6.698609049220542E-3</v>
      </c>
      <c r="GB48" s="43">
        <f t="shared" si="252"/>
        <v>4.3133081137895187E-3</v>
      </c>
      <c r="GC48" s="43">
        <f t="shared" si="253"/>
        <v>2.7889995062155598E-3</v>
      </c>
      <c r="GD48" s="43">
        <f t="shared" si="254"/>
        <v>2.1327455421185377E-3</v>
      </c>
      <c r="GE48" s="43">
        <f t="shared" si="255"/>
        <v>1.1803899063867382E-3</v>
      </c>
      <c r="GF48" s="43">
        <f t="shared" si="256"/>
        <v>7.725015051581745E-4</v>
      </c>
      <c r="GG48" s="43">
        <f t="shared" si="257"/>
        <v>5.0752182417117687E-4</v>
      </c>
      <c r="GH48" s="43">
        <f t="shared" si="258"/>
        <v>3.3470424106103616E-4</v>
      </c>
      <c r="GI48" s="43">
        <f t="shared" si="259"/>
        <v>2.2155889818401353E-4</v>
      </c>
      <c r="GJ48" s="43">
        <f t="shared" si="260"/>
        <v>1.4720068781907253E-4</v>
      </c>
      <c r="GK48" s="43">
        <f t="shared" si="261"/>
        <v>9.8151078955744953E-5</v>
      </c>
      <c r="GL48" s="43">
        <f t="shared" si="262"/>
        <v>6.5677646719993708E-5</v>
      </c>
      <c r="GM48" s="10"/>
      <c r="GN48" s="10"/>
      <c r="GO48" s="10"/>
      <c r="GP48" s="10"/>
    </row>
    <row r="49" spans="1:198" ht="13.2">
      <c r="A49" s="7"/>
      <c r="B49" s="7"/>
      <c r="C49" s="7"/>
      <c r="D49" s="7"/>
      <c r="E49" s="7"/>
      <c r="F49" s="7"/>
      <c r="G49" s="7"/>
      <c r="H49" s="7"/>
      <c r="I49" s="7"/>
      <c r="J49" s="7"/>
      <c r="K49" s="37"/>
      <c r="L49" s="7"/>
      <c r="M49" s="7"/>
      <c r="N49" s="7"/>
      <c r="O49" s="7"/>
      <c r="P49" s="7"/>
      <c r="Q49" s="7"/>
      <c r="R49" s="10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10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19"/>
      <c r="CF49" s="7"/>
      <c r="CG49" s="7"/>
      <c r="CH49" s="7"/>
      <c r="CI49" s="7"/>
      <c r="CJ49" s="43">
        <v>47</v>
      </c>
      <c r="CK49" s="43">
        <f t="shared" si="167"/>
        <v>3.0941008020231817</v>
      </c>
      <c r="CL49" s="43">
        <f t="shared" si="168"/>
        <v>1.947291433676039</v>
      </c>
      <c r="CM49" s="43">
        <f t="shared" si="169"/>
        <v>1.2310890402234704</v>
      </c>
      <c r="CN49" s="43">
        <f t="shared" si="170"/>
        <v>0.82909222025284768</v>
      </c>
      <c r="CO49" s="43">
        <f t="shared" si="171"/>
        <v>0.78175754079565885</v>
      </c>
      <c r="CP49" s="21">
        <f t="shared" si="172"/>
        <v>0.49858817010139017</v>
      </c>
      <c r="CQ49" s="21">
        <f t="shared" si="173"/>
        <v>0.31934738092755305</v>
      </c>
      <c r="CR49" s="21">
        <f t="shared" si="174"/>
        <v>0.24278460872782961</v>
      </c>
      <c r="CS49" s="21">
        <f t="shared" si="175"/>
        <v>0.13265466227296147</v>
      </c>
      <c r="CT49" s="21">
        <f t="shared" si="176"/>
        <v>8.6018848187487881E-2</v>
      </c>
      <c r="CU49" s="21">
        <f t="shared" si="177"/>
        <v>5.5999329068142679E-2</v>
      </c>
      <c r="CV49" s="21">
        <f t="shared" si="178"/>
        <v>3.6598140763341537E-2</v>
      </c>
      <c r="CW49" s="21">
        <f t="shared" si="179"/>
        <v>2.4009988976490784E-2</v>
      </c>
      <c r="CX49" s="21">
        <f t="shared" si="180"/>
        <v>1.581073947122236E-2</v>
      </c>
      <c r="CY49" s="21">
        <f t="shared" si="181"/>
        <v>1.0449873023122487E-2</v>
      </c>
      <c r="CZ49" s="21">
        <f t="shared" si="182"/>
        <v>6.9317123075540357E-3</v>
      </c>
      <c r="DA49" s="10"/>
      <c r="DB49" s="7"/>
      <c r="DC49" s="43">
        <f t="shared" si="183"/>
        <v>22.104747276652748</v>
      </c>
      <c r="DD49" s="43">
        <f t="shared" si="184"/>
        <v>13.911759108576433</v>
      </c>
      <c r="DE49" s="43">
        <f t="shared" si="185"/>
        <v>8.7950955222282108</v>
      </c>
      <c r="DF49" s="43">
        <f t="shared" si="186"/>
        <v>5.923166428755156</v>
      </c>
      <c r="DG49" s="43">
        <f t="shared" si="187"/>
        <v>5.5849999649675661</v>
      </c>
      <c r="DH49" s="21">
        <f t="shared" si="188"/>
        <v>3.561993031388448</v>
      </c>
      <c r="DI49" s="21">
        <f t="shared" si="189"/>
        <v>2.2814683814595473</v>
      </c>
      <c r="DJ49" s="21">
        <f t="shared" si="190"/>
        <v>1.7344917835516227</v>
      </c>
      <c r="DK49" s="21">
        <f t="shared" si="191"/>
        <v>0.9477059644262894</v>
      </c>
      <c r="DL49" s="21">
        <f t="shared" si="192"/>
        <v>0.6145323057897365</v>
      </c>
      <c r="DM49" s="21">
        <f t="shared" si="193"/>
        <v>0.40006809600514548</v>
      </c>
      <c r="DN49" s="21">
        <f t="shared" si="194"/>
        <v>0.2614629270772435</v>
      </c>
      <c r="DO49" s="21">
        <f t="shared" si="195"/>
        <v>0.17153117251173858</v>
      </c>
      <c r="DP49" s="21">
        <f t="shared" si="196"/>
        <v>0.11295443252522389</v>
      </c>
      <c r="DQ49" s="21">
        <f t="shared" si="197"/>
        <v>7.4655551654358526E-2</v>
      </c>
      <c r="DR49" s="21">
        <f t="shared" si="198"/>
        <v>4.9521253041515292E-2</v>
      </c>
      <c r="DS49" s="7"/>
      <c r="DT49" s="7"/>
      <c r="DU49" s="43">
        <f t="shared" si="199"/>
        <v>24.529409707134729</v>
      </c>
      <c r="DV49" s="43">
        <f t="shared" si="200"/>
        <v>15.437735371969779</v>
      </c>
      <c r="DW49" s="43">
        <f t="shared" si="201"/>
        <v>9.7598266461968102</v>
      </c>
      <c r="DX49" s="43">
        <f t="shared" si="202"/>
        <v>6.5728765986815825</v>
      </c>
      <c r="DY49" s="43">
        <f t="shared" si="203"/>
        <v>6.1976167671330886</v>
      </c>
      <c r="DZ49" s="21">
        <f t="shared" si="204"/>
        <v>3.9527068709430981</v>
      </c>
      <c r="EA49" s="21">
        <f t="shared" si="205"/>
        <v>2.5317218949525619</v>
      </c>
      <c r="EB49" s="21">
        <f t="shared" si="206"/>
        <v>1.9247476146146294</v>
      </c>
      <c r="EC49" s="21">
        <f t="shared" si="207"/>
        <v>1.0516595187614319</v>
      </c>
      <c r="ED49" s="21">
        <f t="shared" si="208"/>
        <v>0.68194015151252496</v>
      </c>
      <c r="EE49" s="21">
        <f t="shared" si="209"/>
        <v>0.44395143336601589</v>
      </c>
      <c r="EF49" s="21">
        <f t="shared" si="210"/>
        <v>0.29014270922149066</v>
      </c>
      <c r="EG49" s="21">
        <f t="shared" si="211"/>
        <v>0.19034637019033948</v>
      </c>
      <c r="EH49" s="21">
        <f t="shared" si="212"/>
        <v>0.1253443669349058</v>
      </c>
      <c r="EI49" s="21">
        <f t="shared" si="213"/>
        <v>8.2844494466404128E-2</v>
      </c>
      <c r="EJ49" s="21">
        <f t="shared" si="214"/>
        <v>5.4953222937274983E-2</v>
      </c>
      <c r="EK49" s="21"/>
      <c r="EL49" s="21"/>
      <c r="EM49" s="21">
        <f t="shared" si="215"/>
        <v>19.547963797548228</v>
      </c>
      <c r="EN49" s="21">
        <f t="shared" si="216"/>
        <v>12.302631647903823</v>
      </c>
      <c r="EO49" s="21">
        <f t="shared" si="217"/>
        <v>7.7777957247258716</v>
      </c>
      <c r="EP49" s="21">
        <f t="shared" si="218"/>
        <v>5.2380532320517847</v>
      </c>
      <c r="EQ49" s="21">
        <f t="shared" si="219"/>
        <v>4.9390013718820578</v>
      </c>
      <c r="ER49" s="21">
        <f t="shared" si="220"/>
        <v>3.1499890025091593</v>
      </c>
      <c r="ES49" s="21">
        <f t="shared" si="221"/>
        <v>2.0175784309068803</v>
      </c>
      <c r="ET49" s="21">
        <f t="shared" si="222"/>
        <v>1.5338688186597635</v>
      </c>
      <c r="EU49" s="21">
        <f t="shared" si="223"/>
        <v>0.83808792977663604</v>
      </c>
      <c r="EV49" s="21">
        <f t="shared" si="224"/>
        <v>0.54345137339297711</v>
      </c>
      <c r="EW49" s="21">
        <f t="shared" si="225"/>
        <v>0.353793534003564</v>
      </c>
      <c r="EX49" s="21">
        <f t="shared" si="226"/>
        <v>0.23122036949525807</v>
      </c>
      <c r="EY49" s="21">
        <f t="shared" si="227"/>
        <v>0.15169072545570458</v>
      </c>
      <c r="EZ49" s="21">
        <f t="shared" si="228"/>
        <v>9.9889364494468696E-2</v>
      </c>
      <c r="FA49" s="21">
        <f t="shared" si="229"/>
        <v>6.6020389320025699E-2</v>
      </c>
      <c r="FB49" s="21">
        <f t="shared" si="230"/>
        <v>4.3793292433938799E-2</v>
      </c>
      <c r="FC49" s="21"/>
      <c r="FD49" s="43"/>
      <c r="FE49" s="43">
        <f t="shared" si="231"/>
        <v>13.85733670312222</v>
      </c>
      <c r="FF49" s="43">
        <f t="shared" si="232"/>
        <v>8.7212003687500719</v>
      </c>
      <c r="FG49" s="43">
        <f t="shared" si="233"/>
        <v>5.5135939109498953</v>
      </c>
      <c r="FH49" s="43">
        <f t="shared" si="234"/>
        <v>3.7131983697720523</v>
      </c>
      <c r="FI49" s="43">
        <f t="shared" si="235"/>
        <v>3.50120379269049</v>
      </c>
      <c r="FJ49" s="43">
        <f t="shared" si="236"/>
        <v>2.2329925853646362</v>
      </c>
      <c r="FK49" s="43">
        <f t="shared" si="237"/>
        <v>1.4302391763964835</v>
      </c>
      <c r="FL49" s="43">
        <f t="shared" si="238"/>
        <v>1.0873427482638669</v>
      </c>
      <c r="FM49" s="43">
        <f t="shared" si="239"/>
        <v>0.594111322796399</v>
      </c>
      <c r="FN49" s="43">
        <f t="shared" si="240"/>
        <v>0.38524670604440231</v>
      </c>
      <c r="FO49" s="43">
        <f t="shared" si="241"/>
        <v>0.25080034804902862</v>
      </c>
      <c r="FP49" s="43">
        <f t="shared" si="242"/>
        <v>0.16390957881342047</v>
      </c>
      <c r="FQ49" s="43">
        <f t="shared" si="243"/>
        <v>0.10753188818797664</v>
      </c>
      <c r="FR49" s="43">
        <f t="shared" si="244"/>
        <v>7.0810472701733046E-2</v>
      </c>
      <c r="FS49" s="43">
        <f t="shared" si="245"/>
        <v>4.6801128422058781E-2</v>
      </c>
      <c r="FT49" s="43">
        <f t="shared" si="246"/>
        <v>3.1044583716258928E-2</v>
      </c>
      <c r="FU49" s="43"/>
      <c r="FV49" s="43"/>
      <c r="FW49" s="43">
        <f t="shared" si="247"/>
        <v>2.549257300924674E-2</v>
      </c>
      <c r="FX49" s="43">
        <f t="shared" si="248"/>
        <v>1.6043908139905281E-2</v>
      </c>
      <c r="FY49" s="43">
        <f t="shared" si="249"/>
        <v>1.0143052617503307E-2</v>
      </c>
      <c r="FZ49" s="43">
        <f t="shared" si="250"/>
        <v>6.8309648937015617E-3</v>
      </c>
      <c r="GA49" s="43">
        <f t="shared" si="251"/>
        <v>6.4409702396351371E-3</v>
      </c>
      <c r="GB49" s="43">
        <f t="shared" si="252"/>
        <v>4.1079124893233501E-3</v>
      </c>
      <c r="GC49" s="43">
        <f t="shared" si="253"/>
        <v>2.6311316096373199E-3</v>
      </c>
      <c r="GD49" s="43">
        <f t="shared" si="254"/>
        <v>2.0003240875244212E-3</v>
      </c>
      <c r="GE49" s="43">
        <f t="shared" si="255"/>
        <v>1.0929536170247575E-3</v>
      </c>
      <c r="GF49" s="43">
        <f t="shared" si="256"/>
        <v>7.0871697720933436E-4</v>
      </c>
      <c r="GG49" s="43">
        <f t="shared" si="257"/>
        <v>4.6138347651925168E-4</v>
      </c>
      <c r="GH49" s="43">
        <f t="shared" si="258"/>
        <v>3.0153535230723982E-4</v>
      </c>
      <c r="GI49" s="43">
        <f t="shared" si="259"/>
        <v>1.9782044480715498E-4</v>
      </c>
      <c r="GJ49" s="43">
        <f t="shared" si="260"/>
        <v>1.3026609541510841E-4</v>
      </c>
      <c r="GK49" s="43">
        <f t="shared" si="261"/>
        <v>8.6097437680478028E-5</v>
      </c>
      <c r="GL49" s="43">
        <f t="shared" si="262"/>
        <v>5.7110997147820627E-5</v>
      </c>
      <c r="GM49" s="10"/>
      <c r="GN49" s="10"/>
      <c r="GO49" s="10"/>
      <c r="GP49" s="10"/>
    </row>
    <row r="50" spans="1:198" ht="13.2">
      <c r="A50" s="7"/>
      <c r="B50" s="7"/>
      <c r="C50" s="7"/>
      <c r="D50" s="7"/>
      <c r="E50" s="7"/>
      <c r="F50" s="7"/>
      <c r="G50" s="7"/>
      <c r="H50" s="7"/>
      <c r="I50" s="7"/>
      <c r="J50" s="7"/>
      <c r="K50" s="37"/>
      <c r="L50" s="7"/>
      <c r="M50" s="7"/>
      <c r="N50" s="7"/>
      <c r="O50" s="7"/>
      <c r="P50" s="7"/>
      <c r="Q50" s="7"/>
      <c r="R50" s="10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10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19"/>
      <c r="CF50" s="7"/>
      <c r="CG50" s="7"/>
      <c r="CH50" s="7"/>
      <c r="CI50" s="7"/>
      <c r="CJ50" s="43">
        <v>48</v>
      </c>
      <c r="CK50" s="43">
        <f t="shared" si="167"/>
        <v>3.0634661406170105</v>
      </c>
      <c r="CL50" s="43">
        <f t="shared" si="168"/>
        <v>1.9091092487019987</v>
      </c>
      <c r="CM50" s="43">
        <f t="shared" si="169"/>
        <v>1.1952320778868646</v>
      </c>
      <c r="CN50" s="43">
        <f t="shared" si="170"/>
        <v>0.79820181019817804</v>
      </c>
      <c r="CO50" s="43">
        <f t="shared" si="171"/>
        <v>0.75168994307274883</v>
      </c>
      <c r="CP50" s="21">
        <f t="shared" si="172"/>
        <v>0.47484587628703828</v>
      </c>
      <c r="CQ50" s="21">
        <f t="shared" si="173"/>
        <v>0.30127111408259727</v>
      </c>
      <c r="CR50" s="21">
        <f t="shared" si="174"/>
        <v>0.22771019389216807</v>
      </c>
      <c r="CS50" s="21">
        <f t="shared" si="175"/>
        <v>0.12282839099348286</v>
      </c>
      <c r="CT50" s="21">
        <f t="shared" si="176"/>
        <v>7.8916374483933821E-2</v>
      </c>
      <c r="CU50" s="21">
        <f t="shared" si="177"/>
        <v>5.0908480971038797E-2</v>
      </c>
      <c r="CV50" s="21">
        <f t="shared" si="178"/>
        <v>3.2971297984992369E-2</v>
      </c>
      <c r="CW50" s="21">
        <f t="shared" si="179"/>
        <v>2.1437490157581052E-2</v>
      </c>
      <c r="CX50" s="21">
        <f t="shared" si="180"/>
        <v>1.39918048417897E-2</v>
      </c>
      <c r="CY50" s="21">
        <f t="shared" si="181"/>
        <v>9.1665552834407759E-3</v>
      </c>
      <c r="CZ50" s="21">
        <f t="shared" si="182"/>
        <v>6.0275759196122061E-3</v>
      </c>
      <c r="DA50" s="10"/>
      <c r="DB50" s="7"/>
      <c r="DC50" s="43">
        <f t="shared" si="183"/>
        <v>21.885888392725484</v>
      </c>
      <c r="DD50" s="43">
        <f t="shared" si="184"/>
        <v>13.638979518212189</v>
      </c>
      <c r="DE50" s="43">
        <f t="shared" si="185"/>
        <v>8.5389276914836998</v>
      </c>
      <c r="DF50" s="43">
        <f t="shared" si="186"/>
        <v>5.7024804358863532</v>
      </c>
      <c r="DG50" s="43">
        <f t="shared" si="187"/>
        <v>5.3701922740072749</v>
      </c>
      <c r="DH50" s="21">
        <f t="shared" si="188"/>
        <v>3.3923743156080457</v>
      </c>
      <c r="DI50" s="21">
        <f t="shared" si="189"/>
        <v>2.1523286617542903</v>
      </c>
      <c r="DJ50" s="21">
        <f t="shared" si="190"/>
        <v>1.6267977711045043</v>
      </c>
      <c r="DK50" s="21">
        <f t="shared" si="191"/>
        <v>0.87750552261693482</v>
      </c>
      <c r="DL50" s="21">
        <f t="shared" si="192"/>
        <v>0.56379110622911599</v>
      </c>
      <c r="DM50" s="21">
        <f t="shared" si="193"/>
        <v>0.36369826909558678</v>
      </c>
      <c r="DN50" s="21">
        <f t="shared" si="194"/>
        <v>0.23555218655607515</v>
      </c>
      <c r="DO50" s="21">
        <f t="shared" si="195"/>
        <v>0.15315283259976656</v>
      </c>
      <c r="DP50" s="21">
        <f t="shared" si="196"/>
        <v>9.9959674801083087E-2</v>
      </c>
      <c r="DQ50" s="21">
        <f t="shared" si="197"/>
        <v>6.5487326012595187E-2</v>
      </c>
      <c r="DR50" s="21">
        <f t="shared" si="198"/>
        <v>4.3061959166535047E-2</v>
      </c>
      <c r="DS50" s="7"/>
      <c r="DT50" s="7"/>
      <c r="DU50" s="43">
        <f t="shared" si="199"/>
        <v>24.286544264489823</v>
      </c>
      <c r="DV50" s="43">
        <f t="shared" si="200"/>
        <v>15.135034678401741</v>
      </c>
      <c r="DW50" s="43">
        <f t="shared" si="201"/>
        <v>9.4755598506765164</v>
      </c>
      <c r="DX50" s="43">
        <f t="shared" si="202"/>
        <v>6.3279836321185909</v>
      </c>
      <c r="DY50" s="43">
        <f t="shared" si="203"/>
        <v>5.9592468914741232</v>
      </c>
      <c r="DZ50" s="21">
        <f t="shared" si="204"/>
        <v>3.7644827342315224</v>
      </c>
      <c r="EA50" s="21">
        <f t="shared" si="205"/>
        <v>2.3884168820307194</v>
      </c>
      <c r="EB50" s="21">
        <f t="shared" si="206"/>
        <v>1.8052406814993709</v>
      </c>
      <c r="EC50" s="21">
        <f t="shared" si="207"/>
        <v>0.97375881366799277</v>
      </c>
      <c r="ED50" s="21">
        <f t="shared" si="208"/>
        <v>0.62563316652525225</v>
      </c>
      <c r="EE50" s="21">
        <f t="shared" si="209"/>
        <v>0.40359221215092356</v>
      </c>
      <c r="EF50" s="21">
        <f t="shared" si="210"/>
        <v>0.26138982812746903</v>
      </c>
      <c r="EG50" s="21">
        <f t="shared" si="211"/>
        <v>0.16995211624137449</v>
      </c>
      <c r="EH50" s="21">
        <f t="shared" si="212"/>
        <v>0.11092421852646531</v>
      </c>
      <c r="EI50" s="21">
        <f t="shared" si="213"/>
        <v>7.2670609181056237E-2</v>
      </c>
      <c r="EJ50" s="21">
        <f t="shared" si="214"/>
        <v>4.7785411249804344E-2</v>
      </c>
      <c r="EK50" s="21"/>
      <c r="EL50" s="21"/>
      <c r="EM50" s="21">
        <f t="shared" si="215"/>
        <v>19.354419601532893</v>
      </c>
      <c r="EN50" s="21">
        <f t="shared" si="216"/>
        <v>12.061403576376295</v>
      </c>
      <c r="EO50" s="21">
        <f t="shared" si="217"/>
        <v>7.55125798517075</v>
      </c>
      <c r="EP50" s="21">
        <f t="shared" si="218"/>
        <v>5.0428932627821164</v>
      </c>
      <c r="EQ50" s="21">
        <f t="shared" si="219"/>
        <v>4.7490397806558242</v>
      </c>
      <c r="ER50" s="21">
        <f t="shared" si="220"/>
        <v>2.9999895261991996</v>
      </c>
      <c r="ES50" s="21">
        <f t="shared" si="221"/>
        <v>1.9033758782140382</v>
      </c>
      <c r="ET50" s="21">
        <f t="shared" si="222"/>
        <v>1.4386314187392266</v>
      </c>
      <c r="EU50" s="21">
        <f t="shared" si="223"/>
        <v>0.77600734238577418</v>
      </c>
      <c r="EV50" s="21">
        <f t="shared" si="224"/>
        <v>0.49857924164493306</v>
      </c>
      <c r="EW50" s="21">
        <f t="shared" si="225"/>
        <v>0.32163048545778544</v>
      </c>
      <c r="EX50" s="21">
        <f t="shared" si="226"/>
        <v>0.20830663918491713</v>
      </c>
      <c r="EY50" s="21">
        <f t="shared" si="227"/>
        <v>0.13543814772830765</v>
      </c>
      <c r="EZ50" s="21">
        <f t="shared" si="228"/>
        <v>8.8397667694220083E-2</v>
      </c>
      <c r="FA50" s="21">
        <f t="shared" si="229"/>
        <v>5.7912622210548853E-2</v>
      </c>
      <c r="FB50" s="21">
        <f t="shared" si="230"/>
        <v>3.8081123855598961E-2</v>
      </c>
      <c r="FC50" s="21"/>
      <c r="FD50" s="43"/>
      <c r="FE50" s="43">
        <f t="shared" si="231"/>
        <v>13.720135349625956</v>
      </c>
      <c r="FF50" s="43">
        <f t="shared" si="232"/>
        <v>8.5501964399510495</v>
      </c>
      <c r="FG50" s="43">
        <f t="shared" si="233"/>
        <v>5.3530037970387339</v>
      </c>
      <c r="FH50" s="43">
        <f t="shared" si="234"/>
        <v>3.5748516123732084</v>
      </c>
      <c r="FI50" s="43">
        <f t="shared" si="235"/>
        <v>3.3665421083562399</v>
      </c>
      <c r="FJ50" s="43">
        <f t="shared" si="236"/>
        <v>2.1266596051091775</v>
      </c>
      <c r="FK50" s="43">
        <f t="shared" si="237"/>
        <v>1.3492822418834751</v>
      </c>
      <c r="FL50" s="43">
        <f t="shared" si="238"/>
        <v>1.019830002123304</v>
      </c>
      <c r="FM50" s="43">
        <f t="shared" si="239"/>
        <v>0.55010307666333247</v>
      </c>
      <c r="FN50" s="43">
        <f t="shared" si="240"/>
        <v>0.35343734499486446</v>
      </c>
      <c r="FO50" s="43">
        <f t="shared" si="241"/>
        <v>0.22800031640820784</v>
      </c>
      <c r="FP50" s="43">
        <f t="shared" si="242"/>
        <v>0.14766628721929767</v>
      </c>
      <c r="FQ50" s="43">
        <f t="shared" si="243"/>
        <v>9.6010614453550552E-2</v>
      </c>
      <c r="FR50" s="43">
        <f t="shared" si="244"/>
        <v>6.266413513427703E-2</v>
      </c>
      <c r="FS50" s="43">
        <f t="shared" si="245"/>
        <v>4.1053621422858573E-2</v>
      </c>
      <c r="FT50" s="43">
        <f t="shared" si="246"/>
        <v>2.6995290188051246E-2</v>
      </c>
      <c r="FU50" s="43"/>
      <c r="FV50" s="43"/>
      <c r="FW50" s="43">
        <f t="shared" si="247"/>
        <v>2.5240171296283895E-2</v>
      </c>
      <c r="FX50" s="43">
        <f t="shared" si="248"/>
        <v>1.572932170578949E-2</v>
      </c>
      <c r="FY50" s="43">
        <f t="shared" si="249"/>
        <v>9.8476239004886487E-3</v>
      </c>
      <c r="FZ50" s="43">
        <f t="shared" si="250"/>
        <v>6.5764560447689998E-3</v>
      </c>
      <c r="GA50" s="43">
        <f t="shared" si="251"/>
        <v>6.1932406150337843E-3</v>
      </c>
      <c r="GB50" s="43">
        <f t="shared" si="252"/>
        <v>3.9122976088793813E-3</v>
      </c>
      <c r="GC50" s="43">
        <f t="shared" si="253"/>
        <v>2.4821996317333211E-3</v>
      </c>
      <c r="GD50" s="43">
        <f t="shared" si="254"/>
        <v>1.8761246365826493E-3</v>
      </c>
      <c r="GE50" s="43">
        <f t="shared" si="255"/>
        <v>1.0119940898377386E-3</v>
      </c>
      <c r="GF50" s="43">
        <f t="shared" si="256"/>
        <v>6.501990616599397E-4</v>
      </c>
      <c r="GG50" s="43">
        <f t="shared" si="257"/>
        <v>4.1943952410841061E-4</v>
      </c>
      <c r="GH50" s="43">
        <f t="shared" si="258"/>
        <v>2.716534705470628E-4</v>
      </c>
      <c r="GI50" s="43">
        <f t="shared" si="259"/>
        <v>1.7662539714924545E-4</v>
      </c>
      <c r="GJ50" s="43">
        <f t="shared" si="260"/>
        <v>1.1527973045584816E-4</v>
      </c>
      <c r="GK50" s="43">
        <f t="shared" si="261"/>
        <v>7.5524068140770184E-5</v>
      </c>
      <c r="GL50" s="43">
        <f t="shared" si="262"/>
        <v>4.9661736650278819E-5</v>
      </c>
      <c r="GM50" s="10"/>
      <c r="GN50" s="10"/>
      <c r="GO50" s="10"/>
      <c r="GP50" s="10"/>
    </row>
    <row r="51" spans="1:198" ht="13.2">
      <c r="A51" s="7"/>
      <c r="B51" s="7"/>
      <c r="C51" s="7"/>
      <c r="D51" s="7"/>
      <c r="E51" s="7"/>
      <c r="F51" s="7"/>
      <c r="G51" s="7"/>
      <c r="H51" s="7"/>
      <c r="I51" s="7"/>
      <c r="J51" s="7"/>
      <c r="K51" s="37"/>
      <c r="L51" s="7"/>
      <c r="M51" s="7"/>
      <c r="N51" s="7"/>
      <c r="O51" s="7"/>
      <c r="P51" s="7"/>
      <c r="Q51" s="7"/>
      <c r="R51" s="10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10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19"/>
      <c r="CF51" s="7"/>
      <c r="CG51" s="7"/>
      <c r="CH51" s="7"/>
      <c r="CI51" s="7"/>
      <c r="CJ51" s="43">
        <v>49</v>
      </c>
      <c r="CK51" s="43">
        <f t="shared" si="167"/>
        <v>3.0331347926901091</v>
      </c>
      <c r="CL51" s="43">
        <f t="shared" si="168"/>
        <v>1.8716757340215673</v>
      </c>
      <c r="CM51" s="43">
        <f t="shared" si="169"/>
        <v>1.1604194930940435</v>
      </c>
      <c r="CN51" s="43">
        <f t="shared" si="170"/>
        <v>0.76846231847326274</v>
      </c>
      <c r="CO51" s="43">
        <f t="shared" si="171"/>
        <v>0.72277879141610457</v>
      </c>
      <c r="CP51" s="21">
        <f t="shared" si="172"/>
        <v>0.45223416789241738</v>
      </c>
      <c r="CQ51" s="21">
        <f t="shared" si="173"/>
        <v>0.28421803215339364</v>
      </c>
      <c r="CR51" s="21">
        <f t="shared" si="174"/>
        <v>0.21357174441208782</v>
      </c>
      <c r="CS51" s="21">
        <f t="shared" si="175"/>
        <v>0.11372999166063227</v>
      </c>
      <c r="CT51" s="21">
        <f t="shared" si="176"/>
        <v>7.2400343563242042E-2</v>
      </c>
      <c r="CU51" s="21">
        <f t="shared" si="177"/>
        <v>4.6280437246398902E-2</v>
      </c>
      <c r="CV51" s="21">
        <f t="shared" si="178"/>
        <v>2.9703872058551684E-2</v>
      </c>
      <c r="CW51" s="21">
        <f t="shared" si="179"/>
        <v>1.9140616212125938E-2</v>
      </c>
      <c r="CX51" s="21">
        <f t="shared" si="180"/>
        <v>1.2382128178574958E-2</v>
      </c>
      <c r="CY51" s="21">
        <f t="shared" si="181"/>
        <v>8.0408379679305034E-3</v>
      </c>
      <c r="CZ51" s="21">
        <f t="shared" si="182"/>
        <v>5.2413703648801786E-3</v>
      </c>
      <c r="DA51" s="10"/>
      <c r="DB51" s="7"/>
      <c r="DC51" s="43">
        <f t="shared" si="183"/>
        <v>21.669196428441072</v>
      </c>
      <c r="DD51" s="43">
        <f t="shared" si="184"/>
        <v>13.371548547266849</v>
      </c>
      <c r="DE51" s="43">
        <f t="shared" si="185"/>
        <v>8.2902210596929145</v>
      </c>
      <c r="DF51" s="43">
        <f t="shared" si="186"/>
        <v>5.4900167862581624</v>
      </c>
      <c r="DG51" s="43">
        <f t="shared" si="187"/>
        <v>5.1636464173146868</v>
      </c>
      <c r="DH51" s="21">
        <f t="shared" si="188"/>
        <v>3.2308326815314721</v>
      </c>
      <c r="DI51" s="21">
        <f t="shared" si="189"/>
        <v>2.0304987375040473</v>
      </c>
      <c r="DJ51" s="21">
        <f t="shared" si="190"/>
        <v>1.5257904437296044</v>
      </c>
      <c r="DK51" s="21">
        <f t="shared" si="191"/>
        <v>0.81250511353419885</v>
      </c>
      <c r="DL51" s="21">
        <f t="shared" si="192"/>
        <v>0.51723954699918895</v>
      </c>
      <c r="DM51" s="21">
        <f t="shared" si="193"/>
        <v>0.33063479008689706</v>
      </c>
      <c r="DN51" s="21">
        <f t="shared" si="194"/>
        <v>0.21220917707754519</v>
      </c>
      <c r="DO51" s="21">
        <f t="shared" si="195"/>
        <v>0.13674360053550585</v>
      </c>
      <c r="DP51" s="21">
        <f t="shared" si="196"/>
        <v>8.8459889204498321E-2</v>
      </c>
      <c r="DQ51" s="21">
        <f t="shared" si="197"/>
        <v>5.7445022818065947E-2</v>
      </c>
      <c r="DR51" s="21">
        <f t="shared" si="198"/>
        <v>3.7445181883943517E-2</v>
      </c>
      <c r="DS51" s="7"/>
      <c r="DT51" s="7"/>
      <c r="DU51" s="43">
        <f t="shared" si="199"/>
        <v>24.046083430187942</v>
      </c>
      <c r="DV51" s="43">
        <f t="shared" si="200"/>
        <v>14.838269292550725</v>
      </c>
      <c r="DW51" s="43">
        <f t="shared" si="201"/>
        <v>9.1995726705597249</v>
      </c>
      <c r="DX51" s="43">
        <f t="shared" si="202"/>
        <v>6.0922149149115157</v>
      </c>
      <c r="DY51" s="43">
        <f t="shared" si="203"/>
        <v>5.7300450879558866</v>
      </c>
      <c r="DZ51" s="21">
        <f t="shared" si="204"/>
        <v>3.5852216516490687</v>
      </c>
      <c r="EA51" s="21">
        <f t="shared" si="205"/>
        <v>2.2532234736138861</v>
      </c>
      <c r="EB51" s="21">
        <f t="shared" si="206"/>
        <v>1.6931538937341688</v>
      </c>
      <c r="EC51" s="21">
        <f t="shared" si="207"/>
        <v>0.90162853117406727</v>
      </c>
      <c r="ED51" s="21">
        <f t="shared" si="208"/>
        <v>0.57397538213325894</v>
      </c>
      <c r="EE51" s="21">
        <f t="shared" si="209"/>
        <v>0.36690201104629411</v>
      </c>
      <c r="EF51" s="21">
        <f t="shared" si="210"/>
        <v>0.23548633164636848</v>
      </c>
      <c r="EG51" s="21">
        <f t="shared" si="211"/>
        <v>0.15174296092979864</v>
      </c>
      <c r="EH51" s="21">
        <f t="shared" si="212"/>
        <v>9.8163025244659571E-2</v>
      </c>
      <c r="EI51" s="21">
        <f t="shared" si="213"/>
        <v>6.3746148404435293E-2</v>
      </c>
      <c r="EJ51" s="21">
        <f t="shared" si="214"/>
        <v>4.1552531521568993E-2</v>
      </c>
      <c r="EK51" s="21"/>
      <c r="EL51" s="21"/>
      <c r="EM51" s="21">
        <f t="shared" si="215"/>
        <v>19.162791684686031</v>
      </c>
      <c r="EN51" s="21">
        <f t="shared" si="216"/>
        <v>11.824905467035583</v>
      </c>
      <c r="EO51" s="21">
        <f t="shared" si="217"/>
        <v>7.3313184322046121</v>
      </c>
      <c r="EP51" s="21">
        <f t="shared" si="218"/>
        <v>4.8550045853298514</v>
      </c>
      <c r="EQ51" s="21">
        <f t="shared" si="219"/>
        <v>4.5663844044767545</v>
      </c>
      <c r="ER51" s="21">
        <f t="shared" si="220"/>
        <v>2.8571328820944757</v>
      </c>
      <c r="ES51" s="21">
        <f t="shared" si="221"/>
        <v>1.7956376209566398</v>
      </c>
      <c r="ET51" s="21">
        <f t="shared" si="222"/>
        <v>1.3493072770017132</v>
      </c>
      <c r="EU51" s="21">
        <f t="shared" si="223"/>
        <v>0.71852531702386491</v>
      </c>
      <c r="EV51" s="21">
        <f t="shared" si="224"/>
        <v>0.45741214829810373</v>
      </c>
      <c r="EW51" s="21">
        <f t="shared" si="225"/>
        <v>0.29239135041616854</v>
      </c>
      <c r="EX51" s="21">
        <f t="shared" si="226"/>
        <v>0.18766363890533075</v>
      </c>
      <c r="EY51" s="21">
        <f t="shared" si="227"/>
        <v>0.12092691761456038</v>
      </c>
      <c r="EZ51" s="21">
        <f t="shared" si="228"/>
        <v>7.8228024508159383E-2</v>
      </c>
      <c r="FA51" s="21">
        <f t="shared" si="229"/>
        <v>5.0800545798727052E-2</v>
      </c>
      <c r="FB51" s="21">
        <f t="shared" si="230"/>
        <v>3.3114020743999099E-2</v>
      </c>
      <c r="FC51" s="21"/>
      <c r="FD51" s="43"/>
      <c r="FE51" s="43">
        <f t="shared" si="231"/>
        <v>13.584292425372233</v>
      </c>
      <c r="FF51" s="43">
        <f t="shared" si="232"/>
        <v>8.3825455293637727</v>
      </c>
      <c r="FG51" s="43">
        <f t="shared" si="233"/>
        <v>5.1970910650861502</v>
      </c>
      <c r="FH51" s="43">
        <f t="shared" si="234"/>
        <v>3.4416593938319133</v>
      </c>
      <c r="FI51" s="43">
        <f t="shared" si="235"/>
        <v>3.2370597195733075</v>
      </c>
      <c r="FJ51" s="43">
        <f t="shared" si="236"/>
        <v>2.0253901001039782</v>
      </c>
      <c r="FK51" s="43">
        <f t="shared" si="237"/>
        <v>1.2729077753617688</v>
      </c>
      <c r="FL51" s="43">
        <f t="shared" si="238"/>
        <v>0.9565090997217256</v>
      </c>
      <c r="FM51" s="43">
        <f t="shared" si="239"/>
        <v>0.50935470061419674</v>
      </c>
      <c r="FN51" s="43">
        <f t="shared" si="240"/>
        <v>0.32425444494941696</v>
      </c>
      <c r="FO51" s="43">
        <f t="shared" si="241"/>
        <v>0.20727301491655256</v>
      </c>
      <c r="FP51" s="43">
        <f t="shared" si="242"/>
        <v>0.13303269118855646</v>
      </c>
      <c r="FQ51" s="43">
        <f t="shared" si="243"/>
        <v>8.5723762904955841E-2</v>
      </c>
      <c r="FR51" s="43">
        <f t="shared" si="244"/>
        <v>5.5454986844492959E-2</v>
      </c>
      <c r="FS51" s="43">
        <f t="shared" si="245"/>
        <v>3.6011948616542597E-2</v>
      </c>
      <c r="FT51" s="43">
        <f t="shared" si="246"/>
        <v>2.3474165380914128E-2</v>
      </c>
      <c r="FU51" s="43"/>
      <c r="FV51" s="43"/>
      <c r="FW51" s="43">
        <f t="shared" si="247"/>
        <v>2.4990268610182071E-2</v>
      </c>
      <c r="FX51" s="43">
        <f t="shared" si="248"/>
        <v>1.542090363312695E-2</v>
      </c>
      <c r="FY51" s="43">
        <f t="shared" si="249"/>
        <v>9.5607999033870388E-3</v>
      </c>
      <c r="FZ51" s="43">
        <f t="shared" si="250"/>
        <v>6.3314297148060073E-3</v>
      </c>
      <c r="GA51" s="43">
        <f t="shared" si="251"/>
        <v>5.9550390529171E-3</v>
      </c>
      <c r="GB51" s="43">
        <f t="shared" si="252"/>
        <v>3.7259977227422675E-3</v>
      </c>
      <c r="GC51" s="43">
        <f t="shared" si="253"/>
        <v>2.3416977657861517E-3</v>
      </c>
      <c r="GD51" s="43">
        <f t="shared" si="254"/>
        <v>1.7596366878471668E-3</v>
      </c>
      <c r="GE51" s="43">
        <f t="shared" si="255"/>
        <v>9.3703156466457265E-4</v>
      </c>
      <c r="GF51" s="43">
        <f t="shared" si="256"/>
        <v>5.9651290060544926E-4</v>
      </c>
      <c r="GG51" s="43">
        <f t="shared" si="257"/>
        <v>3.8130865828037326E-4</v>
      </c>
      <c r="GH51" s="43">
        <f t="shared" si="258"/>
        <v>2.4473285634870527E-4</v>
      </c>
      <c r="GI51" s="43">
        <f t="shared" si="259"/>
        <v>1.5770124745468345E-4</v>
      </c>
      <c r="GJ51" s="43">
        <f t="shared" si="260"/>
        <v>1.0201746058039661E-4</v>
      </c>
      <c r="GK51" s="43">
        <f t="shared" si="261"/>
        <v>6.6249182579622952E-5</v>
      </c>
      <c r="GL51" s="43">
        <f t="shared" si="262"/>
        <v>4.3184118826329403E-5</v>
      </c>
      <c r="GM51" s="10"/>
      <c r="GN51" s="10"/>
      <c r="GO51" s="10"/>
      <c r="GP51" s="10"/>
    </row>
    <row r="52" spans="1:198" ht="13.2">
      <c r="A52" s="7"/>
      <c r="B52" s="7"/>
      <c r="C52" s="7"/>
      <c r="D52" s="7"/>
      <c r="E52" s="7"/>
      <c r="F52" s="7"/>
      <c r="G52" s="7"/>
      <c r="H52" s="7"/>
      <c r="I52" s="7"/>
      <c r="J52" s="7"/>
      <c r="K52" s="37"/>
      <c r="L52" s="7"/>
      <c r="M52" s="7"/>
      <c r="N52" s="7"/>
      <c r="O52" s="7"/>
      <c r="P52" s="7"/>
      <c r="Q52" s="7"/>
      <c r="R52" s="10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10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19"/>
      <c r="CF52" s="7"/>
      <c r="CG52" s="7"/>
      <c r="CH52" s="7"/>
      <c r="CI52" s="7"/>
      <c r="CJ52" s="43">
        <v>50</v>
      </c>
      <c r="CK52" s="43">
        <f t="shared" si="167"/>
        <v>3.0031037551387216</v>
      </c>
      <c r="CL52" s="43">
        <f t="shared" si="168"/>
        <v>1.8349762098250659</v>
      </c>
      <c r="CM52" s="43">
        <f t="shared" si="169"/>
        <v>1.1266208670815956</v>
      </c>
      <c r="CN52" s="43">
        <f t="shared" si="170"/>
        <v>0.73983086403510423</v>
      </c>
      <c r="CO52" s="43">
        <f t="shared" si="171"/>
        <v>0.6949796071308697</v>
      </c>
      <c r="CP52" s="21">
        <f t="shared" si="172"/>
        <v>0.43069920751658797</v>
      </c>
      <c r="CQ52" s="21">
        <f t="shared" si="173"/>
        <v>0.26813021901263551</v>
      </c>
      <c r="CR52" s="21">
        <f t="shared" si="174"/>
        <v>0.20031114651293175</v>
      </c>
      <c r="CS52" s="21">
        <f t="shared" si="175"/>
        <v>0.10530554783391875</v>
      </c>
      <c r="CT52" s="21">
        <f t="shared" si="176"/>
        <v>6.6422333544258735E-2</v>
      </c>
      <c r="CU52" s="21">
        <f t="shared" si="177"/>
        <v>4.2073124769453546E-2</v>
      </c>
      <c r="CV52" s="21">
        <f t="shared" si="178"/>
        <v>2.6760245097794306E-2</v>
      </c>
      <c r="CW52" s="21">
        <f t="shared" si="179"/>
        <v>1.7089835903683872E-2</v>
      </c>
      <c r="CX52" s="21">
        <f t="shared" si="180"/>
        <v>1.0957635556261025E-2</v>
      </c>
      <c r="CY52" s="21">
        <f t="shared" si="181"/>
        <v>7.0533666385355284E-3</v>
      </c>
      <c r="CZ52" s="21">
        <f t="shared" si="182"/>
        <v>4.5577133607653739E-3</v>
      </c>
      <c r="DA52" s="10"/>
      <c r="DB52" s="7"/>
      <c r="DC52" s="43">
        <f t="shared" si="183"/>
        <v>21.454649929149575</v>
      </c>
      <c r="DD52" s="43">
        <f t="shared" si="184"/>
        <v>13.109361320849853</v>
      </c>
      <c r="DE52" s="43">
        <f t="shared" si="185"/>
        <v>8.0487583103814693</v>
      </c>
      <c r="DF52" s="43">
        <f t="shared" si="186"/>
        <v>5.2854691308926176</v>
      </c>
      <c r="DG52" s="43">
        <f t="shared" si="187"/>
        <v>4.9650446320333526</v>
      </c>
      <c r="DH52" s="21">
        <f t="shared" si="188"/>
        <v>3.0769835062204494</v>
      </c>
      <c r="DI52" s="21">
        <f t="shared" si="189"/>
        <v>1.9155648467019317</v>
      </c>
      <c r="DJ52" s="21">
        <f t="shared" si="190"/>
        <v>1.4310546273959899</v>
      </c>
      <c r="DK52" s="21">
        <f t="shared" si="191"/>
        <v>0.75231954956870251</v>
      </c>
      <c r="DL52" s="21">
        <f t="shared" si="192"/>
        <v>0.4745316944946687</v>
      </c>
      <c r="DM52" s="21">
        <f t="shared" si="193"/>
        <v>0.30057708189717913</v>
      </c>
      <c r="DN52" s="21">
        <f t="shared" si="194"/>
        <v>0.19117943880859922</v>
      </c>
      <c r="DO52" s="21">
        <f t="shared" si="195"/>
        <v>0.12209250047813021</v>
      </c>
      <c r="DP52" s="21">
        <f t="shared" si="196"/>
        <v>7.8283087791591446E-2</v>
      </c>
      <c r="DQ52" s="21">
        <f t="shared" si="197"/>
        <v>5.0390370893040298E-2</v>
      </c>
      <c r="DR52" s="21">
        <f t="shared" si="198"/>
        <v>3.2561027725168279E-2</v>
      </c>
      <c r="DS52" s="7"/>
      <c r="DT52" s="7"/>
      <c r="DU52" s="43">
        <f t="shared" si="199"/>
        <v>23.808003396225683</v>
      </c>
      <c r="DV52" s="43">
        <f t="shared" si="200"/>
        <v>14.547322835834045</v>
      </c>
      <c r="DW52" s="43">
        <f t="shared" si="201"/>
        <v>8.9316239519997325</v>
      </c>
      <c r="DX52" s="43">
        <f t="shared" si="202"/>
        <v>5.8652304947641429</v>
      </c>
      <c r="DY52" s="43">
        <f t="shared" si="203"/>
        <v>5.5096587384191213</v>
      </c>
      <c r="DZ52" s="21">
        <f t="shared" si="204"/>
        <v>3.414496811094351</v>
      </c>
      <c r="EA52" s="21">
        <f t="shared" si="205"/>
        <v>2.1256825222772511</v>
      </c>
      <c r="EB52" s="21">
        <f t="shared" si="206"/>
        <v>1.5880265369857145</v>
      </c>
      <c r="EC52" s="21">
        <f t="shared" si="207"/>
        <v>0.83484123256858078</v>
      </c>
      <c r="ED52" s="21">
        <f t="shared" si="208"/>
        <v>0.52658291938831081</v>
      </c>
      <c r="EE52" s="21">
        <f t="shared" si="209"/>
        <v>0.33354728276935824</v>
      </c>
      <c r="EF52" s="21">
        <f t="shared" si="210"/>
        <v>0.21214984833006167</v>
      </c>
      <c r="EG52" s="21">
        <f t="shared" si="211"/>
        <v>0.13548478654446305</v>
      </c>
      <c r="EH52" s="21">
        <f t="shared" si="212"/>
        <v>8.6869933844831493E-2</v>
      </c>
      <c r="EI52" s="21">
        <f t="shared" si="213"/>
        <v>5.5917674038978314E-2</v>
      </c>
      <c r="EJ52" s="21">
        <f t="shared" si="214"/>
        <v>3.6132636105712171E-2</v>
      </c>
      <c r="EK52" s="21"/>
      <c r="EL52" s="21"/>
      <c r="EM52" s="21">
        <f t="shared" si="215"/>
        <v>18.973061073946564</v>
      </c>
      <c r="EN52" s="21">
        <f t="shared" si="216"/>
        <v>11.593044575525081</v>
      </c>
      <c r="EO52" s="21">
        <f t="shared" si="217"/>
        <v>7.1177848856355457</v>
      </c>
      <c r="EP52" s="21">
        <f t="shared" si="218"/>
        <v>4.6741162850966118</v>
      </c>
      <c r="EQ52" s="21">
        <f t="shared" si="219"/>
        <v>4.3907542350738016</v>
      </c>
      <c r="ER52" s="21">
        <f t="shared" si="220"/>
        <v>2.7210789353280722</v>
      </c>
      <c r="ES52" s="21">
        <f t="shared" si="221"/>
        <v>1.6939977556194716</v>
      </c>
      <c r="ET52" s="21">
        <f t="shared" si="222"/>
        <v>1.2655292412321451</v>
      </c>
      <c r="EU52" s="21">
        <f t="shared" si="223"/>
        <v>0.66530121946654153</v>
      </c>
      <c r="EV52" s="21">
        <f t="shared" si="224"/>
        <v>0.41964417275055382</v>
      </c>
      <c r="EW52" s="21">
        <f t="shared" si="225"/>
        <v>0.26581031856015325</v>
      </c>
      <c r="EX52" s="21">
        <f t="shared" si="226"/>
        <v>0.16906634135615381</v>
      </c>
      <c r="EY52" s="21">
        <f t="shared" si="227"/>
        <v>0.10797046215585747</v>
      </c>
      <c r="EZ52" s="21">
        <f t="shared" si="228"/>
        <v>6.9228340272707425E-2</v>
      </c>
      <c r="FA52" s="21">
        <f t="shared" si="229"/>
        <v>4.456188227958513E-2</v>
      </c>
      <c r="FB52" s="21">
        <f t="shared" si="230"/>
        <v>2.8794800646955741E-2</v>
      </c>
      <c r="FC52" s="21"/>
      <c r="FD52" s="43"/>
      <c r="FE52" s="43">
        <f t="shared" si="231"/>
        <v>13.449794480566567</v>
      </c>
      <c r="FF52" s="43">
        <f t="shared" si="232"/>
        <v>8.2181818915331117</v>
      </c>
      <c r="FG52" s="43">
        <f t="shared" si="233"/>
        <v>5.0457194806661656</v>
      </c>
      <c r="FH52" s="43">
        <f t="shared" si="234"/>
        <v>3.3134296657667406</v>
      </c>
      <c r="FI52" s="43">
        <f t="shared" si="235"/>
        <v>3.1125574226666415</v>
      </c>
      <c r="FJ52" s="43">
        <f t="shared" si="236"/>
        <v>1.9289429524799793</v>
      </c>
      <c r="FK52" s="43">
        <f t="shared" si="237"/>
        <v>1.2008563918507253</v>
      </c>
      <c r="FL52" s="43">
        <f t="shared" si="238"/>
        <v>0.89711977088888162</v>
      </c>
      <c r="FM52" s="43">
        <f t="shared" si="239"/>
        <v>0.47162472279092282</v>
      </c>
      <c r="FN52" s="43">
        <f t="shared" si="240"/>
        <v>0.29748114215542831</v>
      </c>
      <c r="FO52" s="43">
        <f t="shared" si="241"/>
        <v>0.18843001356050232</v>
      </c>
      <c r="FP52" s="43">
        <f t="shared" si="242"/>
        <v>0.11984927134104184</v>
      </c>
      <c r="FQ52" s="43">
        <f t="shared" si="243"/>
        <v>7.6539074022281994E-2</v>
      </c>
      <c r="FR52" s="43">
        <f t="shared" si="244"/>
        <v>4.907520959689643E-2</v>
      </c>
      <c r="FS52" s="43">
        <f t="shared" si="245"/>
        <v>3.1589428611002272E-2</v>
      </c>
      <c r="FT52" s="43">
        <f t="shared" si="246"/>
        <v>2.0412317722534025E-2</v>
      </c>
      <c r="FU52" s="43"/>
      <c r="FV52" s="43"/>
      <c r="FW52" s="43">
        <f t="shared" si="247"/>
        <v>2.4742840208101059E-2</v>
      </c>
      <c r="FX52" s="43">
        <f t="shared" si="248"/>
        <v>1.5118532973653872E-2</v>
      </c>
      <c r="FY52" s="43">
        <f t="shared" si="249"/>
        <v>9.282330003288387E-3</v>
      </c>
      <c r="FZ52" s="43">
        <f t="shared" si="250"/>
        <v>6.0955326030673026E-3</v>
      </c>
      <c r="GA52" s="43">
        <f t="shared" si="251"/>
        <v>5.725999089343365E-3</v>
      </c>
      <c r="GB52" s="43">
        <f t="shared" si="252"/>
        <v>3.5485692597545405E-3</v>
      </c>
      <c r="GC52" s="43">
        <f t="shared" si="253"/>
        <v>2.2091488356473133E-3</v>
      </c>
      <c r="GD52" s="43">
        <f t="shared" si="254"/>
        <v>1.6503814367352905E-3</v>
      </c>
      <c r="GE52" s="43">
        <f t="shared" si="255"/>
        <v>8.6762181913386356E-4</v>
      </c>
      <c r="GF52" s="43">
        <f t="shared" si="256"/>
        <v>5.4725954183986163E-4</v>
      </c>
      <c r="GG52" s="43">
        <f t="shared" si="257"/>
        <v>3.4664423480033928E-4</v>
      </c>
      <c r="GH52" s="43">
        <f t="shared" si="258"/>
        <v>2.2048005076459931E-4</v>
      </c>
      <c r="GI52" s="43">
        <f t="shared" si="259"/>
        <v>1.4080468522739592E-4</v>
      </c>
      <c r="GJ52" s="43">
        <f t="shared" si="260"/>
        <v>9.0280938566722683E-5</v>
      </c>
      <c r="GK52" s="43">
        <f t="shared" si="261"/>
        <v>5.8113318052300829E-5</v>
      </c>
      <c r="GL52" s="43">
        <f t="shared" si="262"/>
        <v>3.755140767506905E-5</v>
      </c>
      <c r="GM52" s="10"/>
      <c r="GN52" s="10"/>
      <c r="GO52" s="10"/>
      <c r="GP52" s="10"/>
    </row>
    <row r="53" spans="1:198" ht="13.2">
      <c r="A53" s="7"/>
      <c r="B53" s="7"/>
      <c r="C53" s="7"/>
      <c r="D53" s="7"/>
      <c r="E53" s="7"/>
      <c r="F53" s="7"/>
      <c r="G53" s="7"/>
      <c r="H53" s="7"/>
      <c r="I53" s="7"/>
      <c r="J53" s="7"/>
      <c r="K53" s="37"/>
      <c r="L53" s="7"/>
      <c r="M53" s="7"/>
      <c r="N53" s="7"/>
      <c r="O53" s="7"/>
      <c r="P53" s="7"/>
      <c r="Q53" s="7"/>
      <c r="R53" s="10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10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19"/>
      <c r="CF53" s="7"/>
      <c r="CG53" s="7"/>
      <c r="CH53" s="7"/>
      <c r="CI53" s="7"/>
      <c r="CJ53" s="7"/>
      <c r="CK53" s="43"/>
      <c r="CL53" s="43"/>
      <c r="CM53" s="43"/>
      <c r="CN53" s="43"/>
      <c r="CO53" s="43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10"/>
      <c r="DB53" s="7"/>
      <c r="DC53" s="43"/>
      <c r="DD53" s="43"/>
      <c r="DE53" s="43"/>
      <c r="DF53" s="43"/>
      <c r="DG53" s="43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7"/>
      <c r="DT53" s="7"/>
      <c r="DU53" s="43"/>
      <c r="DV53" s="43"/>
      <c r="DW53" s="43"/>
      <c r="DX53" s="43"/>
      <c r="DY53" s="43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10"/>
      <c r="GN53" s="10"/>
      <c r="GO53" s="10"/>
      <c r="GP53" s="10"/>
    </row>
    <row r="54" spans="1:198" ht="13.2">
      <c r="A54" s="7"/>
      <c r="B54" s="7"/>
      <c r="C54" s="7"/>
      <c r="D54" s="7"/>
      <c r="E54" s="7"/>
      <c r="F54" s="7"/>
      <c r="G54" s="7"/>
      <c r="H54" s="7"/>
      <c r="I54" s="7"/>
      <c r="J54" s="7"/>
      <c r="K54" s="37"/>
      <c r="L54" s="7"/>
      <c r="M54" s="7"/>
      <c r="N54" s="7"/>
      <c r="O54" s="7"/>
      <c r="P54" s="7"/>
      <c r="Q54" s="7"/>
      <c r="R54" s="10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10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19"/>
      <c r="CF54" s="7"/>
      <c r="CG54" s="7"/>
      <c r="CH54" s="7"/>
      <c r="CI54" s="7"/>
      <c r="CJ54" s="7"/>
      <c r="CK54" s="43"/>
      <c r="CL54" s="43"/>
      <c r="CM54" s="43"/>
      <c r="CN54" s="43"/>
      <c r="CO54" s="43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10"/>
      <c r="DB54" s="7"/>
      <c r="DC54" s="43"/>
      <c r="DD54" s="43"/>
      <c r="DE54" s="43"/>
      <c r="DF54" s="43"/>
      <c r="DG54" s="43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7"/>
      <c r="DT54" s="7"/>
      <c r="DU54" s="43"/>
      <c r="DV54" s="43"/>
      <c r="DW54" s="43"/>
      <c r="DX54" s="43"/>
      <c r="DY54" s="43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10"/>
      <c r="GN54" s="10"/>
      <c r="GO54" s="10"/>
      <c r="GP54" s="10"/>
    </row>
    <row r="55" spans="1:198" ht="13.2">
      <c r="A55" s="7"/>
      <c r="B55" s="7"/>
      <c r="C55" s="7"/>
      <c r="D55" s="7"/>
      <c r="E55" s="7"/>
      <c r="F55" s="7"/>
      <c r="G55" s="7"/>
      <c r="H55" s="7"/>
      <c r="I55" s="7"/>
      <c r="J55" s="7"/>
      <c r="K55" s="37"/>
      <c r="L55" s="7"/>
      <c r="M55" s="7"/>
      <c r="N55" s="7"/>
      <c r="O55" s="7"/>
      <c r="P55" s="7"/>
      <c r="Q55" s="7"/>
      <c r="R55" s="10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10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19"/>
      <c r="CF55" s="7"/>
      <c r="CG55" s="7"/>
      <c r="CH55" s="7"/>
      <c r="CI55" s="7"/>
      <c r="CJ55" s="7"/>
      <c r="CK55" s="43"/>
      <c r="CL55" s="43"/>
      <c r="CM55" s="43"/>
      <c r="CN55" s="43"/>
      <c r="CO55" s="43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10"/>
      <c r="DB55" s="7"/>
      <c r="DC55" s="43"/>
      <c r="DD55" s="43"/>
      <c r="DE55" s="43"/>
      <c r="DF55" s="43"/>
      <c r="DG55" s="43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7"/>
      <c r="DT55" s="7"/>
      <c r="DU55" s="43"/>
      <c r="DV55" s="43"/>
      <c r="DW55" s="43"/>
      <c r="DX55" s="43"/>
      <c r="DY55" s="43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10"/>
      <c r="GN55" s="10"/>
      <c r="GO55" s="10"/>
      <c r="GP55" s="10"/>
    </row>
    <row r="56" spans="1:198" ht="13.2">
      <c r="A56" s="7"/>
      <c r="B56" s="7"/>
      <c r="C56" s="7"/>
      <c r="D56" s="7"/>
      <c r="E56" s="7"/>
      <c r="F56" s="7"/>
      <c r="G56" s="7"/>
      <c r="H56" s="7"/>
      <c r="I56" s="7"/>
      <c r="J56" s="7"/>
      <c r="K56" s="37"/>
      <c r="L56" s="7"/>
      <c r="M56" s="7"/>
      <c r="N56" s="7"/>
      <c r="O56" s="7"/>
      <c r="P56" s="7"/>
      <c r="Q56" s="7"/>
      <c r="R56" s="10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10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19"/>
      <c r="CF56" s="7"/>
      <c r="CG56" s="7"/>
      <c r="CH56" s="7"/>
      <c r="CI56" s="7"/>
      <c r="CJ56" s="7"/>
      <c r="CK56" s="43"/>
      <c r="CL56" s="43"/>
      <c r="CM56" s="43"/>
      <c r="CN56" s="43"/>
      <c r="CO56" s="43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10"/>
      <c r="DB56" s="7"/>
      <c r="DC56" s="43"/>
      <c r="DD56" s="43"/>
      <c r="DE56" s="43"/>
      <c r="DF56" s="43"/>
      <c r="DG56" s="43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7"/>
      <c r="DT56" s="7"/>
      <c r="DU56" s="43"/>
      <c r="DV56" s="43"/>
      <c r="DW56" s="43"/>
      <c r="DX56" s="43"/>
      <c r="DY56" s="43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10"/>
      <c r="GN56" s="10"/>
      <c r="GO56" s="10"/>
      <c r="GP56" s="10"/>
    </row>
    <row r="57" spans="1:198" ht="13.2">
      <c r="A57" s="7"/>
      <c r="B57" s="7"/>
      <c r="C57" s="7"/>
      <c r="D57" s="7"/>
      <c r="E57" s="7"/>
      <c r="F57" s="7"/>
      <c r="G57" s="7"/>
      <c r="H57" s="7"/>
      <c r="I57" s="7"/>
      <c r="J57" s="7"/>
      <c r="K57" s="37"/>
      <c r="L57" s="7"/>
      <c r="M57" s="7"/>
      <c r="N57" s="7"/>
      <c r="O57" s="7"/>
      <c r="P57" s="7"/>
      <c r="Q57" s="7"/>
      <c r="R57" s="10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10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19"/>
      <c r="CF57" s="7"/>
      <c r="CG57" s="7"/>
      <c r="CH57" s="7"/>
      <c r="CI57" s="7"/>
      <c r="CJ57" s="7"/>
      <c r="CK57" s="43"/>
      <c r="CL57" s="43"/>
      <c r="CM57" s="43"/>
      <c r="CN57" s="43"/>
      <c r="CO57" s="43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10"/>
      <c r="DB57" s="7"/>
      <c r="DC57" s="43"/>
      <c r="DD57" s="43"/>
      <c r="DE57" s="43"/>
      <c r="DF57" s="43"/>
      <c r="DG57" s="43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7"/>
      <c r="DT57" s="7"/>
      <c r="DU57" s="43"/>
      <c r="DV57" s="43"/>
      <c r="DW57" s="43"/>
      <c r="DX57" s="43"/>
      <c r="DY57" s="43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10"/>
      <c r="GN57" s="10"/>
      <c r="GO57" s="10"/>
      <c r="GP57" s="10"/>
    </row>
    <row r="58" spans="1:198" ht="13.2">
      <c r="A58" s="7"/>
      <c r="B58" s="7"/>
      <c r="C58" s="7"/>
      <c r="D58" s="7"/>
      <c r="E58" s="7"/>
      <c r="F58" s="7"/>
      <c r="G58" s="7"/>
      <c r="H58" s="7"/>
      <c r="I58" s="7"/>
      <c r="J58" s="7"/>
      <c r="K58" s="37"/>
      <c r="L58" s="7"/>
      <c r="M58" s="7"/>
      <c r="N58" s="7"/>
      <c r="O58" s="7"/>
      <c r="P58" s="7"/>
      <c r="Q58" s="7"/>
      <c r="R58" s="10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10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19"/>
      <c r="CF58" s="7"/>
      <c r="CG58" s="7"/>
      <c r="CH58" s="7"/>
      <c r="CI58" s="7"/>
      <c r="CJ58" s="7"/>
      <c r="CK58" s="43"/>
      <c r="CL58" s="43"/>
      <c r="CM58" s="43"/>
      <c r="CN58" s="43"/>
      <c r="CO58" s="43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10"/>
      <c r="DB58" s="7"/>
      <c r="DC58" s="43"/>
      <c r="DD58" s="43"/>
      <c r="DE58" s="43"/>
      <c r="DF58" s="43"/>
      <c r="DG58" s="43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7"/>
      <c r="DT58" s="7"/>
      <c r="DU58" s="43"/>
      <c r="DV58" s="43"/>
      <c r="DW58" s="43"/>
      <c r="DX58" s="43"/>
      <c r="DY58" s="43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10"/>
      <c r="GN58" s="10"/>
      <c r="GO58" s="10"/>
      <c r="GP58" s="10"/>
    </row>
    <row r="59" spans="1:198" ht="13.2">
      <c r="A59" s="7"/>
      <c r="B59" s="7"/>
      <c r="C59" s="7"/>
      <c r="D59" s="7"/>
      <c r="E59" s="7"/>
      <c r="F59" s="7"/>
      <c r="G59" s="7"/>
      <c r="H59" s="7"/>
      <c r="I59" s="7"/>
      <c r="J59" s="7"/>
      <c r="K59" s="37"/>
      <c r="L59" s="7"/>
      <c r="M59" s="7"/>
      <c r="N59" s="7"/>
      <c r="O59" s="7"/>
      <c r="P59" s="7"/>
      <c r="Q59" s="7"/>
      <c r="R59" s="10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10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19"/>
      <c r="CF59" s="7"/>
      <c r="CG59" s="7"/>
      <c r="CH59" s="7"/>
      <c r="CI59" s="7"/>
      <c r="CJ59" s="7"/>
      <c r="CK59" s="43"/>
      <c r="CL59" s="43"/>
      <c r="CM59" s="43"/>
      <c r="CN59" s="43"/>
      <c r="CO59" s="43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10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43"/>
      <c r="DV59" s="43"/>
      <c r="DW59" s="43"/>
      <c r="DX59" s="43"/>
      <c r="DY59" s="43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10"/>
      <c r="GN59" s="10"/>
      <c r="GO59" s="10"/>
      <c r="GP59" s="10"/>
    </row>
    <row r="60" spans="1:198" ht="13.2">
      <c r="A60" s="7"/>
      <c r="B60" s="7"/>
      <c r="C60" s="7"/>
      <c r="D60" s="7"/>
      <c r="E60" s="7"/>
      <c r="F60" s="7"/>
      <c r="G60" s="7"/>
      <c r="H60" s="7"/>
      <c r="I60" s="7"/>
      <c r="J60" s="7"/>
      <c r="K60" s="37"/>
      <c r="L60" s="7"/>
      <c r="M60" s="7"/>
      <c r="N60" s="7"/>
      <c r="O60" s="7"/>
      <c r="P60" s="7"/>
      <c r="Q60" s="7"/>
      <c r="R60" s="10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10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19"/>
      <c r="CF60" s="7"/>
      <c r="CG60" s="7"/>
      <c r="CH60" s="7"/>
      <c r="CI60" s="7"/>
      <c r="CJ60" s="7"/>
      <c r="CK60" s="43"/>
      <c r="CL60" s="43"/>
      <c r="CM60" s="43"/>
      <c r="CN60" s="43"/>
      <c r="CO60" s="43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10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43"/>
      <c r="DV60" s="43"/>
      <c r="DW60" s="43"/>
      <c r="DX60" s="43"/>
      <c r="DY60" s="43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10"/>
      <c r="GN60" s="10"/>
      <c r="GO60" s="10"/>
      <c r="GP60" s="10"/>
    </row>
    <row r="61" spans="1:198" ht="13.2">
      <c r="A61" s="7"/>
      <c r="B61" s="7"/>
      <c r="C61" s="7"/>
      <c r="D61" s="7"/>
      <c r="E61" s="7"/>
      <c r="F61" s="7"/>
      <c r="G61" s="7"/>
      <c r="H61" s="7"/>
      <c r="I61" s="7"/>
      <c r="J61" s="7"/>
      <c r="K61" s="37"/>
      <c r="L61" s="7"/>
      <c r="M61" s="7"/>
      <c r="N61" s="7"/>
      <c r="O61" s="7"/>
      <c r="P61" s="7"/>
      <c r="Q61" s="7"/>
      <c r="R61" s="10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10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19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10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43"/>
      <c r="DV61" s="43"/>
      <c r="DW61" s="43"/>
      <c r="DX61" s="43"/>
      <c r="DY61" s="43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10"/>
      <c r="GN61" s="10"/>
      <c r="GO61" s="10"/>
      <c r="GP61" s="10"/>
    </row>
    <row r="62" spans="1:198" ht="13.2">
      <c r="A62" s="7"/>
      <c r="B62" s="7"/>
      <c r="C62" s="7"/>
      <c r="D62" s="7"/>
      <c r="E62" s="7"/>
      <c r="F62" s="7"/>
      <c r="G62" s="7"/>
      <c r="H62" s="7"/>
      <c r="I62" s="7"/>
      <c r="J62" s="7"/>
      <c r="K62" s="37"/>
      <c r="L62" s="7"/>
      <c r="M62" s="7"/>
      <c r="N62" s="7"/>
      <c r="O62" s="7"/>
      <c r="P62" s="7"/>
      <c r="Q62" s="7"/>
      <c r="R62" s="10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10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19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10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43"/>
      <c r="DV62" s="43"/>
      <c r="DW62" s="43"/>
      <c r="DX62" s="43"/>
      <c r="DY62" s="43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10"/>
      <c r="GN62" s="10"/>
      <c r="GO62" s="10"/>
      <c r="GP62" s="10"/>
    </row>
    <row r="63" spans="1:198" ht="13.2">
      <c r="A63" s="7"/>
      <c r="B63" s="7"/>
      <c r="C63" s="7"/>
      <c r="D63" s="7"/>
      <c r="E63" s="7"/>
      <c r="F63" s="7"/>
      <c r="G63" s="7"/>
      <c r="H63" s="7"/>
      <c r="I63" s="7"/>
      <c r="J63" s="7"/>
      <c r="K63" s="37"/>
      <c r="L63" s="7"/>
      <c r="M63" s="7"/>
      <c r="N63" s="7"/>
      <c r="O63" s="7"/>
      <c r="P63" s="7"/>
      <c r="Q63" s="7"/>
      <c r="R63" s="10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10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19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10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43"/>
      <c r="DV63" s="43"/>
      <c r="DW63" s="43"/>
      <c r="DX63" s="43"/>
      <c r="DY63" s="43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10"/>
      <c r="GN63" s="10"/>
      <c r="GO63" s="10"/>
      <c r="GP63" s="10"/>
    </row>
    <row r="64" spans="1:198" ht="13.2">
      <c r="A64" s="7"/>
      <c r="B64" s="7"/>
      <c r="C64" s="7"/>
      <c r="D64" s="7"/>
      <c r="E64" s="7"/>
      <c r="F64" s="7"/>
      <c r="G64" s="7"/>
      <c r="H64" s="7"/>
      <c r="I64" s="7"/>
      <c r="J64" s="7"/>
      <c r="K64" s="37"/>
      <c r="L64" s="7"/>
      <c r="M64" s="7"/>
      <c r="N64" s="7"/>
      <c r="O64" s="7"/>
      <c r="P64" s="7"/>
      <c r="Q64" s="7"/>
      <c r="R64" s="10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10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19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10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43"/>
      <c r="DV64" s="43"/>
      <c r="DW64" s="43"/>
      <c r="DX64" s="43"/>
      <c r="DY64" s="43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10"/>
      <c r="GN64" s="10"/>
      <c r="GO64" s="10"/>
      <c r="GP64" s="10"/>
    </row>
    <row r="65" spans="1:198" ht="13.2">
      <c r="A65" s="7"/>
      <c r="B65" s="7"/>
      <c r="C65" s="7"/>
      <c r="D65" s="7"/>
      <c r="E65" s="7"/>
      <c r="F65" s="7"/>
      <c r="G65" s="7"/>
      <c r="H65" s="7"/>
      <c r="I65" s="7"/>
      <c r="J65" s="7"/>
      <c r="K65" s="37"/>
      <c r="L65" s="7"/>
      <c r="M65" s="7"/>
      <c r="N65" s="7"/>
      <c r="O65" s="7"/>
      <c r="P65" s="7"/>
      <c r="Q65" s="7"/>
      <c r="R65" s="10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10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19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10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43"/>
      <c r="DV65" s="43"/>
      <c r="DW65" s="43"/>
      <c r="DX65" s="43"/>
      <c r="DY65" s="43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10"/>
      <c r="GN65" s="10"/>
      <c r="GO65" s="10"/>
      <c r="GP65" s="10"/>
    </row>
    <row r="66" spans="1:198" ht="13.2">
      <c r="A66" s="7"/>
      <c r="B66" s="7"/>
      <c r="C66" s="7"/>
      <c r="D66" s="7"/>
      <c r="E66" s="7"/>
      <c r="F66" s="7"/>
      <c r="G66" s="7"/>
      <c r="H66" s="7"/>
      <c r="I66" s="7"/>
      <c r="J66" s="7"/>
      <c r="K66" s="37"/>
      <c r="L66" s="7"/>
      <c r="M66" s="7"/>
      <c r="N66" s="7"/>
      <c r="O66" s="7"/>
      <c r="P66" s="7"/>
      <c r="Q66" s="7"/>
      <c r="R66" s="10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10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19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10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43"/>
      <c r="DV66" s="43"/>
      <c r="DW66" s="43"/>
      <c r="DX66" s="43"/>
      <c r="DY66" s="43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10"/>
      <c r="GN66" s="10"/>
      <c r="GO66" s="10"/>
      <c r="GP66" s="10"/>
    </row>
    <row r="67" spans="1:198" ht="13.2">
      <c r="A67" s="7"/>
      <c r="B67" s="7"/>
      <c r="C67" s="7"/>
      <c r="D67" s="7"/>
      <c r="E67" s="7"/>
      <c r="F67" s="7"/>
      <c r="G67" s="7"/>
      <c r="H67" s="7"/>
      <c r="I67" s="7"/>
      <c r="J67" s="7"/>
      <c r="K67" s="37"/>
      <c r="L67" s="7"/>
      <c r="M67" s="7"/>
      <c r="N67" s="7"/>
      <c r="O67" s="7"/>
      <c r="P67" s="7"/>
      <c r="Q67" s="7"/>
      <c r="R67" s="10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10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19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10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43"/>
      <c r="DV67" s="43"/>
      <c r="DW67" s="43"/>
      <c r="DX67" s="43"/>
      <c r="DY67" s="43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10"/>
      <c r="GN67" s="10"/>
      <c r="GO67" s="10"/>
      <c r="GP67" s="10"/>
    </row>
    <row r="68" spans="1:198" ht="13.2">
      <c r="A68" s="7"/>
      <c r="B68" s="7"/>
      <c r="C68" s="7"/>
      <c r="D68" s="7"/>
      <c r="E68" s="7"/>
      <c r="F68" s="7"/>
      <c r="G68" s="7"/>
      <c r="H68" s="7"/>
      <c r="I68" s="7"/>
      <c r="J68" s="7"/>
      <c r="K68" s="37"/>
      <c r="L68" s="7"/>
      <c r="M68" s="7"/>
      <c r="N68" s="7"/>
      <c r="O68" s="7"/>
      <c r="P68" s="7"/>
      <c r="Q68" s="7"/>
      <c r="R68" s="10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10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19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10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43"/>
      <c r="DV68" s="43"/>
      <c r="DW68" s="43"/>
      <c r="DX68" s="43"/>
      <c r="DY68" s="43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10"/>
      <c r="GN68" s="10"/>
      <c r="GO68" s="10"/>
      <c r="GP68" s="10"/>
    </row>
    <row r="69" spans="1:198" ht="13.2">
      <c r="A69" s="7"/>
      <c r="B69" s="7"/>
      <c r="C69" s="7"/>
      <c r="D69" s="7"/>
      <c r="E69" s="7"/>
      <c r="F69" s="7"/>
      <c r="G69" s="7"/>
      <c r="H69" s="7"/>
      <c r="I69" s="7"/>
      <c r="J69" s="7"/>
      <c r="K69" s="37"/>
      <c r="L69" s="7"/>
      <c r="M69" s="7"/>
      <c r="N69" s="7"/>
      <c r="O69" s="7"/>
      <c r="P69" s="7"/>
      <c r="Q69" s="7"/>
      <c r="R69" s="10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10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19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10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43"/>
      <c r="DV69" s="43"/>
      <c r="DW69" s="43"/>
      <c r="DX69" s="43"/>
      <c r="DY69" s="43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10"/>
      <c r="GN69" s="10"/>
      <c r="GO69" s="10"/>
      <c r="GP69" s="10"/>
    </row>
    <row r="70" spans="1:198" ht="13.2">
      <c r="A70" s="7"/>
      <c r="B70" s="7"/>
      <c r="C70" s="7"/>
      <c r="D70" s="7"/>
      <c r="E70" s="7"/>
      <c r="F70" s="7"/>
      <c r="G70" s="7"/>
      <c r="H70" s="7"/>
      <c r="I70" s="7"/>
      <c r="J70" s="7"/>
      <c r="K70" s="37"/>
      <c r="L70" s="7"/>
      <c r="M70" s="7"/>
      <c r="N70" s="7"/>
      <c r="O70" s="7"/>
      <c r="P70" s="7"/>
      <c r="Q70" s="7"/>
      <c r="R70" s="10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10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19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10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43"/>
      <c r="DV70" s="43"/>
      <c r="DW70" s="43"/>
      <c r="DX70" s="43"/>
      <c r="DY70" s="43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10"/>
      <c r="GN70" s="10"/>
      <c r="GO70" s="10"/>
      <c r="GP70" s="10"/>
    </row>
    <row r="71" spans="1:198" ht="13.2">
      <c r="A71" s="7"/>
      <c r="B71" s="7"/>
      <c r="C71" s="7"/>
      <c r="D71" s="7"/>
      <c r="E71" s="7"/>
      <c r="F71" s="7"/>
      <c r="G71" s="7"/>
      <c r="H71" s="7"/>
      <c r="I71" s="7"/>
      <c r="J71" s="7"/>
      <c r="K71" s="37"/>
      <c r="L71" s="7"/>
      <c r="M71" s="7"/>
      <c r="N71" s="7"/>
      <c r="O71" s="7"/>
      <c r="P71" s="7"/>
      <c r="Q71" s="7"/>
      <c r="R71" s="10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10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19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10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</row>
    <row r="72" spans="1:198" ht="13.2">
      <c r="A72" s="7"/>
      <c r="B72" s="7"/>
      <c r="C72" s="7"/>
      <c r="D72" s="7"/>
      <c r="E72" s="7"/>
      <c r="F72" s="7"/>
      <c r="G72" s="7"/>
      <c r="H72" s="7"/>
      <c r="I72" s="7"/>
      <c r="J72" s="7"/>
      <c r="K72" s="37"/>
      <c r="L72" s="7"/>
      <c r="M72" s="7"/>
      <c r="N72" s="7"/>
      <c r="O72" s="7"/>
      <c r="P72" s="7"/>
      <c r="Q72" s="7"/>
      <c r="R72" s="10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10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19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10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</row>
    <row r="73" spans="1:198" ht="13.2">
      <c r="A73" s="7"/>
      <c r="B73" s="7"/>
      <c r="C73" s="7"/>
      <c r="D73" s="7"/>
      <c r="E73" s="7"/>
      <c r="F73" s="7"/>
      <c r="G73" s="7"/>
      <c r="H73" s="7"/>
      <c r="I73" s="7"/>
      <c r="J73" s="7"/>
      <c r="K73" s="37"/>
      <c r="L73" s="7"/>
      <c r="M73" s="7"/>
      <c r="N73" s="7"/>
      <c r="O73" s="7"/>
      <c r="P73" s="7"/>
      <c r="Q73" s="7"/>
      <c r="R73" s="10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10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19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10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</row>
    <row r="74" spans="1:198" ht="13.2">
      <c r="A74" s="7"/>
      <c r="B74" s="7"/>
      <c r="C74" s="7"/>
      <c r="D74" s="7"/>
      <c r="E74" s="7"/>
      <c r="F74" s="7"/>
      <c r="G74" s="7"/>
      <c r="H74" s="7"/>
      <c r="I74" s="7"/>
      <c r="J74" s="7"/>
      <c r="K74" s="37"/>
      <c r="L74" s="7"/>
      <c r="M74" s="7"/>
      <c r="N74" s="7"/>
      <c r="O74" s="7"/>
      <c r="P74" s="7"/>
      <c r="Q74" s="7"/>
      <c r="R74" s="10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10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19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10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</row>
    <row r="75" spans="1:198" ht="13.2">
      <c r="A75" s="7"/>
      <c r="B75" s="7"/>
      <c r="C75" s="7"/>
      <c r="D75" s="7"/>
      <c r="E75" s="7"/>
      <c r="F75" s="7"/>
      <c r="G75" s="7"/>
      <c r="H75" s="7"/>
      <c r="I75" s="7"/>
      <c r="J75" s="7"/>
      <c r="K75" s="37"/>
      <c r="L75" s="7"/>
      <c r="M75" s="7"/>
      <c r="N75" s="7"/>
      <c r="O75" s="7"/>
      <c r="P75" s="7"/>
      <c r="Q75" s="7"/>
      <c r="R75" s="10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10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19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10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</row>
    <row r="76" spans="1:198" ht="13.2">
      <c r="A76" s="7"/>
      <c r="B76" s="7"/>
      <c r="C76" s="7"/>
      <c r="D76" s="7"/>
      <c r="E76" s="7"/>
      <c r="F76" s="7"/>
      <c r="G76" s="7"/>
      <c r="H76" s="7"/>
      <c r="I76" s="7"/>
      <c r="J76" s="7"/>
      <c r="K76" s="37"/>
      <c r="L76" s="7"/>
      <c r="M76" s="7"/>
      <c r="N76" s="7"/>
      <c r="O76" s="7"/>
      <c r="P76" s="7"/>
      <c r="Q76" s="7"/>
      <c r="R76" s="10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10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19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10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</row>
    <row r="77" spans="1:198" ht="13.2">
      <c r="A77" s="7"/>
      <c r="B77" s="7"/>
      <c r="C77" s="7"/>
      <c r="D77" s="7"/>
      <c r="E77" s="7"/>
      <c r="F77" s="7"/>
      <c r="G77" s="7"/>
      <c r="H77" s="7"/>
      <c r="I77" s="7"/>
      <c r="J77" s="7"/>
      <c r="K77" s="37"/>
      <c r="L77" s="7"/>
      <c r="M77" s="7"/>
      <c r="N77" s="7"/>
      <c r="O77" s="7"/>
      <c r="P77" s="7"/>
      <c r="Q77" s="7"/>
      <c r="R77" s="10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10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19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10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</row>
    <row r="78" spans="1:198" ht="13.2">
      <c r="A78" s="7"/>
      <c r="B78" s="7"/>
      <c r="C78" s="7"/>
      <c r="D78" s="7"/>
      <c r="E78" s="7"/>
      <c r="F78" s="7"/>
      <c r="G78" s="7"/>
      <c r="H78" s="7"/>
      <c r="I78" s="7"/>
      <c r="J78" s="7"/>
      <c r="K78" s="37"/>
      <c r="L78" s="7"/>
      <c r="M78" s="7"/>
      <c r="N78" s="7"/>
      <c r="O78" s="7"/>
      <c r="P78" s="7"/>
      <c r="Q78" s="7"/>
      <c r="R78" s="10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10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19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10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</row>
    <row r="79" spans="1:198" ht="13.2">
      <c r="A79" s="7"/>
      <c r="B79" s="7"/>
      <c r="C79" s="7"/>
      <c r="D79" s="7"/>
      <c r="E79" s="7"/>
      <c r="F79" s="7"/>
      <c r="G79" s="7"/>
      <c r="H79" s="7"/>
      <c r="I79" s="7"/>
      <c r="J79" s="7"/>
      <c r="K79" s="37"/>
      <c r="L79" s="7"/>
      <c r="M79" s="7"/>
      <c r="N79" s="7"/>
      <c r="O79" s="7"/>
      <c r="P79" s="7"/>
      <c r="Q79" s="7"/>
      <c r="R79" s="10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10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19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10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</row>
    <row r="80" spans="1:198" ht="13.2">
      <c r="A80" s="7"/>
      <c r="B80" s="7"/>
      <c r="C80" s="7"/>
      <c r="D80" s="7"/>
      <c r="E80" s="7"/>
      <c r="F80" s="7"/>
      <c r="G80" s="7"/>
      <c r="H80" s="7"/>
      <c r="I80" s="7"/>
      <c r="J80" s="7"/>
      <c r="K80" s="37"/>
      <c r="L80" s="7"/>
      <c r="M80" s="7"/>
      <c r="N80" s="7"/>
      <c r="O80" s="7"/>
      <c r="P80" s="7"/>
      <c r="Q80" s="7"/>
      <c r="R80" s="10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10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19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10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</row>
    <row r="81" spans="1:198" ht="13.2">
      <c r="A81" s="7"/>
      <c r="B81" s="7"/>
      <c r="C81" s="7"/>
      <c r="D81" s="7"/>
      <c r="E81" s="7"/>
      <c r="F81" s="7"/>
      <c r="G81" s="7"/>
      <c r="H81" s="7"/>
      <c r="I81" s="7"/>
      <c r="J81" s="7"/>
      <c r="K81" s="37"/>
      <c r="L81" s="7"/>
      <c r="M81" s="7"/>
      <c r="N81" s="7"/>
      <c r="O81" s="7"/>
      <c r="P81" s="7"/>
      <c r="Q81" s="7"/>
      <c r="R81" s="10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10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19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10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</row>
    <row r="82" spans="1:198" ht="13.2">
      <c r="A82" s="7"/>
      <c r="B82" s="7"/>
      <c r="C82" s="7"/>
      <c r="D82" s="7"/>
      <c r="E82" s="7"/>
      <c r="F82" s="7"/>
      <c r="G82" s="7"/>
      <c r="H82" s="7"/>
      <c r="I82" s="7"/>
      <c r="J82" s="7"/>
      <c r="K82" s="37"/>
      <c r="L82" s="7"/>
      <c r="M82" s="7"/>
      <c r="N82" s="7"/>
      <c r="O82" s="7"/>
      <c r="P82" s="7"/>
      <c r="Q82" s="7"/>
      <c r="R82" s="10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10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19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10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</row>
    <row r="83" spans="1:198" ht="13.2">
      <c r="A83" s="7"/>
      <c r="B83" s="7"/>
      <c r="C83" s="7"/>
      <c r="D83" s="7"/>
      <c r="E83" s="7"/>
      <c r="F83" s="7"/>
      <c r="G83" s="7"/>
      <c r="H83" s="7"/>
      <c r="I83" s="7"/>
      <c r="J83" s="7"/>
      <c r="K83" s="37"/>
      <c r="L83" s="7"/>
      <c r="M83" s="7"/>
      <c r="N83" s="7"/>
      <c r="O83" s="7"/>
      <c r="P83" s="7"/>
      <c r="Q83" s="7"/>
      <c r="R83" s="10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10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19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10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</row>
    <row r="84" spans="1:198" ht="13.2">
      <c r="A84" s="7"/>
      <c r="B84" s="7"/>
      <c r="C84" s="7"/>
      <c r="D84" s="7"/>
      <c r="E84" s="7"/>
      <c r="F84" s="7"/>
      <c r="G84" s="7"/>
      <c r="H84" s="7"/>
      <c r="I84" s="7"/>
      <c r="J84" s="7"/>
      <c r="K84" s="37"/>
      <c r="L84" s="7"/>
      <c r="M84" s="7"/>
      <c r="N84" s="7"/>
      <c r="O84" s="7"/>
      <c r="P84" s="7"/>
      <c r="Q84" s="7"/>
      <c r="R84" s="10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10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19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10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/>
    </row>
    <row r="85" spans="1:198" ht="13.2">
      <c r="A85" s="7"/>
      <c r="B85" s="7"/>
      <c r="C85" s="7"/>
      <c r="D85" s="7"/>
      <c r="E85" s="7"/>
      <c r="F85" s="7"/>
      <c r="G85" s="7"/>
      <c r="H85" s="7"/>
      <c r="I85" s="7"/>
      <c r="J85" s="7"/>
      <c r="K85" s="37"/>
      <c r="L85" s="7"/>
      <c r="M85" s="7"/>
      <c r="N85" s="7"/>
      <c r="O85" s="7"/>
      <c r="P85" s="7"/>
      <c r="Q85" s="7"/>
      <c r="R85" s="10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10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19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10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</row>
    <row r="86" spans="1:198" ht="13.2">
      <c r="A86" s="7"/>
      <c r="B86" s="7"/>
      <c r="C86" s="7"/>
      <c r="D86" s="7"/>
      <c r="E86" s="7"/>
      <c r="F86" s="7"/>
      <c r="G86" s="7"/>
      <c r="H86" s="7"/>
      <c r="I86" s="7"/>
      <c r="J86" s="7"/>
      <c r="K86" s="37"/>
      <c r="L86" s="7"/>
      <c r="M86" s="7"/>
      <c r="N86" s="7"/>
      <c r="O86" s="7"/>
      <c r="P86" s="7"/>
      <c r="Q86" s="7"/>
      <c r="R86" s="10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10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19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10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/>
    </row>
    <row r="87" spans="1:198" ht="13.2">
      <c r="A87" s="7"/>
      <c r="B87" s="7"/>
      <c r="C87" s="7"/>
      <c r="D87" s="7"/>
      <c r="E87" s="7"/>
      <c r="F87" s="7"/>
      <c r="G87" s="7"/>
      <c r="H87" s="7"/>
      <c r="I87" s="7"/>
      <c r="J87" s="7"/>
      <c r="K87" s="37"/>
      <c r="L87" s="7"/>
      <c r="M87" s="7"/>
      <c r="N87" s="7"/>
      <c r="O87" s="7"/>
      <c r="P87" s="7"/>
      <c r="Q87" s="7"/>
      <c r="R87" s="10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10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19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10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</row>
    <row r="88" spans="1:198" ht="13.2">
      <c r="A88" s="7"/>
      <c r="B88" s="7"/>
      <c r="C88" s="7"/>
      <c r="D88" s="7"/>
      <c r="E88" s="7"/>
      <c r="F88" s="7"/>
      <c r="G88" s="7"/>
      <c r="H88" s="7"/>
      <c r="I88" s="7"/>
      <c r="J88" s="7"/>
      <c r="K88" s="37"/>
      <c r="L88" s="7"/>
      <c r="M88" s="7"/>
      <c r="N88" s="7"/>
      <c r="O88" s="7"/>
      <c r="P88" s="7"/>
      <c r="Q88" s="7"/>
      <c r="R88" s="10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10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19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10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</row>
    <row r="89" spans="1:198" ht="13.2">
      <c r="A89" s="7"/>
      <c r="B89" s="7"/>
      <c r="C89" s="7"/>
      <c r="D89" s="7"/>
      <c r="E89" s="7"/>
      <c r="F89" s="7"/>
      <c r="G89" s="7"/>
      <c r="H89" s="7"/>
      <c r="I89" s="7"/>
      <c r="J89" s="7"/>
      <c r="K89" s="37"/>
      <c r="L89" s="7"/>
      <c r="M89" s="7"/>
      <c r="N89" s="7"/>
      <c r="O89" s="7"/>
      <c r="P89" s="7"/>
      <c r="Q89" s="7"/>
      <c r="R89" s="10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10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19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10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</row>
    <row r="90" spans="1:198" ht="13.2">
      <c r="A90" s="7"/>
      <c r="B90" s="7"/>
      <c r="C90" s="7"/>
      <c r="D90" s="7"/>
      <c r="E90" s="7"/>
      <c r="F90" s="7"/>
      <c r="G90" s="7"/>
      <c r="H90" s="7"/>
      <c r="I90" s="7"/>
      <c r="J90" s="7"/>
      <c r="K90" s="37"/>
      <c r="L90" s="7"/>
      <c r="M90" s="7"/>
      <c r="N90" s="7"/>
      <c r="O90" s="7"/>
      <c r="P90" s="7"/>
      <c r="Q90" s="7"/>
      <c r="R90" s="10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10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19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10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</row>
    <row r="91" spans="1:198" ht="13.2">
      <c r="A91" s="7"/>
      <c r="B91" s="7"/>
      <c r="C91" s="7"/>
      <c r="D91" s="7"/>
      <c r="E91" s="7"/>
      <c r="F91" s="7"/>
      <c r="G91" s="7"/>
      <c r="H91" s="7"/>
      <c r="I91" s="7"/>
      <c r="J91" s="7"/>
      <c r="K91" s="37"/>
      <c r="L91" s="7"/>
      <c r="M91" s="7"/>
      <c r="N91" s="7"/>
      <c r="O91" s="7"/>
      <c r="P91" s="7"/>
      <c r="Q91" s="7"/>
      <c r="R91" s="10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10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19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10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</row>
    <row r="92" spans="1:198" ht="13.2">
      <c r="A92" s="7"/>
      <c r="B92" s="7"/>
      <c r="C92" s="7"/>
      <c r="D92" s="7"/>
      <c r="E92" s="7"/>
      <c r="F92" s="7"/>
      <c r="G92" s="7"/>
      <c r="H92" s="7"/>
      <c r="I92" s="7"/>
      <c r="J92" s="7"/>
      <c r="K92" s="37"/>
      <c r="L92" s="7"/>
      <c r="M92" s="7"/>
      <c r="N92" s="7"/>
      <c r="O92" s="7"/>
      <c r="P92" s="7"/>
      <c r="Q92" s="7"/>
      <c r="R92" s="10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10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19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10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</row>
    <row r="93" spans="1:198" ht="13.2">
      <c r="A93" s="7"/>
      <c r="B93" s="7"/>
      <c r="C93" s="7"/>
      <c r="D93" s="7"/>
      <c r="E93" s="7"/>
      <c r="F93" s="7"/>
      <c r="G93" s="7"/>
      <c r="H93" s="7"/>
      <c r="I93" s="7"/>
      <c r="J93" s="7"/>
      <c r="K93" s="37"/>
      <c r="L93" s="7"/>
      <c r="M93" s="7"/>
      <c r="N93" s="7"/>
      <c r="O93" s="7"/>
      <c r="P93" s="7"/>
      <c r="Q93" s="7"/>
      <c r="R93" s="10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10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19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10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</row>
    <row r="94" spans="1:198" ht="13.2">
      <c r="A94" s="7"/>
      <c r="B94" s="7"/>
      <c r="C94" s="7"/>
      <c r="D94" s="7"/>
      <c r="E94" s="7"/>
      <c r="F94" s="7"/>
      <c r="G94" s="7"/>
      <c r="H94" s="7"/>
      <c r="I94" s="7"/>
      <c r="J94" s="7"/>
      <c r="K94" s="37"/>
      <c r="L94" s="7"/>
      <c r="M94" s="7"/>
      <c r="N94" s="7"/>
      <c r="O94" s="7"/>
      <c r="P94" s="7"/>
      <c r="Q94" s="7"/>
      <c r="R94" s="10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10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19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10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</row>
    <row r="95" spans="1:198" ht="13.2">
      <c r="A95" s="7"/>
      <c r="B95" s="7"/>
      <c r="C95" s="7"/>
      <c r="D95" s="7"/>
      <c r="E95" s="7"/>
      <c r="F95" s="7"/>
      <c r="G95" s="7"/>
      <c r="H95" s="7"/>
      <c r="I95" s="7"/>
      <c r="J95" s="7"/>
      <c r="K95" s="37"/>
      <c r="L95" s="7"/>
      <c r="M95" s="7"/>
      <c r="N95" s="7"/>
      <c r="O95" s="7"/>
      <c r="P95" s="7"/>
      <c r="Q95" s="7"/>
      <c r="R95" s="10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10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19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10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</row>
    <row r="96" spans="1:198" ht="13.2">
      <c r="A96" s="7"/>
      <c r="B96" s="7"/>
      <c r="C96" s="7"/>
      <c r="D96" s="7"/>
      <c r="E96" s="7"/>
      <c r="F96" s="7"/>
      <c r="G96" s="7"/>
      <c r="H96" s="7"/>
      <c r="I96" s="7"/>
      <c r="J96" s="7"/>
      <c r="K96" s="37"/>
      <c r="L96" s="7"/>
      <c r="M96" s="7"/>
      <c r="N96" s="7"/>
      <c r="O96" s="7"/>
      <c r="P96" s="7"/>
      <c r="Q96" s="7"/>
      <c r="R96" s="10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10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19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10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</row>
    <row r="97" spans="1:198" ht="13.2">
      <c r="A97" s="7"/>
      <c r="B97" s="7"/>
      <c r="C97" s="7"/>
      <c r="D97" s="7"/>
      <c r="E97" s="7"/>
      <c r="F97" s="7"/>
      <c r="G97" s="7"/>
      <c r="H97" s="7"/>
      <c r="I97" s="7"/>
      <c r="J97" s="7"/>
      <c r="K97" s="37"/>
      <c r="L97" s="7"/>
      <c r="M97" s="7"/>
      <c r="N97" s="7"/>
      <c r="O97" s="7"/>
      <c r="P97" s="7"/>
      <c r="Q97" s="7"/>
      <c r="R97" s="10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10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19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10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</row>
    <row r="98" spans="1:198" ht="13.2">
      <c r="A98" s="7"/>
      <c r="B98" s="7"/>
      <c r="C98" s="7"/>
      <c r="D98" s="7"/>
      <c r="E98" s="7"/>
      <c r="F98" s="7"/>
      <c r="G98" s="7"/>
      <c r="H98" s="7"/>
      <c r="I98" s="7"/>
      <c r="J98" s="7"/>
      <c r="K98" s="37"/>
      <c r="L98" s="7"/>
      <c r="M98" s="7"/>
      <c r="N98" s="7"/>
      <c r="O98" s="7"/>
      <c r="P98" s="7"/>
      <c r="Q98" s="7"/>
      <c r="R98" s="10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10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19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10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</row>
    <row r="99" spans="1:198" ht="13.2">
      <c r="A99" s="7"/>
      <c r="B99" s="7"/>
      <c r="C99" s="7"/>
      <c r="D99" s="7"/>
      <c r="E99" s="7"/>
      <c r="F99" s="7"/>
      <c r="G99" s="7"/>
      <c r="H99" s="7"/>
      <c r="I99" s="7"/>
      <c r="J99" s="7"/>
      <c r="K99" s="37"/>
      <c r="L99" s="7"/>
      <c r="M99" s="7"/>
      <c r="N99" s="7"/>
      <c r="O99" s="7"/>
      <c r="P99" s="7"/>
      <c r="Q99" s="7"/>
      <c r="R99" s="10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10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19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10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</row>
    <row r="100" spans="1:198" ht="13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37"/>
      <c r="L100" s="7"/>
      <c r="M100" s="7"/>
      <c r="N100" s="7"/>
      <c r="O100" s="7"/>
      <c r="P100" s="7"/>
      <c r="Q100" s="7"/>
      <c r="R100" s="10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10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19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10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</row>
    <row r="101" spans="1:198" ht="13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37"/>
      <c r="L101" s="7"/>
      <c r="M101" s="7"/>
      <c r="N101" s="7"/>
      <c r="O101" s="7"/>
      <c r="P101" s="7"/>
      <c r="Q101" s="7"/>
      <c r="R101" s="10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10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19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10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</row>
    <row r="102" spans="1:198" ht="13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37"/>
      <c r="L102" s="7"/>
      <c r="M102" s="7"/>
      <c r="N102" s="7"/>
      <c r="O102" s="7"/>
      <c r="P102" s="7"/>
      <c r="Q102" s="7"/>
      <c r="R102" s="10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10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19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10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</row>
    <row r="103" spans="1:198" ht="13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37"/>
      <c r="L103" s="7"/>
      <c r="M103" s="7"/>
      <c r="N103" s="7"/>
      <c r="O103" s="7"/>
      <c r="P103" s="7"/>
      <c r="Q103" s="7"/>
      <c r="R103" s="10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10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19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10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</row>
    <row r="104" spans="1:198" ht="13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37"/>
      <c r="L104" s="7"/>
      <c r="M104" s="7"/>
      <c r="N104" s="7"/>
      <c r="O104" s="7"/>
      <c r="P104" s="7"/>
      <c r="Q104" s="7"/>
      <c r="R104" s="10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10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19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10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</row>
    <row r="105" spans="1:198" ht="13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37"/>
      <c r="L105" s="7"/>
      <c r="M105" s="7"/>
      <c r="N105" s="7"/>
      <c r="O105" s="7"/>
      <c r="P105" s="7"/>
      <c r="Q105" s="7"/>
      <c r="R105" s="10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10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19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10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</row>
    <row r="106" spans="1:198" ht="13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37"/>
      <c r="L106" s="7"/>
      <c r="M106" s="7"/>
      <c r="N106" s="7"/>
      <c r="O106" s="7"/>
      <c r="P106" s="7"/>
      <c r="Q106" s="7"/>
      <c r="R106" s="10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10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19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10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</row>
    <row r="107" spans="1:198" ht="13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37"/>
      <c r="L107" s="7"/>
      <c r="M107" s="7"/>
      <c r="N107" s="7"/>
      <c r="O107" s="7"/>
      <c r="P107" s="7"/>
      <c r="Q107" s="7"/>
      <c r="R107" s="10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10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19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10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</row>
    <row r="108" spans="1:198" ht="13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37"/>
      <c r="L108" s="7"/>
      <c r="M108" s="7"/>
      <c r="N108" s="7"/>
      <c r="O108" s="7"/>
      <c r="P108" s="7"/>
      <c r="Q108" s="7"/>
      <c r="R108" s="10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10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19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10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</row>
    <row r="109" spans="1:198" ht="13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37"/>
      <c r="L109" s="7"/>
      <c r="M109" s="7"/>
      <c r="N109" s="7"/>
      <c r="O109" s="7"/>
      <c r="P109" s="7"/>
      <c r="Q109" s="7"/>
      <c r="R109" s="10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10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19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10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</row>
    <row r="110" spans="1:198" ht="13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37"/>
      <c r="L110" s="7"/>
      <c r="M110" s="7"/>
      <c r="N110" s="7"/>
      <c r="O110" s="7"/>
      <c r="P110" s="7"/>
      <c r="Q110" s="7"/>
      <c r="R110" s="10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10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19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10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</row>
    <row r="111" spans="1:198" ht="13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37"/>
      <c r="L111" s="7"/>
      <c r="M111" s="7"/>
      <c r="N111" s="7"/>
      <c r="O111" s="7"/>
      <c r="P111" s="7"/>
      <c r="Q111" s="7"/>
      <c r="R111" s="10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10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19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10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</row>
    <row r="112" spans="1:198" ht="13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37"/>
      <c r="L112" s="7"/>
      <c r="M112" s="7"/>
      <c r="N112" s="7"/>
      <c r="O112" s="7"/>
      <c r="P112" s="7"/>
      <c r="Q112" s="7"/>
      <c r="R112" s="10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10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19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10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</row>
    <row r="113" spans="1:198" ht="13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37"/>
      <c r="L113" s="7"/>
      <c r="M113" s="7"/>
      <c r="N113" s="7"/>
      <c r="O113" s="7"/>
      <c r="P113" s="7"/>
      <c r="Q113" s="7"/>
      <c r="R113" s="10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10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19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10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</row>
    <row r="114" spans="1:198" ht="13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37"/>
      <c r="L114" s="7"/>
      <c r="M114" s="7"/>
      <c r="N114" s="7"/>
      <c r="O114" s="7"/>
      <c r="P114" s="7"/>
      <c r="Q114" s="7"/>
      <c r="R114" s="10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10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19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10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</row>
    <row r="115" spans="1:198" ht="13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37"/>
      <c r="L115" s="7"/>
      <c r="M115" s="7"/>
      <c r="N115" s="7"/>
      <c r="O115" s="7"/>
      <c r="P115" s="7"/>
      <c r="Q115" s="7"/>
      <c r="R115" s="10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10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19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10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</row>
    <row r="116" spans="1:198" ht="13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37"/>
      <c r="L116" s="7"/>
      <c r="M116" s="7"/>
      <c r="N116" s="7"/>
      <c r="O116" s="7"/>
      <c r="P116" s="7"/>
      <c r="Q116" s="7"/>
      <c r="R116" s="10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10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19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10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</row>
    <row r="117" spans="1:198" ht="13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37"/>
      <c r="L117" s="7"/>
      <c r="M117" s="7"/>
      <c r="N117" s="7"/>
      <c r="O117" s="7"/>
      <c r="P117" s="7"/>
      <c r="Q117" s="7"/>
      <c r="R117" s="10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10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19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10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</row>
    <row r="118" spans="1:198" ht="13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37"/>
      <c r="L118" s="7"/>
      <c r="M118" s="7"/>
      <c r="N118" s="7"/>
      <c r="O118" s="7"/>
      <c r="P118" s="7"/>
      <c r="Q118" s="7"/>
      <c r="R118" s="10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10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19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10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</row>
    <row r="119" spans="1:198" ht="13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37"/>
      <c r="L119" s="7"/>
      <c r="M119" s="7"/>
      <c r="N119" s="7"/>
      <c r="O119" s="7"/>
      <c r="P119" s="7"/>
      <c r="Q119" s="7"/>
      <c r="R119" s="10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10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19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10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</row>
    <row r="120" spans="1:198" ht="13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37"/>
      <c r="L120" s="7"/>
      <c r="M120" s="7"/>
      <c r="N120" s="7"/>
      <c r="O120" s="7"/>
      <c r="P120" s="7"/>
      <c r="Q120" s="7"/>
      <c r="R120" s="10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10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19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10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  <c r="GP120" s="10"/>
    </row>
    <row r="121" spans="1:198" ht="13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37"/>
      <c r="L121" s="7"/>
      <c r="M121" s="7"/>
      <c r="N121" s="7"/>
      <c r="O121" s="7"/>
      <c r="P121" s="7"/>
      <c r="Q121" s="7"/>
      <c r="R121" s="10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10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19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10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  <c r="GP121" s="10"/>
    </row>
    <row r="122" spans="1:198" ht="13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37"/>
      <c r="L122" s="7"/>
      <c r="M122" s="7"/>
      <c r="N122" s="7"/>
      <c r="O122" s="7"/>
      <c r="P122" s="7"/>
      <c r="Q122" s="7"/>
      <c r="R122" s="10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10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19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10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  <c r="GP122" s="10"/>
    </row>
    <row r="123" spans="1:198" ht="13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37"/>
      <c r="L123" s="7"/>
      <c r="M123" s="7"/>
      <c r="N123" s="7"/>
      <c r="O123" s="7"/>
      <c r="P123" s="7"/>
      <c r="Q123" s="7"/>
      <c r="R123" s="10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10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19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10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</row>
    <row r="124" spans="1:198" ht="13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37"/>
      <c r="L124" s="7"/>
      <c r="M124" s="7"/>
      <c r="N124" s="7"/>
      <c r="O124" s="7"/>
      <c r="P124" s="7"/>
      <c r="Q124" s="7"/>
      <c r="R124" s="10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10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19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10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  <c r="GP124" s="10"/>
    </row>
    <row r="125" spans="1:198" ht="13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37"/>
      <c r="L125" s="7"/>
      <c r="M125" s="7"/>
      <c r="N125" s="7"/>
      <c r="O125" s="7"/>
      <c r="P125" s="7"/>
      <c r="Q125" s="7"/>
      <c r="R125" s="10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10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19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10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  <c r="GP125" s="10"/>
    </row>
    <row r="126" spans="1:198" ht="13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37"/>
      <c r="L126" s="7"/>
      <c r="M126" s="7"/>
      <c r="N126" s="7"/>
      <c r="O126" s="7"/>
      <c r="P126" s="7"/>
      <c r="Q126" s="7"/>
      <c r="R126" s="10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10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19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10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  <c r="GP126" s="10"/>
    </row>
    <row r="127" spans="1:198" ht="13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37"/>
      <c r="L127" s="7"/>
      <c r="M127" s="7"/>
      <c r="N127" s="7"/>
      <c r="O127" s="7"/>
      <c r="P127" s="7"/>
      <c r="Q127" s="7"/>
      <c r="R127" s="10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10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19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10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  <c r="GP127" s="10"/>
    </row>
    <row r="128" spans="1:198" ht="13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37"/>
      <c r="L128" s="7"/>
      <c r="M128" s="7"/>
      <c r="N128" s="7"/>
      <c r="O128" s="7"/>
      <c r="P128" s="7"/>
      <c r="Q128" s="7"/>
      <c r="R128" s="10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10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19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10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  <c r="GP128" s="10"/>
    </row>
    <row r="129" spans="1:198" ht="13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37"/>
      <c r="L129" s="7"/>
      <c r="M129" s="7"/>
      <c r="N129" s="7"/>
      <c r="O129" s="7"/>
      <c r="P129" s="7"/>
      <c r="Q129" s="7"/>
      <c r="R129" s="10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10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19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10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  <c r="GP129" s="10"/>
    </row>
    <row r="130" spans="1:198" ht="13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37"/>
      <c r="L130" s="7"/>
      <c r="M130" s="7"/>
      <c r="N130" s="7"/>
      <c r="O130" s="7"/>
      <c r="P130" s="7"/>
      <c r="Q130" s="7"/>
      <c r="R130" s="10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10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19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10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 s="10"/>
      <c r="GM130" s="10"/>
      <c r="GN130" s="10"/>
      <c r="GO130" s="10"/>
      <c r="GP130" s="10"/>
    </row>
    <row r="131" spans="1:198" ht="13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37"/>
      <c r="L131" s="7"/>
      <c r="M131" s="7"/>
      <c r="N131" s="7"/>
      <c r="O131" s="7"/>
      <c r="P131" s="7"/>
      <c r="Q131" s="7"/>
      <c r="R131" s="10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10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19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10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  <c r="GP131" s="10"/>
    </row>
    <row r="132" spans="1:198" ht="13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37"/>
      <c r="L132" s="7"/>
      <c r="M132" s="7"/>
      <c r="N132" s="7"/>
      <c r="O132" s="7"/>
      <c r="P132" s="7"/>
      <c r="Q132" s="7"/>
      <c r="R132" s="10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10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19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10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  <c r="GP132" s="10"/>
    </row>
    <row r="133" spans="1:198" ht="13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37"/>
      <c r="L133" s="7"/>
      <c r="M133" s="7"/>
      <c r="N133" s="7"/>
      <c r="O133" s="7"/>
      <c r="P133" s="7"/>
      <c r="Q133" s="7"/>
      <c r="R133" s="10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10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19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10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 s="10"/>
      <c r="GM133" s="10"/>
      <c r="GN133" s="10"/>
      <c r="GO133" s="10"/>
      <c r="GP133" s="10"/>
    </row>
    <row r="134" spans="1:198" ht="13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37"/>
      <c r="L134" s="7"/>
      <c r="M134" s="7"/>
      <c r="N134" s="7"/>
      <c r="O134" s="7"/>
      <c r="P134" s="7"/>
      <c r="Q134" s="7"/>
      <c r="R134" s="10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10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19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10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  <c r="GP134" s="10"/>
    </row>
    <row r="135" spans="1:198" ht="13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37"/>
      <c r="L135" s="7"/>
      <c r="M135" s="7"/>
      <c r="N135" s="7"/>
      <c r="O135" s="7"/>
      <c r="P135" s="7"/>
      <c r="Q135" s="7"/>
      <c r="R135" s="10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10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19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10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  <c r="GL135" s="10"/>
      <c r="GM135" s="10"/>
      <c r="GN135" s="10"/>
      <c r="GO135" s="10"/>
      <c r="GP135" s="10"/>
    </row>
    <row r="136" spans="1:198" ht="13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37"/>
      <c r="L136" s="7"/>
      <c r="M136" s="7"/>
      <c r="N136" s="7"/>
      <c r="O136" s="7"/>
      <c r="P136" s="7"/>
      <c r="Q136" s="7"/>
      <c r="R136" s="10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10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19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10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 s="10"/>
      <c r="GM136" s="10"/>
      <c r="GN136" s="10"/>
      <c r="GO136" s="10"/>
      <c r="GP136" s="10"/>
    </row>
    <row r="137" spans="1:198" ht="13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37"/>
      <c r="L137" s="7"/>
      <c r="M137" s="7"/>
      <c r="N137" s="7"/>
      <c r="O137" s="7"/>
      <c r="P137" s="7"/>
      <c r="Q137" s="7"/>
      <c r="R137" s="10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10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19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10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 s="10"/>
      <c r="GM137" s="10"/>
      <c r="GN137" s="10"/>
      <c r="GO137" s="10"/>
      <c r="GP137" s="10"/>
    </row>
    <row r="138" spans="1:198" ht="13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37"/>
      <c r="L138" s="7"/>
      <c r="M138" s="7"/>
      <c r="N138" s="7"/>
      <c r="O138" s="7"/>
      <c r="P138" s="7"/>
      <c r="Q138" s="7"/>
      <c r="R138" s="10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10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19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10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 s="10"/>
      <c r="GM138" s="10"/>
      <c r="GN138" s="10"/>
      <c r="GO138" s="10"/>
      <c r="GP138" s="10"/>
    </row>
    <row r="139" spans="1:198" ht="13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37"/>
      <c r="L139" s="7"/>
      <c r="M139" s="7"/>
      <c r="N139" s="7"/>
      <c r="O139" s="7"/>
      <c r="P139" s="7"/>
      <c r="Q139" s="7"/>
      <c r="R139" s="10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10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19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10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 s="10"/>
      <c r="GM139" s="10"/>
      <c r="GN139" s="10"/>
      <c r="GO139" s="10"/>
      <c r="GP139" s="10"/>
    </row>
    <row r="140" spans="1:198" ht="13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37"/>
      <c r="L140" s="7"/>
      <c r="M140" s="7"/>
      <c r="N140" s="7"/>
      <c r="O140" s="7"/>
      <c r="P140" s="7"/>
      <c r="Q140" s="7"/>
      <c r="R140" s="10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10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19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10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  <c r="GP140" s="10"/>
    </row>
    <row r="141" spans="1:198" ht="13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37"/>
      <c r="L141" s="7"/>
      <c r="M141" s="7"/>
      <c r="N141" s="7"/>
      <c r="O141" s="7"/>
      <c r="P141" s="7"/>
      <c r="Q141" s="7"/>
      <c r="R141" s="10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10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19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10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</row>
    <row r="142" spans="1:198" ht="13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37"/>
      <c r="L142" s="7"/>
      <c r="M142" s="7"/>
      <c r="N142" s="7"/>
      <c r="O142" s="7"/>
      <c r="P142" s="7"/>
      <c r="Q142" s="7"/>
      <c r="R142" s="10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10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19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10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</row>
    <row r="143" spans="1:198" ht="13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37"/>
      <c r="L143" s="7"/>
      <c r="M143" s="7"/>
      <c r="N143" s="7"/>
      <c r="O143" s="7"/>
      <c r="P143" s="7"/>
      <c r="Q143" s="7"/>
      <c r="R143" s="10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10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19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10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</row>
    <row r="144" spans="1:198" ht="13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37"/>
      <c r="L144" s="7"/>
      <c r="M144" s="7"/>
      <c r="N144" s="7"/>
      <c r="O144" s="7"/>
      <c r="P144" s="7"/>
      <c r="Q144" s="7"/>
      <c r="R144" s="10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10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19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10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</row>
    <row r="145" spans="1:198" ht="13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37"/>
      <c r="L145" s="7"/>
      <c r="M145" s="7"/>
      <c r="N145" s="7"/>
      <c r="O145" s="7"/>
      <c r="P145" s="7"/>
      <c r="Q145" s="7"/>
      <c r="R145" s="10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10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19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10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</row>
    <row r="146" spans="1:198" ht="13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37"/>
      <c r="L146" s="7"/>
      <c r="M146" s="7"/>
      <c r="N146" s="7"/>
      <c r="O146" s="7"/>
      <c r="P146" s="7"/>
      <c r="Q146" s="7"/>
      <c r="R146" s="10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10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19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10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</row>
    <row r="147" spans="1:198" ht="13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37"/>
      <c r="L147" s="7"/>
      <c r="M147" s="7"/>
      <c r="N147" s="7"/>
      <c r="O147" s="7"/>
      <c r="P147" s="7"/>
      <c r="Q147" s="7"/>
      <c r="R147" s="10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10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19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10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</row>
    <row r="148" spans="1:198" ht="13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37"/>
      <c r="L148" s="7"/>
      <c r="M148" s="7"/>
      <c r="N148" s="7"/>
      <c r="O148" s="7"/>
      <c r="P148" s="7"/>
      <c r="Q148" s="7"/>
      <c r="R148" s="10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10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19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10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 s="10"/>
      <c r="GM148" s="10"/>
      <c r="GN148" s="10"/>
      <c r="GO148" s="10"/>
      <c r="GP148" s="10"/>
    </row>
    <row r="149" spans="1:198" ht="13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37"/>
      <c r="L149" s="7"/>
      <c r="M149" s="7"/>
      <c r="N149" s="7"/>
      <c r="O149" s="7"/>
      <c r="P149" s="7"/>
      <c r="Q149" s="7"/>
      <c r="R149" s="10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10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19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10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  <c r="GP149" s="10"/>
    </row>
    <row r="150" spans="1:198" ht="13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37"/>
      <c r="L150" s="7"/>
      <c r="M150" s="7"/>
      <c r="N150" s="7"/>
      <c r="O150" s="7"/>
      <c r="P150" s="7"/>
      <c r="Q150" s="7"/>
      <c r="R150" s="10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10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19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10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 s="10"/>
      <c r="GM150" s="10"/>
      <c r="GN150" s="10"/>
      <c r="GO150" s="10"/>
      <c r="GP150" s="10"/>
    </row>
    <row r="151" spans="1:198" ht="13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37"/>
      <c r="L151" s="7"/>
      <c r="M151" s="7"/>
      <c r="N151" s="7"/>
      <c r="O151" s="7"/>
      <c r="P151" s="7"/>
      <c r="Q151" s="7"/>
      <c r="R151" s="10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10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19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10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  <c r="GP151" s="10"/>
    </row>
    <row r="152" spans="1:198" ht="13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37"/>
      <c r="L152" s="7"/>
      <c r="M152" s="7"/>
      <c r="N152" s="7"/>
      <c r="O152" s="7"/>
      <c r="P152" s="7"/>
      <c r="Q152" s="7"/>
      <c r="R152" s="10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10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19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10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 s="10"/>
      <c r="GM152" s="10"/>
      <c r="GN152" s="10"/>
      <c r="GO152" s="10"/>
      <c r="GP152" s="10"/>
    </row>
    <row r="153" spans="1:198" ht="13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37"/>
      <c r="L153" s="7"/>
      <c r="M153" s="7"/>
      <c r="N153" s="7"/>
      <c r="O153" s="7"/>
      <c r="P153" s="7"/>
      <c r="Q153" s="7"/>
      <c r="R153" s="10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10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19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10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 s="10"/>
      <c r="GM153" s="10"/>
      <c r="GN153" s="10"/>
      <c r="GO153" s="10"/>
      <c r="GP153" s="10"/>
    </row>
    <row r="154" spans="1:198" ht="13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37"/>
      <c r="L154" s="7"/>
      <c r="M154" s="7"/>
      <c r="N154" s="7"/>
      <c r="O154" s="7"/>
      <c r="P154" s="7"/>
      <c r="Q154" s="7"/>
      <c r="R154" s="10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10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19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10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 s="10"/>
      <c r="GM154" s="10"/>
      <c r="GN154" s="10"/>
      <c r="GO154" s="10"/>
      <c r="GP154" s="10"/>
    </row>
    <row r="155" spans="1:198" ht="13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37"/>
      <c r="L155" s="7"/>
      <c r="M155" s="7"/>
      <c r="N155" s="7"/>
      <c r="O155" s="7"/>
      <c r="P155" s="7"/>
      <c r="Q155" s="7"/>
      <c r="R155" s="10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10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19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10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 s="10"/>
      <c r="GM155" s="10"/>
      <c r="GN155" s="10"/>
      <c r="GO155" s="10"/>
      <c r="GP155" s="10"/>
    </row>
    <row r="156" spans="1:198" ht="13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37"/>
      <c r="L156" s="7"/>
      <c r="M156" s="7"/>
      <c r="N156" s="7"/>
      <c r="O156" s="7"/>
      <c r="P156" s="7"/>
      <c r="Q156" s="7"/>
      <c r="R156" s="10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10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19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10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 s="10"/>
      <c r="GM156" s="10"/>
      <c r="GN156" s="10"/>
      <c r="GO156" s="10"/>
      <c r="GP156" s="10"/>
    </row>
    <row r="157" spans="1:198" ht="13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37"/>
      <c r="L157" s="7"/>
      <c r="M157" s="7"/>
      <c r="N157" s="7"/>
      <c r="O157" s="7"/>
      <c r="P157" s="7"/>
      <c r="Q157" s="7"/>
      <c r="R157" s="10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10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19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10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 s="10"/>
      <c r="GM157" s="10"/>
      <c r="GN157" s="10"/>
      <c r="GO157" s="10"/>
      <c r="GP157" s="10"/>
    </row>
    <row r="158" spans="1:198" ht="13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37"/>
      <c r="L158" s="7"/>
      <c r="M158" s="7"/>
      <c r="N158" s="7"/>
      <c r="O158" s="7"/>
      <c r="P158" s="7"/>
      <c r="Q158" s="7"/>
      <c r="R158" s="10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10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19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10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  <c r="GP158" s="10"/>
    </row>
    <row r="159" spans="1:198" ht="13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37"/>
      <c r="L159" s="7"/>
      <c r="M159" s="7"/>
      <c r="N159" s="7"/>
      <c r="O159" s="7"/>
      <c r="P159" s="7"/>
      <c r="Q159" s="7"/>
      <c r="R159" s="10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10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19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10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 s="10"/>
      <c r="GM159" s="10"/>
      <c r="GN159" s="10"/>
      <c r="GO159" s="10"/>
      <c r="GP159" s="10"/>
    </row>
    <row r="160" spans="1:198" ht="13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37"/>
      <c r="L160" s="7"/>
      <c r="M160" s="7"/>
      <c r="N160" s="7"/>
      <c r="O160" s="7"/>
      <c r="P160" s="7"/>
      <c r="Q160" s="7"/>
      <c r="R160" s="10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10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19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10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  <c r="GP160" s="10"/>
    </row>
    <row r="161" spans="1:198" ht="13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37"/>
      <c r="L161" s="7"/>
      <c r="M161" s="7"/>
      <c r="N161" s="7"/>
      <c r="O161" s="7"/>
      <c r="P161" s="7"/>
      <c r="Q161" s="7"/>
      <c r="R161" s="10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10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19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10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  <c r="GM161" s="10"/>
      <c r="GN161" s="10"/>
      <c r="GO161" s="10"/>
      <c r="GP161" s="10"/>
    </row>
    <row r="162" spans="1:198" ht="13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37"/>
      <c r="L162" s="7"/>
      <c r="M162" s="7"/>
      <c r="N162" s="7"/>
      <c r="O162" s="7"/>
      <c r="P162" s="7"/>
      <c r="Q162" s="7"/>
      <c r="R162" s="10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10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19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10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 s="10"/>
      <c r="GM162" s="10"/>
      <c r="GN162" s="10"/>
      <c r="GO162" s="10"/>
      <c r="GP162" s="10"/>
    </row>
    <row r="163" spans="1:198" ht="13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37"/>
      <c r="L163" s="7"/>
      <c r="M163" s="7"/>
      <c r="N163" s="7"/>
      <c r="O163" s="7"/>
      <c r="P163" s="7"/>
      <c r="Q163" s="7"/>
      <c r="R163" s="10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10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19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10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 s="10"/>
      <c r="GM163" s="10"/>
      <c r="GN163" s="10"/>
      <c r="GO163" s="10"/>
      <c r="GP163" s="10"/>
    </row>
    <row r="164" spans="1:198" ht="13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37"/>
      <c r="L164" s="7"/>
      <c r="M164" s="7"/>
      <c r="N164" s="7"/>
      <c r="O164" s="7"/>
      <c r="P164" s="7"/>
      <c r="Q164" s="7"/>
      <c r="R164" s="10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10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19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10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 s="10"/>
      <c r="GM164" s="10"/>
      <c r="GN164" s="10"/>
      <c r="GO164" s="10"/>
      <c r="GP164" s="10"/>
    </row>
    <row r="165" spans="1:198" ht="13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37"/>
      <c r="L165" s="7"/>
      <c r="M165" s="7"/>
      <c r="N165" s="7"/>
      <c r="O165" s="7"/>
      <c r="P165" s="7"/>
      <c r="Q165" s="7"/>
      <c r="R165" s="10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10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19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10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 s="10"/>
      <c r="GM165" s="10"/>
      <c r="GN165" s="10"/>
      <c r="GO165" s="10"/>
      <c r="GP165" s="10"/>
    </row>
    <row r="166" spans="1:198" ht="13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37"/>
      <c r="L166" s="7"/>
      <c r="M166" s="7"/>
      <c r="N166" s="7"/>
      <c r="O166" s="7"/>
      <c r="P166" s="7"/>
      <c r="Q166" s="7"/>
      <c r="R166" s="10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10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19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10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 s="10"/>
      <c r="GM166" s="10"/>
      <c r="GN166" s="10"/>
      <c r="GO166" s="10"/>
      <c r="GP166" s="10"/>
    </row>
    <row r="167" spans="1:198" ht="13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37"/>
      <c r="L167" s="7"/>
      <c r="M167" s="7"/>
      <c r="N167" s="7"/>
      <c r="O167" s="7"/>
      <c r="P167" s="7"/>
      <c r="Q167" s="7"/>
      <c r="R167" s="10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10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19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10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 s="10"/>
      <c r="GM167" s="10"/>
      <c r="GN167" s="10"/>
      <c r="GO167" s="10"/>
      <c r="GP167" s="10"/>
    </row>
    <row r="168" spans="1:198" ht="13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37"/>
      <c r="L168" s="7"/>
      <c r="M168" s="7"/>
      <c r="N168" s="7"/>
      <c r="O168" s="7"/>
      <c r="P168" s="7"/>
      <c r="Q168" s="7"/>
      <c r="R168" s="10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10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19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10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 s="10"/>
      <c r="GM168" s="10"/>
      <c r="GN168" s="10"/>
      <c r="GO168" s="10"/>
      <c r="GP168" s="10"/>
    </row>
    <row r="169" spans="1:198" ht="13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37"/>
      <c r="L169" s="7"/>
      <c r="M169" s="7"/>
      <c r="N169" s="7"/>
      <c r="O169" s="7"/>
      <c r="P169" s="7"/>
      <c r="Q169" s="7"/>
      <c r="R169" s="10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10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19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10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  <c r="GL169" s="10"/>
      <c r="GM169" s="10"/>
      <c r="GN169" s="10"/>
      <c r="GO169" s="10"/>
      <c r="GP169" s="10"/>
    </row>
    <row r="170" spans="1:198" ht="13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37"/>
      <c r="L170" s="7"/>
      <c r="M170" s="7"/>
      <c r="N170" s="7"/>
      <c r="O170" s="7"/>
      <c r="P170" s="7"/>
      <c r="Q170" s="7"/>
      <c r="R170" s="10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10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19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10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 s="10"/>
      <c r="GM170" s="10"/>
      <c r="GN170" s="10"/>
      <c r="GO170" s="10"/>
      <c r="GP170" s="10"/>
    </row>
    <row r="171" spans="1:198" ht="13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37"/>
      <c r="L171" s="7"/>
      <c r="M171" s="7"/>
      <c r="N171" s="7"/>
      <c r="O171" s="7"/>
      <c r="P171" s="7"/>
      <c r="Q171" s="7"/>
      <c r="R171" s="10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10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19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10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 s="10"/>
      <c r="GM171" s="10"/>
      <c r="GN171" s="10"/>
      <c r="GO171" s="10"/>
      <c r="GP171" s="10"/>
    </row>
    <row r="172" spans="1:198" ht="13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37"/>
      <c r="L172" s="7"/>
      <c r="M172" s="7"/>
      <c r="N172" s="7"/>
      <c r="O172" s="7"/>
      <c r="P172" s="7"/>
      <c r="Q172" s="7"/>
      <c r="R172" s="10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10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19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10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 s="10"/>
      <c r="GM172" s="10"/>
      <c r="GN172" s="10"/>
      <c r="GO172" s="10"/>
      <c r="GP172" s="10"/>
    </row>
    <row r="173" spans="1:198" ht="13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37"/>
      <c r="L173" s="7"/>
      <c r="M173" s="7"/>
      <c r="N173" s="7"/>
      <c r="O173" s="7"/>
      <c r="P173" s="7"/>
      <c r="Q173" s="7"/>
      <c r="R173" s="10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10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19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10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 s="10"/>
      <c r="GM173" s="10"/>
      <c r="GN173" s="10"/>
      <c r="GO173" s="10"/>
      <c r="GP173" s="10"/>
    </row>
    <row r="174" spans="1:198" ht="13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37"/>
      <c r="L174" s="7"/>
      <c r="M174" s="7"/>
      <c r="N174" s="7"/>
      <c r="O174" s="7"/>
      <c r="P174" s="7"/>
      <c r="Q174" s="7"/>
      <c r="R174" s="10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10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19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10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 s="10"/>
      <c r="GM174" s="10"/>
      <c r="GN174" s="10"/>
      <c r="GO174" s="10"/>
      <c r="GP174" s="10"/>
    </row>
    <row r="175" spans="1:198" ht="13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37"/>
      <c r="L175" s="7"/>
      <c r="M175" s="7"/>
      <c r="N175" s="7"/>
      <c r="O175" s="7"/>
      <c r="P175" s="7"/>
      <c r="Q175" s="7"/>
      <c r="R175" s="10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10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19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10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 s="10"/>
      <c r="GM175" s="10"/>
      <c r="GN175" s="10"/>
      <c r="GO175" s="10"/>
      <c r="GP175" s="10"/>
    </row>
    <row r="176" spans="1:198" ht="13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37"/>
      <c r="L176" s="7"/>
      <c r="M176" s="7"/>
      <c r="N176" s="7"/>
      <c r="O176" s="7"/>
      <c r="P176" s="7"/>
      <c r="Q176" s="7"/>
      <c r="R176" s="10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10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19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10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 s="10"/>
      <c r="GM176" s="10"/>
      <c r="GN176" s="10"/>
      <c r="GO176" s="10"/>
      <c r="GP176" s="10"/>
    </row>
    <row r="177" spans="1:198" ht="13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37"/>
      <c r="L177" s="7"/>
      <c r="M177" s="7"/>
      <c r="N177" s="7"/>
      <c r="O177" s="7"/>
      <c r="P177" s="7"/>
      <c r="Q177" s="7"/>
      <c r="R177" s="10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10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19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10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 s="10"/>
      <c r="GM177" s="10"/>
      <c r="GN177" s="10"/>
      <c r="GO177" s="10"/>
      <c r="GP177" s="10"/>
    </row>
    <row r="178" spans="1:198" ht="13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37"/>
      <c r="L178" s="7"/>
      <c r="M178" s="7"/>
      <c r="N178" s="7"/>
      <c r="O178" s="7"/>
      <c r="P178" s="7"/>
      <c r="Q178" s="7"/>
      <c r="R178" s="10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10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19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10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 s="10"/>
      <c r="GM178" s="10"/>
      <c r="GN178" s="10"/>
      <c r="GO178" s="10"/>
      <c r="GP178" s="10"/>
    </row>
    <row r="179" spans="1:198" ht="13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37"/>
      <c r="L179" s="7"/>
      <c r="M179" s="7"/>
      <c r="N179" s="7"/>
      <c r="O179" s="7"/>
      <c r="P179" s="7"/>
      <c r="Q179" s="7"/>
      <c r="R179" s="10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10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19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10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 s="10"/>
      <c r="GM179" s="10"/>
      <c r="GN179" s="10"/>
      <c r="GO179" s="10"/>
      <c r="GP179" s="10"/>
    </row>
    <row r="180" spans="1:198" ht="13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37"/>
      <c r="L180" s="7"/>
      <c r="M180" s="7"/>
      <c r="N180" s="7"/>
      <c r="O180" s="7"/>
      <c r="P180" s="7"/>
      <c r="Q180" s="7"/>
      <c r="R180" s="10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10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19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10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 s="10"/>
      <c r="GM180" s="10"/>
      <c r="GN180" s="10"/>
      <c r="GO180" s="10"/>
      <c r="GP180" s="10"/>
    </row>
    <row r="181" spans="1:198" ht="13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37"/>
      <c r="L181" s="7"/>
      <c r="M181" s="7"/>
      <c r="N181" s="7"/>
      <c r="O181" s="7"/>
      <c r="P181" s="7"/>
      <c r="Q181" s="7"/>
      <c r="R181" s="10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10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19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10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 s="10"/>
      <c r="GM181" s="10"/>
      <c r="GN181" s="10"/>
      <c r="GO181" s="10"/>
      <c r="GP181" s="10"/>
    </row>
    <row r="182" spans="1:198" ht="13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37"/>
      <c r="L182" s="7"/>
      <c r="M182" s="7"/>
      <c r="N182" s="7"/>
      <c r="O182" s="7"/>
      <c r="P182" s="7"/>
      <c r="Q182" s="7"/>
      <c r="R182" s="10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10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19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10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 s="10"/>
      <c r="GM182" s="10"/>
      <c r="GN182" s="10"/>
      <c r="GO182" s="10"/>
      <c r="GP182" s="10"/>
    </row>
    <row r="183" spans="1:198" ht="13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37"/>
      <c r="L183" s="7"/>
      <c r="M183" s="7"/>
      <c r="N183" s="7"/>
      <c r="O183" s="7"/>
      <c r="P183" s="7"/>
      <c r="Q183" s="7"/>
      <c r="R183" s="10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10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19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10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 s="10"/>
      <c r="GM183" s="10"/>
      <c r="GN183" s="10"/>
      <c r="GO183" s="10"/>
      <c r="GP183" s="10"/>
    </row>
    <row r="184" spans="1:198" ht="13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37"/>
      <c r="L184" s="7"/>
      <c r="M184" s="7"/>
      <c r="N184" s="7"/>
      <c r="O184" s="7"/>
      <c r="P184" s="7"/>
      <c r="Q184" s="7"/>
      <c r="R184" s="10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10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19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10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 s="10"/>
      <c r="GM184" s="10"/>
      <c r="GN184" s="10"/>
      <c r="GO184" s="10"/>
      <c r="GP184" s="10"/>
    </row>
    <row r="185" spans="1:198" ht="13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37"/>
      <c r="L185" s="7"/>
      <c r="M185" s="7"/>
      <c r="N185" s="7"/>
      <c r="O185" s="7"/>
      <c r="P185" s="7"/>
      <c r="Q185" s="7"/>
      <c r="R185" s="10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10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19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10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 s="10"/>
      <c r="GM185" s="10"/>
      <c r="GN185" s="10"/>
      <c r="GO185" s="10"/>
      <c r="GP185" s="10"/>
    </row>
    <row r="186" spans="1:198" ht="13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37"/>
      <c r="L186" s="7"/>
      <c r="M186" s="7"/>
      <c r="N186" s="7"/>
      <c r="O186" s="7"/>
      <c r="P186" s="7"/>
      <c r="Q186" s="7"/>
      <c r="R186" s="10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10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19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10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  <c r="GP186" s="10"/>
    </row>
    <row r="187" spans="1:198" ht="13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37"/>
      <c r="L187" s="7"/>
      <c r="M187" s="7"/>
      <c r="N187" s="7"/>
      <c r="O187" s="7"/>
      <c r="P187" s="7"/>
      <c r="Q187" s="7"/>
      <c r="R187" s="10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10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19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10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 s="10"/>
      <c r="GM187" s="10"/>
      <c r="GN187" s="10"/>
      <c r="GO187" s="10"/>
      <c r="GP187" s="10"/>
    </row>
    <row r="188" spans="1:198" ht="13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37"/>
      <c r="L188" s="7"/>
      <c r="M188" s="7"/>
      <c r="N188" s="7"/>
      <c r="O188" s="7"/>
      <c r="P188" s="7"/>
      <c r="Q188" s="7"/>
      <c r="R188" s="10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10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19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10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  <c r="GM188" s="10"/>
      <c r="GN188" s="10"/>
      <c r="GO188" s="10"/>
      <c r="GP188" s="10"/>
    </row>
    <row r="189" spans="1:198" ht="13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37"/>
      <c r="L189" s="7"/>
      <c r="M189" s="7"/>
      <c r="N189" s="7"/>
      <c r="O189" s="7"/>
      <c r="P189" s="7"/>
      <c r="Q189" s="7"/>
      <c r="R189" s="10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10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19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10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  <c r="GM189" s="10"/>
      <c r="GN189" s="10"/>
      <c r="GO189" s="10"/>
      <c r="GP189" s="10"/>
    </row>
    <row r="190" spans="1:198" ht="13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37"/>
      <c r="L190" s="7"/>
      <c r="M190" s="7"/>
      <c r="N190" s="7"/>
      <c r="O190" s="7"/>
      <c r="P190" s="7"/>
      <c r="Q190" s="7"/>
      <c r="R190" s="10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10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19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10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  <c r="GN190" s="10"/>
      <c r="GO190" s="10"/>
      <c r="GP190" s="10"/>
    </row>
    <row r="191" spans="1:198" ht="13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37"/>
      <c r="L191" s="7"/>
      <c r="M191" s="7"/>
      <c r="N191" s="7"/>
      <c r="O191" s="7"/>
      <c r="P191" s="7"/>
      <c r="Q191" s="7"/>
      <c r="R191" s="10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10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19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10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  <c r="GN191" s="10"/>
      <c r="GO191" s="10"/>
      <c r="GP191" s="10"/>
    </row>
    <row r="192" spans="1:198" ht="13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37"/>
      <c r="L192" s="7"/>
      <c r="M192" s="7"/>
      <c r="N192" s="7"/>
      <c r="O192" s="7"/>
      <c r="P192" s="7"/>
      <c r="Q192" s="7"/>
      <c r="R192" s="10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10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19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10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  <c r="GP192" s="10"/>
    </row>
    <row r="193" spans="1:198" ht="13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37"/>
      <c r="L193" s="7"/>
      <c r="M193" s="7"/>
      <c r="N193" s="7"/>
      <c r="O193" s="7"/>
      <c r="P193" s="7"/>
      <c r="Q193" s="7"/>
      <c r="R193" s="10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10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19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10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  <c r="GN193" s="10"/>
      <c r="GO193" s="10"/>
      <c r="GP193" s="10"/>
    </row>
    <row r="194" spans="1:198" ht="13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37"/>
      <c r="L194" s="7"/>
      <c r="M194" s="7"/>
      <c r="N194" s="7"/>
      <c r="O194" s="7"/>
      <c r="P194" s="7"/>
      <c r="Q194" s="7"/>
      <c r="R194" s="10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10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19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10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  <c r="GN194" s="10"/>
      <c r="GO194" s="10"/>
      <c r="GP194" s="10"/>
    </row>
    <row r="195" spans="1:198" ht="13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37"/>
      <c r="L195" s="7"/>
      <c r="M195" s="7"/>
      <c r="N195" s="7"/>
      <c r="O195" s="7"/>
      <c r="P195" s="7"/>
      <c r="Q195" s="7"/>
      <c r="R195" s="10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10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19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10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  <c r="GM195" s="10"/>
      <c r="GN195" s="10"/>
      <c r="GO195" s="10"/>
      <c r="GP195" s="10"/>
    </row>
    <row r="196" spans="1:198" ht="13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37"/>
      <c r="L196" s="7"/>
      <c r="M196" s="7"/>
      <c r="N196" s="7"/>
      <c r="O196" s="7"/>
      <c r="P196" s="7"/>
      <c r="Q196" s="7"/>
      <c r="R196" s="10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10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19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10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  <c r="GN196" s="10"/>
      <c r="GO196" s="10"/>
      <c r="GP196" s="10"/>
    </row>
    <row r="197" spans="1:198" ht="13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37"/>
      <c r="L197" s="7"/>
      <c r="M197" s="7"/>
      <c r="N197" s="7"/>
      <c r="O197" s="7"/>
      <c r="P197" s="7"/>
      <c r="Q197" s="7"/>
      <c r="R197" s="10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10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19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10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  <c r="GN197" s="10"/>
      <c r="GO197" s="10"/>
      <c r="GP197" s="10"/>
    </row>
    <row r="198" spans="1:198" ht="13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37"/>
      <c r="L198" s="7"/>
      <c r="M198" s="7"/>
      <c r="N198" s="7"/>
      <c r="O198" s="7"/>
      <c r="P198" s="7"/>
      <c r="Q198" s="7"/>
      <c r="R198" s="10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10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19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10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  <c r="GM198" s="10"/>
      <c r="GN198" s="10"/>
      <c r="GO198" s="10"/>
      <c r="GP198" s="10"/>
    </row>
    <row r="199" spans="1:198" ht="13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37"/>
      <c r="L199" s="7"/>
      <c r="M199" s="7"/>
      <c r="N199" s="7"/>
      <c r="O199" s="7"/>
      <c r="P199" s="7"/>
      <c r="Q199" s="7"/>
      <c r="R199" s="10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10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19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10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 s="10"/>
      <c r="GM199" s="10"/>
      <c r="GN199" s="10"/>
      <c r="GO199" s="10"/>
      <c r="GP199" s="10"/>
    </row>
    <row r="200" spans="1:198" ht="13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37"/>
      <c r="L200" s="7"/>
      <c r="M200" s="7"/>
      <c r="N200" s="7"/>
      <c r="O200" s="7"/>
      <c r="P200" s="7"/>
      <c r="Q200" s="7"/>
      <c r="R200" s="10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10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19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10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 s="10"/>
      <c r="GM200" s="10"/>
      <c r="GN200" s="10"/>
      <c r="GO200" s="10"/>
      <c r="GP200" s="10"/>
    </row>
    <row r="201" spans="1:198" ht="13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37"/>
      <c r="L201" s="7"/>
      <c r="M201" s="7"/>
      <c r="N201" s="7"/>
      <c r="O201" s="7"/>
      <c r="P201" s="7"/>
      <c r="Q201" s="7"/>
      <c r="R201" s="10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10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19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10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 s="10"/>
      <c r="GM201" s="10"/>
      <c r="GN201" s="10"/>
      <c r="GO201" s="10"/>
      <c r="GP201" s="10"/>
    </row>
    <row r="202" spans="1:198" ht="13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37"/>
      <c r="L202" s="7"/>
      <c r="M202" s="7"/>
      <c r="N202" s="7"/>
      <c r="O202" s="7"/>
      <c r="P202" s="7"/>
      <c r="Q202" s="7"/>
      <c r="R202" s="10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10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19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10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  <c r="GN202" s="10"/>
      <c r="GO202" s="10"/>
      <c r="GP202" s="10"/>
    </row>
    <row r="203" spans="1:198" ht="13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37"/>
      <c r="L203" s="7"/>
      <c r="M203" s="7"/>
      <c r="N203" s="7"/>
      <c r="O203" s="7"/>
      <c r="P203" s="7"/>
      <c r="Q203" s="7"/>
      <c r="R203" s="10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10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19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10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 s="10"/>
      <c r="GM203" s="10"/>
      <c r="GN203" s="10"/>
      <c r="GO203" s="10"/>
      <c r="GP203" s="10"/>
    </row>
    <row r="204" spans="1:198" ht="13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37"/>
      <c r="L204" s="7"/>
      <c r="M204" s="7"/>
      <c r="N204" s="7"/>
      <c r="O204" s="7"/>
      <c r="P204" s="7"/>
      <c r="Q204" s="7"/>
      <c r="R204" s="10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10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19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10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 s="10"/>
      <c r="GM204" s="10"/>
      <c r="GN204" s="10"/>
      <c r="GO204" s="10"/>
      <c r="GP204" s="10"/>
    </row>
    <row r="205" spans="1:198" ht="13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37"/>
      <c r="L205" s="7"/>
      <c r="M205" s="7"/>
      <c r="N205" s="7"/>
      <c r="O205" s="7"/>
      <c r="P205" s="7"/>
      <c r="Q205" s="7"/>
      <c r="R205" s="10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10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19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10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 s="10"/>
      <c r="GM205" s="10"/>
      <c r="GN205" s="10"/>
      <c r="GO205" s="10"/>
      <c r="GP205" s="10"/>
    </row>
    <row r="206" spans="1:198" ht="13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37"/>
      <c r="L206" s="7"/>
      <c r="M206" s="7"/>
      <c r="N206" s="7"/>
      <c r="O206" s="7"/>
      <c r="P206" s="7"/>
      <c r="Q206" s="7"/>
      <c r="R206" s="10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10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19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10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 s="10"/>
      <c r="GM206" s="10"/>
      <c r="GN206" s="10"/>
      <c r="GO206" s="10"/>
      <c r="GP206" s="10"/>
    </row>
    <row r="207" spans="1:198" ht="13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37"/>
      <c r="L207" s="7"/>
      <c r="M207" s="7"/>
      <c r="N207" s="7"/>
      <c r="O207" s="7"/>
      <c r="P207" s="7"/>
      <c r="Q207" s="7"/>
      <c r="R207" s="10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10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19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10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 s="10"/>
      <c r="GM207" s="10"/>
      <c r="GN207" s="10"/>
      <c r="GO207" s="10"/>
      <c r="GP207" s="10"/>
    </row>
    <row r="208" spans="1:198" ht="13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37"/>
      <c r="L208" s="7"/>
      <c r="M208" s="7"/>
      <c r="N208" s="7"/>
      <c r="O208" s="7"/>
      <c r="P208" s="7"/>
      <c r="Q208" s="7"/>
      <c r="R208" s="10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10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19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10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 s="10"/>
      <c r="GM208" s="10"/>
      <c r="GN208" s="10"/>
      <c r="GO208" s="10"/>
      <c r="GP208" s="10"/>
    </row>
    <row r="209" spans="1:198" ht="13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37"/>
      <c r="L209" s="7"/>
      <c r="M209" s="7"/>
      <c r="N209" s="7"/>
      <c r="O209" s="7"/>
      <c r="P209" s="7"/>
      <c r="Q209" s="7"/>
      <c r="R209" s="10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10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19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10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 s="10"/>
      <c r="GM209" s="10"/>
      <c r="GN209" s="10"/>
      <c r="GO209" s="10"/>
      <c r="GP209" s="10"/>
    </row>
    <row r="210" spans="1:198" ht="13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37"/>
      <c r="L210" s="7"/>
      <c r="M210" s="7"/>
      <c r="N210" s="7"/>
      <c r="O210" s="7"/>
      <c r="P210" s="7"/>
      <c r="Q210" s="7"/>
      <c r="R210" s="10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10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19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10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 s="10"/>
      <c r="GM210" s="10"/>
      <c r="GN210" s="10"/>
      <c r="GO210" s="10"/>
      <c r="GP210" s="10"/>
    </row>
    <row r="211" spans="1:198" ht="13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37"/>
      <c r="L211" s="7"/>
      <c r="M211" s="7"/>
      <c r="N211" s="7"/>
      <c r="O211" s="7"/>
      <c r="P211" s="7"/>
      <c r="Q211" s="7"/>
      <c r="R211" s="10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10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19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10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</row>
    <row r="212" spans="1:198" ht="13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37"/>
      <c r="L212" s="7"/>
      <c r="M212" s="7"/>
      <c r="N212" s="7"/>
      <c r="O212" s="7"/>
      <c r="P212" s="7"/>
      <c r="Q212" s="7"/>
      <c r="R212" s="10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10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19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10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  <c r="GP212" s="10"/>
    </row>
    <row r="213" spans="1:198" ht="13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37"/>
      <c r="L213" s="7"/>
      <c r="M213" s="7"/>
      <c r="N213" s="7"/>
      <c r="O213" s="7"/>
      <c r="P213" s="7"/>
      <c r="Q213" s="7"/>
      <c r="R213" s="10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10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19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10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</row>
    <row r="214" spans="1:198" ht="13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37"/>
      <c r="L214" s="7"/>
      <c r="M214" s="7"/>
      <c r="N214" s="7"/>
      <c r="O214" s="7"/>
      <c r="P214" s="7"/>
      <c r="Q214" s="7"/>
      <c r="R214" s="10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10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19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10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 s="10"/>
      <c r="GM214" s="10"/>
      <c r="GN214" s="10"/>
      <c r="GO214" s="10"/>
      <c r="GP214" s="10"/>
    </row>
    <row r="215" spans="1:198" ht="13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37"/>
      <c r="L215" s="7"/>
      <c r="M215" s="7"/>
      <c r="N215" s="7"/>
      <c r="O215" s="7"/>
      <c r="P215" s="7"/>
      <c r="Q215" s="7"/>
      <c r="R215" s="10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10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19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10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  <c r="GP215" s="10"/>
    </row>
    <row r="216" spans="1:198" ht="13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37"/>
      <c r="L216" s="7"/>
      <c r="M216" s="7"/>
      <c r="N216" s="7"/>
      <c r="O216" s="7"/>
      <c r="P216" s="7"/>
      <c r="Q216" s="7"/>
      <c r="R216" s="10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10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19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10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 s="10"/>
      <c r="GM216" s="10"/>
      <c r="GN216" s="10"/>
      <c r="GO216" s="10"/>
      <c r="GP216" s="10"/>
    </row>
    <row r="217" spans="1:198" ht="13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37"/>
      <c r="L217" s="7"/>
      <c r="M217" s="7"/>
      <c r="N217" s="7"/>
      <c r="O217" s="7"/>
      <c r="P217" s="7"/>
      <c r="Q217" s="7"/>
      <c r="R217" s="10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10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19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10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  <c r="GP217" s="10"/>
    </row>
    <row r="218" spans="1:198" ht="13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37"/>
      <c r="L218" s="7"/>
      <c r="M218" s="7"/>
      <c r="N218" s="7"/>
      <c r="O218" s="7"/>
      <c r="P218" s="7"/>
      <c r="Q218" s="7"/>
      <c r="R218" s="10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10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19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10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 s="10"/>
      <c r="GM218" s="10"/>
      <c r="GN218" s="10"/>
      <c r="GO218" s="10"/>
      <c r="GP218" s="10"/>
    </row>
    <row r="219" spans="1:198" ht="13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37"/>
      <c r="L219" s="7"/>
      <c r="M219" s="7"/>
      <c r="N219" s="7"/>
      <c r="O219" s="7"/>
      <c r="P219" s="7"/>
      <c r="Q219" s="7"/>
      <c r="R219" s="10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10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19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10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  <c r="GP219" s="10"/>
    </row>
    <row r="220" spans="1:198" ht="13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37"/>
      <c r="L220" s="7"/>
      <c r="M220" s="7"/>
      <c r="N220" s="7"/>
      <c r="O220" s="7"/>
      <c r="P220" s="7"/>
      <c r="Q220" s="7"/>
      <c r="R220" s="10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10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19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10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 s="10"/>
      <c r="GM220" s="10"/>
      <c r="GN220" s="10"/>
      <c r="GO220" s="10"/>
      <c r="GP220" s="10"/>
    </row>
    <row r="221" spans="1:198" ht="13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37"/>
      <c r="L221" s="7"/>
      <c r="M221" s="7"/>
      <c r="N221" s="7"/>
      <c r="O221" s="7"/>
      <c r="P221" s="7"/>
      <c r="Q221" s="7"/>
      <c r="R221" s="10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10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19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10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  <c r="GP221" s="10"/>
    </row>
    <row r="222" spans="1:198" ht="13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37"/>
      <c r="L222" s="7"/>
      <c r="M222" s="7"/>
      <c r="N222" s="7"/>
      <c r="O222" s="7"/>
      <c r="P222" s="7"/>
      <c r="Q222" s="7"/>
      <c r="R222" s="10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10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19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10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 s="10"/>
      <c r="GM222" s="10"/>
      <c r="GN222" s="10"/>
      <c r="GO222" s="10"/>
      <c r="GP222" s="10"/>
    </row>
    <row r="223" spans="1:198" ht="13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37"/>
      <c r="L223" s="7"/>
      <c r="M223" s="7"/>
      <c r="N223" s="7"/>
      <c r="O223" s="7"/>
      <c r="P223" s="7"/>
      <c r="Q223" s="7"/>
      <c r="R223" s="10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10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19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10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  <c r="GP223" s="10"/>
    </row>
    <row r="224" spans="1:198" ht="13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37"/>
      <c r="L224" s="7"/>
      <c r="M224" s="7"/>
      <c r="N224" s="7"/>
      <c r="O224" s="7"/>
      <c r="P224" s="7"/>
      <c r="Q224" s="7"/>
      <c r="R224" s="10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10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19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10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 s="10"/>
      <c r="GM224" s="10"/>
      <c r="GN224" s="10"/>
      <c r="GO224" s="10"/>
      <c r="GP224" s="10"/>
    </row>
    <row r="225" spans="1:198" ht="13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37"/>
      <c r="L225" s="7"/>
      <c r="M225" s="7"/>
      <c r="N225" s="7"/>
      <c r="O225" s="7"/>
      <c r="P225" s="7"/>
      <c r="Q225" s="7"/>
      <c r="R225" s="10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10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19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10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 s="10"/>
      <c r="GM225" s="10"/>
      <c r="GN225" s="10"/>
      <c r="GO225" s="10"/>
      <c r="GP225" s="10"/>
    </row>
    <row r="226" spans="1:198" ht="13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37"/>
      <c r="L226" s="7"/>
      <c r="M226" s="7"/>
      <c r="N226" s="7"/>
      <c r="O226" s="7"/>
      <c r="P226" s="7"/>
      <c r="Q226" s="7"/>
      <c r="R226" s="10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10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19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10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 s="10"/>
      <c r="GM226" s="10"/>
      <c r="GN226" s="10"/>
      <c r="GO226" s="10"/>
      <c r="GP226" s="10"/>
    </row>
    <row r="227" spans="1:198" ht="13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37"/>
      <c r="L227" s="7"/>
      <c r="M227" s="7"/>
      <c r="N227" s="7"/>
      <c r="O227" s="7"/>
      <c r="P227" s="7"/>
      <c r="Q227" s="7"/>
      <c r="R227" s="10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10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19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10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  <c r="GL227" s="10"/>
      <c r="GM227" s="10"/>
      <c r="GN227" s="10"/>
      <c r="GO227" s="10"/>
      <c r="GP227" s="10"/>
    </row>
    <row r="228" spans="1:198" ht="13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37"/>
      <c r="L228" s="7"/>
      <c r="M228" s="7"/>
      <c r="N228" s="7"/>
      <c r="O228" s="7"/>
      <c r="P228" s="7"/>
      <c r="Q228" s="7"/>
      <c r="R228" s="10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10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19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10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  <c r="GL228" s="10"/>
      <c r="GM228" s="10"/>
      <c r="GN228" s="10"/>
      <c r="GO228" s="10"/>
      <c r="GP228" s="10"/>
    </row>
    <row r="229" spans="1:198" ht="13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37"/>
      <c r="L229" s="7"/>
      <c r="M229" s="7"/>
      <c r="N229" s="7"/>
      <c r="O229" s="7"/>
      <c r="P229" s="7"/>
      <c r="Q229" s="7"/>
      <c r="R229" s="10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10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19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10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  <c r="GL229" s="10"/>
      <c r="GM229" s="10"/>
      <c r="GN229" s="10"/>
      <c r="GO229" s="10"/>
      <c r="GP229" s="10"/>
    </row>
    <row r="230" spans="1:198" ht="13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37"/>
      <c r="L230" s="7"/>
      <c r="M230" s="7"/>
      <c r="N230" s="7"/>
      <c r="O230" s="7"/>
      <c r="P230" s="7"/>
      <c r="Q230" s="7"/>
      <c r="R230" s="10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10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19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10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 s="10"/>
      <c r="GM230" s="10"/>
      <c r="GN230" s="10"/>
      <c r="GO230" s="10"/>
      <c r="GP230" s="10"/>
    </row>
    <row r="231" spans="1:198" ht="13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37"/>
      <c r="L231" s="7"/>
      <c r="M231" s="7"/>
      <c r="N231" s="7"/>
      <c r="O231" s="7"/>
      <c r="P231" s="7"/>
      <c r="Q231" s="7"/>
      <c r="R231" s="10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10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19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10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 s="10"/>
      <c r="GM231" s="10"/>
      <c r="GN231" s="10"/>
      <c r="GO231" s="10"/>
      <c r="GP231" s="10"/>
    </row>
    <row r="232" spans="1:198" ht="13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37"/>
      <c r="L232" s="7"/>
      <c r="M232" s="7"/>
      <c r="N232" s="7"/>
      <c r="O232" s="7"/>
      <c r="P232" s="7"/>
      <c r="Q232" s="7"/>
      <c r="R232" s="10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10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19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10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 s="10"/>
      <c r="GM232" s="10"/>
      <c r="GN232" s="10"/>
      <c r="GO232" s="10"/>
      <c r="GP232" s="10"/>
    </row>
    <row r="233" spans="1:198" ht="13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37"/>
      <c r="L233" s="7"/>
      <c r="M233" s="7"/>
      <c r="N233" s="7"/>
      <c r="O233" s="7"/>
      <c r="P233" s="7"/>
      <c r="Q233" s="7"/>
      <c r="R233" s="10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10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19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10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 s="10"/>
      <c r="GM233" s="10"/>
      <c r="GN233" s="10"/>
      <c r="GO233" s="10"/>
      <c r="GP233" s="10"/>
    </row>
    <row r="234" spans="1:198" ht="13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37"/>
      <c r="L234" s="7"/>
      <c r="M234" s="7"/>
      <c r="N234" s="7"/>
      <c r="O234" s="7"/>
      <c r="P234" s="7"/>
      <c r="Q234" s="7"/>
      <c r="R234" s="10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10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19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10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  <c r="GL234" s="10"/>
      <c r="GM234" s="10"/>
      <c r="GN234" s="10"/>
      <c r="GO234" s="10"/>
      <c r="GP234" s="10"/>
    </row>
    <row r="235" spans="1:198" ht="13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37"/>
      <c r="L235" s="7"/>
      <c r="M235" s="7"/>
      <c r="N235" s="7"/>
      <c r="O235" s="7"/>
      <c r="P235" s="7"/>
      <c r="Q235" s="7"/>
      <c r="R235" s="10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10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19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10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/>
      <c r="GH235" s="10"/>
      <c r="GI235" s="10"/>
      <c r="GJ235" s="10"/>
      <c r="GK235" s="10"/>
      <c r="GL235" s="10"/>
      <c r="GM235" s="10"/>
      <c r="GN235" s="10"/>
      <c r="GO235" s="10"/>
      <c r="GP235" s="10"/>
    </row>
    <row r="236" spans="1:198" ht="13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37"/>
      <c r="L236" s="7"/>
      <c r="M236" s="7"/>
      <c r="N236" s="7"/>
      <c r="O236" s="7"/>
      <c r="P236" s="7"/>
      <c r="Q236" s="7"/>
      <c r="R236" s="10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10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19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10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  <c r="GL236" s="10"/>
      <c r="GM236" s="10"/>
      <c r="GN236" s="10"/>
      <c r="GO236" s="10"/>
      <c r="GP236" s="10"/>
    </row>
    <row r="237" spans="1:198" ht="13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37"/>
      <c r="L237" s="7"/>
      <c r="M237" s="7"/>
      <c r="N237" s="7"/>
      <c r="O237" s="7"/>
      <c r="P237" s="7"/>
      <c r="Q237" s="7"/>
      <c r="R237" s="10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10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19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10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  <c r="GL237" s="10"/>
      <c r="GM237" s="10"/>
      <c r="GN237" s="10"/>
      <c r="GO237" s="10"/>
      <c r="GP237" s="10"/>
    </row>
    <row r="238" spans="1:198" ht="13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37"/>
      <c r="L238" s="7"/>
      <c r="M238" s="7"/>
      <c r="N238" s="7"/>
      <c r="O238" s="7"/>
      <c r="P238" s="7"/>
      <c r="Q238" s="7"/>
      <c r="R238" s="10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10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19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10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  <c r="GL238" s="10"/>
      <c r="GM238" s="10"/>
      <c r="GN238" s="10"/>
      <c r="GO238" s="10"/>
      <c r="GP238" s="10"/>
    </row>
    <row r="239" spans="1:198" ht="13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37"/>
      <c r="L239" s="7"/>
      <c r="M239" s="7"/>
      <c r="N239" s="7"/>
      <c r="O239" s="7"/>
      <c r="P239" s="7"/>
      <c r="Q239" s="7"/>
      <c r="R239" s="10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10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19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10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/>
      <c r="GH239" s="10"/>
      <c r="GI239" s="10"/>
      <c r="GJ239" s="10"/>
      <c r="GK239" s="10"/>
      <c r="GL239" s="10"/>
      <c r="GM239" s="10"/>
      <c r="GN239" s="10"/>
      <c r="GO239" s="10"/>
      <c r="GP239" s="10"/>
    </row>
    <row r="240" spans="1:198" ht="13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37"/>
      <c r="L240" s="7"/>
      <c r="M240" s="7"/>
      <c r="N240" s="7"/>
      <c r="O240" s="7"/>
      <c r="P240" s="7"/>
      <c r="Q240" s="7"/>
      <c r="R240" s="10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10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19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10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/>
      <c r="GH240" s="10"/>
      <c r="GI240" s="10"/>
      <c r="GJ240" s="10"/>
      <c r="GK240" s="10"/>
      <c r="GL240" s="10"/>
      <c r="GM240" s="10"/>
      <c r="GN240" s="10"/>
      <c r="GO240" s="10"/>
      <c r="GP240" s="10"/>
    </row>
    <row r="241" spans="1:198" ht="13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37"/>
      <c r="L241" s="7"/>
      <c r="M241" s="7"/>
      <c r="N241" s="7"/>
      <c r="O241" s="7"/>
      <c r="P241" s="7"/>
      <c r="Q241" s="7"/>
      <c r="R241" s="10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10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19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10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  <c r="GL241" s="10"/>
      <c r="GM241" s="10"/>
      <c r="GN241" s="10"/>
      <c r="GO241" s="10"/>
      <c r="GP241" s="10"/>
    </row>
    <row r="242" spans="1:198" ht="13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37"/>
      <c r="L242" s="7"/>
      <c r="M242" s="7"/>
      <c r="N242" s="7"/>
      <c r="O242" s="7"/>
      <c r="P242" s="7"/>
      <c r="Q242" s="7"/>
      <c r="R242" s="10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10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19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10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/>
      <c r="GH242" s="10"/>
      <c r="GI242" s="10"/>
      <c r="GJ242" s="10"/>
      <c r="GK242" s="10"/>
      <c r="GL242" s="10"/>
      <c r="GM242" s="10"/>
      <c r="GN242" s="10"/>
      <c r="GO242" s="10"/>
      <c r="GP242" s="10"/>
    </row>
    <row r="243" spans="1:198" ht="13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37"/>
      <c r="L243" s="7"/>
      <c r="M243" s="7"/>
      <c r="N243" s="7"/>
      <c r="O243" s="7"/>
      <c r="P243" s="7"/>
      <c r="Q243" s="7"/>
      <c r="R243" s="10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10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19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10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  <c r="GL243" s="10"/>
      <c r="GM243" s="10"/>
      <c r="GN243" s="10"/>
      <c r="GO243" s="10"/>
      <c r="GP243" s="10"/>
    </row>
    <row r="244" spans="1:198" ht="13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37"/>
      <c r="L244" s="7"/>
      <c r="M244" s="7"/>
      <c r="N244" s="7"/>
      <c r="O244" s="7"/>
      <c r="P244" s="7"/>
      <c r="Q244" s="7"/>
      <c r="R244" s="10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10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19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10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  <c r="GL244" s="10"/>
      <c r="GM244" s="10"/>
      <c r="GN244" s="10"/>
      <c r="GO244" s="10"/>
      <c r="GP244" s="10"/>
    </row>
    <row r="245" spans="1:198" ht="13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37"/>
      <c r="L245" s="7"/>
      <c r="M245" s="7"/>
      <c r="N245" s="7"/>
      <c r="O245" s="7"/>
      <c r="P245" s="7"/>
      <c r="Q245" s="7"/>
      <c r="R245" s="10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10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19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10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/>
      <c r="GH245" s="10"/>
      <c r="GI245" s="10"/>
      <c r="GJ245" s="10"/>
      <c r="GK245" s="10"/>
      <c r="GL245" s="10"/>
      <c r="GM245" s="10"/>
      <c r="GN245" s="10"/>
      <c r="GO245" s="10"/>
      <c r="GP245" s="10"/>
    </row>
    <row r="246" spans="1:198" ht="13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37"/>
      <c r="L246" s="7"/>
      <c r="M246" s="7"/>
      <c r="N246" s="7"/>
      <c r="O246" s="7"/>
      <c r="P246" s="7"/>
      <c r="Q246" s="7"/>
      <c r="R246" s="10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10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19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10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  <c r="GL246" s="10"/>
      <c r="GM246" s="10"/>
      <c r="GN246" s="10"/>
      <c r="GO246" s="10"/>
      <c r="GP246" s="10"/>
    </row>
    <row r="247" spans="1:198" ht="13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37"/>
      <c r="L247" s="7"/>
      <c r="M247" s="7"/>
      <c r="N247" s="7"/>
      <c r="O247" s="7"/>
      <c r="P247" s="7"/>
      <c r="Q247" s="7"/>
      <c r="R247" s="10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10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19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10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  <c r="GL247" s="10"/>
      <c r="GM247" s="10"/>
      <c r="GN247" s="10"/>
      <c r="GO247" s="10"/>
      <c r="GP247" s="10"/>
    </row>
    <row r="248" spans="1:198" ht="13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37"/>
      <c r="L248" s="7"/>
      <c r="M248" s="7"/>
      <c r="N248" s="7"/>
      <c r="O248" s="7"/>
      <c r="P248" s="7"/>
      <c r="Q248" s="7"/>
      <c r="R248" s="10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10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19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10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  <c r="GL248" s="10"/>
      <c r="GM248" s="10"/>
      <c r="GN248" s="10"/>
      <c r="GO248" s="10"/>
      <c r="GP248" s="10"/>
    </row>
    <row r="249" spans="1:198" ht="13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37"/>
      <c r="L249" s="7"/>
      <c r="M249" s="7"/>
      <c r="N249" s="7"/>
      <c r="O249" s="7"/>
      <c r="P249" s="7"/>
      <c r="Q249" s="7"/>
      <c r="R249" s="10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10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19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10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/>
      <c r="GH249" s="10"/>
      <c r="GI249" s="10"/>
      <c r="GJ249" s="10"/>
      <c r="GK249" s="10"/>
      <c r="GL249" s="10"/>
      <c r="GM249" s="10"/>
      <c r="GN249" s="10"/>
      <c r="GO249" s="10"/>
      <c r="GP249" s="10"/>
    </row>
    <row r="250" spans="1:198" ht="13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37"/>
      <c r="L250" s="7"/>
      <c r="M250" s="7"/>
      <c r="N250" s="7"/>
      <c r="O250" s="7"/>
      <c r="P250" s="7"/>
      <c r="Q250" s="7"/>
      <c r="R250" s="10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10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19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10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  <c r="GL250" s="10"/>
      <c r="GM250" s="10"/>
      <c r="GN250" s="10"/>
      <c r="GO250" s="10"/>
      <c r="GP250" s="10"/>
    </row>
    <row r="251" spans="1:198" ht="13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37"/>
      <c r="L251" s="7"/>
      <c r="M251" s="7"/>
      <c r="N251" s="7"/>
      <c r="O251" s="7"/>
      <c r="P251" s="7"/>
      <c r="Q251" s="7"/>
      <c r="R251" s="10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10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19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10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  <c r="GL251" s="10"/>
      <c r="GM251" s="10"/>
      <c r="GN251" s="10"/>
      <c r="GO251" s="10"/>
      <c r="GP251" s="10"/>
    </row>
    <row r="252" spans="1:198" ht="13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37"/>
      <c r="L252" s="7"/>
      <c r="M252" s="7"/>
      <c r="N252" s="7"/>
      <c r="O252" s="7"/>
      <c r="P252" s="7"/>
      <c r="Q252" s="7"/>
      <c r="R252" s="10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10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19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10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/>
      <c r="GH252" s="10"/>
      <c r="GI252" s="10"/>
      <c r="GJ252" s="10"/>
      <c r="GK252" s="10"/>
      <c r="GL252" s="10"/>
      <c r="GM252" s="10"/>
      <c r="GN252" s="10"/>
      <c r="GO252" s="10"/>
      <c r="GP252" s="10"/>
    </row>
    <row r="253" spans="1:198" ht="13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37"/>
      <c r="L253" s="7"/>
      <c r="M253" s="7"/>
      <c r="N253" s="7"/>
      <c r="O253" s="7"/>
      <c r="P253" s="7"/>
      <c r="Q253" s="7"/>
      <c r="R253" s="10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10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19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10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/>
      <c r="GH253" s="10"/>
      <c r="GI253" s="10"/>
      <c r="GJ253" s="10"/>
      <c r="GK253" s="10"/>
      <c r="GL253" s="10"/>
      <c r="GM253" s="10"/>
      <c r="GN253" s="10"/>
      <c r="GO253" s="10"/>
      <c r="GP253" s="10"/>
    </row>
    <row r="254" spans="1:198" ht="13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37"/>
      <c r="L254" s="7"/>
      <c r="M254" s="7"/>
      <c r="N254" s="7"/>
      <c r="O254" s="7"/>
      <c r="P254" s="7"/>
      <c r="Q254" s="7"/>
      <c r="R254" s="10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10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19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10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/>
      <c r="GH254" s="10"/>
      <c r="GI254" s="10"/>
      <c r="GJ254" s="10"/>
      <c r="GK254" s="10"/>
      <c r="GL254" s="10"/>
      <c r="GM254" s="10"/>
      <c r="GN254" s="10"/>
      <c r="GO254" s="10"/>
      <c r="GP254" s="10"/>
    </row>
    <row r="255" spans="1:198" ht="13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37"/>
      <c r="L255" s="7"/>
      <c r="M255" s="7"/>
      <c r="N255" s="7"/>
      <c r="O255" s="7"/>
      <c r="P255" s="7"/>
      <c r="Q255" s="7"/>
      <c r="R255" s="10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10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19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10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  <c r="GL255" s="10"/>
      <c r="GM255" s="10"/>
      <c r="GN255" s="10"/>
      <c r="GO255" s="10"/>
      <c r="GP255" s="10"/>
    </row>
    <row r="256" spans="1:198" ht="13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37"/>
      <c r="L256" s="7"/>
      <c r="M256" s="7"/>
      <c r="N256" s="7"/>
      <c r="O256" s="7"/>
      <c r="P256" s="7"/>
      <c r="Q256" s="7"/>
      <c r="R256" s="10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10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19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10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  <c r="GL256" s="10"/>
      <c r="GM256" s="10"/>
      <c r="GN256" s="10"/>
      <c r="GO256" s="10"/>
      <c r="GP256" s="10"/>
    </row>
    <row r="257" spans="1:198" ht="13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37"/>
      <c r="L257" s="7"/>
      <c r="M257" s="7"/>
      <c r="N257" s="7"/>
      <c r="O257" s="7"/>
      <c r="P257" s="7"/>
      <c r="Q257" s="7"/>
      <c r="R257" s="10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10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19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10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  <c r="GL257" s="10"/>
      <c r="GM257" s="10"/>
      <c r="GN257" s="10"/>
      <c r="GO257" s="10"/>
      <c r="GP257" s="10"/>
    </row>
    <row r="258" spans="1:198" ht="13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37"/>
      <c r="L258" s="7"/>
      <c r="M258" s="7"/>
      <c r="N258" s="7"/>
      <c r="O258" s="7"/>
      <c r="P258" s="7"/>
      <c r="Q258" s="7"/>
      <c r="R258" s="10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10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19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10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  <c r="GL258" s="10"/>
      <c r="GM258" s="10"/>
      <c r="GN258" s="10"/>
      <c r="GO258" s="10"/>
      <c r="GP258" s="10"/>
    </row>
    <row r="259" spans="1:198" ht="13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37"/>
      <c r="L259" s="7"/>
      <c r="M259" s="7"/>
      <c r="N259" s="7"/>
      <c r="O259" s="7"/>
      <c r="P259" s="7"/>
      <c r="Q259" s="7"/>
      <c r="R259" s="10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10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19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10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  <c r="GL259" s="10"/>
      <c r="GM259" s="10"/>
      <c r="GN259" s="10"/>
      <c r="GO259" s="10"/>
      <c r="GP259" s="10"/>
    </row>
    <row r="260" spans="1:198" ht="13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37"/>
      <c r="L260" s="7"/>
      <c r="M260" s="7"/>
      <c r="N260" s="7"/>
      <c r="O260" s="7"/>
      <c r="P260" s="7"/>
      <c r="Q260" s="7"/>
      <c r="R260" s="10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10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19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10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10"/>
      <c r="FY260" s="10"/>
      <c r="FZ260" s="10"/>
      <c r="GA260" s="10"/>
      <c r="GB260" s="10"/>
      <c r="GC260" s="10"/>
      <c r="GD260" s="10"/>
      <c r="GE260" s="10"/>
      <c r="GF260" s="10"/>
      <c r="GG260" s="10"/>
      <c r="GH260" s="10"/>
      <c r="GI260" s="10"/>
      <c r="GJ260" s="10"/>
      <c r="GK260" s="10"/>
      <c r="GL260" s="10"/>
      <c r="GM260" s="10"/>
      <c r="GN260" s="10"/>
      <c r="GO260" s="10"/>
      <c r="GP260" s="10"/>
    </row>
    <row r="261" spans="1:198" ht="13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37"/>
      <c r="L261" s="7"/>
      <c r="M261" s="7"/>
      <c r="N261" s="7"/>
      <c r="O261" s="7"/>
      <c r="P261" s="7"/>
      <c r="Q261" s="7"/>
      <c r="R261" s="10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10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19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10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/>
      <c r="GH261" s="10"/>
      <c r="GI261" s="10"/>
      <c r="GJ261" s="10"/>
      <c r="GK261" s="10"/>
      <c r="GL261" s="10"/>
      <c r="GM261" s="10"/>
      <c r="GN261" s="10"/>
      <c r="GO261" s="10"/>
      <c r="GP261" s="10"/>
    </row>
    <row r="262" spans="1:198" ht="13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37"/>
      <c r="L262" s="7"/>
      <c r="M262" s="7"/>
      <c r="N262" s="7"/>
      <c r="O262" s="7"/>
      <c r="P262" s="7"/>
      <c r="Q262" s="7"/>
      <c r="R262" s="10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10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19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10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/>
      <c r="GH262" s="10"/>
      <c r="GI262" s="10"/>
      <c r="GJ262" s="10"/>
      <c r="GK262" s="10"/>
      <c r="GL262" s="10"/>
      <c r="GM262" s="10"/>
      <c r="GN262" s="10"/>
      <c r="GO262" s="10"/>
      <c r="GP262" s="10"/>
    </row>
    <row r="263" spans="1:198" ht="13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37"/>
      <c r="L263" s="7"/>
      <c r="M263" s="7"/>
      <c r="N263" s="7"/>
      <c r="O263" s="7"/>
      <c r="P263" s="7"/>
      <c r="Q263" s="7"/>
      <c r="R263" s="10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10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19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10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/>
      <c r="GH263" s="10"/>
      <c r="GI263" s="10"/>
      <c r="GJ263" s="10"/>
      <c r="GK263" s="10"/>
      <c r="GL263" s="10"/>
      <c r="GM263" s="10"/>
      <c r="GN263" s="10"/>
      <c r="GO263" s="10"/>
      <c r="GP263" s="10"/>
    </row>
    <row r="264" spans="1:198" ht="13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37"/>
      <c r="L264" s="7"/>
      <c r="M264" s="7"/>
      <c r="N264" s="7"/>
      <c r="O264" s="7"/>
      <c r="P264" s="7"/>
      <c r="Q264" s="7"/>
      <c r="R264" s="10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10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19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10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 s="10"/>
      <c r="GM264" s="10"/>
      <c r="GN264" s="10"/>
      <c r="GO264" s="10"/>
      <c r="GP264" s="10"/>
    </row>
    <row r="265" spans="1:198" ht="13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37"/>
      <c r="L265" s="7"/>
      <c r="M265" s="7"/>
      <c r="N265" s="7"/>
      <c r="O265" s="7"/>
      <c r="P265" s="7"/>
      <c r="Q265" s="7"/>
      <c r="R265" s="10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10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19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10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 s="10"/>
      <c r="GM265" s="10"/>
      <c r="GN265" s="10"/>
      <c r="GO265" s="10"/>
      <c r="GP265" s="10"/>
    </row>
    <row r="266" spans="1:198" ht="13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37"/>
      <c r="L266" s="7"/>
      <c r="M266" s="7"/>
      <c r="N266" s="7"/>
      <c r="O266" s="7"/>
      <c r="P266" s="7"/>
      <c r="Q266" s="7"/>
      <c r="R266" s="10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10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19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10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 s="10"/>
      <c r="GM266" s="10"/>
      <c r="GN266" s="10"/>
      <c r="GO266" s="10"/>
      <c r="GP266" s="10"/>
    </row>
    <row r="267" spans="1:198" ht="13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37"/>
      <c r="L267" s="7"/>
      <c r="M267" s="7"/>
      <c r="N267" s="7"/>
      <c r="O267" s="7"/>
      <c r="P267" s="7"/>
      <c r="Q267" s="7"/>
      <c r="R267" s="10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10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19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10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 s="10"/>
      <c r="GM267" s="10"/>
      <c r="GN267" s="10"/>
      <c r="GO267" s="10"/>
      <c r="GP267" s="10"/>
    </row>
    <row r="268" spans="1:198" ht="13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37"/>
      <c r="L268" s="7"/>
      <c r="M268" s="7"/>
      <c r="N268" s="7"/>
      <c r="O268" s="7"/>
      <c r="P268" s="7"/>
      <c r="Q268" s="7"/>
      <c r="R268" s="10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10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19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10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 s="10"/>
      <c r="GM268" s="10"/>
      <c r="GN268" s="10"/>
      <c r="GO268" s="10"/>
      <c r="GP268" s="10"/>
    </row>
    <row r="269" spans="1:198" ht="13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37"/>
      <c r="L269" s="7"/>
      <c r="M269" s="7"/>
      <c r="N269" s="7"/>
      <c r="O269" s="7"/>
      <c r="P269" s="7"/>
      <c r="Q269" s="7"/>
      <c r="R269" s="10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10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19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10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 s="10"/>
      <c r="GM269" s="10"/>
      <c r="GN269" s="10"/>
      <c r="GO269" s="10"/>
      <c r="GP269" s="10"/>
    </row>
    <row r="270" spans="1:198" ht="13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37"/>
      <c r="L270" s="7"/>
      <c r="M270" s="7"/>
      <c r="N270" s="7"/>
      <c r="O270" s="7"/>
      <c r="P270" s="7"/>
      <c r="Q270" s="7"/>
      <c r="R270" s="10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10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19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10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 s="10"/>
      <c r="GM270" s="10"/>
      <c r="GN270" s="10"/>
      <c r="GO270" s="10"/>
      <c r="GP270" s="10"/>
    </row>
    <row r="271" spans="1:198" ht="13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37"/>
      <c r="L271" s="7"/>
      <c r="M271" s="7"/>
      <c r="N271" s="7"/>
      <c r="O271" s="7"/>
      <c r="P271" s="7"/>
      <c r="Q271" s="7"/>
      <c r="R271" s="10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10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19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10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 s="10"/>
      <c r="GM271" s="10"/>
      <c r="GN271" s="10"/>
      <c r="GO271" s="10"/>
      <c r="GP271" s="10"/>
    </row>
    <row r="272" spans="1:198" ht="13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37"/>
      <c r="L272" s="7"/>
      <c r="M272" s="7"/>
      <c r="N272" s="7"/>
      <c r="O272" s="7"/>
      <c r="P272" s="7"/>
      <c r="Q272" s="7"/>
      <c r="R272" s="10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10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19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10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 s="10"/>
      <c r="GM272" s="10"/>
      <c r="GN272" s="10"/>
      <c r="GO272" s="10"/>
      <c r="GP272" s="10"/>
    </row>
    <row r="273" spans="1:198" ht="13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37"/>
      <c r="L273" s="7"/>
      <c r="M273" s="7"/>
      <c r="N273" s="7"/>
      <c r="O273" s="7"/>
      <c r="P273" s="7"/>
      <c r="Q273" s="7"/>
      <c r="R273" s="10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10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19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10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 s="10"/>
      <c r="GM273" s="10"/>
      <c r="GN273" s="10"/>
      <c r="GO273" s="10"/>
      <c r="GP273" s="10"/>
    </row>
    <row r="274" spans="1:198" ht="13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37"/>
      <c r="L274" s="7"/>
      <c r="M274" s="7"/>
      <c r="N274" s="7"/>
      <c r="O274" s="7"/>
      <c r="P274" s="7"/>
      <c r="Q274" s="7"/>
      <c r="R274" s="10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10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19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10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 s="10"/>
      <c r="GM274" s="10"/>
      <c r="GN274" s="10"/>
      <c r="GO274" s="10"/>
      <c r="GP274" s="10"/>
    </row>
    <row r="275" spans="1:198" ht="13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37"/>
      <c r="L275" s="7"/>
      <c r="M275" s="7"/>
      <c r="N275" s="7"/>
      <c r="O275" s="7"/>
      <c r="P275" s="7"/>
      <c r="Q275" s="7"/>
      <c r="R275" s="10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10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19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10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/>
      <c r="GH275" s="10"/>
      <c r="GI275" s="10"/>
      <c r="GJ275" s="10"/>
      <c r="GK275" s="10"/>
      <c r="GL275" s="10"/>
      <c r="GM275" s="10"/>
      <c r="GN275" s="10"/>
      <c r="GO275" s="10"/>
      <c r="GP275" s="10"/>
    </row>
    <row r="276" spans="1:198" ht="13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37"/>
      <c r="L276" s="7"/>
      <c r="M276" s="7"/>
      <c r="N276" s="7"/>
      <c r="O276" s="7"/>
      <c r="P276" s="7"/>
      <c r="Q276" s="7"/>
      <c r="R276" s="10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10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19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10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  <c r="GL276" s="10"/>
      <c r="GM276" s="10"/>
      <c r="GN276" s="10"/>
      <c r="GO276" s="10"/>
      <c r="GP276" s="10"/>
    </row>
    <row r="277" spans="1:198" ht="13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37"/>
      <c r="L277" s="7"/>
      <c r="M277" s="7"/>
      <c r="N277" s="7"/>
      <c r="O277" s="7"/>
      <c r="P277" s="7"/>
      <c r="Q277" s="7"/>
      <c r="R277" s="10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10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19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10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  <c r="GL277" s="10"/>
      <c r="GM277" s="10"/>
      <c r="GN277" s="10"/>
      <c r="GO277" s="10"/>
      <c r="GP277" s="10"/>
    </row>
    <row r="278" spans="1:198" ht="13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37"/>
      <c r="L278" s="7"/>
      <c r="M278" s="7"/>
      <c r="N278" s="7"/>
      <c r="O278" s="7"/>
      <c r="P278" s="7"/>
      <c r="Q278" s="7"/>
      <c r="R278" s="10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10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19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10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/>
      <c r="GH278" s="10"/>
      <c r="GI278" s="10"/>
      <c r="GJ278" s="10"/>
      <c r="GK278" s="10"/>
      <c r="GL278" s="10"/>
      <c r="GM278" s="10"/>
      <c r="GN278" s="10"/>
      <c r="GO278" s="10"/>
      <c r="GP278" s="10"/>
    </row>
    <row r="279" spans="1:198" ht="13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37"/>
      <c r="L279" s="7"/>
      <c r="M279" s="7"/>
      <c r="N279" s="7"/>
      <c r="O279" s="7"/>
      <c r="P279" s="7"/>
      <c r="Q279" s="7"/>
      <c r="R279" s="10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10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19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10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10"/>
      <c r="FY279" s="10"/>
      <c r="FZ279" s="10"/>
      <c r="GA279" s="10"/>
      <c r="GB279" s="10"/>
      <c r="GC279" s="10"/>
      <c r="GD279" s="10"/>
      <c r="GE279" s="10"/>
      <c r="GF279" s="10"/>
      <c r="GG279" s="10"/>
      <c r="GH279" s="10"/>
      <c r="GI279" s="10"/>
      <c r="GJ279" s="10"/>
      <c r="GK279" s="10"/>
      <c r="GL279" s="10"/>
      <c r="GM279" s="10"/>
      <c r="GN279" s="10"/>
      <c r="GO279" s="10"/>
      <c r="GP279" s="10"/>
    </row>
    <row r="280" spans="1:198" ht="13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37"/>
      <c r="L280" s="7"/>
      <c r="M280" s="7"/>
      <c r="N280" s="7"/>
      <c r="O280" s="7"/>
      <c r="P280" s="7"/>
      <c r="Q280" s="7"/>
      <c r="R280" s="10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10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19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10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/>
      <c r="GH280" s="10"/>
      <c r="GI280" s="10"/>
      <c r="GJ280" s="10"/>
      <c r="GK280" s="10"/>
      <c r="GL280" s="10"/>
      <c r="GM280" s="10"/>
      <c r="GN280" s="10"/>
      <c r="GO280" s="10"/>
      <c r="GP280" s="10"/>
    </row>
    <row r="281" spans="1:198" ht="13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37"/>
      <c r="L281" s="7"/>
      <c r="M281" s="7"/>
      <c r="N281" s="7"/>
      <c r="O281" s="7"/>
      <c r="P281" s="7"/>
      <c r="Q281" s="7"/>
      <c r="R281" s="10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10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19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10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10"/>
      <c r="FY281" s="10"/>
      <c r="FZ281" s="10"/>
      <c r="GA281" s="10"/>
      <c r="GB281" s="10"/>
      <c r="GC281" s="10"/>
      <c r="GD281" s="10"/>
      <c r="GE281" s="10"/>
      <c r="GF281" s="10"/>
      <c r="GG281" s="10"/>
      <c r="GH281" s="10"/>
      <c r="GI281" s="10"/>
      <c r="GJ281" s="10"/>
      <c r="GK281" s="10"/>
      <c r="GL281" s="10"/>
      <c r="GM281" s="10"/>
      <c r="GN281" s="10"/>
      <c r="GO281" s="10"/>
      <c r="GP281" s="10"/>
    </row>
    <row r="282" spans="1:198" ht="13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37"/>
      <c r="L282" s="7"/>
      <c r="M282" s="7"/>
      <c r="N282" s="7"/>
      <c r="O282" s="7"/>
      <c r="P282" s="7"/>
      <c r="Q282" s="7"/>
      <c r="R282" s="10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10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19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10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/>
      <c r="GH282" s="10"/>
      <c r="GI282" s="10"/>
      <c r="GJ282" s="10"/>
      <c r="GK282" s="10"/>
      <c r="GL282" s="10"/>
      <c r="GM282" s="10"/>
      <c r="GN282" s="10"/>
      <c r="GO282" s="10"/>
      <c r="GP282" s="10"/>
    </row>
    <row r="283" spans="1:198" ht="13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37"/>
      <c r="L283" s="7"/>
      <c r="M283" s="7"/>
      <c r="N283" s="7"/>
      <c r="O283" s="7"/>
      <c r="P283" s="7"/>
      <c r="Q283" s="7"/>
      <c r="R283" s="10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10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19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10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/>
      <c r="GH283" s="10"/>
      <c r="GI283" s="10"/>
      <c r="GJ283" s="10"/>
      <c r="GK283" s="10"/>
      <c r="GL283" s="10"/>
      <c r="GM283" s="10"/>
      <c r="GN283" s="10"/>
      <c r="GO283" s="10"/>
      <c r="GP283" s="10"/>
    </row>
    <row r="284" spans="1:198" ht="13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37"/>
      <c r="L284" s="7"/>
      <c r="M284" s="7"/>
      <c r="N284" s="7"/>
      <c r="O284" s="7"/>
      <c r="P284" s="7"/>
      <c r="Q284" s="7"/>
      <c r="R284" s="10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10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19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10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 s="10"/>
      <c r="GM284" s="10"/>
      <c r="GN284" s="10"/>
      <c r="GO284" s="10"/>
      <c r="GP284" s="10"/>
    </row>
    <row r="285" spans="1:198" ht="13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37"/>
      <c r="L285" s="7"/>
      <c r="M285" s="7"/>
      <c r="N285" s="7"/>
      <c r="O285" s="7"/>
      <c r="P285" s="7"/>
      <c r="Q285" s="7"/>
      <c r="R285" s="10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10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19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10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/>
      <c r="GH285" s="10"/>
      <c r="GI285" s="10"/>
      <c r="GJ285" s="10"/>
      <c r="GK285" s="10"/>
      <c r="GL285" s="10"/>
      <c r="GM285" s="10"/>
      <c r="GN285" s="10"/>
      <c r="GO285" s="10"/>
      <c r="GP285" s="10"/>
    </row>
    <row r="286" spans="1:198" ht="13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37"/>
      <c r="L286" s="7"/>
      <c r="M286" s="7"/>
      <c r="N286" s="7"/>
      <c r="O286" s="7"/>
      <c r="P286" s="7"/>
      <c r="Q286" s="7"/>
      <c r="R286" s="10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10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19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10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/>
      <c r="GH286" s="10"/>
      <c r="GI286" s="10"/>
      <c r="GJ286" s="10"/>
      <c r="GK286" s="10"/>
      <c r="GL286" s="10"/>
      <c r="GM286" s="10"/>
      <c r="GN286" s="10"/>
      <c r="GO286" s="10"/>
      <c r="GP286" s="10"/>
    </row>
    <row r="287" spans="1:198" ht="13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37"/>
      <c r="L287" s="7"/>
      <c r="M287" s="7"/>
      <c r="N287" s="7"/>
      <c r="O287" s="7"/>
      <c r="P287" s="7"/>
      <c r="Q287" s="7"/>
      <c r="R287" s="10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10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19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10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/>
      <c r="GH287" s="10"/>
      <c r="GI287" s="10"/>
      <c r="GJ287" s="10"/>
      <c r="GK287" s="10"/>
      <c r="GL287" s="10"/>
      <c r="GM287" s="10"/>
      <c r="GN287" s="10"/>
      <c r="GO287" s="10"/>
      <c r="GP287" s="10"/>
    </row>
    <row r="288" spans="1:198" ht="13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37"/>
      <c r="L288" s="7"/>
      <c r="M288" s="7"/>
      <c r="N288" s="7"/>
      <c r="O288" s="7"/>
      <c r="P288" s="7"/>
      <c r="Q288" s="7"/>
      <c r="R288" s="10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10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19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10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/>
      <c r="GH288" s="10"/>
      <c r="GI288" s="10"/>
      <c r="GJ288" s="10"/>
      <c r="GK288" s="10"/>
      <c r="GL288" s="10"/>
      <c r="GM288" s="10"/>
      <c r="GN288" s="10"/>
      <c r="GO288" s="10"/>
      <c r="GP288" s="10"/>
    </row>
    <row r="289" spans="1:198" ht="13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37"/>
      <c r="L289" s="7"/>
      <c r="M289" s="7"/>
      <c r="N289" s="7"/>
      <c r="O289" s="7"/>
      <c r="P289" s="7"/>
      <c r="Q289" s="7"/>
      <c r="R289" s="10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10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19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10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/>
      <c r="GH289" s="10"/>
      <c r="GI289" s="10"/>
      <c r="GJ289" s="10"/>
      <c r="GK289" s="10"/>
      <c r="GL289" s="10"/>
      <c r="GM289" s="10"/>
      <c r="GN289" s="10"/>
      <c r="GO289" s="10"/>
      <c r="GP289" s="10"/>
    </row>
    <row r="290" spans="1:198" ht="13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37"/>
      <c r="L290" s="7"/>
      <c r="M290" s="7"/>
      <c r="N290" s="7"/>
      <c r="O290" s="7"/>
      <c r="P290" s="7"/>
      <c r="Q290" s="7"/>
      <c r="R290" s="10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10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19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10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/>
      <c r="GH290" s="10"/>
      <c r="GI290" s="10"/>
      <c r="GJ290" s="10"/>
      <c r="GK290" s="10"/>
      <c r="GL290" s="10"/>
      <c r="GM290" s="10"/>
      <c r="GN290" s="10"/>
      <c r="GO290" s="10"/>
      <c r="GP290" s="10"/>
    </row>
    <row r="291" spans="1:198" ht="13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37"/>
      <c r="L291" s="7"/>
      <c r="M291" s="7"/>
      <c r="N291" s="7"/>
      <c r="O291" s="7"/>
      <c r="P291" s="7"/>
      <c r="Q291" s="7"/>
      <c r="R291" s="10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10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19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10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/>
      <c r="GH291" s="10"/>
      <c r="GI291" s="10"/>
      <c r="GJ291" s="10"/>
      <c r="GK291" s="10"/>
      <c r="GL291" s="10"/>
      <c r="GM291" s="10"/>
      <c r="GN291" s="10"/>
      <c r="GO291" s="10"/>
      <c r="GP291" s="10"/>
    </row>
    <row r="292" spans="1:198" ht="13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37"/>
      <c r="L292" s="7"/>
      <c r="M292" s="7"/>
      <c r="N292" s="7"/>
      <c r="O292" s="7"/>
      <c r="P292" s="7"/>
      <c r="Q292" s="7"/>
      <c r="R292" s="10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10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19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10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  <c r="GL292" s="10"/>
      <c r="GM292" s="10"/>
      <c r="GN292" s="10"/>
      <c r="GO292" s="10"/>
      <c r="GP292" s="10"/>
    </row>
    <row r="293" spans="1:198" ht="13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37"/>
      <c r="L293" s="7"/>
      <c r="M293" s="7"/>
      <c r="N293" s="7"/>
      <c r="O293" s="7"/>
      <c r="P293" s="7"/>
      <c r="Q293" s="7"/>
      <c r="R293" s="10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10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19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10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/>
      <c r="GH293" s="10"/>
      <c r="GI293" s="10"/>
      <c r="GJ293" s="10"/>
      <c r="GK293" s="10"/>
      <c r="GL293" s="10"/>
      <c r="GM293" s="10"/>
      <c r="GN293" s="10"/>
      <c r="GO293" s="10"/>
      <c r="GP293" s="10"/>
    </row>
    <row r="294" spans="1:198" ht="13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37"/>
      <c r="L294" s="7"/>
      <c r="M294" s="7"/>
      <c r="N294" s="7"/>
      <c r="O294" s="7"/>
      <c r="P294" s="7"/>
      <c r="Q294" s="7"/>
      <c r="R294" s="10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10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19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10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  <c r="GL294" s="10"/>
      <c r="GM294" s="10"/>
      <c r="GN294" s="10"/>
      <c r="GO294" s="10"/>
      <c r="GP294" s="10"/>
    </row>
    <row r="295" spans="1:198" ht="13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37"/>
      <c r="L295" s="7"/>
      <c r="M295" s="7"/>
      <c r="N295" s="7"/>
      <c r="O295" s="7"/>
      <c r="P295" s="7"/>
      <c r="Q295" s="7"/>
      <c r="R295" s="10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10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19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10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/>
      <c r="GH295" s="10"/>
      <c r="GI295" s="10"/>
      <c r="GJ295" s="10"/>
      <c r="GK295" s="10"/>
      <c r="GL295" s="10"/>
      <c r="GM295" s="10"/>
      <c r="GN295" s="10"/>
      <c r="GO295" s="10"/>
      <c r="GP295" s="10"/>
    </row>
    <row r="296" spans="1:198" ht="13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37"/>
      <c r="L296" s="7"/>
      <c r="M296" s="7"/>
      <c r="N296" s="7"/>
      <c r="O296" s="7"/>
      <c r="P296" s="7"/>
      <c r="Q296" s="7"/>
      <c r="R296" s="10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10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19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10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  <c r="GL296" s="10"/>
      <c r="GM296" s="10"/>
      <c r="GN296" s="10"/>
      <c r="GO296" s="10"/>
      <c r="GP296" s="10"/>
    </row>
    <row r="297" spans="1:198" ht="13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37"/>
      <c r="L297" s="7"/>
      <c r="M297" s="7"/>
      <c r="N297" s="7"/>
      <c r="O297" s="7"/>
      <c r="P297" s="7"/>
      <c r="Q297" s="7"/>
      <c r="R297" s="10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10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19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10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10"/>
      <c r="FY297" s="10"/>
      <c r="FZ297" s="10"/>
      <c r="GA297" s="10"/>
      <c r="GB297" s="10"/>
      <c r="GC297" s="10"/>
      <c r="GD297" s="10"/>
      <c r="GE297" s="10"/>
      <c r="GF297" s="10"/>
      <c r="GG297" s="10"/>
      <c r="GH297" s="10"/>
      <c r="GI297" s="10"/>
      <c r="GJ297" s="10"/>
      <c r="GK297" s="10"/>
      <c r="GL297" s="10"/>
      <c r="GM297" s="10"/>
      <c r="GN297" s="10"/>
      <c r="GO297" s="10"/>
      <c r="GP297" s="10"/>
    </row>
    <row r="298" spans="1:198" ht="13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37"/>
      <c r="L298" s="7"/>
      <c r="M298" s="7"/>
      <c r="N298" s="7"/>
      <c r="O298" s="7"/>
      <c r="P298" s="7"/>
      <c r="Q298" s="7"/>
      <c r="R298" s="10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10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19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10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10"/>
      <c r="FY298" s="10"/>
      <c r="FZ298" s="10"/>
      <c r="GA298" s="10"/>
      <c r="GB298" s="10"/>
      <c r="GC298" s="10"/>
      <c r="GD298" s="10"/>
      <c r="GE298" s="10"/>
      <c r="GF298" s="10"/>
      <c r="GG298" s="10"/>
      <c r="GH298" s="10"/>
      <c r="GI298" s="10"/>
      <c r="GJ298" s="10"/>
      <c r="GK298" s="10"/>
      <c r="GL298" s="10"/>
      <c r="GM298" s="10"/>
      <c r="GN298" s="10"/>
      <c r="GO298" s="10"/>
      <c r="GP298" s="10"/>
    </row>
    <row r="299" spans="1:198" ht="13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37"/>
      <c r="L299" s="7"/>
      <c r="M299" s="7"/>
      <c r="N299" s="7"/>
      <c r="O299" s="7"/>
      <c r="P299" s="7"/>
      <c r="Q299" s="7"/>
      <c r="R299" s="10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10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19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10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/>
      <c r="GI299" s="10"/>
      <c r="GJ299" s="10"/>
      <c r="GK299" s="10"/>
      <c r="GL299" s="10"/>
      <c r="GM299" s="10"/>
      <c r="GN299" s="10"/>
      <c r="GO299" s="10"/>
      <c r="GP299" s="10"/>
    </row>
    <row r="300" spans="1:198" ht="13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37"/>
      <c r="L300" s="7"/>
      <c r="M300" s="7"/>
      <c r="N300" s="7"/>
      <c r="O300" s="7"/>
      <c r="P300" s="7"/>
      <c r="Q300" s="7"/>
      <c r="R300" s="10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10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19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10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/>
      <c r="GH300" s="10"/>
      <c r="GI300" s="10"/>
      <c r="GJ300" s="10"/>
      <c r="GK300" s="10"/>
      <c r="GL300" s="10"/>
      <c r="GM300" s="10"/>
      <c r="GN300" s="10"/>
      <c r="GO300" s="10"/>
      <c r="GP300" s="10"/>
    </row>
    <row r="301" spans="1:198" ht="13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37"/>
      <c r="L301" s="7"/>
      <c r="M301" s="7"/>
      <c r="N301" s="7"/>
      <c r="O301" s="7"/>
      <c r="P301" s="7"/>
      <c r="Q301" s="7"/>
      <c r="R301" s="10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10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19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10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/>
      <c r="GH301" s="10"/>
      <c r="GI301" s="10"/>
      <c r="GJ301" s="10"/>
      <c r="GK301" s="10"/>
      <c r="GL301" s="10"/>
      <c r="GM301" s="10"/>
      <c r="GN301" s="10"/>
      <c r="GO301" s="10"/>
      <c r="GP301" s="10"/>
    </row>
    <row r="302" spans="1:198" ht="13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37"/>
      <c r="L302" s="7"/>
      <c r="M302" s="7"/>
      <c r="N302" s="7"/>
      <c r="O302" s="7"/>
      <c r="P302" s="7"/>
      <c r="Q302" s="7"/>
      <c r="R302" s="10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10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19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10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/>
      <c r="GH302" s="10"/>
      <c r="GI302" s="10"/>
      <c r="GJ302" s="10"/>
      <c r="GK302" s="10"/>
      <c r="GL302" s="10"/>
      <c r="GM302" s="10"/>
      <c r="GN302" s="10"/>
      <c r="GO302" s="10"/>
      <c r="GP302" s="10"/>
    </row>
    <row r="303" spans="1:198" ht="13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37"/>
      <c r="L303" s="7"/>
      <c r="M303" s="7"/>
      <c r="N303" s="7"/>
      <c r="O303" s="7"/>
      <c r="P303" s="7"/>
      <c r="Q303" s="7"/>
      <c r="R303" s="10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10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19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10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  <c r="GL303" s="10"/>
      <c r="GM303" s="10"/>
      <c r="GN303" s="10"/>
      <c r="GO303" s="10"/>
      <c r="GP303" s="10"/>
    </row>
    <row r="304" spans="1:198" ht="13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37"/>
      <c r="L304" s="7"/>
      <c r="M304" s="7"/>
      <c r="N304" s="7"/>
      <c r="O304" s="7"/>
      <c r="P304" s="7"/>
      <c r="Q304" s="7"/>
      <c r="R304" s="10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10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19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10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/>
      <c r="GH304" s="10"/>
      <c r="GI304" s="10"/>
      <c r="GJ304" s="10"/>
      <c r="GK304" s="10"/>
      <c r="GL304" s="10"/>
      <c r="GM304" s="10"/>
      <c r="GN304" s="10"/>
      <c r="GO304" s="10"/>
      <c r="GP304" s="10"/>
    </row>
    <row r="305" spans="1:198" ht="13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37"/>
      <c r="L305" s="7"/>
      <c r="M305" s="7"/>
      <c r="N305" s="7"/>
      <c r="O305" s="7"/>
      <c r="P305" s="7"/>
      <c r="Q305" s="7"/>
      <c r="R305" s="10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10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19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10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 s="10"/>
      <c r="GM305" s="10"/>
      <c r="GN305" s="10"/>
      <c r="GO305" s="10"/>
      <c r="GP305" s="10"/>
    </row>
    <row r="306" spans="1:198" ht="13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37"/>
      <c r="L306" s="7"/>
      <c r="M306" s="7"/>
      <c r="N306" s="7"/>
      <c r="O306" s="7"/>
      <c r="P306" s="7"/>
      <c r="Q306" s="7"/>
      <c r="R306" s="10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10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19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10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/>
      <c r="GH306" s="10"/>
      <c r="GI306" s="10"/>
      <c r="GJ306" s="10"/>
      <c r="GK306" s="10"/>
      <c r="GL306" s="10"/>
      <c r="GM306" s="10"/>
      <c r="GN306" s="10"/>
      <c r="GO306" s="10"/>
      <c r="GP306" s="10"/>
    </row>
    <row r="307" spans="1:198" ht="13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37"/>
      <c r="L307" s="7"/>
      <c r="M307" s="7"/>
      <c r="N307" s="7"/>
      <c r="O307" s="7"/>
      <c r="P307" s="7"/>
      <c r="Q307" s="7"/>
      <c r="R307" s="10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10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19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10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  <c r="GL307" s="10"/>
      <c r="GM307" s="10"/>
      <c r="GN307" s="10"/>
      <c r="GO307" s="10"/>
      <c r="GP307" s="10"/>
    </row>
    <row r="308" spans="1:198" ht="13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37"/>
      <c r="L308" s="7"/>
      <c r="M308" s="7"/>
      <c r="N308" s="7"/>
      <c r="O308" s="7"/>
      <c r="P308" s="7"/>
      <c r="Q308" s="7"/>
      <c r="R308" s="10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10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19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10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 s="10"/>
      <c r="GM308" s="10"/>
      <c r="GN308" s="10"/>
      <c r="GO308" s="10"/>
      <c r="GP308" s="10"/>
    </row>
    <row r="309" spans="1:198" ht="13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37"/>
      <c r="L309" s="7"/>
      <c r="M309" s="7"/>
      <c r="N309" s="7"/>
      <c r="O309" s="7"/>
      <c r="P309" s="7"/>
      <c r="Q309" s="7"/>
      <c r="R309" s="10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10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19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10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/>
      <c r="GH309" s="10"/>
      <c r="GI309" s="10"/>
      <c r="GJ309" s="10"/>
      <c r="GK309" s="10"/>
      <c r="GL309" s="10"/>
      <c r="GM309" s="10"/>
      <c r="GN309" s="10"/>
      <c r="GO309" s="10"/>
      <c r="GP309" s="10"/>
    </row>
    <row r="310" spans="1:198" ht="13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37"/>
      <c r="L310" s="7"/>
      <c r="M310" s="7"/>
      <c r="N310" s="7"/>
      <c r="O310" s="7"/>
      <c r="P310" s="7"/>
      <c r="Q310" s="7"/>
      <c r="R310" s="10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10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19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10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  <c r="GL310" s="10"/>
      <c r="GM310" s="10"/>
      <c r="GN310" s="10"/>
      <c r="GO310" s="10"/>
      <c r="GP310" s="10"/>
    </row>
    <row r="311" spans="1:198" ht="13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37"/>
      <c r="L311" s="7"/>
      <c r="M311" s="7"/>
      <c r="N311" s="7"/>
      <c r="O311" s="7"/>
      <c r="P311" s="7"/>
      <c r="Q311" s="7"/>
      <c r="R311" s="10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10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19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10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  <c r="GL311" s="10"/>
      <c r="GM311" s="10"/>
      <c r="GN311" s="10"/>
      <c r="GO311" s="10"/>
      <c r="GP311" s="10"/>
    </row>
    <row r="312" spans="1:198" ht="13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37"/>
      <c r="L312" s="7"/>
      <c r="M312" s="7"/>
      <c r="N312" s="7"/>
      <c r="O312" s="7"/>
      <c r="P312" s="7"/>
      <c r="Q312" s="7"/>
      <c r="R312" s="10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10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19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10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/>
      <c r="GH312" s="10"/>
      <c r="GI312" s="10"/>
      <c r="GJ312" s="10"/>
      <c r="GK312" s="10"/>
      <c r="GL312" s="10"/>
      <c r="GM312" s="10"/>
      <c r="GN312" s="10"/>
      <c r="GO312" s="10"/>
      <c r="GP312" s="10"/>
    </row>
    <row r="313" spans="1:198" ht="13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37"/>
      <c r="L313" s="7"/>
      <c r="M313" s="7"/>
      <c r="N313" s="7"/>
      <c r="O313" s="7"/>
      <c r="P313" s="7"/>
      <c r="Q313" s="7"/>
      <c r="R313" s="10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10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19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10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10"/>
      <c r="FY313" s="10"/>
      <c r="FZ313" s="10"/>
      <c r="GA313" s="10"/>
      <c r="GB313" s="10"/>
      <c r="GC313" s="10"/>
      <c r="GD313" s="10"/>
      <c r="GE313" s="10"/>
      <c r="GF313" s="10"/>
      <c r="GG313" s="10"/>
      <c r="GH313" s="10"/>
      <c r="GI313" s="10"/>
      <c r="GJ313" s="10"/>
      <c r="GK313" s="10"/>
      <c r="GL313" s="10"/>
      <c r="GM313" s="10"/>
      <c r="GN313" s="10"/>
      <c r="GO313" s="10"/>
      <c r="GP313" s="10"/>
    </row>
    <row r="314" spans="1:198" ht="13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37"/>
      <c r="L314" s="7"/>
      <c r="M314" s="7"/>
      <c r="N314" s="7"/>
      <c r="O314" s="7"/>
      <c r="P314" s="7"/>
      <c r="Q314" s="7"/>
      <c r="R314" s="10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10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19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10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 s="10"/>
      <c r="GM314" s="10"/>
      <c r="GN314" s="10"/>
      <c r="GO314" s="10"/>
      <c r="GP314" s="10"/>
    </row>
    <row r="315" spans="1:198" ht="13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37"/>
      <c r="L315" s="7"/>
      <c r="M315" s="7"/>
      <c r="N315" s="7"/>
      <c r="O315" s="7"/>
      <c r="P315" s="7"/>
      <c r="Q315" s="7"/>
      <c r="R315" s="10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10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19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10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/>
      <c r="GH315" s="10"/>
      <c r="GI315" s="10"/>
      <c r="GJ315" s="10"/>
      <c r="GK315" s="10"/>
      <c r="GL315" s="10"/>
      <c r="GM315" s="10"/>
      <c r="GN315" s="10"/>
      <c r="GO315" s="10"/>
      <c r="GP315" s="10"/>
    </row>
    <row r="316" spans="1:198" ht="13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37"/>
      <c r="L316" s="7"/>
      <c r="M316" s="7"/>
      <c r="N316" s="7"/>
      <c r="O316" s="7"/>
      <c r="P316" s="7"/>
      <c r="Q316" s="7"/>
      <c r="R316" s="10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10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19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10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  <c r="GL316" s="10"/>
      <c r="GM316" s="10"/>
      <c r="GN316" s="10"/>
      <c r="GO316" s="10"/>
      <c r="GP316" s="10"/>
    </row>
    <row r="317" spans="1:198" ht="13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37"/>
      <c r="L317" s="7"/>
      <c r="M317" s="7"/>
      <c r="N317" s="7"/>
      <c r="O317" s="7"/>
      <c r="P317" s="7"/>
      <c r="Q317" s="7"/>
      <c r="R317" s="10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10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19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10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  <c r="GL317" s="10"/>
      <c r="GM317" s="10"/>
      <c r="GN317" s="10"/>
      <c r="GO317" s="10"/>
      <c r="GP317" s="10"/>
    </row>
    <row r="318" spans="1:198" ht="13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37"/>
      <c r="L318" s="7"/>
      <c r="M318" s="7"/>
      <c r="N318" s="7"/>
      <c r="O318" s="7"/>
      <c r="P318" s="7"/>
      <c r="Q318" s="7"/>
      <c r="R318" s="10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10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19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10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/>
      <c r="GH318" s="10"/>
      <c r="GI318" s="10"/>
      <c r="GJ318" s="10"/>
      <c r="GK318" s="10"/>
      <c r="GL318" s="10"/>
      <c r="GM318" s="10"/>
      <c r="GN318" s="10"/>
      <c r="GO318" s="10"/>
      <c r="GP318" s="10"/>
    </row>
    <row r="319" spans="1:198" ht="13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37"/>
      <c r="L319" s="7"/>
      <c r="M319" s="7"/>
      <c r="N319" s="7"/>
      <c r="O319" s="7"/>
      <c r="P319" s="7"/>
      <c r="Q319" s="7"/>
      <c r="R319" s="10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10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19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10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/>
      <c r="GH319" s="10"/>
      <c r="GI319" s="10"/>
      <c r="GJ319" s="10"/>
      <c r="GK319" s="10"/>
      <c r="GL319" s="10"/>
      <c r="GM319" s="10"/>
      <c r="GN319" s="10"/>
      <c r="GO319" s="10"/>
      <c r="GP319" s="10"/>
    </row>
    <row r="320" spans="1:198" ht="13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37"/>
      <c r="L320" s="7"/>
      <c r="M320" s="7"/>
      <c r="N320" s="7"/>
      <c r="O320" s="7"/>
      <c r="P320" s="7"/>
      <c r="Q320" s="7"/>
      <c r="R320" s="10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10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19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10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  <c r="GL320" s="10"/>
      <c r="GM320" s="10"/>
      <c r="GN320" s="10"/>
      <c r="GO320" s="10"/>
      <c r="GP320" s="10"/>
    </row>
    <row r="321" spans="1:198" ht="13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37"/>
      <c r="L321" s="7"/>
      <c r="M321" s="7"/>
      <c r="N321" s="7"/>
      <c r="O321" s="7"/>
      <c r="P321" s="7"/>
      <c r="Q321" s="7"/>
      <c r="R321" s="10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10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19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10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/>
      <c r="GH321" s="10"/>
      <c r="GI321" s="10"/>
      <c r="GJ321" s="10"/>
      <c r="GK321" s="10"/>
      <c r="GL321" s="10"/>
      <c r="GM321" s="10"/>
      <c r="GN321" s="10"/>
      <c r="GO321" s="10"/>
      <c r="GP321" s="10"/>
    </row>
    <row r="322" spans="1:198" ht="13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37"/>
      <c r="L322" s="7"/>
      <c r="M322" s="7"/>
      <c r="N322" s="7"/>
      <c r="O322" s="7"/>
      <c r="P322" s="7"/>
      <c r="Q322" s="7"/>
      <c r="R322" s="10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10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19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10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/>
      <c r="GH322" s="10"/>
      <c r="GI322" s="10"/>
      <c r="GJ322" s="10"/>
      <c r="GK322" s="10"/>
      <c r="GL322" s="10"/>
      <c r="GM322" s="10"/>
      <c r="GN322" s="10"/>
      <c r="GO322" s="10"/>
      <c r="GP322" s="10"/>
    </row>
    <row r="323" spans="1:198" ht="13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37"/>
      <c r="L323" s="7"/>
      <c r="M323" s="7"/>
      <c r="N323" s="7"/>
      <c r="O323" s="7"/>
      <c r="P323" s="7"/>
      <c r="Q323" s="7"/>
      <c r="R323" s="10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10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19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10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/>
      <c r="GH323" s="10"/>
      <c r="GI323" s="10"/>
      <c r="GJ323" s="10"/>
      <c r="GK323" s="10"/>
      <c r="GL323" s="10"/>
      <c r="GM323" s="10"/>
      <c r="GN323" s="10"/>
      <c r="GO323" s="10"/>
      <c r="GP323" s="10"/>
    </row>
    <row r="324" spans="1:198" ht="13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37"/>
      <c r="L324" s="7"/>
      <c r="M324" s="7"/>
      <c r="N324" s="7"/>
      <c r="O324" s="7"/>
      <c r="P324" s="7"/>
      <c r="Q324" s="7"/>
      <c r="R324" s="10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10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19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10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/>
      <c r="GH324" s="10"/>
      <c r="GI324" s="10"/>
      <c r="GJ324" s="10"/>
      <c r="GK324" s="10"/>
      <c r="GL324" s="10"/>
      <c r="GM324" s="10"/>
      <c r="GN324" s="10"/>
      <c r="GO324" s="10"/>
      <c r="GP324" s="10"/>
    </row>
    <row r="325" spans="1:198" ht="13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37"/>
      <c r="L325" s="7"/>
      <c r="M325" s="7"/>
      <c r="N325" s="7"/>
      <c r="O325" s="7"/>
      <c r="P325" s="7"/>
      <c r="Q325" s="7"/>
      <c r="R325" s="10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10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19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10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 s="10"/>
      <c r="GM325" s="10"/>
      <c r="GN325" s="10"/>
      <c r="GO325" s="10"/>
      <c r="GP325" s="10"/>
    </row>
    <row r="326" spans="1:198" ht="13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37"/>
      <c r="L326" s="7"/>
      <c r="M326" s="7"/>
      <c r="N326" s="7"/>
      <c r="O326" s="7"/>
      <c r="P326" s="7"/>
      <c r="Q326" s="7"/>
      <c r="R326" s="10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10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19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10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 s="10"/>
      <c r="GM326" s="10"/>
      <c r="GN326" s="10"/>
      <c r="GO326" s="10"/>
      <c r="GP326" s="10"/>
    </row>
    <row r="327" spans="1:198" ht="13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37"/>
      <c r="L327" s="7"/>
      <c r="M327" s="7"/>
      <c r="N327" s="7"/>
      <c r="O327" s="7"/>
      <c r="P327" s="7"/>
      <c r="Q327" s="7"/>
      <c r="R327" s="10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10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19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10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  <c r="GL327" s="10"/>
      <c r="GM327" s="10"/>
      <c r="GN327" s="10"/>
      <c r="GO327" s="10"/>
      <c r="GP327" s="10"/>
    </row>
    <row r="328" spans="1:198" ht="13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37"/>
      <c r="L328" s="7"/>
      <c r="M328" s="7"/>
      <c r="N328" s="7"/>
      <c r="O328" s="7"/>
      <c r="P328" s="7"/>
      <c r="Q328" s="7"/>
      <c r="R328" s="10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10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19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10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  <c r="GL328" s="10"/>
      <c r="GM328" s="10"/>
      <c r="GN328" s="10"/>
      <c r="GO328" s="10"/>
      <c r="GP328" s="10"/>
    </row>
    <row r="329" spans="1:198" ht="13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37"/>
      <c r="L329" s="7"/>
      <c r="M329" s="7"/>
      <c r="N329" s="7"/>
      <c r="O329" s="7"/>
      <c r="P329" s="7"/>
      <c r="Q329" s="7"/>
      <c r="R329" s="10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10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19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10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 s="10"/>
      <c r="GM329" s="10"/>
      <c r="GN329" s="10"/>
      <c r="GO329" s="10"/>
      <c r="GP329" s="10"/>
    </row>
    <row r="330" spans="1:198" ht="13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37"/>
      <c r="L330" s="7"/>
      <c r="M330" s="7"/>
      <c r="N330" s="7"/>
      <c r="O330" s="7"/>
      <c r="P330" s="7"/>
      <c r="Q330" s="7"/>
      <c r="R330" s="10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10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19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10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 s="10"/>
      <c r="GM330" s="10"/>
      <c r="GN330" s="10"/>
      <c r="GO330" s="10"/>
      <c r="GP330" s="10"/>
    </row>
    <row r="331" spans="1:198" ht="13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37"/>
      <c r="L331" s="7"/>
      <c r="M331" s="7"/>
      <c r="N331" s="7"/>
      <c r="O331" s="7"/>
      <c r="P331" s="7"/>
      <c r="Q331" s="7"/>
      <c r="R331" s="10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10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19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10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 s="10"/>
      <c r="GM331" s="10"/>
      <c r="GN331" s="10"/>
      <c r="GO331" s="10"/>
      <c r="GP331" s="10"/>
    </row>
    <row r="332" spans="1:198" ht="13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37"/>
      <c r="L332" s="7"/>
      <c r="M332" s="7"/>
      <c r="N332" s="7"/>
      <c r="O332" s="7"/>
      <c r="P332" s="7"/>
      <c r="Q332" s="7"/>
      <c r="R332" s="10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10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19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10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  <c r="GL332" s="10"/>
      <c r="GM332" s="10"/>
      <c r="GN332" s="10"/>
      <c r="GO332" s="10"/>
      <c r="GP332" s="10"/>
    </row>
    <row r="333" spans="1:198" ht="13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37"/>
      <c r="L333" s="7"/>
      <c r="M333" s="7"/>
      <c r="N333" s="7"/>
      <c r="O333" s="7"/>
      <c r="P333" s="7"/>
      <c r="Q333" s="7"/>
      <c r="R333" s="10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10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19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10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 s="10"/>
      <c r="GM333" s="10"/>
      <c r="GN333" s="10"/>
      <c r="GO333" s="10"/>
      <c r="GP333" s="10"/>
    </row>
    <row r="334" spans="1:198" ht="13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37"/>
      <c r="L334" s="7"/>
      <c r="M334" s="7"/>
      <c r="N334" s="7"/>
      <c r="O334" s="7"/>
      <c r="P334" s="7"/>
      <c r="Q334" s="7"/>
      <c r="R334" s="10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10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19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10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 s="10"/>
      <c r="GM334" s="10"/>
      <c r="GN334" s="10"/>
      <c r="GO334" s="10"/>
      <c r="GP334" s="10"/>
    </row>
    <row r="335" spans="1:198" ht="13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37"/>
      <c r="L335" s="7"/>
      <c r="M335" s="7"/>
      <c r="N335" s="7"/>
      <c r="O335" s="7"/>
      <c r="P335" s="7"/>
      <c r="Q335" s="7"/>
      <c r="R335" s="10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10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19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10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 s="10"/>
      <c r="GM335" s="10"/>
      <c r="GN335" s="10"/>
      <c r="GO335" s="10"/>
      <c r="GP335" s="10"/>
    </row>
    <row r="336" spans="1:198" ht="13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37"/>
      <c r="L336" s="7"/>
      <c r="M336" s="7"/>
      <c r="N336" s="7"/>
      <c r="O336" s="7"/>
      <c r="P336" s="7"/>
      <c r="Q336" s="7"/>
      <c r="R336" s="10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10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19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10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 s="10"/>
      <c r="GM336" s="10"/>
      <c r="GN336" s="10"/>
      <c r="GO336" s="10"/>
      <c r="GP336" s="10"/>
    </row>
    <row r="337" spans="1:198" ht="13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37"/>
      <c r="L337" s="7"/>
      <c r="M337" s="7"/>
      <c r="N337" s="7"/>
      <c r="O337" s="7"/>
      <c r="P337" s="7"/>
      <c r="Q337" s="7"/>
      <c r="R337" s="10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10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19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10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 s="10"/>
      <c r="GM337" s="10"/>
      <c r="GN337" s="10"/>
      <c r="GO337" s="10"/>
      <c r="GP337" s="10"/>
    </row>
    <row r="338" spans="1:198" ht="13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37"/>
      <c r="L338" s="7"/>
      <c r="M338" s="7"/>
      <c r="N338" s="7"/>
      <c r="O338" s="7"/>
      <c r="P338" s="7"/>
      <c r="Q338" s="7"/>
      <c r="R338" s="10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10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19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10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 s="10"/>
      <c r="GM338" s="10"/>
      <c r="GN338" s="10"/>
      <c r="GO338" s="10"/>
      <c r="GP338" s="10"/>
    </row>
    <row r="339" spans="1:198" ht="13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37"/>
      <c r="L339" s="7"/>
      <c r="M339" s="7"/>
      <c r="N339" s="7"/>
      <c r="O339" s="7"/>
      <c r="P339" s="7"/>
      <c r="Q339" s="7"/>
      <c r="R339" s="10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10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19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10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  <c r="GL339" s="10"/>
      <c r="GM339" s="10"/>
      <c r="GN339" s="10"/>
      <c r="GO339" s="10"/>
      <c r="GP339" s="10"/>
    </row>
    <row r="340" spans="1:198" ht="13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37"/>
      <c r="L340" s="7"/>
      <c r="M340" s="7"/>
      <c r="N340" s="7"/>
      <c r="O340" s="7"/>
      <c r="P340" s="7"/>
      <c r="Q340" s="7"/>
      <c r="R340" s="10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10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19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10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  <c r="GL340" s="10"/>
      <c r="GM340" s="10"/>
      <c r="GN340" s="10"/>
      <c r="GO340" s="10"/>
      <c r="GP340" s="10"/>
    </row>
    <row r="341" spans="1:198" ht="13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37"/>
      <c r="L341" s="7"/>
      <c r="M341" s="7"/>
      <c r="N341" s="7"/>
      <c r="O341" s="7"/>
      <c r="P341" s="7"/>
      <c r="Q341" s="7"/>
      <c r="R341" s="10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10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19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10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 s="10"/>
      <c r="GM341" s="10"/>
      <c r="GN341" s="10"/>
      <c r="GO341" s="10"/>
      <c r="GP341" s="10"/>
    </row>
    <row r="342" spans="1:198" ht="13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37"/>
      <c r="L342" s="7"/>
      <c r="M342" s="7"/>
      <c r="N342" s="7"/>
      <c r="O342" s="7"/>
      <c r="P342" s="7"/>
      <c r="Q342" s="7"/>
      <c r="R342" s="10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10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19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10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 s="10"/>
      <c r="GM342" s="10"/>
      <c r="GN342" s="10"/>
      <c r="GO342" s="10"/>
      <c r="GP342" s="10"/>
    </row>
    <row r="343" spans="1:198" ht="13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37"/>
      <c r="L343" s="7"/>
      <c r="M343" s="7"/>
      <c r="N343" s="7"/>
      <c r="O343" s="7"/>
      <c r="P343" s="7"/>
      <c r="Q343" s="7"/>
      <c r="R343" s="10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10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19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10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 s="10"/>
      <c r="GM343" s="10"/>
      <c r="GN343" s="10"/>
      <c r="GO343" s="10"/>
      <c r="GP343" s="10"/>
    </row>
    <row r="344" spans="1:198" ht="13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37"/>
      <c r="L344" s="7"/>
      <c r="M344" s="7"/>
      <c r="N344" s="7"/>
      <c r="O344" s="7"/>
      <c r="P344" s="7"/>
      <c r="Q344" s="7"/>
      <c r="R344" s="10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10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19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10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 s="10"/>
      <c r="GM344" s="10"/>
      <c r="GN344" s="10"/>
      <c r="GO344" s="10"/>
      <c r="GP344" s="10"/>
    </row>
    <row r="345" spans="1:198" ht="13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37"/>
      <c r="L345" s="7"/>
      <c r="M345" s="7"/>
      <c r="N345" s="7"/>
      <c r="O345" s="7"/>
      <c r="P345" s="7"/>
      <c r="Q345" s="7"/>
      <c r="R345" s="10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10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19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10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 s="10"/>
      <c r="GM345" s="10"/>
      <c r="GN345" s="10"/>
      <c r="GO345" s="10"/>
      <c r="GP345" s="10"/>
    </row>
    <row r="346" spans="1:198" ht="13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37"/>
      <c r="L346" s="7"/>
      <c r="M346" s="7"/>
      <c r="N346" s="7"/>
      <c r="O346" s="7"/>
      <c r="P346" s="7"/>
      <c r="Q346" s="7"/>
      <c r="R346" s="10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10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19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10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 s="10"/>
      <c r="GM346" s="10"/>
      <c r="GN346" s="10"/>
      <c r="GO346" s="10"/>
      <c r="GP346" s="10"/>
    </row>
    <row r="347" spans="1:198" ht="13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37"/>
      <c r="L347" s="7"/>
      <c r="M347" s="7"/>
      <c r="N347" s="7"/>
      <c r="O347" s="7"/>
      <c r="P347" s="7"/>
      <c r="Q347" s="7"/>
      <c r="R347" s="10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10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19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10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 s="10"/>
      <c r="GM347" s="10"/>
      <c r="GN347" s="10"/>
      <c r="GO347" s="10"/>
      <c r="GP347" s="10"/>
    </row>
    <row r="348" spans="1:198" ht="13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37"/>
      <c r="L348" s="7"/>
      <c r="M348" s="7"/>
      <c r="N348" s="7"/>
      <c r="O348" s="7"/>
      <c r="P348" s="7"/>
      <c r="Q348" s="7"/>
      <c r="R348" s="10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10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19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10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 s="10"/>
      <c r="GM348" s="10"/>
      <c r="GN348" s="10"/>
      <c r="GO348" s="10"/>
      <c r="GP348" s="10"/>
    </row>
    <row r="349" spans="1:198" ht="13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37"/>
      <c r="L349" s="7"/>
      <c r="M349" s="7"/>
      <c r="N349" s="7"/>
      <c r="O349" s="7"/>
      <c r="P349" s="7"/>
      <c r="Q349" s="7"/>
      <c r="R349" s="10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10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19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10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 s="10"/>
      <c r="GM349" s="10"/>
      <c r="GN349" s="10"/>
      <c r="GO349" s="10"/>
      <c r="GP349" s="10"/>
    </row>
    <row r="350" spans="1:198" ht="13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37"/>
      <c r="L350" s="7"/>
      <c r="M350" s="7"/>
      <c r="N350" s="7"/>
      <c r="O350" s="7"/>
      <c r="P350" s="7"/>
      <c r="Q350" s="7"/>
      <c r="R350" s="10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10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19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10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 s="10"/>
      <c r="GM350" s="10"/>
      <c r="GN350" s="10"/>
      <c r="GO350" s="10"/>
      <c r="GP350" s="10"/>
    </row>
    <row r="351" spans="1:198" ht="13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37"/>
      <c r="L351" s="7"/>
      <c r="M351" s="7"/>
      <c r="N351" s="7"/>
      <c r="O351" s="7"/>
      <c r="P351" s="7"/>
      <c r="Q351" s="7"/>
      <c r="R351" s="10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10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19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10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  <c r="GL351" s="10"/>
      <c r="GM351" s="10"/>
      <c r="GN351" s="10"/>
      <c r="GO351" s="10"/>
      <c r="GP351" s="10"/>
    </row>
    <row r="352" spans="1:198" ht="13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37"/>
      <c r="L352" s="7"/>
      <c r="M352" s="7"/>
      <c r="N352" s="7"/>
      <c r="O352" s="7"/>
      <c r="P352" s="7"/>
      <c r="Q352" s="7"/>
      <c r="R352" s="10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10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19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10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  <c r="GL352" s="10"/>
      <c r="GM352" s="10"/>
      <c r="GN352" s="10"/>
      <c r="GO352" s="10"/>
      <c r="GP352" s="10"/>
    </row>
    <row r="353" spans="1:198" ht="13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37"/>
      <c r="L353" s="7"/>
      <c r="M353" s="7"/>
      <c r="N353" s="7"/>
      <c r="O353" s="7"/>
      <c r="P353" s="7"/>
      <c r="Q353" s="7"/>
      <c r="R353" s="10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10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19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10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  <c r="GL353" s="10"/>
      <c r="GM353" s="10"/>
      <c r="GN353" s="10"/>
      <c r="GO353" s="10"/>
      <c r="GP353" s="10"/>
    </row>
    <row r="354" spans="1:198" ht="13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37"/>
      <c r="L354" s="7"/>
      <c r="M354" s="7"/>
      <c r="N354" s="7"/>
      <c r="O354" s="7"/>
      <c r="P354" s="7"/>
      <c r="Q354" s="7"/>
      <c r="R354" s="10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10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19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10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/>
      <c r="GH354" s="10"/>
      <c r="GI354" s="10"/>
      <c r="GJ354" s="10"/>
      <c r="GK354" s="10"/>
      <c r="GL354" s="10"/>
      <c r="GM354" s="10"/>
      <c r="GN354" s="10"/>
      <c r="GO354" s="10"/>
      <c r="GP354" s="10"/>
    </row>
    <row r="355" spans="1:198" ht="13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37"/>
      <c r="L355" s="7"/>
      <c r="M355" s="7"/>
      <c r="N355" s="7"/>
      <c r="O355" s="7"/>
      <c r="P355" s="7"/>
      <c r="Q355" s="7"/>
      <c r="R355" s="10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10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19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10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/>
      <c r="GH355" s="10"/>
      <c r="GI355" s="10"/>
      <c r="GJ355" s="10"/>
      <c r="GK355" s="10"/>
      <c r="GL355" s="10"/>
      <c r="GM355" s="10"/>
      <c r="GN355" s="10"/>
      <c r="GO355" s="10"/>
      <c r="GP355" s="10"/>
    </row>
    <row r="356" spans="1:198" ht="13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37"/>
      <c r="L356" s="7"/>
      <c r="M356" s="7"/>
      <c r="N356" s="7"/>
      <c r="O356" s="7"/>
      <c r="P356" s="7"/>
      <c r="Q356" s="7"/>
      <c r="R356" s="10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10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19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10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  <c r="GL356" s="10"/>
      <c r="GM356" s="10"/>
      <c r="GN356" s="10"/>
      <c r="GO356" s="10"/>
      <c r="GP356" s="10"/>
    </row>
    <row r="357" spans="1:198" ht="13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37"/>
      <c r="L357" s="7"/>
      <c r="M357" s="7"/>
      <c r="N357" s="7"/>
      <c r="O357" s="7"/>
      <c r="P357" s="7"/>
      <c r="Q357" s="7"/>
      <c r="R357" s="10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10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19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10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  <c r="GL357" s="10"/>
      <c r="GM357" s="10"/>
      <c r="GN357" s="10"/>
      <c r="GO357" s="10"/>
      <c r="GP357" s="10"/>
    </row>
    <row r="358" spans="1:198" ht="13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37"/>
      <c r="L358" s="7"/>
      <c r="M358" s="7"/>
      <c r="N358" s="7"/>
      <c r="O358" s="7"/>
      <c r="P358" s="7"/>
      <c r="Q358" s="7"/>
      <c r="R358" s="10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10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19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10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  <c r="GL358" s="10"/>
      <c r="GM358" s="10"/>
      <c r="GN358" s="10"/>
      <c r="GO358" s="10"/>
      <c r="GP358" s="10"/>
    </row>
    <row r="359" spans="1:198" ht="13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37"/>
      <c r="L359" s="7"/>
      <c r="M359" s="7"/>
      <c r="N359" s="7"/>
      <c r="O359" s="7"/>
      <c r="P359" s="7"/>
      <c r="Q359" s="7"/>
      <c r="R359" s="10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10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19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10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 s="10"/>
      <c r="GM359" s="10"/>
      <c r="GN359" s="10"/>
      <c r="GO359" s="10"/>
      <c r="GP359" s="10"/>
    </row>
    <row r="360" spans="1:198" ht="13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37"/>
      <c r="L360" s="7"/>
      <c r="M360" s="7"/>
      <c r="N360" s="7"/>
      <c r="O360" s="7"/>
      <c r="P360" s="7"/>
      <c r="Q360" s="7"/>
      <c r="R360" s="10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10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19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10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 s="10"/>
      <c r="GM360" s="10"/>
      <c r="GN360" s="10"/>
      <c r="GO360" s="10"/>
      <c r="GP360" s="10"/>
    </row>
    <row r="361" spans="1:198" ht="13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37"/>
      <c r="L361" s="7"/>
      <c r="M361" s="7"/>
      <c r="N361" s="7"/>
      <c r="O361" s="7"/>
      <c r="P361" s="7"/>
      <c r="Q361" s="7"/>
      <c r="R361" s="10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10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19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10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 s="10"/>
      <c r="GM361" s="10"/>
      <c r="GN361" s="10"/>
      <c r="GO361" s="10"/>
      <c r="GP361" s="10"/>
    </row>
    <row r="362" spans="1:198" ht="13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37"/>
      <c r="L362" s="7"/>
      <c r="M362" s="7"/>
      <c r="N362" s="7"/>
      <c r="O362" s="7"/>
      <c r="P362" s="7"/>
      <c r="Q362" s="7"/>
      <c r="R362" s="10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10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19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10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/>
      <c r="GH362" s="10"/>
      <c r="GI362" s="10"/>
      <c r="GJ362" s="10"/>
      <c r="GK362" s="10"/>
      <c r="GL362" s="10"/>
      <c r="GM362" s="10"/>
      <c r="GN362" s="10"/>
      <c r="GO362" s="10"/>
      <c r="GP362" s="10"/>
    </row>
    <row r="363" spans="1:198" ht="13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37"/>
      <c r="L363" s="7"/>
      <c r="M363" s="7"/>
      <c r="N363" s="7"/>
      <c r="O363" s="7"/>
      <c r="P363" s="7"/>
      <c r="Q363" s="7"/>
      <c r="R363" s="10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10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19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10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/>
      <c r="GI363" s="10"/>
      <c r="GJ363" s="10"/>
      <c r="GK363" s="10"/>
      <c r="GL363" s="10"/>
      <c r="GM363" s="10"/>
      <c r="GN363" s="10"/>
      <c r="GO363" s="10"/>
      <c r="GP363" s="10"/>
    </row>
    <row r="364" spans="1:198" ht="13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37"/>
      <c r="L364" s="7"/>
      <c r="M364" s="7"/>
      <c r="N364" s="7"/>
      <c r="O364" s="7"/>
      <c r="P364" s="7"/>
      <c r="Q364" s="7"/>
      <c r="R364" s="10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10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19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10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  <c r="GL364" s="10"/>
      <c r="GM364" s="10"/>
      <c r="GN364" s="10"/>
      <c r="GO364" s="10"/>
      <c r="GP364" s="10"/>
    </row>
    <row r="365" spans="1:198" ht="13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37"/>
      <c r="L365" s="7"/>
      <c r="M365" s="7"/>
      <c r="N365" s="7"/>
      <c r="O365" s="7"/>
      <c r="P365" s="7"/>
      <c r="Q365" s="7"/>
      <c r="R365" s="10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10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19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10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  <c r="GL365" s="10"/>
      <c r="GM365" s="10"/>
      <c r="GN365" s="10"/>
      <c r="GO365" s="10"/>
      <c r="GP365" s="10"/>
    </row>
    <row r="366" spans="1:198" ht="13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37"/>
      <c r="L366" s="7"/>
      <c r="M366" s="7"/>
      <c r="N366" s="7"/>
      <c r="O366" s="7"/>
      <c r="P366" s="7"/>
      <c r="Q366" s="7"/>
      <c r="R366" s="10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10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19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10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  <c r="GL366" s="10"/>
      <c r="GM366" s="10"/>
      <c r="GN366" s="10"/>
      <c r="GO366" s="10"/>
      <c r="GP366" s="10"/>
    </row>
    <row r="367" spans="1:198" ht="13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37"/>
      <c r="L367" s="7"/>
      <c r="M367" s="7"/>
      <c r="N367" s="7"/>
      <c r="O367" s="7"/>
      <c r="P367" s="7"/>
      <c r="Q367" s="7"/>
      <c r="R367" s="10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10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19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10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  <c r="GL367" s="10"/>
      <c r="GM367" s="10"/>
      <c r="GN367" s="10"/>
      <c r="GO367" s="10"/>
      <c r="GP367" s="10"/>
    </row>
    <row r="368" spans="1:198" ht="13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37"/>
      <c r="L368" s="7"/>
      <c r="M368" s="7"/>
      <c r="N368" s="7"/>
      <c r="O368" s="7"/>
      <c r="P368" s="7"/>
      <c r="Q368" s="7"/>
      <c r="R368" s="10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10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19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10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 s="10"/>
      <c r="GM368" s="10"/>
      <c r="GN368" s="10"/>
      <c r="GO368" s="10"/>
      <c r="GP368" s="10"/>
    </row>
    <row r="369" spans="1:198" ht="13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37"/>
      <c r="L369" s="7"/>
      <c r="M369" s="7"/>
      <c r="N369" s="7"/>
      <c r="O369" s="7"/>
      <c r="P369" s="7"/>
      <c r="Q369" s="7"/>
      <c r="R369" s="10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10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19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10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  <c r="GL369" s="10"/>
      <c r="GM369" s="10"/>
      <c r="GN369" s="10"/>
      <c r="GO369" s="10"/>
      <c r="GP369" s="10"/>
    </row>
    <row r="370" spans="1:198" ht="13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37"/>
      <c r="L370" s="7"/>
      <c r="M370" s="7"/>
      <c r="N370" s="7"/>
      <c r="O370" s="7"/>
      <c r="P370" s="7"/>
      <c r="Q370" s="7"/>
      <c r="R370" s="10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10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19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10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  <c r="GL370" s="10"/>
      <c r="GM370" s="10"/>
      <c r="GN370" s="10"/>
      <c r="GO370" s="10"/>
      <c r="GP370" s="10"/>
    </row>
    <row r="371" spans="1:198" ht="13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37"/>
      <c r="L371" s="7"/>
      <c r="M371" s="7"/>
      <c r="N371" s="7"/>
      <c r="O371" s="7"/>
      <c r="P371" s="7"/>
      <c r="Q371" s="7"/>
      <c r="R371" s="10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10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19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10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  <c r="GL371" s="10"/>
      <c r="GM371" s="10"/>
      <c r="GN371" s="10"/>
      <c r="GO371" s="10"/>
      <c r="GP371" s="10"/>
    </row>
    <row r="372" spans="1:198" ht="13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37"/>
      <c r="L372" s="7"/>
      <c r="M372" s="7"/>
      <c r="N372" s="7"/>
      <c r="O372" s="7"/>
      <c r="P372" s="7"/>
      <c r="Q372" s="7"/>
      <c r="R372" s="10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10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19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10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  <c r="GL372" s="10"/>
      <c r="GM372" s="10"/>
      <c r="GN372" s="10"/>
      <c r="GO372" s="10"/>
      <c r="GP372" s="10"/>
    </row>
    <row r="373" spans="1:198" ht="13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37"/>
      <c r="L373" s="7"/>
      <c r="M373" s="7"/>
      <c r="N373" s="7"/>
      <c r="O373" s="7"/>
      <c r="P373" s="7"/>
      <c r="Q373" s="7"/>
      <c r="R373" s="10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10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19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10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/>
      <c r="GI373" s="10"/>
      <c r="GJ373" s="10"/>
      <c r="GK373" s="10"/>
      <c r="GL373" s="10"/>
      <c r="GM373" s="10"/>
      <c r="GN373" s="10"/>
      <c r="GO373" s="10"/>
      <c r="GP373" s="10"/>
    </row>
    <row r="374" spans="1:198" ht="13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37"/>
      <c r="L374" s="7"/>
      <c r="M374" s="7"/>
      <c r="N374" s="7"/>
      <c r="O374" s="7"/>
      <c r="P374" s="7"/>
      <c r="Q374" s="7"/>
      <c r="R374" s="10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10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19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10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/>
      <c r="GH374" s="10"/>
      <c r="GI374" s="10"/>
      <c r="GJ374" s="10"/>
      <c r="GK374" s="10"/>
      <c r="GL374" s="10"/>
      <c r="GM374" s="10"/>
      <c r="GN374" s="10"/>
      <c r="GO374" s="10"/>
      <c r="GP374" s="10"/>
    </row>
    <row r="375" spans="1:198" ht="13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37"/>
      <c r="L375" s="7"/>
      <c r="M375" s="7"/>
      <c r="N375" s="7"/>
      <c r="O375" s="7"/>
      <c r="P375" s="7"/>
      <c r="Q375" s="7"/>
      <c r="R375" s="10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10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19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10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/>
      <c r="GI375" s="10"/>
      <c r="GJ375" s="10"/>
      <c r="GK375" s="10"/>
      <c r="GL375" s="10"/>
      <c r="GM375" s="10"/>
      <c r="GN375" s="10"/>
      <c r="GO375" s="10"/>
      <c r="GP375" s="10"/>
    </row>
    <row r="376" spans="1:198" ht="13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37"/>
      <c r="L376" s="7"/>
      <c r="M376" s="7"/>
      <c r="N376" s="7"/>
      <c r="O376" s="7"/>
      <c r="P376" s="7"/>
      <c r="Q376" s="7"/>
      <c r="R376" s="10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10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19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10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  <c r="GL376" s="10"/>
      <c r="GM376" s="10"/>
      <c r="GN376" s="10"/>
      <c r="GO376" s="10"/>
      <c r="GP376" s="10"/>
    </row>
    <row r="377" spans="1:198" ht="13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37"/>
      <c r="L377" s="7"/>
      <c r="M377" s="7"/>
      <c r="N377" s="7"/>
      <c r="O377" s="7"/>
      <c r="P377" s="7"/>
      <c r="Q377" s="7"/>
      <c r="R377" s="10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10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19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10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  <c r="GL377" s="10"/>
      <c r="GM377" s="10"/>
      <c r="GN377" s="10"/>
      <c r="GO377" s="10"/>
      <c r="GP377" s="10"/>
    </row>
    <row r="378" spans="1:198" ht="13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37"/>
      <c r="L378" s="7"/>
      <c r="M378" s="7"/>
      <c r="N378" s="7"/>
      <c r="O378" s="7"/>
      <c r="P378" s="7"/>
      <c r="Q378" s="7"/>
      <c r="R378" s="10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10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19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10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/>
      <c r="GH378" s="10"/>
      <c r="GI378" s="10"/>
      <c r="GJ378" s="10"/>
      <c r="GK378" s="10"/>
      <c r="GL378" s="10"/>
      <c r="GM378" s="10"/>
      <c r="GN378" s="10"/>
      <c r="GO378" s="10"/>
      <c r="GP378" s="10"/>
    </row>
    <row r="379" spans="1:198" ht="13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37"/>
      <c r="L379" s="7"/>
      <c r="M379" s="7"/>
      <c r="N379" s="7"/>
      <c r="O379" s="7"/>
      <c r="P379" s="7"/>
      <c r="Q379" s="7"/>
      <c r="R379" s="10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10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19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10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/>
      <c r="GI379" s="10"/>
      <c r="GJ379" s="10"/>
      <c r="GK379" s="10"/>
      <c r="GL379" s="10"/>
      <c r="GM379" s="10"/>
      <c r="GN379" s="10"/>
      <c r="GO379" s="10"/>
      <c r="GP379" s="10"/>
    </row>
    <row r="380" spans="1:198" ht="13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37"/>
      <c r="L380" s="7"/>
      <c r="M380" s="7"/>
      <c r="N380" s="7"/>
      <c r="O380" s="7"/>
      <c r="P380" s="7"/>
      <c r="Q380" s="7"/>
      <c r="R380" s="10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10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19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10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  <c r="GL380" s="10"/>
      <c r="GM380" s="10"/>
      <c r="GN380" s="10"/>
      <c r="GO380" s="10"/>
      <c r="GP380" s="10"/>
    </row>
    <row r="381" spans="1:198" ht="13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37"/>
      <c r="L381" s="7"/>
      <c r="M381" s="7"/>
      <c r="N381" s="7"/>
      <c r="O381" s="7"/>
      <c r="P381" s="7"/>
      <c r="Q381" s="7"/>
      <c r="R381" s="10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10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19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10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/>
      <c r="GI381" s="10"/>
      <c r="GJ381" s="10"/>
      <c r="GK381" s="10"/>
      <c r="GL381" s="10"/>
      <c r="GM381" s="10"/>
      <c r="GN381" s="10"/>
      <c r="GO381" s="10"/>
      <c r="GP381" s="10"/>
    </row>
    <row r="382" spans="1:198" ht="13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37"/>
      <c r="L382" s="7"/>
      <c r="M382" s="7"/>
      <c r="N382" s="7"/>
      <c r="O382" s="7"/>
      <c r="P382" s="7"/>
      <c r="Q382" s="7"/>
      <c r="R382" s="10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10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19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10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/>
      <c r="GH382" s="10"/>
      <c r="GI382" s="10"/>
      <c r="GJ382" s="10"/>
      <c r="GK382" s="10"/>
      <c r="GL382" s="10"/>
      <c r="GM382" s="10"/>
      <c r="GN382" s="10"/>
      <c r="GO382" s="10"/>
      <c r="GP382" s="10"/>
    </row>
    <row r="383" spans="1:198" ht="13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37"/>
      <c r="L383" s="7"/>
      <c r="M383" s="7"/>
      <c r="N383" s="7"/>
      <c r="O383" s="7"/>
      <c r="P383" s="7"/>
      <c r="Q383" s="7"/>
      <c r="R383" s="10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10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19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10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/>
      <c r="GI383" s="10"/>
      <c r="GJ383" s="10"/>
      <c r="GK383" s="10"/>
      <c r="GL383" s="10"/>
      <c r="GM383" s="10"/>
      <c r="GN383" s="10"/>
      <c r="GO383" s="10"/>
      <c r="GP383" s="10"/>
    </row>
    <row r="384" spans="1:198" ht="13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37"/>
      <c r="L384" s="7"/>
      <c r="M384" s="7"/>
      <c r="N384" s="7"/>
      <c r="O384" s="7"/>
      <c r="P384" s="7"/>
      <c r="Q384" s="7"/>
      <c r="R384" s="10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10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19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10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  <c r="GL384" s="10"/>
      <c r="GM384" s="10"/>
      <c r="GN384" s="10"/>
      <c r="GO384" s="10"/>
      <c r="GP384" s="10"/>
    </row>
    <row r="385" spans="1:198" ht="13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37"/>
      <c r="L385" s="7"/>
      <c r="M385" s="7"/>
      <c r="N385" s="7"/>
      <c r="O385" s="7"/>
      <c r="P385" s="7"/>
      <c r="Q385" s="7"/>
      <c r="R385" s="10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10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19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10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/>
      <c r="GI385" s="10"/>
      <c r="GJ385" s="10"/>
      <c r="GK385" s="10"/>
      <c r="GL385" s="10"/>
      <c r="GM385" s="10"/>
      <c r="GN385" s="10"/>
      <c r="GO385" s="10"/>
      <c r="GP385" s="10"/>
    </row>
    <row r="386" spans="1:198" ht="13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37"/>
      <c r="L386" s="7"/>
      <c r="M386" s="7"/>
      <c r="N386" s="7"/>
      <c r="O386" s="7"/>
      <c r="P386" s="7"/>
      <c r="Q386" s="7"/>
      <c r="R386" s="10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10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19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10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/>
      <c r="GH386" s="10"/>
      <c r="GI386" s="10"/>
      <c r="GJ386" s="10"/>
      <c r="GK386" s="10"/>
      <c r="GL386" s="10"/>
      <c r="GM386" s="10"/>
      <c r="GN386" s="10"/>
      <c r="GO386" s="10"/>
      <c r="GP386" s="10"/>
    </row>
    <row r="387" spans="1:198" ht="13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37"/>
      <c r="L387" s="7"/>
      <c r="M387" s="7"/>
      <c r="N387" s="7"/>
      <c r="O387" s="7"/>
      <c r="P387" s="7"/>
      <c r="Q387" s="7"/>
      <c r="R387" s="10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10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19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10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/>
      <c r="GI387" s="10"/>
      <c r="GJ387" s="10"/>
      <c r="GK387" s="10"/>
      <c r="GL387" s="10"/>
      <c r="GM387" s="10"/>
      <c r="GN387" s="10"/>
      <c r="GO387" s="10"/>
      <c r="GP387" s="10"/>
    </row>
    <row r="388" spans="1:198" ht="13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37"/>
      <c r="L388" s="7"/>
      <c r="M388" s="7"/>
      <c r="N388" s="7"/>
      <c r="O388" s="7"/>
      <c r="P388" s="7"/>
      <c r="Q388" s="7"/>
      <c r="R388" s="10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10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19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10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/>
      <c r="GH388" s="10"/>
      <c r="GI388" s="10"/>
      <c r="GJ388" s="10"/>
      <c r="GK388" s="10"/>
      <c r="GL388" s="10"/>
      <c r="GM388" s="10"/>
      <c r="GN388" s="10"/>
      <c r="GO388" s="10"/>
      <c r="GP388" s="10"/>
    </row>
    <row r="389" spans="1:198" ht="13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37"/>
      <c r="L389" s="7"/>
      <c r="M389" s="7"/>
      <c r="N389" s="7"/>
      <c r="O389" s="7"/>
      <c r="P389" s="7"/>
      <c r="Q389" s="7"/>
      <c r="R389" s="10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10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19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10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  <c r="GL389" s="10"/>
      <c r="GM389" s="10"/>
      <c r="GN389" s="10"/>
      <c r="GO389" s="10"/>
      <c r="GP389" s="10"/>
    </row>
    <row r="390" spans="1:198" ht="13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37"/>
      <c r="L390" s="7"/>
      <c r="M390" s="7"/>
      <c r="N390" s="7"/>
      <c r="O390" s="7"/>
      <c r="P390" s="7"/>
      <c r="Q390" s="7"/>
      <c r="R390" s="10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10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19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10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/>
      <c r="GH390" s="10"/>
      <c r="GI390" s="10"/>
      <c r="GJ390" s="10"/>
      <c r="GK390" s="10"/>
      <c r="GL390" s="10"/>
      <c r="GM390" s="10"/>
      <c r="GN390" s="10"/>
      <c r="GO390" s="10"/>
      <c r="GP390" s="10"/>
    </row>
    <row r="391" spans="1:198" ht="13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37"/>
      <c r="L391" s="7"/>
      <c r="M391" s="7"/>
      <c r="N391" s="7"/>
      <c r="O391" s="7"/>
      <c r="P391" s="7"/>
      <c r="Q391" s="7"/>
      <c r="R391" s="10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10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19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10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  <c r="GL391" s="10"/>
      <c r="GM391" s="10"/>
      <c r="GN391" s="10"/>
      <c r="GO391" s="10"/>
      <c r="GP391" s="10"/>
    </row>
    <row r="392" spans="1:198" ht="13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37"/>
      <c r="L392" s="7"/>
      <c r="M392" s="7"/>
      <c r="N392" s="7"/>
      <c r="O392" s="7"/>
      <c r="P392" s="7"/>
      <c r="Q392" s="7"/>
      <c r="R392" s="10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10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19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10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/>
      <c r="GH392" s="10"/>
      <c r="GI392" s="10"/>
      <c r="GJ392" s="10"/>
      <c r="GK392" s="10"/>
      <c r="GL392" s="10"/>
      <c r="GM392" s="10"/>
      <c r="GN392" s="10"/>
      <c r="GO392" s="10"/>
      <c r="GP392" s="10"/>
    </row>
    <row r="393" spans="1:198" ht="13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37"/>
      <c r="L393" s="7"/>
      <c r="M393" s="7"/>
      <c r="N393" s="7"/>
      <c r="O393" s="7"/>
      <c r="P393" s="7"/>
      <c r="Q393" s="7"/>
      <c r="R393" s="10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10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19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10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  <c r="GL393" s="10"/>
      <c r="GM393" s="10"/>
      <c r="GN393" s="10"/>
      <c r="GO393" s="10"/>
      <c r="GP393" s="10"/>
    </row>
    <row r="394" spans="1:198" ht="13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37"/>
      <c r="L394" s="7"/>
      <c r="M394" s="7"/>
      <c r="N394" s="7"/>
      <c r="O394" s="7"/>
      <c r="P394" s="7"/>
      <c r="Q394" s="7"/>
      <c r="R394" s="10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10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19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10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/>
      <c r="GH394" s="10"/>
      <c r="GI394" s="10"/>
      <c r="GJ394" s="10"/>
      <c r="GK394" s="10"/>
      <c r="GL394" s="10"/>
      <c r="GM394" s="10"/>
      <c r="GN394" s="10"/>
      <c r="GO394" s="10"/>
      <c r="GP394" s="10"/>
    </row>
    <row r="395" spans="1:198" ht="13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37"/>
      <c r="L395" s="7"/>
      <c r="M395" s="7"/>
      <c r="N395" s="7"/>
      <c r="O395" s="7"/>
      <c r="P395" s="7"/>
      <c r="Q395" s="7"/>
      <c r="R395" s="10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10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19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10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  <c r="GL395" s="10"/>
      <c r="GM395" s="10"/>
      <c r="GN395" s="10"/>
      <c r="GO395" s="10"/>
      <c r="GP395" s="10"/>
    </row>
    <row r="396" spans="1:198" ht="13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37"/>
      <c r="L396" s="7"/>
      <c r="M396" s="7"/>
      <c r="N396" s="7"/>
      <c r="O396" s="7"/>
      <c r="P396" s="7"/>
      <c r="Q396" s="7"/>
      <c r="R396" s="10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10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19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10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/>
      <c r="GH396" s="10"/>
      <c r="GI396" s="10"/>
      <c r="GJ396" s="10"/>
      <c r="GK396" s="10"/>
      <c r="GL396" s="10"/>
      <c r="GM396" s="10"/>
      <c r="GN396" s="10"/>
      <c r="GO396" s="10"/>
      <c r="GP396" s="10"/>
    </row>
    <row r="397" spans="1:198" ht="13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37"/>
      <c r="L397" s="7"/>
      <c r="M397" s="7"/>
      <c r="N397" s="7"/>
      <c r="O397" s="7"/>
      <c r="P397" s="7"/>
      <c r="Q397" s="7"/>
      <c r="R397" s="10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10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19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10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/>
      <c r="GH397" s="10"/>
      <c r="GI397" s="10"/>
      <c r="GJ397" s="10"/>
      <c r="GK397" s="10"/>
      <c r="GL397" s="10"/>
      <c r="GM397" s="10"/>
      <c r="GN397" s="10"/>
      <c r="GO397" s="10"/>
      <c r="GP397" s="10"/>
    </row>
    <row r="398" spans="1:198" ht="13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37"/>
      <c r="L398" s="7"/>
      <c r="M398" s="7"/>
      <c r="N398" s="7"/>
      <c r="O398" s="7"/>
      <c r="P398" s="7"/>
      <c r="Q398" s="7"/>
      <c r="R398" s="10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10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19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10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  <c r="GL398" s="10"/>
      <c r="GM398" s="10"/>
      <c r="GN398" s="10"/>
      <c r="GO398" s="10"/>
      <c r="GP398" s="10"/>
    </row>
    <row r="399" spans="1:198" ht="13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37"/>
      <c r="L399" s="7"/>
      <c r="M399" s="7"/>
      <c r="N399" s="7"/>
      <c r="O399" s="7"/>
      <c r="P399" s="7"/>
      <c r="Q399" s="7"/>
      <c r="R399" s="10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10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19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10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/>
      <c r="GH399" s="10"/>
      <c r="GI399" s="10"/>
      <c r="GJ399" s="10"/>
      <c r="GK399" s="10"/>
      <c r="GL399" s="10"/>
      <c r="GM399" s="10"/>
      <c r="GN399" s="10"/>
      <c r="GO399" s="10"/>
      <c r="GP399" s="10"/>
    </row>
    <row r="400" spans="1:198" ht="13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37"/>
      <c r="L400" s="7"/>
      <c r="M400" s="7"/>
      <c r="N400" s="7"/>
      <c r="O400" s="7"/>
      <c r="P400" s="7"/>
      <c r="Q400" s="7"/>
      <c r="R400" s="10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10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19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10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/>
      <c r="GH400" s="10"/>
      <c r="GI400" s="10"/>
      <c r="GJ400" s="10"/>
      <c r="GK400" s="10"/>
      <c r="GL400" s="10"/>
      <c r="GM400" s="10"/>
      <c r="GN400" s="10"/>
      <c r="GO400" s="10"/>
      <c r="GP400" s="10"/>
    </row>
    <row r="401" spans="1:198" ht="13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37"/>
      <c r="L401" s="7"/>
      <c r="M401" s="7"/>
      <c r="N401" s="7"/>
      <c r="O401" s="7"/>
      <c r="P401" s="7"/>
      <c r="Q401" s="7"/>
      <c r="R401" s="10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10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19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10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10"/>
      <c r="FY401" s="10"/>
      <c r="FZ401" s="10"/>
      <c r="GA401" s="10"/>
      <c r="GB401" s="10"/>
      <c r="GC401" s="10"/>
      <c r="GD401" s="10"/>
      <c r="GE401" s="10"/>
      <c r="GF401" s="10"/>
      <c r="GG401" s="10"/>
      <c r="GH401" s="10"/>
      <c r="GI401" s="10"/>
      <c r="GJ401" s="10"/>
      <c r="GK401" s="10"/>
      <c r="GL401" s="10"/>
      <c r="GM401" s="10"/>
      <c r="GN401" s="10"/>
      <c r="GO401" s="10"/>
      <c r="GP401" s="10"/>
    </row>
    <row r="402" spans="1:198" ht="13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37"/>
      <c r="L402" s="7"/>
      <c r="M402" s="7"/>
      <c r="N402" s="7"/>
      <c r="O402" s="7"/>
      <c r="P402" s="7"/>
      <c r="Q402" s="7"/>
      <c r="R402" s="10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10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19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10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  <c r="GL402" s="10"/>
      <c r="GM402" s="10"/>
      <c r="GN402" s="10"/>
      <c r="GO402" s="10"/>
      <c r="GP402" s="10"/>
    </row>
    <row r="403" spans="1:198" ht="13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37"/>
      <c r="L403" s="7"/>
      <c r="M403" s="7"/>
      <c r="N403" s="7"/>
      <c r="O403" s="7"/>
      <c r="P403" s="7"/>
      <c r="Q403" s="7"/>
      <c r="R403" s="10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10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19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10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 s="10"/>
      <c r="GM403" s="10"/>
      <c r="GN403" s="10"/>
      <c r="GO403" s="10"/>
      <c r="GP403" s="10"/>
    </row>
    <row r="404" spans="1:198" ht="13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37"/>
      <c r="L404" s="7"/>
      <c r="M404" s="7"/>
      <c r="N404" s="7"/>
      <c r="O404" s="7"/>
      <c r="P404" s="7"/>
      <c r="Q404" s="7"/>
      <c r="R404" s="10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10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19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10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  <c r="GL404" s="10"/>
      <c r="GM404" s="10"/>
      <c r="GN404" s="10"/>
      <c r="GO404" s="10"/>
      <c r="GP404" s="10"/>
    </row>
    <row r="405" spans="1:198" ht="13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37"/>
      <c r="L405" s="7"/>
      <c r="M405" s="7"/>
      <c r="N405" s="7"/>
      <c r="O405" s="7"/>
      <c r="P405" s="7"/>
      <c r="Q405" s="7"/>
      <c r="R405" s="10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10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19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10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 s="10"/>
      <c r="GM405" s="10"/>
      <c r="GN405" s="10"/>
      <c r="GO405" s="10"/>
      <c r="GP405" s="10"/>
    </row>
    <row r="406" spans="1:198" ht="13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37"/>
      <c r="L406" s="7"/>
      <c r="M406" s="7"/>
      <c r="N406" s="7"/>
      <c r="O406" s="7"/>
      <c r="P406" s="7"/>
      <c r="Q406" s="7"/>
      <c r="R406" s="10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10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19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10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 s="10"/>
      <c r="GM406" s="10"/>
      <c r="GN406" s="10"/>
      <c r="GO406" s="10"/>
      <c r="GP406" s="10"/>
    </row>
    <row r="407" spans="1:198" ht="13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37"/>
      <c r="L407" s="7"/>
      <c r="M407" s="7"/>
      <c r="N407" s="7"/>
      <c r="O407" s="7"/>
      <c r="P407" s="7"/>
      <c r="Q407" s="7"/>
      <c r="R407" s="10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10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19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10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 s="10"/>
      <c r="GM407" s="10"/>
      <c r="GN407" s="10"/>
      <c r="GO407" s="10"/>
      <c r="GP407" s="10"/>
    </row>
    <row r="408" spans="1:198" ht="13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37"/>
      <c r="L408" s="7"/>
      <c r="M408" s="7"/>
      <c r="N408" s="7"/>
      <c r="O408" s="7"/>
      <c r="P408" s="7"/>
      <c r="Q408" s="7"/>
      <c r="R408" s="10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10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19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10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  <c r="GL408" s="10"/>
      <c r="GM408" s="10"/>
      <c r="GN408" s="10"/>
      <c r="GO408" s="10"/>
      <c r="GP408" s="10"/>
    </row>
    <row r="409" spans="1:198" ht="13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37"/>
      <c r="L409" s="7"/>
      <c r="M409" s="7"/>
      <c r="N409" s="7"/>
      <c r="O409" s="7"/>
      <c r="P409" s="7"/>
      <c r="Q409" s="7"/>
      <c r="R409" s="10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10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19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10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10"/>
      <c r="FY409" s="10"/>
      <c r="FZ409" s="10"/>
      <c r="GA409" s="10"/>
      <c r="GB409" s="10"/>
      <c r="GC409" s="10"/>
      <c r="GD409" s="10"/>
      <c r="GE409" s="10"/>
      <c r="GF409" s="10"/>
      <c r="GG409" s="10"/>
      <c r="GH409" s="10"/>
      <c r="GI409" s="10"/>
      <c r="GJ409" s="10"/>
      <c r="GK409" s="10"/>
      <c r="GL409" s="10"/>
      <c r="GM409" s="10"/>
      <c r="GN409" s="10"/>
      <c r="GO409" s="10"/>
      <c r="GP409" s="10"/>
    </row>
    <row r="410" spans="1:198" ht="13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37"/>
      <c r="L410" s="7"/>
      <c r="M410" s="7"/>
      <c r="N410" s="7"/>
      <c r="O410" s="7"/>
      <c r="P410" s="7"/>
      <c r="Q410" s="7"/>
      <c r="R410" s="10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10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19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10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10"/>
      <c r="FY410" s="10"/>
      <c r="FZ410" s="10"/>
      <c r="GA410" s="10"/>
      <c r="GB410" s="10"/>
      <c r="GC410" s="10"/>
      <c r="GD410" s="10"/>
      <c r="GE410" s="10"/>
      <c r="GF410" s="10"/>
      <c r="GG410" s="10"/>
      <c r="GH410" s="10"/>
      <c r="GI410" s="10"/>
      <c r="GJ410" s="10"/>
      <c r="GK410" s="10"/>
      <c r="GL410" s="10"/>
      <c r="GM410" s="10"/>
      <c r="GN410" s="10"/>
      <c r="GO410" s="10"/>
      <c r="GP410" s="10"/>
    </row>
    <row r="411" spans="1:198" ht="13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37"/>
      <c r="L411" s="7"/>
      <c r="M411" s="7"/>
      <c r="N411" s="7"/>
      <c r="O411" s="7"/>
      <c r="P411" s="7"/>
      <c r="Q411" s="7"/>
      <c r="R411" s="10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10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19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10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10"/>
      <c r="FY411" s="10"/>
      <c r="FZ411" s="10"/>
      <c r="GA411" s="10"/>
      <c r="GB411" s="10"/>
      <c r="GC411" s="10"/>
      <c r="GD411" s="10"/>
      <c r="GE411" s="10"/>
      <c r="GF411" s="10"/>
      <c r="GG411" s="10"/>
      <c r="GH411" s="10"/>
      <c r="GI411" s="10"/>
      <c r="GJ411" s="10"/>
      <c r="GK411" s="10"/>
      <c r="GL411" s="10"/>
      <c r="GM411" s="10"/>
      <c r="GN411" s="10"/>
      <c r="GO411" s="10"/>
      <c r="GP411" s="10"/>
    </row>
    <row r="412" spans="1:198" ht="13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37"/>
      <c r="L412" s="7"/>
      <c r="M412" s="7"/>
      <c r="N412" s="7"/>
      <c r="O412" s="7"/>
      <c r="P412" s="7"/>
      <c r="Q412" s="7"/>
      <c r="R412" s="10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10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19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10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10"/>
      <c r="FY412" s="10"/>
      <c r="FZ412" s="10"/>
      <c r="GA412" s="10"/>
      <c r="GB412" s="10"/>
      <c r="GC412" s="10"/>
      <c r="GD412" s="10"/>
      <c r="GE412" s="10"/>
      <c r="GF412" s="10"/>
      <c r="GG412" s="10"/>
      <c r="GH412" s="10"/>
      <c r="GI412" s="10"/>
      <c r="GJ412" s="10"/>
      <c r="GK412" s="10"/>
      <c r="GL412" s="10"/>
      <c r="GM412" s="10"/>
      <c r="GN412" s="10"/>
      <c r="GO412" s="10"/>
      <c r="GP412" s="10"/>
    </row>
    <row r="413" spans="1:198" ht="13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37"/>
      <c r="L413" s="7"/>
      <c r="M413" s="7"/>
      <c r="N413" s="7"/>
      <c r="O413" s="7"/>
      <c r="P413" s="7"/>
      <c r="Q413" s="7"/>
      <c r="R413" s="10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10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19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10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10"/>
      <c r="FY413" s="10"/>
      <c r="FZ413" s="10"/>
      <c r="GA413" s="10"/>
      <c r="GB413" s="10"/>
      <c r="GC413" s="10"/>
      <c r="GD413" s="10"/>
      <c r="GE413" s="10"/>
      <c r="GF413" s="10"/>
      <c r="GG413" s="10"/>
      <c r="GH413" s="10"/>
      <c r="GI413" s="10"/>
      <c r="GJ413" s="10"/>
      <c r="GK413" s="10"/>
      <c r="GL413" s="10"/>
      <c r="GM413" s="10"/>
      <c r="GN413" s="10"/>
      <c r="GO413" s="10"/>
      <c r="GP413" s="10"/>
    </row>
    <row r="414" spans="1:198" ht="13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37"/>
      <c r="L414" s="7"/>
      <c r="M414" s="7"/>
      <c r="N414" s="7"/>
      <c r="O414" s="7"/>
      <c r="P414" s="7"/>
      <c r="Q414" s="7"/>
      <c r="R414" s="10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10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19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10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10"/>
      <c r="FY414" s="10"/>
      <c r="FZ414" s="10"/>
      <c r="GA414" s="10"/>
      <c r="GB414" s="10"/>
      <c r="GC414" s="10"/>
      <c r="GD414" s="10"/>
      <c r="GE414" s="10"/>
      <c r="GF414" s="10"/>
      <c r="GG414" s="10"/>
      <c r="GH414" s="10"/>
      <c r="GI414" s="10"/>
      <c r="GJ414" s="10"/>
      <c r="GK414" s="10"/>
      <c r="GL414" s="10"/>
      <c r="GM414" s="10"/>
      <c r="GN414" s="10"/>
      <c r="GO414" s="10"/>
      <c r="GP414" s="10"/>
    </row>
    <row r="415" spans="1:198" ht="13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37"/>
      <c r="L415" s="7"/>
      <c r="M415" s="7"/>
      <c r="N415" s="7"/>
      <c r="O415" s="7"/>
      <c r="P415" s="7"/>
      <c r="Q415" s="7"/>
      <c r="R415" s="10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10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19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10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10"/>
      <c r="FY415" s="10"/>
      <c r="FZ415" s="10"/>
      <c r="GA415" s="10"/>
      <c r="GB415" s="10"/>
      <c r="GC415" s="10"/>
      <c r="GD415" s="10"/>
      <c r="GE415" s="10"/>
      <c r="GF415" s="10"/>
      <c r="GG415" s="10"/>
      <c r="GH415" s="10"/>
      <c r="GI415" s="10"/>
      <c r="GJ415" s="10"/>
      <c r="GK415" s="10"/>
      <c r="GL415" s="10"/>
      <c r="GM415" s="10"/>
      <c r="GN415" s="10"/>
      <c r="GO415" s="10"/>
      <c r="GP415" s="10"/>
    </row>
    <row r="416" spans="1:198" ht="13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37"/>
      <c r="L416" s="7"/>
      <c r="M416" s="7"/>
      <c r="N416" s="7"/>
      <c r="O416" s="7"/>
      <c r="P416" s="7"/>
      <c r="Q416" s="7"/>
      <c r="R416" s="10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10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19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10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7"/>
      <c r="FW416" s="7"/>
      <c r="FX416" s="10"/>
      <c r="FY416" s="10"/>
      <c r="FZ416" s="10"/>
      <c r="GA416" s="10"/>
      <c r="GB416" s="10"/>
      <c r="GC416" s="10"/>
      <c r="GD416" s="10"/>
      <c r="GE416" s="10"/>
      <c r="GF416" s="10"/>
      <c r="GG416" s="10"/>
      <c r="GH416" s="10"/>
      <c r="GI416" s="10"/>
      <c r="GJ416" s="10"/>
      <c r="GK416" s="10"/>
      <c r="GL416" s="10"/>
      <c r="GM416" s="10"/>
      <c r="GN416" s="10"/>
      <c r="GO416" s="10"/>
      <c r="GP416" s="10"/>
    </row>
    <row r="417" spans="1:198" ht="13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37"/>
      <c r="L417" s="7"/>
      <c r="M417" s="7"/>
      <c r="N417" s="7"/>
      <c r="O417" s="7"/>
      <c r="P417" s="7"/>
      <c r="Q417" s="7"/>
      <c r="R417" s="10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10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19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10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10"/>
      <c r="FY417" s="10"/>
      <c r="FZ417" s="10"/>
      <c r="GA417" s="10"/>
      <c r="GB417" s="10"/>
      <c r="GC417" s="10"/>
      <c r="GD417" s="10"/>
      <c r="GE417" s="10"/>
      <c r="GF417" s="10"/>
      <c r="GG417" s="10"/>
      <c r="GH417" s="10"/>
      <c r="GI417" s="10"/>
      <c r="GJ417" s="10"/>
      <c r="GK417" s="10"/>
      <c r="GL417" s="10"/>
      <c r="GM417" s="10"/>
      <c r="GN417" s="10"/>
      <c r="GO417" s="10"/>
      <c r="GP417" s="10"/>
    </row>
    <row r="418" spans="1:198" ht="13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37"/>
      <c r="L418" s="7"/>
      <c r="M418" s="7"/>
      <c r="N418" s="7"/>
      <c r="O418" s="7"/>
      <c r="P418" s="7"/>
      <c r="Q418" s="7"/>
      <c r="R418" s="10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10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19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10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10"/>
      <c r="FY418" s="10"/>
      <c r="FZ418" s="10"/>
      <c r="GA418" s="10"/>
      <c r="GB418" s="10"/>
      <c r="GC418" s="10"/>
      <c r="GD418" s="10"/>
      <c r="GE418" s="10"/>
      <c r="GF418" s="10"/>
      <c r="GG418" s="10"/>
      <c r="GH418" s="10"/>
      <c r="GI418" s="10"/>
      <c r="GJ418" s="10"/>
      <c r="GK418" s="10"/>
      <c r="GL418" s="10"/>
      <c r="GM418" s="10"/>
      <c r="GN418" s="10"/>
      <c r="GO418" s="10"/>
      <c r="GP418" s="10"/>
    </row>
    <row r="419" spans="1:198" ht="13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37"/>
      <c r="L419" s="7"/>
      <c r="M419" s="7"/>
      <c r="N419" s="7"/>
      <c r="O419" s="7"/>
      <c r="P419" s="7"/>
      <c r="Q419" s="7"/>
      <c r="R419" s="10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10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19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10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10"/>
      <c r="FY419" s="10"/>
      <c r="FZ419" s="10"/>
      <c r="GA419" s="10"/>
      <c r="GB419" s="10"/>
      <c r="GC419" s="10"/>
      <c r="GD419" s="10"/>
      <c r="GE419" s="10"/>
      <c r="GF419" s="10"/>
      <c r="GG419" s="10"/>
      <c r="GH419" s="10"/>
      <c r="GI419" s="10"/>
      <c r="GJ419" s="10"/>
      <c r="GK419" s="10"/>
      <c r="GL419" s="10"/>
      <c r="GM419" s="10"/>
      <c r="GN419" s="10"/>
      <c r="GO419" s="10"/>
      <c r="GP419" s="10"/>
    </row>
    <row r="420" spans="1:198" ht="13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37"/>
      <c r="L420" s="7"/>
      <c r="M420" s="7"/>
      <c r="N420" s="7"/>
      <c r="O420" s="7"/>
      <c r="P420" s="7"/>
      <c r="Q420" s="7"/>
      <c r="R420" s="10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10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19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10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7"/>
      <c r="FW420" s="7"/>
      <c r="FX420" s="10"/>
      <c r="FY420" s="10"/>
      <c r="FZ420" s="10"/>
      <c r="GA420" s="10"/>
      <c r="GB420" s="10"/>
      <c r="GC420" s="10"/>
      <c r="GD420" s="10"/>
      <c r="GE420" s="10"/>
      <c r="GF420" s="10"/>
      <c r="GG420" s="10"/>
      <c r="GH420" s="10"/>
      <c r="GI420" s="10"/>
      <c r="GJ420" s="10"/>
      <c r="GK420" s="10"/>
      <c r="GL420" s="10"/>
      <c r="GM420" s="10"/>
      <c r="GN420" s="10"/>
      <c r="GO420" s="10"/>
      <c r="GP420" s="10"/>
    </row>
    <row r="421" spans="1:198" ht="13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37"/>
      <c r="L421" s="7"/>
      <c r="M421" s="7"/>
      <c r="N421" s="7"/>
      <c r="O421" s="7"/>
      <c r="P421" s="7"/>
      <c r="Q421" s="7"/>
      <c r="R421" s="10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10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19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10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10"/>
      <c r="FY421" s="10"/>
      <c r="FZ421" s="10"/>
      <c r="GA421" s="10"/>
      <c r="GB421" s="10"/>
      <c r="GC421" s="10"/>
      <c r="GD421" s="10"/>
      <c r="GE421" s="10"/>
      <c r="GF421" s="10"/>
      <c r="GG421" s="10"/>
      <c r="GH421" s="10"/>
      <c r="GI421" s="10"/>
      <c r="GJ421" s="10"/>
      <c r="GK421" s="10"/>
      <c r="GL421" s="10"/>
      <c r="GM421" s="10"/>
      <c r="GN421" s="10"/>
      <c r="GO421" s="10"/>
      <c r="GP421" s="10"/>
    </row>
    <row r="422" spans="1:198" ht="13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37"/>
      <c r="L422" s="7"/>
      <c r="M422" s="7"/>
      <c r="N422" s="7"/>
      <c r="O422" s="7"/>
      <c r="P422" s="7"/>
      <c r="Q422" s="7"/>
      <c r="R422" s="10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10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19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10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7"/>
      <c r="FW422" s="7"/>
      <c r="FX422" s="10"/>
      <c r="FY422" s="10"/>
      <c r="FZ422" s="10"/>
      <c r="GA422" s="10"/>
      <c r="GB422" s="10"/>
      <c r="GC422" s="10"/>
      <c r="GD422" s="10"/>
      <c r="GE422" s="10"/>
      <c r="GF422" s="10"/>
      <c r="GG422" s="10"/>
      <c r="GH422" s="10"/>
      <c r="GI422" s="10"/>
      <c r="GJ422" s="10"/>
      <c r="GK422" s="10"/>
      <c r="GL422" s="10"/>
      <c r="GM422" s="10"/>
      <c r="GN422" s="10"/>
      <c r="GO422" s="10"/>
      <c r="GP422" s="10"/>
    </row>
    <row r="423" spans="1:198" ht="13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37"/>
      <c r="L423" s="7"/>
      <c r="M423" s="7"/>
      <c r="N423" s="7"/>
      <c r="O423" s="7"/>
      <c r="P423" s="7"/>
      <c r="Q423" s="7"/>
      <c r="R423" s="10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10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19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10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10"/>
      <c r="FY423" s="10"/>
      <c r="FZ423" s="10"/>
      <c r="GA423" s="10"/>
      <c r="GB423" s="10"/>
      <c r="GC423" s="10"/>
      <c r="GD423" s="10"/>
      <c r="GE423" s="10"/>
      <c r="GF423" s="10"/>
      <c r="GG423" s="10"/>
      <c r="GH423" s="10"/>
      <c r="GI423" s="10"/>
      <c r="GJ423" s="10"/>
      <c r="GK423" s="10"/>
      <c r="GL423" s="10"/>
      <c r="GM423" s="10"/>
      <c r="GN423" s="10"/>
      <c r="GO423" s="10"/>
      <c r="GP423" s="10"/>
    </row>
    <row r="424" spans="1:198" ht="13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37"/>
      <c r="L424" s="7"/>
      <c r="M424" s="7"/>
      <c r="N424" s="7"/>
      <c r="O424" s="7"/>
      <c r="P424" s="7"/>
      <c r="Q424" s="7"/>
      <c r="R424" s="10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10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19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10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7"/>
      <c r="FW424" s="7"/>
      <c r="FX424" s="10"/>
      <c r="FY424" s="10"/>
      <c r="FZ424" s="10"/>
      <c r="GA424" s="10"/>
      <c r="GB424" s="10"/>
      <c r="GC424" s="10"/>
      <c r="GD424" s="10"/>
      <c r="GE424" s="10"/>
      <c r="GF424" s="10"/>
      <c r="GG424" s="10"/>
      <c r="GH424" s="10"/>
      <c r="GI424" s="10"/>
      <c r="GJ424" s="10"/>
      <c r="GK424" s="10"/>
      <c r="GL424" s="10"/>
      <c r="GM424" s="10"/>
      <c r="GN424" s="10"/>
      <c r="GO424" s="10"/>
      <c r="GP424" s="10"/>
    </row>
    <row r="425" spans="1:198" ht="13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37"/>
      <c r="L425" s="7"/>
      <c r="M425" s="7"/>
      <c r="N425" s="7"/>
      <c r="O425" s="7"/>
      <c r="P425" s="7"/>
      <c r="Q425" s="7"/>
      <c r="R425" s="10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10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19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10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10"/>
      <c r="FY425" s="10"/>
      <c r="FZ425" s="10"/>
      <c r="GA425" s="10"/>
      <c r="GB425" s="10"/>
      <c r="GC425" s="10"/>
      <c r="GD425" s="10"/>
      <c r="GE425" s="10"/>
      <c r="GF425" s="10"/>
      <c r="GG425" s="10"/>
      <c r="GH425" s="10"/>
      <c r="GI425" s="10"/>
      <c r="GJ425" s="10"/>
      <c r="GK425" s="10"/>
      <c r="GL425" s="10"/>
      <c r="GM425" s="10"/>
      <c r="GN425" s="10"/>
      <c r="GO425" s="10"/>
      <c r="GP425" s="10"/>
    </row>
    <row r="426" spans="1:198" ht="13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37"/>
      <c r="L426" s="7"/>
      <c r="M426" s="7"/>
      <c r="N426" s="7"/>
      <c r="O426" s="7"/>
      <c r="P426" s="7"/>
      <c r="Q426" s="7"/>
      <c r="R426" s="10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10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19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10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  <c r="FS426" s="7"/>
      <c r="FT426" s="7"/>
      <c r="FU426" s="7"/>
      <c r="FV426" s="7"/>
      <c r="FW426" s="7"/>
      <c r="FX426" s="10"/>
      <c r="FY426" s="10"/>
      <c r="FZ426" s="10"/>
      <c r="GA426" s="10"/>
      <c r="GB426" s="10"/>
      <c r="GC426" s="10"/>
      <c r="GD426" s="10"/>
      <c r="GE426" s="10"/>
      <c r="GF426" s="10"/>
      <c r="GG426" s="10"/>
      <c r="GH426" s="10"/>
      <c r="GI426" s="10"/>
      <c r="GJ426" s="10"/>
      <c r="GK426" s="10"/>
      <c r="GL426" s="10"/>
      <c r="GM426" s="10"/>
      <c r="GN426" s="10"/>
      <c r="GO426" s="10"/>
      <c r="GP426" s="10"/>
    </row>
    <row r="427" spans="1:198" ht="13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37"/>
      <c r="L427" s="7"/>
      <c r="M427" s="7"/>
      <c r="N427" s="7"/>
      <c r="O427" s="7"/>
      <c r="P427" s="7"/>
      <c r="Q427" s="7"/>
      <c r="R427" s="10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10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19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10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7"/>
      <c r="FW427" s="7"/>
      <c r="FX427" s="10"/>
      <c r="FY427" s="10"/>
      <c r="FZ427" s="10"/>
      <c r="GA427" s="10"/>
      <c r="GB427" s="10"/>
      <c r="GC427" s="10"/>
      <c r="GD427" s="10"/>
      <c r="GE427" s="10"/>
      <c r="GF427" s="10"/>
      <c r="GG427" s="10"/>
      <c r="GH427" s="10"/>
      <c r="GI427" s="10"/>
      <c r="GJ427" s="10"/>
      <c r="GK427" s="10"/>
      <c r="GL427" s="10"/>
      <c r="GM427" s="10"/>
      <c r="GN427" s="10"/>
      <c r="GO427" s="10"/>
      <c r="GP427" s="10"/>
    </row>
    <row r="428" spans="1:198" ht="13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37"/>
      <c r="L428" s="7"/>
      <c r="M428" s="7"/>
      <c r="N428" s="7"/>
      <c r="O428" s="7"/>
      <c r="P428" s="7"/>
      <c r="Q428" s="7"/>
      <c r="R428" s="10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10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19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10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  <c r="FS428" s="7"/>
      <c r="FT428" s="7"/>
      <c r="FU428" s="7"/>
      <c r="FV428" s="7"/>
      <c r="FW428" s="7"/>
      <c r="FX428" s="10"/>
      <c r="FY428" s="10"/>
      <c r="FZ428" s="10"/>
      <c r="GA428" s="10"/>
      <c r="GB428" s="10"/>
      <c r="GC428" s="10"/>
      <c r="GD428" s="10"/>
      <c r="GE428" s="10"/>
      <c r="GF428" s="10"/>
      <c r="GG428" s="10"/>
      <c r="GH428" s="10"/>
      <c r="GI428" s="10"/>
      <c r="GJ428" s="10"/>
      <c r="GK428" s="10"/>
      <c r="GL428" s="10"/>
      <c r="GM428" s="10"/>
      <c r="GN428" s="10"/>
      <c r="GO428" s="10"/>
      <c r="GP428" s="10"/>
    </row>
    <row r="429" spans="1:198" ht="13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37"/>
      <c r="L429" s="7"/>
      <c r="M429" s="7"/>
      <c r="N429" s="7"/>
      <c r="O429" s="7"/>
      <c r="P429" s="7"/>
      <c r="Q429" s="7"/>
      <c r="R429" s="10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10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19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10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7"/>
      <c r="FW429" s="7"/>
      <c r="FX429" s="10"/>
      <c r="FY429" s="10"/>
      <c r="FZ429" s="10"/>
      <c r="GA429" s="10"/>
      <c r="GB429" s="10"/>
      <c r="GC429" s="10"/>
      <c r="GD429" s="10"/>
      <c r="GE429" s="10"/>
      <c r="GF429" s="10"/>
      <c r="GG429" s="10"/>
      <c r="GH429" s="10"/>
      <c r="GI429" s="10"/>
      <c r="GJ429" s="10"/>
      <c r="GK429" s="10"/>
      <c r="GL429" s="10"/>
      <c r="GM429" s="10"/>
      <c r="GN429" s="10"/>
      <c r="GO429" s="10"/>
      <c r="GP429" s="10"/>
    </row>
    <row r="430" spans="1:198" ht="13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37"/>
      <c r="L430" s="7"/>
      <c r="M430" s="7"/>
      <c r="N430" s="7"/>
      <c r="O430" s="7"/>
      <c r="P430" s="7"/>
      <c r="Q430" s="7"/>
      <c r="R430" s="10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10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19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10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  <c r="FS430" s="7"/>
      <c r="FT430" s="7"/>
      <c r="FU430" s="7"/>
      <c r="FV430" s="7"/>
      <c r="FW430" s="7"/>
      <c r="FX430" s="10"/>
      <c r="FY430" s="10"/>
      <c r="FZ430" s="10"/>
      <c r="GA430" s="10"/>
      <c r="GB430" s="10"/>
      <c r="GC430" s="10"/>
      <c r="GD430" s="10"/>
      <c r="GE430" s="10"/>
      <c r="GF430" s="10"/>
      <c r="GG430" s="10"/>
      <c r="GH430" s="10"/>
      <c r="GI430" s="10"/>
      <c r="GJ430" s="10"/>
      <c r="GK430" s="10"/>
      <c r="GL430" s="10"/>
      <c r="GM430" s="10"/>
      <c r="GN430" s="10"/>
      <c r="GO430" s="10"/>
      <c r="GP430" s="10"/>
    </row>
    <row r="431" spans="1:198" ht="13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37"/>
      <c r="L431" s="7"/>
      <c r="M431" s="7"/>
      <c r="N431" s="7"/>
      <c r="O431" s="7"/>
      <c r="P431" s="7"/>
      <c r="Q431" s="7"/>
      <c r="R431" s="10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10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19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10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7"/>
      <c r="FW431" s="7"/>
      <c r="FX431" s="10"/>
      <c r="FY431" s="10"/>
      <c r="FZ431" s="10"/>
      <c r="GA431" s="10"/>
      <c r="GB431" s="10"/>
      <c r="GC431" s="10"/>
      <c r="GD431" s="10"/>
      <c r="GE431" s="10"/>
      <c r="GF431" s="10"/>
      <c r="GG431" s="10"/>
      <c r="GH431" s="10"/>
      <c r="GI431" s="10"/>
      <c r="GJ431" s="10"/>
      <c r="GK431" s="10"/>
      <c r="GL431" s="10"/>
      <c r="GM431" s="10"/>
      <c r="GN431" s="10"/>
      <c r="GO431" s="10"/>
      <c r="GP431" s="10"/>
    </row>
    <row r="432" spans="1:198" ht="13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37"/>
      <c r="L432" s="7"/>
      <c r="M432" s="7"/>
      <c r="N432" s="7"/>
      <c r="O432" s="7"/>
      <c r="P432" s="7"/>
      <c r="Q432" s="7"/>
      <c r="R432" s="10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10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19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10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  <c r="FS432" s="7"/>
      <c r="FT432" s="7"/>
      <c r="FU432" s="7"/>
      <c r="FV432" s="7"/>
      <c r="FW432" s="7"/>
      <c r="FX432" s="10"/>
      <c r="FY432" s="10"/>
      <c r="FZ432" s="10"/>
      <c r="GA432" s="10"/>
      <c r="GB432" s="10"/>
      <c r="GC432" s="10"/>
      <c r="GD432" s="10"/>
      <c r="GE432" s="10"/>
      <c r="GF432" s="10"/>
      <c r="GG432" s="10"/>
      <c r="GH432" s="10"/>
      <c r="GI432" s="10"/>
      <c r="GJ432" s="10"/>
      <c r="GK432" s="10"/>
      <c r="GL432" s="10"/>
      <c r="GM432" s="10"/>
      <c r="GN432" s="10"/>
      <c r="GO432" s="10"/>
      <c r="GP432" s="10"/>
    </row>
    <row r="433" spans="1:198" ht="13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37"/>
      <c r="L433" s="7"/>
      <c r="M433" s="7"/>
      <c r="N433" s="7"/>
      <c r="O433" s="7"/>
      <c r="P433" s="7"/>
      <c r="Q433" s="7"/>
      <c r="R433" s="10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10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19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10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  <c r="FS433" s="7"/>
      <c r="FT433" s="7"/>
      <c r="FU433" s="7"/>
      <c r="FV433" s="7"/>
      <c r="FW433" s="7"/>
      <c r="FX433" s="10"/>
      <c r="FY433" s="10"/>
      <c r="FZ433" s="10"/>
      <c r="GA433" s="10"/>
      <c r="GB433" s="10"/>
      <c r="GC433" s="10"/>
      <c r="GD433" s="10"/>
      <c r="GE433" s="10"/>
      <c r="GF433" s="10"/>
      <c r="GG433" s="10"/>
      <c r="GH433" s="10"/>
      <c r="GI433" s="10"/>
      <c r="GJ433" s="10"/>
      <c r="GK433" s="10"/>
      <c r="GL433" s="10"/>
      <c r="GM433" s="10"/>
      <c r="GN433" s="10"/>
      <c r="GO433" s="10"/>
      <c r="GP433" s="10"/>
    </row>
    <row r="434" spans="1:198" ht="13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37"/>
      <c r="L434" s="7"/>
      <c r="M434" s="7"/>
      <c r="N434" s="7"/>
      <c r="O434" s="7"/>
      <c r="P434" s="7"/>
      <c r="Q434" s="7"/>
      <c r="R434" s="10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10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19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10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/>
      <c r="FU434" s="7"/>
      <c r="FV434" s="7"/>
      <c r="FW434" s="7"/>
      <c r="FX434" s="10"/>
      <c r="FY434" s="10"/>
      <c r="FZ434" s="10"/>
      <c r="GA434" s="10"/>
      <c r="GB434" s="10"/>
      <c r="GC434" s="10"/>
      <c r="GD434" s="10"/>
      <c r="GE434" s="10"/>
      <c r="GF434" s="10"/>
      <c r="GG434" s="10"/>
      <c r="GH434" s="10"/>
      <c r="GI434" s="10"/>
      <c r="GJ434" s="10"/>
      <c r="GK434" s="10"/>
      <c r="GL434" s="10"/>
      <c r="GM434" s="10"/>
      <c r="GN434" s="10"/>
      <c r="GO434" s="10"/>
      <c r="GP434" s="10"/>
    </row>
    <row r="435" spans="1:198" ht="13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37"/>
      <c r="L435" s="7"/>
      <c r="M435" s="7"/>
      <c r="N435" s="7"/>
      <c r="O435" s="7"/>
      <c r="P435" s="7"/>
      <c r="Q435" s="7"/>
      <c r="R435" s="10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10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19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10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7"/>
      <c r="FW435" s="7"/>
      <c r="FX435" s="10"/>
      <c r="FY435" s="10"/>
      <c r="FZ435" s="10"/>
      <c r="GA435" s="10"/>
      <c r="GB435" s="10"/>
      <c r="GC435" s="10"/>
      <c r="GD435" s="10"/>
      <c r="GE435" s="10"/>
      <c r="GF435" s="10"/>
      <c r="GG435" s="10"/>
      <c r="GH435" s="10"/>
      <c r="GI435" s="10"/>
      <c r="GJ435" s="10"/>
      <c r="GK435" s="10"/>
      <c r="GL435" s="10"/>
      <c r="GM435" s="10"/>
      <c r="GN435" s="10"/>
      <c r="GO435" s="10"/>
      <c r="GP435" s="10"/>
    </row>
    <row r="436" spans="1:198" ht="13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37"/>
      <c r="L436" s="7"/>
      <c r="M436" s="7"/>
      <c r="N436" s="7"/>
      <c r="O436" s="7"/>
      <c r="P436" s="7"/>
      <c r="Q436" s="7"/>
      <c r="R436" s="10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10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19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10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7"/>
      <c r="FW436" s="7"/>
      <c r="FX436" s="10"/>
      <c r="FY436" s="10"/>
      <c r="FZ436" s="10"/>
      <c r="GA436" s="10"/>
      <c r="GB436" s="10"/>
      <c r="GC436" s="10"/>
      <c r="GD436" s="10"/>
      <c r="GE436" s="10"/>
      <c r="GF436" s="10"/>
      <c r="GG436" s="10"/>
      <c r="GH436" s="10"/>
      <c r="GI436" s="10"/>
      <c r="GJ436" s="10"/>
      <c r="GK436" s="10"/>
      <c r="GL436" s="10"/>
      <c r="GM436" s="10"/>
      <c r="GN436" s="10"/>
      <c r="GO436" s="10"/>
      <c r="GP436" s="10"/>
    </row>
    <row r="437" spans="1:198" ht="13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37"/>
      <c r="L437" s="7"/>
      <c r="M437" s="7"/>
      <c r="N437" s="7"/>
      <c r="O437" s="7"/>
      <c r="P437" s="7"/>
      <c r="Q437" s="7"/>
      <c r="R437" s="10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10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19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10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7"/>
      <c r="FW437" s="7"/>
      <c r="FX437" s="10"/>
      <c r="FY437" s="10"/>
      <c r="FZ437" s="10"/>
      <c r="GA437" s="10"/>
      <c r="GB437" s="10"/>
      <c r="GC437" s="10"/>
      <c r="GD437" s="10"/>
      <c r="GE437" s="10"/>
      <c r="GF437" s="10"/>
      <c r="GG437" s="10"/>
      <c r="GH437" s="10"/>
      <c r="GI437" s="10"/>
      <c r="GJ437" s="10"/>
      <c r="GK437" s="10"/>
      <c r="GL437" s="10"/>
      <c r="GM437" s="10"/>
      <c r="GN437" s="10"/>
      <c r="GO437" s="10"/>
      <c r="GP437" s="10"/>
    </row>
    <row r="438" spans="1:198" ht="13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37"/>
      <c r="L438" s="7"/>
      <c r="M438" s="7"/>
      <c r="N438" s="7"/>
      <c r="O438" s="7"/>
      <c r="P438" s="7"/>
      <c r="Q438" s="7"/>
      <c r="R438" s="10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10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19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10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  <c r="FS438" s="7"/>
      <c r="FT438" s="7"/>
      <c r="FU438" s="7"/>
      <c r="FV438" s="7"/>
      <c r="FW438" s="7"/>
      <c r="FX438" s="10"/>
      <c r="FY438" s="10"/>
      <c r="FZ438" s="10"/>
      <c r="GA438" s="10"/>
      <c r="GB438" s="10"/>
      <c r="GC438" s="10"/>
      <c r="GD438" s="10"/>
      <c r="GE438" s="10"/>
      <c r="GF438" s="10"/>
      <c r="GG438" s="10"/>
      <c r="GH438" s="10"/>
      <c r="GI438" s="10"/>
      <c r="GJ438" s="10"/>
      <c r="GK438" s="10"/>
      <c r="GL438" s="10"/>
      <c r="GM438" s="10"/>
      <c r="GN438" s="10"/>
      <c r="GO438" s="10"/>
      <c r="GP438" s="10"/>
    </row>
    <row r="439" spans="1:198" ht="13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37"/>
      <c r="L439" s="7"/>
      <c r="M439" s="7"/>
      <c r="N439" s="7"/>
      <c r="O439" s="7"/>
      <c r="P439" s="7"/>
      <c r="Q439" s="7"/>
      <c r="R439" s="10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10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19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10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7"/>
      <c r="FW439" s="7"/>
      <c r="FX439" s="10"/>
      <c r="FY439" s="10"/>
      <c r="FZ439" s="10"/>
      <c r="GA439" s="10"/>
      <c r="GB439" s="10"/>
      <c r="GC439" s="10"/>
      <c r="GD439" s="10"/>
      <c r="GE439" s="10"/>
      <c r="GF439" s="10"/>
      <c r="GG439" s="10"/>
      <c r="GH439" s="10"/>
      <c r="GI439" s="10"/>
      <c r="GJ439" s="10"/>
      <c r="GK439" s="10"/>
      <c r="GL439" s="10"/>
      <c r="GM439" s="10"/>
      <c r="GN439" s="10"/>
      <c r="GO439" s="10"/>
      <c r="GP439" s="10"/>
    </row>
    <row r="440" spans="1:198" ht="13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37"/>
      <c r="L440" s="7"/>
      <c r="M440" s="7"/>
      <c r="N440" s="7"/>
      <c r="O440" s="7"/>
      <c r="P440" s="7"/>
      <c r="Q440" s="7"/>
      <c r="R440" s="10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10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19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10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  <c r="FS440" s="7"/>
      <c r="FT440" s="7"/>
      <c r="FU440" s="7"/>
      <c r="FV440" s="7"/>
      <c r="FW440" s="7"/>
      <c r="FX440" s="10"/>
      <c r="FY440" s="10"/>
      <c r="FZ440" s="10"/>
      <c r="GA440" s="10"/>
      <c r="GB440" s="10"/>
      <c r="GC440" s="10"/>
      <c r="GD440" s="10"/>
      <c r="GE440" s="10"/>
      <c r="GF440" s="10"/>
      <c r="GG440" s="10"/>
      <c r="GH440" s="10"/>
      <c r="GI440" s="10"/>
      <c r="GJ440" s="10"/>
      <c r="GK440" s="10"/>
      <c r="GL440" s="10"/>
      <c r="GM440" s="10"/>
      <c r="GN440" s="10"/>
      <c r="GO440" s="10"/>
      <c r="GP440" s="10"/>
    </row>
    <row r="441" spans="1:198" ht="13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37"/>
      <c r="L441" s="7"/>
      <c r="M441" s="7"/>
      <c r="N441" s="7"/>
      <c r="O441" s="7"/>
      <c r="P441" s="7"/>
      <c r="Q441" s="7"/>
      <c r="R441" s="10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10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19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10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7"/>
      <c r="FW441" s="7"/>
      <c r="FX441" s="10"/>
      <c r="FY441" s="10"/>
      <c r="FZ441" s="10"/>
      <c r="GA441" s="10"/>
      <c r="GB441" s="10"/>
      <c r="GC441" s="10"/>
      <c r="GD441" s="10"/>
      <c r="GE441" s="10"/>
      <c r="GF441" s="10"/>
      <c r="GG441" s="10"/>
      <c r="GH441" s="10"/>
      <c r="GI441" s="10"/>
      <c r="GJ441" s="10"/>
      <c r="GK441" s="10"/>
      <c r="GL441" s="10"/>
      <c r="GM441" s="10"/>
      <c r="GN441" s="10"/>
      <c r="GO441" s="10"/>
      <c r="GP441" s="10"/>
    </row>
    <row r="442" spans="1:198" ht="13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37"/>
      <c r="L442" s="7"/>
      <c r="M442" s="7"/>
      <c r="N442" s="7"/>
      <c r="O442" s="7"/>
      <c r="P442" s="7"/>
      <c r="Q442" s="7"/>
      <c r="R442" s="10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10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19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10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/>
      <c r="FU442" s="7"/>
      <c r="FV442" s="7"/>
      <c r="FW442" s="7"/>
      <c r="FX442" s="10"/>
      <c r="FY442" s="10"/>
      <c r="FZ442" s="10"/>
      <c r="GA442" s="10"/>
      <c r="GB442" s="10"/>
      <c r="GC442" s="10"/>
      <c r="GD442" s="10"/>
      <c r="GE442" s="10"/>
      <c r="GF442" s="10"/>
      <c r="GG442" s="10"/>
      <c r="GH442" s="10"/>
      <c r="GI442" s="10"/>
      <c r="GJ442" s="10"/>
      <c r="GK442" s="10"/>
      <c r="GL442" s="10"/>
      <c r="GM442" s="10"/>
      <c r="GN442" s="10"/>
      <c r="GO442" s="10"/>
      <c r="GP442" s="10"/>
    </row>
    <row r="443" spans="1:198" ht="13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37"/>
      <c r="L443" s="7"/>
      <c r="M443" s="7"/>
      <c r="N443" s="7"/>
      <c r="O443" s="7"/>
      <c r="P443" s="7"/>
      <c r="Q443" s="7"/>
      <c r="R443" s="10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10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19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10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7"/>
      <c r="FW443" s="7"/>
      <c r="FX443" s="10"/>
      <c r="FY443" s="10"/>
      <c r="FZ443" s="10"/>
      <c r="GA443" s="10"/>
      <c r="GB443" s="10"/>
      <c r="GC443" s="10"/>
      <c r="GD443" s="10"/>
      <c r="GE443" s="10"/>
      <c r="GF443" s="10"/>
      <c r="GG443" s="10"/>
      <c r="GH443" s="10"/>
      <c r="GI443" s="10"/>
      <c r="GJ443" s="10"/>
      <c r="GK443" s="10"/>
      <c r="GL443" s="10"/>
      <c r="GM443" s="10"/>
      <c r="GN443" s="10"/>
      <c r="GO443" s="10"/>
      <c r="GP443" s="10"/>
    </row>
    <row r="444" spans="1:198" ht="13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37"/>
      <c r="L444" s="7"/>
      <c r="M444" s="7"/>
      <c r="N444" s="7"/>
      <c r="O444" s="7"/>
      <c r="P444" s="7"/>
      <c r="Q444" s="7"/>
      <c r="R444" s="10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10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19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10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  <c r="FS444" s="7"/>
      <c r="FT444" s="7"/>
      <c r="FU444" s="7"/>
      <c r="FV444" s="7"/>
      <c r="FW444" s="7"/>
      <c r="FX444" s="10"/>
      <c r="FY444" s="10"/>
      <c r="FZ444" s="10"/>
      <c r="GA444" s="10"/>
      <c r="GB444" s="10"/>
      <c r="GC444" s="10"/>
      <c r="GD444" s="10"/>
      <c r="GE444" s="10"/>
      <c r="GF444" s="10"/>
      <c r="GG444" s="10"/>
      <c r="GH444" s="10"/>
      <c r="GI444" s="10"/>
      <c r="GJ444" s="10"/>
      <c r="GK444" s="10"/>
      <c r="GL444" s="10"/>
      <c r="GM444" s="10"/>
      <c r="GN444" s="10"/>
      <c r="GO444" s="10"/>
      <c r="GP444" s="10"/>
    </row>
    <row r="445" spans="1:198" ht="13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37"/>
      <c r="L445" s="7"/>
      <c r="M445" s="7"/>
      <c r="N445" s="7"/>
      <c r="O445" s="7"/>
      <c r="P445" s="7"/>
      <c r="Q445" s="7"/>
      <c r="R445" s="10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10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19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10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7"/>
      <c r="FW445" s="7"/>
      <c r="FX445" s="10"/>
      <c r="FY445" s="10"/>
      <c r="FZ445" s="10"/>
      <c r="GA445" s="10"/>
      <c r="GB445" s="10"/>
      <c r="GC445" s="10"/>
      <c r="GD445" s="10"/>
      <c r="GE445" s="10"/>
      <c r="GF445" s="10"/>
      <c r="GG445" s="10"/>
      <c r="GH445" s="10"/>
      <c r="GI445" s="10"/>
      <c r="GJ445" s="10"/>
      <c r="GK445" s="10"/>
      <c r="GL445" s="10"/>
      <c r="GM445" s="10"/>
      <c r="GN445" s="10"/>
      <c r="GO445" s="10"/>
      <c r="GP445" s="10"/>
    </row>
    <row r="446" spans="1:198" ht="13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37"/>
      <c r="L446" s="7"/>
      <c r="M446" s="7"/>
      <c r="N446" s="7"/>
      <c r="O446" s="7"/>
      <c r="P446" s="7"/>
      <c r="Q446" s="7"/>
      <c r="R446" s="10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10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19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10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  <c r="FS446" s="7"/>
      <c r="FT446" s="7"/>
      <c r="FU446" s="7"/>
      <c r="FV446" s="7"/>
      <c r="FW446" s="7"/>
      <c r="FX446" s="10"/>
      <c r="FY446" s="10"/>
      <c r="FZ446" s="10"/>
      <c r="GA446" s="10"/>
      <c r="GB446" s="10"/>
      <c r="GC446" s="10"/>
      <c r="GD446" s="10"/>
      <c r="GE446" s="10"/>
      <c r="GF446" s="10"/>
      <c r="GG446" s="10"/>
      <c r="GH446" s="10"/>
      <c r="GI446" s="10"/>
      <c r="GJ446" s="10"/>
      <c r="GK446" s="10"/>
      <c r="GL446" s="10"/>
      <c r="GM446" s="10"/>
      <c r="GN446" s="10"/>
      <c r="GO446" s="10"/>
      <c r="GP446" s="10"/>
    </row>
    <row r="447" spans="1:198" ht="13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37"/>
      <c r="L447" s="7"/>
      <c r="M447" s="7"/>
      <c r="N447" s="7"/>
      <c r="O447" s="7"/>
      <c r="P447" s="7"/>
      <c r="Q447" s="7"/>
      <c r="R447" s="10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10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19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10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  <c r="FS447" s="7"/>
      <c r="FT447" s="7"/>
      <c r="FU447" s="7"/>
      <c r="FV447" s="7"/>
      <c r="FW447" s="7"/>
      <c r="FX447" s="10"/>
      <c r="FY447" s="10"/>
      <c r="FZ447" s="10"/>
      <c r="GA447" s="10"/>
      <c r="GB447" s="10"/>
      <c r="GC447" s="10"/>
      <c r="GD447" s="10"/>
      <c r="GE447" s="10"/>
      <c r="GF447" s="10"/>
      <c r="GG447" s="10"/>
      <c r="GH447" s="10"/>
      <c r="GI447" s="10"/>
      <c r="GJ447" s="10"/>
      <c r="GK447" s="10"/>
      <c r="GL447" s="10"/>
      <c r="GM447" s="10"/>
      <c r="GN447" s="10"/>
      <c r="GO447" s="10"/>
      <c r="GP447" s="10"/>
    </row>
    <row r="448" spans="1:198" ht="13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37"/>
      <c r="L448" s="7"/>
      <c r="M448" s="7"/>
      <c r="N448" s="7"/>
      <c r="O448" s="7"/>
      <c r="P448" s="7"/>
      <c r="Q448" s="7"/>
      <c r="R448" s="10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10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19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10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  <c r="FS448" s="7"/>
      <c r="FT448" s="7"/>
      <c r="FU448" s="7"/>
      <c r="FV448" s="7"/>
      <c r="FW448" s="7"/>
      <c r="FX448" s="10"/>
      <c r="FY448" s="10"/>
      <c r="FZ448" s="10"/>
      <c r="GA448" s="10"/>
      <c r="GB448" s="10"/>
      <c r="GC448" s="10"/>
      <c r="GD448" s="10"/>
      <c r="GE448" s="10"/>
      <c r="GF448" s="10"/>
      <c r="GG448" s="10"/>
      <c r="GH448" s="10"/>
      <c r="GI448" s="10"/>
      <c r="GJ448" s="10"/>
      <c r="GK448" s="10"/>
      <c r="GL448" s="10"/>
      <c r="GM448" s="10"/>
      <c r="GN448" s="10"/>
      <c r="GO448" s="10"/>
      <c r="GP448" s="10"/>
    </row>
    <row r="449" spans="1:198" ht="13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37"/>
      <c r="L449" s="7"/>
      <c r="M449" s="7"/>
      <c r="N449" s="7"/>
      <c r="O449" s="7"/>
      <c r="P449" s="7"/>
      <c r="Q449" s="7"/>
      <c r="R449" s="10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10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19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10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7"/>
      <c r="FW449" s="7"/>
      <c r="FX449" s="10"/>
      <c r="FY449" s="10"/>
      <c r="FZ449" s="10"/>
      <c r="GA449" s="10"/>
      <c r="GB449" s="10"/>
      <c r="GC449" s="10"/>
      <c r="GD449" s="10"/>
      <c r="GE449" s="10"/>
      <c r="GF449" s="10"/>
      <c r="GG449" s="10"/>
      <c r="GH449" s="10"/>
      <c r="GI449" s="10"/>
      <c r="GJ449" s="10"/>
      <c r="GK449" s="10"/>
      <c r="GL449" s="10"/>
      <c r="GM449" s="10"/>
      <c r="GN449" s="10"/>
      <c r="GO449" s="10"/>
      <c r="GP449" s="10"/>
    </row>
    <row r="450" spans="1:198" ht="13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37"/>
      <c r="L450" s="7"/>
      <c r="M450" s="7"/>
      <c r="N450" s="7"/>
      <c r="O450" s="7"/>
      <c r="P450" s="7"/>
      <c r="Q450" s="7"/>
      <c r="R450" s="10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10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19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10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7"/>
      <c r="FV450" s="7"/>
      <c r="FW450" s="7"/>
      <c r="FX450" s="10"/>
      <c r="FY450" s="10"/>
      <c r="FZ450" s="10"/>
      <c r="GA450" s="10"/>
      <c r="GB450" s="10"/>
      <c r="GC450" s="10"/>
      <c r="GD450" s="10"/>
      <c r="GE450" s="10"/>
      <c r="GF450" s="10"/>
      <c r="GG450" s="10"/>
      <c r="GH450" s="10"/>
      <c r="GI450" s="10"/>
      <c r="GJ450" s="10"/>
      <c r="GK450" s="10"/>
      <c r="GL450" s="10"/>
      <c r="GM450" s="10"/>
      <c r="GN450" s="10"/>
      <c r="GO450" s="10"/>
      <c r="GP450" s="10"/>
    </row>
    <row r="451" spans="1:198" ht="13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37"/>
      <c r="L451" s="7"/>
      <c r="M451" s="7"/>
      <c r="N451" s="7"/>
      <c r="O451" s="7"/>
      <c r="P451" s="7"/>
      <c r="Q451" s="7"/>
      <c r="R451" s="10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10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19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10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10"/>
      <c r="FY451" s="10"/>
      <c r="FZ451" s="10"/>
      <c r="GA451" s="10"/>
      <c r="GB451" s="10"/>
      <c r="GC451" s="10"/>
      <c r="GD451" s="10"/>
      <c r="GE451" s="10"/>
      <c r="GF451" s="10"/>
      <c r="GG451" s="10"/>
      <c r="GH451" s="10"/>
      <c r="GI451" s="10"/>
      <c r="GJ451" s="10"/>
      <c r="GK451" s="10"/>
      <c r="GL451" s="10"/>
      <c r="GM451" s="10"/>
      <c r="GN451" s="10"/>
      <c r="GO451" s="10"/>
      <c r="GP451" s="10"/>
    </row>
    <row r="452" spans="1:198" ht="13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37"/>
      <c r="L452" s="7"/>
      <c r="M452" s="7"/>
      <c r="N452" s="7"/>
      <c r="O452" s="7"/>
      <c r="P452" s="7"/>
      <c r="Q452" s="7"/>
      <c r="R452" s="10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10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19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10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/>
      <c r="FU452" s="7"/>
      <c r="FV452" s="7"/>
      <c r="FW452" s="7"/>
      <c r="FX452" s="10"/>
      <c r="FY452" s="10"/>
      <c r="FZ452" s="10"/>
      <c r="GA452" s="10"/>
      <c r="GB452" s="10"/>
      <c r="GC452" s="10"/>
      <c r="GD452" s="10"/>
      <c r="GE452" s="10"/>
      <c r="GF452" s="10"/>
      <c r="GG452" s="10"/>
      <c r="GH452" s="10"/>
      <c r="GI452" s="10"/>
      <c r="GJ452" s="10"/>
      <c r="GK452" s="10"/>
      <c r="GL452" s="10"/>
      <c r="GM452" s="10"/>
      <c r="GN452" s="10"/>
      <c r="GO452" s="10"/>
      <c r="GP452" s="10"/>
    </row>
    <row r="453" spans="1:198" ht="13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37"/>
      <c r="L453" s="7"/>
      <c r="M453" s="7"/>
      <c r="N453" s="7"/>
      <c r="O453" s="7"/>
      <c r="P453" s="7"/>
      <c r="Q453" s="7"/>
      <c r="R453" s="10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10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19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10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10"/>
      <c r="FY453" s="10"/>
      <c r="FZ453" s="10"/>
      <c r="GA453" s="10"/>
      <c r="GB453" s="10"/>
      <c r="GC453" s="10"/>
      <c r="GD453" s="10"/>
      <c r="GE453" s="10"/>
      <c r="GF453" s="10"/>
      <c r="GG453" s="10"/>
      <c r="GH453" s="10"/>
      <c r="GI453" s="10"/>
      <c r="GJ453" s="10"/>
      <c r="GK453" s="10"/>
      <c r="GL453" s="10"/>
      <c r="GM453" s="10"/>
      <c r="GN453" s="10"/>
      <c r="GO453" s="10"/>
      <c r="GP453" s="10"/>
    </row>
    <row r="454" spans="1:198" ht="13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37"/>
      <c r="L454" s="7"/>
      <c r="M454" s="7"/>
      <c r="N454" s="7"/>
      <c r="O454" s="7"/>
      <c r="P454" s="7"/>
      <c r="Q454" s="7"/>
      <c r="R454" s="10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10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19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10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  <c r="FS454" s="7"/>
      <c r="FT454" s="7"/>
      <c r="FU454" s="7"/>
      <c r="FV454" s="7"/>
      <c r="FW454" s="7"/>
      <c r="FX454" s="10"/>
      <c r="FY454" s="10"/>
      <c r="FZ454" s="10"/>
      <c r="GA454" s="10"/>
      <c r="GB454" s="10"/>
      <c r="GC454" s="10"/>
      <c r="GD454" s="10"/>
      <c r="GE454" s="10"/>
      <c r="GF454" s="10"/>
      <c r="GG454" s="10"/>
      <c r="GH454" s="10"/>
      <c r="GI454" s="10"/>
      <c r="GJ454" s="10"/>
      <c r="GK454" s="10"/>
      <c r="GL454" s="10"/>
      <c r="GM454" s="10"/>
      <c r="GN454" s="10"/>
      <c r="GO454" s="10"/>
      <c r="GP454" s="10"/>
    </row>
    <row r="455" spans="1:198" ht="13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37"/>
      <c r="L455" s="7"/>
      <c r="M455" s="7"/>
      <c r="N455" s="7"/>
      <c r="O455" s="7"/>
      <c r="P455" s="7"/>
      <c r="Q455" s="7"/>
      <c r="R455" s="10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10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19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10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7"/>
      <c r="FW455" s="7"/>
      <c r="FX455" s="10"/>
      <c r="FY455" s="10"/>
      <c r="FZ455" s="10"/>
      <c r="GA455" s="10"/>
      <c r="GB455" s="10"/>
      <c r="GC455" s="10"/>
      <c r="GD455" s="10"/>
      <c r="GE455" s="10"/>
      <c r="GF455" s="10"/>
      <c r="GG455" s="10"/>
      <c r="GH455" s="10"/>
      <c r="GI455" s="10"/>
      <c r="GJ455" s="10"/>
      <c r="GK455" s="10"/>
      <c r="GL455" s="10"/>
      <c r="GM455" s="10"/>
      <c r="GN455" s="10"/>
      <c r="GO455" s="10"/>
      <c r="GP455" s="10"/>
    </row>
    <row r="456" spans="1:198" ht="13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37"/>
      <c r="L456" s="7"/>
      <c r="M456" s="7"/>
      <c r="N456" s="7"/>
      <c r="O456" s="7"/>
      <c r="P456" s="7"/>
      <c r="Q456" s="7"/>
      <c r="R456" s="10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10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19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10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  <c r="FS456" s="7"/>
      <c r="FT456" s="7"/>
      <c r="FU456" s="7"/>
      <c r="FV456" s="7"/>
      <c r="FW456" s="7"/>
      <c r="FX456" s="10"/>
      <c r="FY456" s="10"/>
      <c r="FZ456" s="10"/>
      <c r="GA456" s="10"/>
      <c r="GB456" s="10"/>
      <c r="GC456" s="10"/>
      <c r="GD456" s="10"/>
      <c r="GE456" s="10"/>
      <c r="GF456" s="10"/>
      <c r="GG456" s="10"/>
      <c r="GH456" s="10"/>
      <c r="GI456" s="10"/>
      <c r="GJ456" s="10"/>
      <c r="GK456" s="10"/>
      <c r="GL456" s="10"/>
      <c r="GM456" s="10"/>
      <c r="GN456" s="10"/>
      <c r="GO456" s="10"/>
      <c r="GP456" s="10"/>
    </row>
    <row r="457" spans="1:198" ht="13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37"/>
      <c r="L457" s="7"/>
      <c r="M457" s="7"/>
      <c r="N457" s="7"/>
      <c r="O457" s="7"/>
      <c r="P457" s="7"/>
      <c r="Q457" s="7"/>
      <c r="R457" s="10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10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19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10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  <c r="FS457" s="7"/>
      <c r="FT457" s="7"/>
      <c r="FU457" s="7"/>
      <c r="FV457" s="7"/>
      <c r="FW457" s="7"/>
      <c r="FX457" s="10"/>
      <c r="FY457" s="10"/>
      <c r="FZ457" s="10"/>
      <c r="GA457" s="10"/>
      <c r="GB457" s="10"/>
      <c r="GC457" s="10"/>
      <c r="GD457" s="10"/>
      <c r="GE457" s="10"/>
      <c r="GF457" s="10"/>
      <c r="GG457" s="10"/>
      <c r="GH457" s="10"/>
      <c r="GI457" s="10"/>
      <c r="GJ457" s="10"/>
      <c r="GK457" s="10"/>
      <c r="GL457" s="10"/>
      <c r="GM457" s="10"/>
      <c r="GN457" s="10"/>
      <c r="GO457" s="10"/>
      <c r="GP457" s="10"/>
    </row>
    <row r="458" spans="1:198" ht="13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37"/>
      <c r="L458" s="7"/>
      <c r="M458" s="7"/>
      <c r="N458" s="7"/>
      <c r="O458" s="7"/>
      <c r="P458" s="7"/>
      <c r="Q458" s="7"/>
      <c r="R458" s="10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10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19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10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  <c r="FS458" s="7"/>
      <c r="FT458" s="7"/>
      <c r="FU458" s="7"/>
      <c r="FV458" s="7"/>
      <c r="FW458" s="7"/>
      <c r="FX458" s="10"/>
      <c r="FY458" s="10"/>
      <c r="FZ458" s="10"/>
      <c r="GA458" s="10"/>
      <c r="GB458" s="10"/>
      <c r="GC458" s="10"/>
      <c r="GD458" s="10"/>
      <c r="GE458" s="10"/>
      <c r="GF458" s="10"/>
      <c r="GG458" s="10"/>
      <c r="GH458" s="10"/>
      <c r="GI458" s="10"/>
      <c r="GJ458" s="10"/>
      <c r="GK458" s="10"/>
      <c r="GL458" s="10"/>
      <c r="GM458" s="10"/>
      <c r="GN458" s="10"/>
      <c r="GO458" s="10"/>
      <c r="GP458" s="10"/>
    </row>
    <row r="459" spans="1:198" ht="13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37"/>
      <c r="L459" s="7"/>
      <c r="M459" s="7"/>
      <c r="N459" s="7"/>
      <c r="O459" s="7"/>
      <c r="P459" s="7"/>
      <c r="Q459" s="7"/>
      <c r="R459" s="10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10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19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10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  <c r="FS459" s="7"/>
      <c r="FT459" s="7"/>
      <c r="FU459" s="7"/>
      <c r="FV459" s="7"/>
      <c r="FW459" s="7"/>
      <c r="FX459" s="10"/>
      <c r="FY459" s="10"/>
      <c r="FZ459" s="10"/>
      <c r="GA459" s="10"/>
      <c r="GB459" s="10"/>
      <c r="GC459" s="10"/>
      <c r="GD459" s="10"/>
      <c r="GE459" s="10"/>
      <c r="GF459" s="10"/>
      <c r="GG459" s="10"/>
      <c r="GH459" s="10"/>
      <c r="GI459" s="10"/>
      <c r="GJ459" s="10"/>
      <c r="GK459" s="10"/>
      <c r="GL459" s="10"/>
      <c r="GM459" s="10"/>
      <c r="GN459" s="10"/>
      <c r="GO459" s="10"/>
      <c r="GP459" s="10"/>
    </row>
    <row r="460" spans="1:198" ht="13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37"/>
      <c r="L460" s="7"/>
      <c r="M460" s="7"/>
      <c r="N460" s="7"/>
      <c r="O460" s="7"/>
      <c r="P460" s="7"/>
      <c r="Q460" s="7"/>
      <c r="R460" s="10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10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19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10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  <c r="FS460" s="7"/>
      <c r="FT460" s="7"/>
      <c r="FU460" s="7"/>
      <c r="FV460" s="7"/>
      <c r="FW460" s="7"/>
      <c r="FX460" s="10"/>
      <c r="FY460" s="10"/>
      <c r="FZ460" s="10"/>
      <c r="GA460" s="10"/>
      <c r="GB460" s="10"/>
      <c r="GC460" s="10"/>
      <c r="GD460" s="10"/>
      <c r="GE460" s="10"/>
      <c r="GF460" s="10"/>
      <c r="GG460" s="10"/>
      <c r="GH460" s="10"/>
      <c r="GI460" s="10"/>
      <c r="GJ460" s="10"/>
      <c r="GK460" s="10"/>
      <c r="GL460" s="10"/>
      <c r="GM460" s="10"/>
      <c r="GN460" s="10"/>
      <c r="GO460" s="10"/>
      <c r="GP460" s="10"/>
    </row>
    <row r="461" spans="1:198" ht="13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37"/>
      <c r="L461" s="7"/>
      <c r="M461" s="7"/>
      <c r="N461" s="7"/>
      <c r="O461" s="7"/>
      <c r="P461" s="7"/>
      <c r="Q461" s="7"/>
      <c r="R461" s="10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10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19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10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  <c r="FS461" s="7"/>
      <c r="FT461" s="7"/>
      <c r="FU461" s="7"/>
      <c r="FV461" s="7"/>
      <c r="FW461" s="7"/>
      <c r="FX461" s="10"/>
      <c r="FY461" s="10"/>
      <c r="FZ461" s="10"/>
      <c r="GA461" s="10"/>
      <c r="GB461" s="10"/>
      <c r="GC461" s="10"/>
      <c r="GD461" s="10"/>
      <c r="GE461" s="10"/>
      <c r="GF461" s="10"/>
      <c r="GG461" s="10"/>
      <c r="GH461" s="10"/>
      <c r="GI461" s="10"/>
      <c r="GJ461" s="10"/>
      <c r="GK461" s="10"/>
      <c r="GL461" s="10"/>
      <c r="GM461" s="10"/>
      <c r="GN461" s="10"/>
      <c r="GO461" s="10"/>
      <c r="GP461" s="10"/>
    </row>
    <row r="462" spans="1:198" ht="13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37"/>
      <c r="L462" s="7"/>
      <c r="M462" s="7"/>
      <c r="N462" s="7"/>
      <c r="O462" s="7"/>
      <c r="P462" s="7"/>
      <c r="Q462" s="7"/>
      <c r="R462" s="10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10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19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10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  <c r="FS462" s="7"/>
      <c r="FT462" s="7"/>
      <c r="FU462" s="7"/>
      <c r="FV462" s="7"/>
      <c r="FW462" s="7"/>
      <c r="FX462" s="10"/>
      <c r="FY462" s="10"/>
      <c r="FZ462" s="10"/>
      <c r="GA462" s="10"/>
      <c r="GB462" s="10"/>
      <c r="GC462" s="10"/>
      <c r="GD462" s="10"/>
      <c r="GE462" s="10"/>
      <c r="GF462" s="10"/>
      <c r="GG462" s="10"/>
      <c r="GH462" s="10"/>
      <c r="GI462" s="10"/>
      <c r="GJ462" s="10"/>
      <c r="GK462" s="10"/>
      <c r="GL462" s="10"/>
      <c r="GM462" s="10"/>
      <c r="GN462" s="10"/>
      <c r="GO462" s="10"/>
      <c r="GP462" s="10"/>
    </row>
    <row r="463" spans="1:198" ht="13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37"/>
      <c r="L463" s="7"/>
      <c r="M463" s="7"/>
      <c r="N463" s="7"/>
      <c r="O463" s="7"/>
      <c r="P463" s="7"/>
      <c r="Q463" s="7"/>
      <c r="R463" s="10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10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19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10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7"/>
      <c r="FW463" s="7"/>
      <c r="FX463" s="10"/>
      <c r="FY463" s="10"/>
      <c r="FZ463" s="10"/>
      <c r="GA463" s="10"/>
      <c r="GB463" s="10"/>
      <c r="GC463" s="10"/>
      <c r="GD463" s="10"/>
      <c r="GE463" s="10"/>
      <c r="GF463" s="10"/>
      <c r="GG463" s="10"/>
      <c r="GH463" s="10"/>
      <c r="GI463" s="10"/>
      <c r="GJ463" s="10"/>
      <c r="GK463" s="10"/>
      <c r="GL463" s="10"/>
      <c r="GM463" s="10"/>
      <c r="GN463" s="10"/>
      <c r="GO463" s="10"/>
      <c r="GP463" s="10"/>
    </row>
    <row r="464" spans="1:198" ht="13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37"/>
      <c r="L464" s="7"/>
      <c r="M464" s="7"/>
      <c r="N464" s="7"/>
      <c r="O464" s="7"/>
      <c r="P464" s="7"/>
      <c r="Q464" s="7"/>
      <c r="R464" s="10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10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19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10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7"/>
      <c r="FW464" s="7"/>
      <c r="FX464" s="10"/>
      <c r="FY464" s="10"/>
      <c r="FZ464" s="10"/>
      <c r="GA464" s="10"/>
      <c r="GB464" s="10"/>
      <c r="GC464" s="10"/>
      <c r="GD464" s="10"/>
      <c r="GE464" s="10"/>
      <c r="GF464" s="10"/>
      <c r="GG464" s="10"/>
      <c r="GH464" s="10"/>
      <c r="GI464" s="10"/>
      <c r="GJ464" s="10"/>
      <c r="GK464" s="10"/>
      <c r="GL464" s="10"/>
      <c r="GM464" s="10"/>
      <c r="GN464" s="10"/>
      <c r="GO464" s="10"/>
      <c r="GP464" s="10"/>
    </row>
    <row r="465" spans="1:198" ht="13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37"/>
      <c r="L465" s="7"/>
      <c r="M465" s="7"/>
      <c r="N465" s="7"/>
      <c r="O465" s="7"/>
      <c r="P465" s="7"/>
      <c r="Q465" s="7"/>
      <c r="R465" s="10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10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19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10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10"/>
      <c r="FY465" s="10"/>
      <c r="FZ465" s="10"/>
      <c r="GA465" s="10"/>
      <c r="GB465" s="10"/>
      <c r="GC465" s="10"/>
      <c r="GD465" s="10"/>
      <c r="GE465" s="10"/>
      <c r="GF465" s="10"/>
      <c r="GG465" s="10"/>
      <c r="GH465" s="10"/>
      <c r="GI465" s="10"/>
      <c r="GJ465" s="10"/>
      <c r="GK465" s="10"/>
      <c r="GL465" s="10"/>
      <c r="GM465" s="10"/>
      <c r="GN465" s="10"/>
      <c r="GO465" s="10"/>
      <c r="GP465" s="10"/>
    </row>
    <row r="466" spans="1:198" ht="13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37"/>
      <c r="L466" s="7"/>
      <c r="M466" s="7"/>
      <c r="N466" s="7"/>
      <c r="O466" s="7"/>
      <c r="P466" s="7"/>
      <c r="Q466" s="7"/>
      <c r="R466" s="10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10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19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10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7"/>
      <c r="FW466" s="7"/>
      <c r="FX466" s="10"/>
      <c r="FY466" s="10"/>
      <c r="FZ466" s="10"/>
      <c r="GA466" s="10"/>
      <c r="GB466" s="10"/>
      <c r="GC466" s="10"/>
      <c r="GD466" s="10"/>
      <c r="GE466" s="10"/>
      <c r="GF466" s="10"/>
      <c r="GG466" s="10"/>
      <c r="GH466" s="10"/>
      <c r="GI466" s="10"/>
      <c r="GJ466" s="10"/>
      <c r="GK466" s="10"/>
      <c r="GL466" s="10"/>
      <c r="GM466" s="10"/>
      <c r="GN466" s="10"/>
      <c r="GO466" s="10"/>
      <c r="GP466" s="10"/>
    </row>
    <row r="467" spans="1:198" ht="13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37"/>
      <c r="L467" s="7"/>
      <c r="M467" s="7"/>
      <c r="N467" s="7"/>
      <c r="O467" s="7"/>
      <c r="P467" s="7"/>
      <c r="Q467" s="7"/>
      <c r="R467" s="10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10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19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10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10"/>
      <c r="FY467" s="10"/>
      <c r="FZ467" s="10"/>
      <c r="GA467" s="10"/>
      <c r="GB467" s="10"/>
      <c r="GC467" s="10"/>
      <c r="GD467" s="10"/>
      <c r="GE467" s="10"/>
      <c r="GF467" s="10"/>
      <c r="GG467" s="10"/>
      <c r="GH467" s="10"/>
      <c r="GI467" s="10"/>
      <c r="GJ467" s="10"/>
      <c r="GK467" s="10"/>
      <c r="GL467" s="10"/>
      <c r="GM467" s="10"/>
      <c r="GN467" s="10"/>
      <c r="GO467" s="10"/>
      <c r="GP467" s="10"/>
    </row>
    <row r="468" spans="1:198" ht="13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37"/>
      <c r="L468" s="7"/>
      <c r="M468" s="7"/>
      <c r="N468" s="7"/>
      <c r="O468" s="7"/>
      <c r="P468" s="7"/>
      <c r="Q468" s="7"/>
      <c r="R468" s="10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10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19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10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  <c r="FS468" s="7"/>
      <c r="FT468" s="7"/>
      <c r="FU468" s="7"/>
      <c r="FV468" s="7"/>
      <c r="FW468" s="7"/>
      <c r="FX468" s="10"/>
      <c r="FY468" s="10"/>
      <c r="FZ468" s="10"/>
      <c r="GA468" s="10"/>
      <c r="GB468" s="10"/>
      <c r="GC468" s="10"/>
      <c r="GD468" s="10"/>
      <c r="GE468" s="10"/>
      <c r="GF468" s="10"/>
      <c r="GG468" s="10"/>
      <c r="GH468" s="10"/>
      <c r="GI468" s="10"/>
      <c r="GJ468" s="10"/>
      <c r="GK468" s="10"/>
      <c r="GL468" s="10"/>
      <c r="GM468" s="10"/>
      <c r="GN468" s="10"/>
      <c r="GO468" s="10"/>
      <c r="GP468" s="10"/>
    </row>
    <row r="469" spans="1:198" ht="13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37"/>
      <c r="L469" s="7"/>
      <c r="M469" s="7"/>
      <c r="N469" s="7"/>
      <c r="O469" s="7"/>
      <c r="P469" s="7"/>
      <c r="Q469" s="7"/>
      <c r="R469" s="10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10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19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10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7"/>
      <c r="FR469" s="7"/>
      <c r="FS469" s="7"/>
      <c r="FT469" s="7"/>
      <c r="FU469" s="7"/>
      <c r="FV469" s="7"/>
      <c r="FW469" s="7"/>
      <c r="FX469" s="10"/>
      <c r="FY469" s="10"/>
      <c r="FZ469" s="10"/>
      <c r="GA469" s="10"/>
      <c r="GB469" s="10"/>
      <c r="GC469" s="10"/>
      <c r="GD469" s="10"/>
      <c r="GE469" s="10"/>
      <c r="GF469" s="10"/>
      <c r="GG469" s="10"/>
      <c r="GH469" s="10"/>
      <c r="GI469" s="10"/>
      <c r="GJ469" s="10"/>
      <c r="GK469" s="10"/>
      <c r="GL469" s="10"/>
      <c r="GM469" s="10"/>
      <c r="GN469" s="10"/>
      <c r="GO469" s="10"/>
      <c r="GP469" s="10"/>
    </row>
    <row r="470" spans="1:198" ht="13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37"/>
      <c r="L470" s="7"/>
      <c r="M470" s="7"/>
      <c r="N470" s="7"/>
      <c r="O470" s="7"/>
      <c r="P470" s="7"/>
      <c r="Q470" s="7"/>
      <c r="R470" s="10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10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19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10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  <c r="FS470" s="7"/>
      <c r="FT470" s="7"/>
      <c r="FU470" s="7"/>
      <c r="FV470" s="7"/>
      <c r="FW470" s="7"/>
      <c r="FX470" s="10"/>
      <c r="FY470" s="10"/>
      <c r="FZ470" s="10"/>
      <c r="GA470" s="10"/>
      <c r="GB470" s="10"/>
      <c r="GC470" s="10"/>
      <c r="GD470" s="10"/>
      <c r="GE470" s="10"/>
      <c r="GF470" s="10"/>
      <c r="GG470" s="10"/>
      <c r="GH470" s="10"/>
      <c r="GI470" s="10"/>
      <c r="GJ470" s="10"/>
      <c r="GK470" s="10"/>
      <c r="GL470" s="10"/>
      <c r="GM470" s="10"/>
      <c r="GN470" s="10"/>
      <c r="GO470" s="10"/>
      <c r="GP470" s="10"/>
    </row>
    <row r="471" spans="1:198" ht="13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37"/>
      <c r="L471" s="7"/>
      <c r="M471" s="7"/>
      <c r="N471" s="7"/>
      <c r="O471" s="7"/>
      <c r="P471" s="7"/>
      <c r="Q471" s="7"/>
      <c r="R471" s="10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10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19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10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  <c r="FS471" s="7"/>
      <c r="FT471" s="7"/>
      <c r="FU471" s="7"/>
      <c r="FV471" s="7"/>
      <c r="FW471" s="7"/>
      <c r="FX471" s="10"/>
      <c r="FY471" s="10"/>
      <c r="FZ471" s="10"/>
      <c r="GA471" s="10"/>
      <c r="GB471" s="10"/>
      <c r="GC471" s="10"/>
      <c r="GD471" s="10"/>
      <c r="GE471" s="10"/>
      <c r="GF471" s="10"/>
      <c r="GG471" s="10"/>
      <c r="GH471" s="10"/>
      <c r="GI471" s="10"/>
      <c r="GJ471" s="10"/>
      <c r="GK471" s="10"/>
      <c r="GL471" s="10"/>
      <c r="GM471" s="10"/>
      <c r="GN471" s="10"/>
      <c r="GO471" s="10"/>
      <c r="GP471" s="10"/>
    </row>
    <row r="472" spans="1:198" ht="13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37"/>
      <c r="L472" s="7"/>
      <c r="M472" s="7"/>
      <c r="N472" s="7"/>
      <c r="O472" s="7"/>
      <c r="P472" s="7"/>
      <c r="Q472" s="7"/>
      <c r="R472" s="10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10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19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10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  <c r="FS472" s="7"/>
      <c r="FT472" s="7"/>
      <c r="FU472" s="7"/>
      <c r="FV472" s="7"/>
      <c r="FW472" s="7"/>
      <c r="FX472" s="10"/>
      <c r="FY472" s="10"/>
      <c r="FZ472" s="10"/>
      <c r="GA472" s="10"/>
      <c r="GB472" s="10"/>
      <c r="GC472" s="10"/>
      <c r="GD472" s="10"/>
      <c r="GE472" s="10"/>
      <c r="GF472" s="10"/>
      <c r="GG472" s="10"/>
      <c r="GH472" s="10"/>
      <c r="GI472" s="10"/>
      <c r="GJ472" s="10"/>
      <c r="GK472" s="10"/>
      <c r="GL472" s="10"/>
      <c r="GM472" s="10"/>
      <c r="GN472" s="10"/>
      <c r="GO472" s="10"/>
      <c r="GP472" s="10"/>
    </row>
    <row r="473" spans="1:198" ht="13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37"/>
      <c r="L473" s="7"/>
      <c r="M473" s="7"/>
      <c r="N473" s="7"/>
      <c r="O473" s="7"/>
      <c r="P473" s="7"/>
      <c r="Q473" s="7"/>
      <c r="R473" s="10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10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19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10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  <c r="FS473" s="7"/>
      <c r="FT473" s="7"/>
      <c r="FU473" s="7"/>
      <c r="FV473" s="7"/>
      <c r="FW473" s="7"/>
      <c r="FX473" s="10"/>
      <c r="FY473" s="10"/>
      <c r="FZ473" s="10"/>
      <c r="GA473" s="10"/>
      <c r="GB473" s="10"/>
      <c r="GC473" s="10"/>
      <c r="GD473" s="10"/>
      <c r="GE473" s="10"/>
      <c r="GF473" s="10"/>
      <c r="GG473" s="10"/>
      <c r="GH473" s="10"/>
      <c r="GI473" s="10"/>
      <c r="GJ473" s="10"/>
      <c r="GK473" s="10"/>
      <c r="GL473" s="10"/>
      <c r="GM473" s="10"/>
      <c r="GN473" s="10"/>
      <c r="GO473" s="10"/>
      <c r="GP473" s="10"/>
    </row>
    <row r="474" spans="1:198" ht="13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37"/>
      <c r="L474" s="7"/>
      <c r="M474" s="7"/>
      <c r="N474" s="7"/>
      <c r="O474" s="7"/>
      <c r="P474" s="7"/>
      <c r="Q474" s="7"/>
      <c r="R474" s="10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10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19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10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  <c r="FS474" s="7"/>
      <c r="FT474" s="7"/>
      <c r="FU474" s="7"/>
      <c r="FV474" s="7"/>
      <c r="FW474" s="7"/>
      <c r="FX474" s="10"/>
      <c r="FY474" s="10"/>
      <c r="FZ474" s="10"/>
      <c r="GA474" s="10"/>
      <c r="GB474" s="10"/>
      <c r="GC474" s="10"/>
      <c r="GD474" s="10"/>
      <c r="GE474" s="10"/>
      <c r="GF474" s="10"/>
      <c r="GG474" s="10"/>
      <c r="GH474" s="10"/>
      <c r="GI474" s="10"/>
      <c r="GJ474" s="10"/>
      <c r="GK474" s="10"/>
      <c r="GL474" s="10"/>
      <c r="GM474" s="10"/>
      <c r="GN474" s="10"/>
      <c r="GO474" s="10"/>
      <c r="GP474" s="10"/>
    </row>
    <row r="475" spans="1:198" ht="13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37"/>
      <c r="L475" s="7"/>
      <c r="M475" s="7"/>
      <c r="N475" s="7"/>
      <c r="O475" s="7"/>
      <c r="P475" s="7"/>
      <c r="Q475" s="7"/>
      <c r="R475" s="10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10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19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10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  <c r="FS475" s="7"/>
      <c r="FT475" s="7"/>
      <c r="FU475" s="7"/>
      <c r="FV475" s="7"/>
      <c r="FW475" s="7"/>
      <c r="FX475" s="10"/>
      <c r="FY475" s="10"/>
      <c r="FZ475" s="10"/>
      <c r="GA475" s="10"/>
      <c r="GB475" s="10"/>
      <c r="GC475" s="10"/>
      <c r="GD475" s="10"/>
      <c r="GE475" s="10"/>
      <c r="GF475" s="10"/>
      <c r="GG475" s="10"/>
      <c r="GH475" s="10"/>
      <c r="GI475" s="10"/>
      <c r="GJ475" s="10"/>
      <c r="GK475" s="10"/>
      <c r="GL475" s="10"/>
      <c r="GM475" s="10"/>
      <c r="GN475" s="10"/>
      <c r="GO475" s="10"/>
      <c r="GP475" s="10"/>
    </row>
    <row r="476" spans="1:198" ht="13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37"/>
      <c r="L476" s="7"/>
      <c r="M476" s="7"/>
      <c r="N476" s="7"/>
      <c r="O476" s="7"/>
      <c r="P476" s="7"/>
      <c r="Q476" s="7"/>
      <c r="R476" s="10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10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19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10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7"/>
      <c r="FI476" s="7"/>
      <c r="FJ476" s="7"/>
      <c r="FK476" s="7"/>
      <c r="FL476" s="7"/>
      <c r="FM476" s="7"/>
      <c r="FN476" s="7"/>
      <c r="FO476" s="7"/>
      <c r="FP476" s="7"/>
      <c r="FQ476" s="7"/>
      <c r="FR476" s="7"/>
      <c r="FS476" s="7"/>
      <c r="FT476" s="7"/>
      <c r="FU476" s="7"/>
      <c r="FV476" s="7"/>
      <c r="FW476" s="7"/>
      <c r="FX476" s="10"/>
      <c r="FY476" s="10"/>
      <c r="FZ476" s="10"/>
      <c r="GA476" s="10"/>
      <c r="GB476" s="10"/>
      <c r="GC476" s="10"/>
      <c r="GD476" s="10"/>
      <c r="GE476" s="10"/>
      <c r="GF476" s="10"/>
      <c r="GG476" s="10"/>
      <c r="GH476" s="10"/>
      <c r="GI476" s="10"/>
      <c r="GJ476" s="10"/>
      <c r="GK476" s="10"/>
      <c r="GL476" s="10"/>
      <c r="GM476" s="10"/>
      <c r="GN476" s="10"/>
      <c r="GO476" s="10"/>
      <c r="GP476" s="10"/>
    </row>
    <row r="477" spans="1:198" ht="13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37"/>
      <c r="L477" s="7"/>
      <c r="M477" s="7"/>
      <c r="N477" s="7"/>
      <c r="O477" s="7"/>
      <c r="P477" s="7"/>
      <c r="Q477" s="7"/>
      <c r="R477" s="10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10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19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10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  <c r="FS477" s="7"/>
      <c r="FT477" s="7"/>
      <c r="FU477" s="7"/>
      <c r="FV477" s="7"/>
      <c r="FW477" s="7"/>
      <c r="FX477" s="10"/>
      <c r="FY477" s="10"/>
      <c r="FZ477" s="10"/>
      <c r="GA477" s="10"/>
      <c r="GB477" s="10"/>
      <c r="GC477" s="10"/>
      <c r="GD477" s="10"/>
      <c r="GE477" s="10"/>
      <c r="GF477" s="10"/>
      <c r="GG477" s="10"/>
      <c r="GH477" s="10"/>
      <c r="GI477" s="10"/>
      <c r="GJ477" s="10"/>
      <c r="GK477" s="10"/>
      <c r="GL477" s="10"/>
      <c r="GM477" s="10"/>
      <c r="GN477" s="10"/>
      <c r="GO477" s="10"/>
      <c r="GP477" s="10"/>
    </row>
    <row r="478" spans="1:198" ht="13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37"/>
      <c r="L478" s="7"/>
      <c r="M478" s="7"/>
      <c r="N478" s="7"/>
      <c r="O478" s="7"/>
      <c r="P478" s="7"/>
      <c r="Q478" s="7"/>
      <c r="R478" s="10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10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19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10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  <c r="FS478" s="7"/>
      <c r="FT478" s="7"/>
      <c r="FU478" s="7"/>
      <c r="FV478" s="7"/>
      <c r="FW478" s="7"/>
      <c r="FX478" s="10"/>
      <c r="FY478" s="10"/>
      <c r="FZ478" s="10"/>
      <c r="GA478" s="10"/>
      <c r="GB478" s="10"/>
      <c r="GC478" s="10"/>
      <c r="GD478" s="10"/>
      <c r="GE478" s="10"/>
      <c r="GF478" s="10"/>
      <c r="GG478" s="10"/>
      <c r="GH478" s="10"/>
      <c r="GI478" s="10"/>
      <c r="GJ478" s="10"/>
      <c r="GK478" s="10"/>
      <c r="GL478" s="10"/>
      <c r="GM478" s="10"/>
      <c r="GN478" s="10"/>
      <c r="GO478" s="10"/>
      <c r="GP478" s="10"/>
    </row>
    <row r="479" spans="1:198" ht="13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37"/>
      <c r="L479" s="7"/>
      <c r="M479" s="7"/>
      <c r="N479" s="7"/>
      <c r="O479" s="7"/>
      <c r="P479" s="7"/>
      <c r="Q479" s="7"/>
      <c r="R479" s="10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10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19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10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  <c r="FS479" s="7"/>
      <c r="FT479" s="7"/>
      <c r="FU479" s="7"/>
      <c r="FV479" s="7"/>
      <c r="FW479" s="7"/>
      <c r="FX479" s="10"/>
      <c r="FY479" s="10"/>
      <c r="FZ479" s="10"/>
      <c r="GA479" s="10"/>
      <c r="GB479" s="10"/>
      <c r="GC479" s="10"/>
      <c r="GD479" s="10"/>
      <c r="GE479" s="10"/>
      <c r="GF479" s="10"/>
      <c r="GG479" s="10"/>
      <c r="GH479" s="10"/>
      <c r="GI479" s="10"/>
      <c r="GJ479" s="10"/>
      <c r="GK479" s="10"/>
      <c r="GL479" s="10"/>
      <c r="GM479" s="10"/>
      <c r="GN479" s="10"/>
      <c r="GO479" s="10"/>
      <c r="GP479" s="10"/>
    </row>
    <row r="480" spans="1:198" ht="13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37"/>
      <c r="L480" s="7"/>
      <c r="M480" s="7"/>
      <c r="N480" s="7"/>
      <c r="O480" s="7"/>
      <c r="P480" s="7"/>
      <c r="Q480" s="7"/>
      <c r="R480" s="10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10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19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10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  <c r="FS480" s="7"/>
      <c r="FT480" s="7"/>
      <c r="FU480" s="7"/>
      <c r="FV480" s="7"/>
      <c r="FW480" s="7"/>
      <c r="FX480" s="10"/>
      <c r="FY480" s="10"/>
      <c r="FZ480" s="10"/>
      <c r="GA480" s="10"/>
      <c r="GB480" s="10"/>
      <c r="GC480" s="10"/>
      <c r="GD480" s="10"/>
      <c r="GE480" s="10"/>
      <c r="GF480" s="10"/>
      <c r="GG480" s="10"/>
      <c r="GH480" s="10"/>
      <c r="GI480" s="10"/>
      <c r="GJ480" s="10"/>
      <c r="GK480" s="10"/>
      <c r="GL480" s="10"/>
      <c r="GM480" s="10"/>
      <c r="GN480" s="10"/>
      <c r="GO480" s="10"/>
      <c r="GP480" s="10"/>
    </row>
    <row r="481" spans="1:198" ht="13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37"/>
      <c r="L481" s="7"/>
      <c r="M481" s="7"/>
      <c r="N481" s="7"/>
      <c r="O481" s="7"/>
      <c r="P481" s="7"/>
      <c r="Q481" s="7"/>
      <c r="R481" s="10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10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19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10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  <c r="FS481" s="7"/>
      <c r="FT481" s="7"/>
      <c r="FU481" s="7"/>
      <c r="FV481" s="7"/>
      <c r="FW481" s="7"/>
      <c r="FX481" s="10"/>
      <c r="FY481" s="10"/>
      <c r="FZ481" s="10"/>
      <c r="GA481" s="10"/>
      <c r="GB481" s="10"/>
      <c r="GC481" s="10"/>
      <c r="GD481" s="10"/>
      <c r="GE481" s="10"/>
      <c r="GF481" s="10"/>
      <c r="GG481" s="10"/>
      <c r="GH481" s="10"/>
      <c r="GI481" s="10"/>
      <c r="GJ481" s="10"/>
      <c r="GK481" s="10"/>
      <c r="GL481" s="10"/>
      <c r="GM481" s="10"/>
      <c r="GN481" s="10"/>
      <c r="GO481" s="10"/>
      <c r="GP481" s="10"/>
    </row>
    <row r="482" spans="1:198" ht="13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37"/>
      <c r="L482" s="7"/>
      <c r="M482" s="7"/>
      <c r="N482" s="7"/>
      <c r="O482" s="7"/>
      <c r="P482" s="7"/>
      <c r="Q482" s="7"/>
      <c r="R482" s="10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10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19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10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  <c r="FS482" s="7"/>
      <c r="FT482" s="7"/>
      <c r="FU482" s="7"/>
      <c r="FV482" s="7"/>
      <c r="FW482" s="7"/>
      <c r="FX482" s="10"/>
      <c r="FY482" s="10"/>
      <c r="FZ482" s="10"/>
      <c r="GA482" s="10"/>
      <c r="GB482" s="10"/>
      <c r="GC482" s="10"/>
      <c r="GD482" s="10"/>
      <c r="GE482" s="10"/>
      <c r="GF482" s="10"/>
      <c r="GG482" s="10"/>
      <c r="GH482" s="10"/>
      <c r="GI482" s="10"/>
      <c r="GJ482" s="10"/>
      <c r="GK482" s="10"/>
      <c r="GL482" s="10"/>
      <c r="GM482" s="10"/>
      <c r="GN482" s="10"/>
      <c r="GO482" s="10"/>
      <c r="GP482" s="10"/>
    </row>
    <row r="483" spans="1:198" ht="13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37"/>
      <c r="L483" s="7"/>
      <c r="M483" s="7"/>
      <c r="N483" s="7"/>
      <c r="O483" s="7"/>
      <c r="P483" s="7"/>
      <c r="Q483" s="7"/>
      <c r="R483" s="10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10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19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10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  <c r="FS483" s="7"/>
      <c r="FT483" s="7"/>
      <c r="FU483" s="7"/>
      <c r="FV483" s="7"/>
      <c r="FW483" s="7"/>
      <c r="FX483" s="10"/>
      <c r="FY483" s="10"/>
      <c r="FZ483" s="10"/>
      <c r="GA483" s="10"/>
      <c r="GB483" s="10"/>
      <c r="GC483" s="10"/>
      <c r="GD483" s="10"/>
      <c r="GE483" s="10"/>
      <c r="GF483" s="10"/>
      <c r="GG483" s="10"/>
      <c r="GH483" s="10"/>
      <c r="GI483" s="10"/>
      <c r="GJ483" s="10"/>
      <c r="GK483" s="10"/>
      <c r="GL483" s="10"/>
      <c r="GM483" s="10"/>
      <c r="GN483" s="10"/>
      <c r="GO483" s="10"/>
      <c r="GP483" s="10"/>
    </row>
    <row r="484" spans="1:198" ht="13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37"/>
      <c r="L484" s="7"/>
      <c r="M484" s="7"/>
      <c r="N484" s="7"/>
      <c r="O484" s="7"/>
      <c r="P484" s="7"/>
      <c r="Q484" s="7"/>
      <c r="R484" s="10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10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19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10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  <c r="FS484" s="7"/>
      <c r="FT484" s="7"/>
      <c r="FU484" s="7"/>
      <c r="FV484" s="7"/>
      <c r="FW484" s="7"/>
      <c r="FX484" s="10"/>
      <c r="FY484" s="10"/>
      <c r="FZ484" s="10"/>
      <c r="GA484" s="10"/>
      <c r="GB484" s="10"/>
      <c r="GC484" s="10"/>
      <c r="GD484" s="10"/>
      <c r="GE484" s="10"/>
      <c r="GF484" s="10"/>
      <c r="GG484" s="10"/>
      <c r="GH484" s="10"/>
      <c r="GI484" s="10"/>
      <c r="GJ484" s="10"/>
      <c r="GK484" s="10"/>
      <c r="GL484" s="10"/>
      <c r="GM484" s="10"/>
      <c r="GN484" s="10"/>
      <c r="GO484" s="10"/>
      <c r="GP484" s="10"/>
    </row>
    <row r="485" spans="1:198" ht="13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37"/>
      <c r="L485" s="7"/>
      <c r="M485" s="7"/>
      <c r="N485" s="7"/>
      <c r="O485" s="7"/>
      <c r="P485" s="7"/>
      <c r="Q485" s="7"/>
      <c r="R485" s="10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10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19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10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7"/>
      <c r="FW485" s="7"/>
      <c r="FX485" s="10"/>
      <c r="FY485" s="10"/>
      <c r="FZ485" s="10"/>
      <c r="GA485" s="10"/>
      <c r="GB485" s="10"/>
      <c r="GC485" s="10"/>
      <c r="GD485" s="10"/>
      <c r="GE485" s="10"/>
      <c r="GF485" s="10"/>
      <c r="GG485" s="10"/>
      <c r="GH485" s="10"/>
      <c r="GI485" s="10"/>
      <c r="GJ485" s="10"/>
      <c r="GK485" s="10"/>
      <c r="GL485" s="10"/>
      <c r="GM485" s="10"/>
      <c r="GN485" s="10"/>
      <c r="GO485" s="10"/>
      <c r="GP485" s="10"/>
    </row>
    <row r="486" spans="1:198" ht="13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37"/>
      <c r="L486" s="7"/>
      <c r="M486" s="7"/>
      <c r="N486" s="7"/>
      <c r="O486" s="7"/>
      <c r="P486" s="7"/>
      <c r="Q486" s="7"/>
      <c r="R486" s="10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10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19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10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  <c r="FS486" s="7"/>
      <c r="FT486" s="7"/>
      <c r="FU486" s="7"/>
      <c r="FV486" s="7"/>
      <c r="FW486" s="7"/>
      <c r="FX486" s="10"/>
      <c r="FY486" s="10"/>
      <c r="FZ486" s="10"/>
      <c r="GA486" s="10"/>
      <c r="GB486" s="10"/>
      <c r="GC486" s="10"/>
      <c r="GD486" s="10"/>
      <c r="GE486" s="10"/>
      <c r="GF486" s="10"/>
      <c r="GG486" s="10"/>
      <c r="GH486" s="10"/>
      <c r="GI486" s="10"/>
      <c r="GJ486" s="10"/>
      <c r="GK486" s="10"/>
      <c r="GL486" s="10"/>
      <c r="GM486" s="10"/>
      <c r="GN486" s="10"/>
      <c r="GO486" s="10"/>
      <c r="GP486" s="10"/>
    </row>
    <row r="487" spans="1:198" ht="13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37"/>
      <c r="L487" s="7"/>
      <c r="M487" s="7"/>
      <c r="N487" s="7"/>
      <c r="O487" s="7"/>
      <c r="P487" s="7"/>
      <c r="Q487" s="7"/>
      <c r="R487" s="10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10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19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10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  <c r="FS487" s="7"/>
      <c r="FT487" s="7"/>
      <c r="FU487" s="7"/>
      <c r="FV487" s="7"/>
      <c r="FW487" s="7"/>
      <c r="FX487" s="10"/>
      <c r="FY487" s="10"/>
      <c r="FZ487" s="10"/>
      <c r="GA487" s="10"/>
      <c r="GB487" s="10"/>
      <c r="GC487" s="10"/>
      <c r="GD487" s="10"/>
      <c r="GE487" s="10"/>
      <c r="GF487" s="10"/>
      <c r="GG487" s="10"/>
      <c r="GH487" s="10"/>
      <c r="GI487" s="10"/>
      <c r="GJ487" s="10"/>
      <c r="GK487" s="10"/>
      <c r="GL487" s="10"/>
      <c r="GM487" s="10"/>
      <c r="GN487" s="10"/>
      <c r="GO487" s="10"/>
      <c r="GP487" s="10"/>
    </row>
    <row r="488" spans="1:198" ht="13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37"/>
      <c r="L488" s="7"/>
      <c r="M488" s="7"/>
      <c r="N488" s="7"/>
      <c r="O488" s="7"/>
      <c r="P488" s="7"/>
      <c r="Q488" s="7"/>
      <c r="R488" s="10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10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19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10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7"/>
      <c r="FI488" s="7"/>
      <c r="FJ488" s="7"/>
      <c r="FK488" s="7"/>
      <c r="FL488" s="7"/>
      <c r="FM488" s="7"/>
      <c r="FN488" s="7"/>
      <c r="FO488" s="7"/>
      <c r="FP488" s="7"/>
      <c r="FQ488" s="7"/>
      <c r="FR488" s="7"/>
      <c r="FS488" s="7"/>
      <c r="FT488" s="7"/>
      <c r="FU488" s="7"/>
      <c r="FV488" s="7"/>
      <c r="FW488" s="7"/>
      <c r="FX488" s="10"/>
      <c r="FY488" s="10"/>
      <c r="FZ488" s="10"/>
      <c r="GA488" s="10"/>
      <c r="GB488" s="10"/>
      <c r="GC488" s="10"/>
      <c r="GD488" s="10"/>
      <c r="GE488" s="10"/>
      <c r="GF488" s="10"/>
      <c r="GG488" s="10"/>
      <c r="GH488" s="10"/>
      <c r="GI488" s="10"/>
      <c r="GJ488" s="10"/>
      <c r="GK488" s="10"/>
      <c r="GL488" s="10"/>
      <c r="GM488" s="10"/>
      <c r="GN488" s="10"/>
      <c r="GO488" s="10"/>
      <c r="GP488" s="10"/>
    </row>
    <row r="489" spans="1:198" ht="13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37"/>
      <c r="L489" s="7"/>
      <c r="M489" s="7"/>
      <c r="N489" s="7"/>
      <c r="O489" s="7"/>
      <c r="P489" s="7"/>
      <c r="Q489" s="7"/>
      <c r="R489" s="10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10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19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10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  <c r="FS489" s="7"/>
      <c r="FT489" s="7"/>
      <c r="FU489" s="7"/>
      <c r="FV489" s="7"/>
      <c r="FW489" s="7"/>
      <c r="FX489" s="10"/>
      <c r="FY489" s="10"/>
      <c r="FZ489" s="10"/>
      <c r="GA489" s="10"/>
      <c r="GB489" s="10"/>
      <c r="GC489" s="10"/>
      <c r="GD489" s="10"/>
      <c r="GE489" s="10"/>
      <c r="GF489" s="10"/>
      <c r="GG489" s="10"/>
      <c r="GH489" s="10"/>
      <c r="GI489" s="10"/>
      <c r="GJ489" s="10"/>
      <c r="GK489" s="10"/>
      <c r="GL489" s="10"/>
      <c r="GM489" s="10"/>
      <c r="GN489" s="10"/>
      <c r="GO489" s="10"/>
      <c r="GP489" s="10"/>
    </row>
    <row r="490" spans="1:198" ht="13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37"/>
      <c r="L490" s="7"/>
      <c r="M490" s="7"/>
      <c r="N490" s="7"/>
      <c r="O490" s="7"/>
      <c r="P490" s="7"/>
      <c r="Q490" s="7"/>
      <c r="R490" s="10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10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19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10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  <c r="FS490" s="7"/>
      <c r="FT490" s="7"/>
      <c r="FU490" s="7"/>
      <c r="FV490" s="7"/>
      <c r="FW490" s="7"/>
      <c r="FX490" s="10"/>
      <c r="FY490" s="10"/>
      <c r="FZ490" s="10"/>
      <c r="GA490" s="10"/>
      <c r="GB490" s="10"/>
      <c r="GC490" s="10"/>
      <c r="GD490" s="10"/>
      <c r="GE490" s="10"/>
      <c r="GF490" s="10"/>
      <c r="GG490" s="10"/>
      <c r="GH490" s="10"/>
      <c r="GI490" s="10"/>
      <c r="GJ490" s="10"/>
      <c r="GK490" s="10"/>
      <c r="GL490" s="10"/>
      <c r="GM490" s="10"/>
      <c r="GN490" s="10"/>
      <c r="GO490" s="10"/>
      <c r="GP490" s="10"/>
    </row>
    <row r="491" spans="1:198" ht="13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37"/>
      <c r="L491" s="7"/>
      <c r="M491" s="7"/>
      <c r="N491" s="7"/>
      <c r="O491" s="7"/>
      <c r="P491" s="7"/>
      <c r="Q491" s="7"/>
      <c r="R491" s="10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10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19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10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  <c r="FS491" s="7"/>
      <c r="FT491" s="7"/>
      <c r="FU491" s="7"/>
      <c r="FV491" s="7"/>
      <c r="FW491" s="7"/>
      <c r="FX491" s="10"/>
      <c r="FY491" s="10"/>
      <c r="FZ491" s="10"/>
      <c r="GA491" s="10"/>
      <c r="GB491" s="10"/>
      <c r="GC491" s="10"/>
      <c r="GD491" s="10"/>
      <c r="GE491" s="10"/>
      <c r="GF491" s="10"/>
      <c r="GG491" s="10"/>
      <c r="GH491" s="10"/>
      <c r="GI491" s="10"/>
      <c r="GJ491" s="10"/>
      <c r="GK491" s="10"/>
      <c r="GL491" s="10"/>
      <c r="GM491" s="10"/>
      <c r="GN491" s="10"/>
      <c r="GO491" s="10"/>
      <c r="GP491" s="10"/>
    </row>
    <row r="492" spans="1:198" ht="13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37"/>
      <c r="L492" s="7"/>
      <c r="M492" s="7"/>
      <c r="N492" s="7"/>
      <c r="O492" s="7"/>
      <c r="P492" s="7"/>
      <c r="Q492" s="7"/>
      <c r="R492" s="10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10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19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10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  <c r="FS492" s="7"/>
      <c r="FT492" s="7"/>
      <c r="FU492" s="7"/>
      <c r="FV492" s="7"/>
      <c r="FW492" s="7"/>
      <c r="FX492" s="10"/>
      <c r="FY492" s="10"/>
      <c r="FZ492" s="10"/>
      <c r="GA492" s="10"/>
      <c r="GB492" s="10"/>
      <c r="GC492" s="10"/>
      <c r="GD492" s="10"/>
      <c r="GE492" s="10"/>
      <c r="GF492" s="10"/>
      <c r="GG492" s="10"/>
      <c r="GH492" s="10"/>
      <c r="GI492" s="10"/>
      <c r="GJ492" s="10"/>
      <c r="GK492" s="10"/>
      <c r="GL492" s="10"/>
      <c r="GM492" s="10"/>
      <c r="GN492" s="10"/>
      <c r="GO492" s="10"/>
      <c r="GP492" s="10"/>
    </row>
    <row r="493" spans="1:198" ht="13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37"/>
      <c r="L493" s="7"/>
      <c r="M493" s="7"/>
      <c r="N493" s="7"/>
      <c r="O493" s="7"/>
      <c r="P493" s="7"/>
      <c r="Q493" s="7"/>
      <c r="R493" s="10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10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19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10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7"/>
      <c r="FW493" s="7"/>
      <c r="FX493" s="10"/>
      <c r="FY493" s="10"/>
      <c r="FZ493" s="10"/>
      <c r="GA493" s="10"/>
      <c r="GB493" s="10"/>
      <c r="GC493" s="10"/>
      <c r="GD493" s="10"/>
      <c r="GE493" s="10"/>
      <c r="GF493" s="10"/>
      <c r="GG493" s="10"/>
      <c r="GH493" s="10"/>
      <c r="GI493" s="10"/>
      <c r="GJ493" s="10"/>
      <c r="GK493" s="10"/>
      <c r="GL493" s="10"/>
      <c r="GM493" s="10"/>
      <c r="GN493" s="10"/>
      <c r="GO493" s="10"/>
      <c r="GP493" s="10"/>
    </row>
    <row r="494" spans="1:198" ht="13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37"/>
      <c r="L494" s="7"/>
      <c r="M494" s="7"/>
      <c r="N494" s="7"/>
      <c r="O494" s="7"/>
      <c r="P494" s="7"/>
      <c r="Q494" s="7"/>
      <c r="R494" s="10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10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19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10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  <c r="FS494" s="7"/>
      <c r="FT494" s="7"/>
      <c r="FU494" s="7"/>
      <c r="FV494" s="7"/>
      <c r="FW494" s="7"/>
      <c r="FX494" s="10"/>
      <c r="FY494" s="10"/>
      <c r="FZ494" s="10"/>
      <c r="GA494" s="10"/>
      <c r="GB494" s="10"/>
      <c r="GC494" s="10"/>
      <c r="GD494" s="10"/>
      <c r="GE494" s="10"/>
      <c r="GF494" s="10"/>
      <c r="GG494" s="10"/>
      <c r="GH494" s="10"/>
      <c r="GI494" s="10"/>
      <c r="GJ494" s="10"/>
      <c r="GK494" s="10"/>
      <c r="GL494" s="10"/>
      <c r="GM494" s="10"/>
      <c r="GN494" s="10"/>
      <c r="GO494" s="10"/>
      <c r="GP494" s="10"/>
    </row>
    <row r="495" spans="1:198" ht="13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37"/>
      <c r="L495" s="7"/>
      <c r="M495" s="7"/>
      <c r="N495" s="7"/>
      <c r="O495" s="7"/>
      <c r="P495" s="7"/>
      <c r="Q495" s="7"/>
      <c r="R495" s="10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10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19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10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7"/>
      <c r="FW495" s="7"/>
      <c r="FX495" s="10"/>
      <c r="FY495" s="10"/>
      <c r="FZ495" s="10"/>
      <c r="GA495" s="10"/>
      <c r="GB495" s="10"/>
      <c r="GC495" s="10"/>
      <c r="GD495" s="10"/>
      <c r="GE495" s="10"/>
      <c r="GF495" s="10"/>
      <c r="GG495" s="10"/>
      <c r="GH495" s="10"/>
      <c r="GI495" s="10"/>
      <c r="GJ495" s="10"/>
      <c r="GK495" s="10"/>
      <c r="GL495" s="10"/>
      <c r="GM495" s="10"/>
      <c r="GN495" s="10"/>
      <c r="GO495" s="10"/>
      <c r="GP495" s="10"/>
    </row>
    <row r="496" spans="1:198" ht="13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37"/>
      <c r="L496" s="7"/>
      <c r="M496" s="7"/>
      <c r="N496" s="7"/>
      <c r="O496" s="7"/>
      <c r="P496" s="7"/>
      <c r="Q496" s="7"/>
      <c r="R496" s="10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10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19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10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  <c r="FS496" s="7"/>
      <c r="FT496" s="7"/>
      <c r="FU496" s="7"/>
      <c r="FV496" s="7"/>
      <c r="FW496" s="7"/>
      <c r="FX496" s="10"/>
      <c r="FY496" s="10"/>
      <c r="FZ496" s="10"/>
      <c r="GA496" s="10"/>
      <c r="GB496" s="10"/>
      <c r="GC496" s="10"/>
      <c r="GD496" s="10"/>
      <c r="GE496" s="10"/>
      <c r="GF496" s="10"/>
      <c r="GG496" s="10"/>
      <c r="GH496" s="10"/>
      <c r="GI496" s="10"/>
      <c r="GJ496" s="10"/>
      <c r="GK496" s="10"/>
      <c r="GL496" s="10"/>
      <c r="GM496" s="10"/>
      <c r="GN496" s="10"/>
      <c r="GO496" s="10"/>
      <c r="GP496" s="10"/>
    </row>
    <row r="497" spans="1:198" ht="13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37"/>
      <c r="L497" s="7"/>
      <c r="M497" s="7"/>
      <c r="N497" s="7"/>
      <c r="O497" s="7"/>
      <c r="P497" s="7"/>
      <c r="Q497" s="7"/>
      <c r="R497" s="10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10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19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10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7"/>
      <c r="FW497" s="7"/>
      <c r="FX497" s="10"/>
      <c r="FY497" s="10"/>
      <c r="FZ497" s="10"/>
      <c r="GA497" s="10"/>
      <c r="GB497" s="10"/>
      <c r="GC497" s="10"/>
      <c r="GD497" s="10"/>
      <c r="GE497" s="10"/>
      <c r="GF497" s="10"/>
      <c r="GG497" s="10"/>
      <c r="GH497" s="10"/>
      <c r="GI497" s="10"/>
      <c r="GJ497" s="10"/>
      <c r="GK497" s="10"/>
      <c r="GL497" s="10"/>
      <c r="GM497" s="10"/>
      <c r="GN497" s="10"/>
      <c r="GO497" s="10"/>
      <c r="GP497" s="10"/>
    </row>
    <row r="498" spans="1:198" ht="13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37"/>
      <c r="L498" s="7"/>
      <c r="M498" s="7"/>
      <c r="N498" s="7"/>
      <c r="O498" s="7"/>
      <c r="P498" s="7"/>
      <c r="Q498" s="7"/>
      <c r="R498" s="10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10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19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10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  <c r="FS498" s="7"/>
      <c r="FT498" s="7"/>
      <c r="FU498" s="7"/>
      <c r="FV498" s="7"/>
      <c r="FW498" s="7"/>
      <c r="FX498" s="10"/>
      <c r="FY498" s="10"/>
      <c r="FZ498" s="10"/>
      <c r="GA498" s="10"/>
      <c r="GB498" s="10"/>
      <c r="GC498" s="10"/>
      <c r="GD498" s="10"/>
      <c r="GE498" s="10"/>
      <c r="GF498" s="10"/>
      <c r="GG498" s="10"/>
      <c r="GH498" s="10"/>
      <c r="GI498" s="10"/>
      <c r="GJ498" s="10"/>
      <c r="GK498" s="10"/>
      <c r="GL498" s="10"/>
      <c r="GM498" s="10"/>
      <c r="GN498" s="10"/>
      <c r="GO498" s="10"/>
      <c r="GP498" s="10"/>
    </row>
    <row r="499" spans="1:198" ht="13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37"/>
      <c r="L499" s="7"/>
      <c r="M499" s="7"/>
      <c r="N499" s="7"/>
      <c r="O499" s="7"/>
      <c r="P499" s="7"/>
      <c r="Q499" s="7"/>
      <c r="R499" s="10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10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19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10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7"/>
      <c r="FK499" s="7"/>
      <c r="FL499" s="7"/>
      <c r="FM499" s="7"/>
      <c r="FN499" s="7"/>
      <c r="FO499" s="7"/>
      <c r="FP499" s="7"/>
      <c r="FQ499" s="7"/>
      <c r="FR499" s="7"/>
      <c r="FS499" s="7"/>
      <c r="FT499" s="7"/>
      <c r="FU499" s="7"/>
      <c r="FV499" s="7"/>
      <c r="FW499" s="7"/>
      <c r="FX499" s="10"/>
      <c r="FY499" s="10"/>
      <c r="FZ499" s="10"/>
      <c r="GA499" s="10"/>
      <c r="GB499" s="10"/>
      <c r="GC499" s="10"/>
      <c r="GD499" s="10"/>
      <c r="GE499" s="10"/>
      <c r="GF499" s="10"/>
      <c r="GG499" s="10"/>
      <c r="GH499" s="10"/>
      <c r="GI499" s="10"/>
      <c r="GJ499" s="10"/>
      <c r="GK499" s="10"/>
      <c r="GL499" s="10"/>
      <c r="GM499" s="10"/>
      <c r="GN499" s="10"/>
      <c r="GO499" s="10"/>
      <c r="GP499" s="10"/>
    </row>
    <row r="500" spans="1:198" ht="13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37"/>
      <c r="L500" s="7"/>
      <c r="M500" s="7"/>
      <c r="N500" s="7"/>
      <c r="O500" s="7"/>
      <c r="P500" s="7"/>
      <c r="Q500" s="7"/>
      <c r="R500" s="10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10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19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10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7"/>
      <c r="FQ500" s="7"/>
      <c r="FR500" s="7"/>
      <c r="FS500" s="7"/>
      <c r="FT500" s="7"/>
      <c r="FU500" s="7"/>
      <c r="FV500" s="7"/>
      <c r="FW500" s="7"/>
      <c r="FX500" s="10"/>
      <c r="FY500" s="10"/>
      <c r="FZ500" s="10"/>
      <c r="GA500" s="10"/>
      <c r="GB500" s="10"/>
      <c r="GC500" s="10"/>
      <c r="GD500" s="10"/>
      <c r="GE500" s="10"/>
      <c r="GF500" s="10"/>
      <c r="GG500" s="10"/>
      <c r="GH500" s="10"/>
      <c r="GI500" s="10"/>
      <c r="GJ500" s="10"/>
      <c r="GK500" s="10"/>
      <c r="GL500" s="10"/>
      <c r="GM500" s="10"/>
      <c r="GN500" s="10"/>
      <c r="GO500" s="10"/>
      <c r="GP500" s="10"/>
    </row>
    <row r="501" spans="1:198" ht="13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37"/>
      <c r="L501" s="7"/>
      <c r="M501" s="7"/>
      <c r="N501" s="7"/>
      <c r="O501" s="7"/>
      <c r="P501" s="7"/>
      <c r="Q501" s="7"/>
      <c r="R501" s="10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10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19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10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  <c r="FS501" s="7"/>
      <c r="FT501" s="7"/>
      <c r="FU501" s="7"/>
      <c r="FV501" s="7"/>
      <c r="FW501" s="7"/>
      <c r="FX501" s="10"/>
      <c r="FY501" s="10"/>
      <c r="FZ501" s="10"/>
      <c r="GA501" s="10"/>
      <c r="GB501" s="10"/>
      <c r="GC501" s="10"/>
      <c r="GD501" s="10"/>
      <c r="GE501" s="10"/>
      <c r="GF501" s="10"/>
      <c r="GG501" s="10"/>
      <c r="GH501" s="10"/>
      <c r="GI501" s="10"/>
      <c r="GJ501" s="10"/>
      <c r="GK501" s="10"/>
      <c r="GL501" s="10"/>
      <c r="GM501" s="10"/>
      <c r="GN501" s="10"/>
      <c r="GO501" s="10"/>
      <c r="GP501" s="10"/>
    </row>
    <row r="502" spans="1:198" ht="13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37"/>
      <c r="L502" s="7"/>
      <c r="M502" s="7"/>
      <c r="N502" s="7"/>
      <c r="O502" s="7"/>
      <c r="P502" s="7"/>
      <c r="Q502" s="7"/>
      <c r="R502" s="10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10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19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10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  <c r="FS502" s="7"/>
      <c r="FT502" s="7"/>
      <c r="FU502" s="7"/>
      <c r="FV502" s="7"/>
      <c r="FW502" s="7"/>
      <c r="FX502" s="10"/>
      <c r="FY502" s="10"/>
      <c r="FZ502" s="10"/>
      <c r="GA502" s="10"/>
      <c r="GB502" s="10"/>
      <c r="GC502" s="10"/>
      <c r="GD502" s="10"/>
      <c r="GE502" s="10"/>
      <c r="GF502" s="10"/>
      <c r="GG502" s="10"/>
      <c r="GH502" s="10"/>
      <c r="GI502" s="10"/>
      <c r="GJ502" s="10"/>
      <c r="GK502" s="10"/>
      <c r="GL502" s="10"/>
      <c r="GM502" s="10"/>
      <c r="GN502" s="10"/>
      <c r="GO502" s="10"/>
      <c r="GP502" s="10"/>
    </row>
    <row r="503" spans="1:198" ht="13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37"/>
      <c r="L503" s="7"/>
      <c r="M503" s="7"/>
      <c r="N503" s="7"/>
      <c r="O503" s="7"/>
      <c r="P503" s="7"/>
      <c r="Q503" s="7"/>
      <c r="R503" s="10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10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19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10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10"/>
      <c r="FY503" s="10"/>
      <c r="FZ503" s="10"/>
      <c r="GA503" s="10"/>
      <c r="GB503" s="10"/>
      <c r="GC503" s="10"/>
      <c r="GD503" s="10"/>
      <c r="GE503" s="10"/>
      <c r="GF503" s="10"/>
      <c r="GG503" s="10"/>
      <c r="GH503" s="10"/>
      <c r="GI503" s="10"/>
      <c r="GJ503" s="10"/>
      <c r="GK503" s="10"/>
      <c r="GL503" s="10"/>
      <c r="GM503" s="10"/>
      <c r="GN503" s="10"/>
      <c r="GO503" s="10"/>
      <c r="GP503" s="10"/>
    </row>
    <row r="504" spans="1:198" ht="13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37"/>
      <c r="L504" s="7"/>
      <c r="M504" s="7"/>
      <c r="N504" s="7"/>
      <c r="O504" s="7"/>
      <c r="P504" s="7"/>
      <c r="Q504" s="7"/>
      <c r="R504" s="10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10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19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10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7"/>
      <c r="FW504" s="7"/>
      <c r="FX504" s="10"/>
      <c r="FY504" s="10"/>
      <c r="FZ504" s="10"/>
      <c r="GA504" s="10"/>
      <c r="GB504" s="10"/>
      <c r="GC504" s="10"/>
      <c r="GD504" s="10"/>
      <c r="GE504" s="10"/>
      <c r="GF504" s="10"/>
      <c r="GG504" s="10"/>
      <c r="GH504" s="10"/>
      <c r="GI504" s="10"/>
      <c r="GJ504" s="10"/>
      <c r="GK504" s="10"/>
      <c r="GL504" s="10"/>
      <c r="GM504" s="10"/>
      <c r="GN504" s="10"/>
      <c r="GO504" s="10"/>
      <c r="GP504" s="10"/>
    </row>
    <row r="505" spans="1:198" ht="13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37"/>
      <c r="L505" s="7"/>
      <c r="M505" s="7"/>
      <c r="N505" s="7"/>
      <c r="O505" s="7"/>
      <c r="P505" s="7"/>
      <c r="Q505" s="7"/>
      <c r="R505" s="10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10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19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10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7"/>
      <c r="FW505" s="7"/>
      <c r="FX505" s="10"/>
      <c r="FY505" s="10"/>
      <c r="FZ505" s="10"/>
      <c r="GA505" s="10"/>
      <c r="GB505" s="10"/>
      <c r="GC505" s="10"/>
      <c r="GD505" s="10"/>
      <c r="GE505" s="10"/>
      <c r="GF505" s="10"/>
      <c r="GG505" s="10"/>
      <c r="GH505" s="10"/>
      <c r="GI505" s="10"/>
      <c r="GJ505" s="10"/>
      <c r="GK505" s="10"/>
      <c r="GL505" s="10"/>
      <c r="GM505" s="10"/>
      <c r="GN505" s="10"/>
      <c r="GO505" s="10"/>
      <c r="GP505" s="10"/>
    </row>
    <row r="506" spans="1:198" ht="13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37"/>
      <c r="L506" s="7"/>
      <c r="M506" s="7"/>
      <c r="N506" s="7"/>
      <c r="O506" s="7"/>
      <c r="P506" s="7"/>
      <c r="Q506" s="7"/>
      <c r="R506" s="10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10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19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10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  <c r="FS506" s="7"/>
      <c r="FT506" s="7"/>
      <c r="FU506" s="7"/>
      <c r="FV506" s="7"/>
      <c r="FW506" s="7"/>
      <c r="FX506" s="10"/>
      <c r="FY506" s="10"/>
      <c r="FZ506" s="10"/>
      <c r="GA506" s="10"/>
      <c r="GB506" s="10"/>
      <c r="GC506" s="10"/>
      <c r="GD506" s="10"/>
      <c r="GE506" s="10"/>
      <c r="GF506" s="10"/>
      <c r="GG506" s="10"/>
      <c r="GH506" s="10"/>
      <c r="GI506" s="10"/>
      <c r="GJ506" s="10"/>
      <c r="GK506" s="10"/>
      <c r="GL506" s="10"/>
      <c r="GM506" s="10"/>
      <c r="GN506" s="10"/>
      <c r="GO506" s="10"/>
      <c r="GP506" s="10"/>
    </row>
    <row r="507" spans="1:198" ht="13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37"/>
      <c r="L507" s="7"/>
      <c r="M507" s="7"/>
      <c r="N507" s="7"/>
      <c r="O507" s="7"/>
      <c r="P507" s="7"/>
      <c r="Q507" s="7"/>
      <c r="R507" s="10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10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19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10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7"/>
      <c r="FW507" s="7"/>
      <c r="FX507" s="10"/>
      <c r="FY507" s="10"/>
      <c r="FZ507" s="10"/>
      <c r="GA507" s="10"/>
      <c r="GB507" s="10"/>
      <c r="GC507" s="10"/>
      <c r="GD507" s="10"/>
      <c r="GE507" s="10"/>
      <c r="GF507" s="10"/>
      <c r="GG507" s="10"/>
      <c r="GH507" s="10"/>
      <c r="GI507" s="10"/>
      <c r="GJ507" s="10"/>
      <c r="GK507" s="10"/>
      <c r="GL507" s="10"/>
      <c r="GM507" s="10"/>
      <c r="GN507" s="10"/>
      <c r="GO507" s="10"/>
      <c r="GP507" s="10"/>
    </row>
    <row r="508" spans="1:198" ht="13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37"/>
      <c r="L508" s="7"/>
      <c r="M508" s="7"/>
      <c r="N508" s="7"/>
      <c r="O508" s="7"/>
      <c r="P508" s="7"/>
      <c r="Q508" s="7"/>
      <c r="R508" s="10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10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19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10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  <c r="FS508" s="7"/>
      <c r="FT508" s="7"/>
      <c r="FU508" s="7"/>
      <c r="FV508" s="7"/>
      <c r="FW508" s="7"/>
      <c r="FX508" s="10"/>
      <c r="FY508" s="10"/>
      <c r="FZ508" s="10"/>
      <c r="GA508" s="10"/>
      <c r="GB508" s="10"/>
      <c r="GC508" s="10"/>
      <c r="GD508" s="10"/>
      <c r="GE508" s="10"/>
      <c r="GF508" s="10"/>
      <c r="GG508" s="10"/>
      <c r="GH508" s="10"/>
      <c r="GI508" s="10"/>
      <c r="GJ508" s="10"/>
      <c r="GK508" s="10"/>
      <c r="GL508" s="10"/>
      <c r="GM508" s="10"/>
      <c r="GN508" s="10"/>
      <c r="GO508" s="10"/>
      <c r="GP508" s="10"/>
    </row>
    <row r="509" spans="1:198" ht="13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37"/>
      <c r="L509" s="7"/>
      <c r="M509" s="7"/>
      <c r="N509" s="7"/>
      <c r="O509" s="7"/>
      <c r="P509" s="7"/>
      <c r="Q509" s="7"/>
      <c r="R509" s="10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10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19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10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7"/>
      <c r="FW509" s="7"/>
      <c r="FX509" s="10"/>
      <c r="FY509" s="10"/>
      <c r="FZ509" s="10"/>
      <c r="GA509" s="10"/>
      <c r="GB509" s="10"/>
      <c r="GC509" s="10"/>
      <c r="GD509" s="10"/>
      <c r="GE509" s="10"/>
      <c r="GF509" s="10"/>
      <c r="GG509" s="10"/>
      <c r="GH509" s="10"/>
      <c r="GI509" s="10"/>
      <c r="GJ509" s="10"/>
      <c r="GK509" s="10"/>
      <c r="GL509" s="10"/>
      <c r="GM509" s="10"/>
      <c r="GN509" s="10"/>
      <c r="GO509" s="10"/>
      <c r="GP509" s="10"/>
    </row>
    <row r="510" spans="1:198" ht="13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37"/>
      <c r="L510" s="7"/>
      <c r="M510" s="7"/>
      <c r="N510" s="7"/>
      <c r="O510" s="7"/>
      <c r="P510" s="7"/>
      <c r="Q510" s="7"/>
      <c r="R510" s="10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10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19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10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  <c r="FS510" s="7"/>
      <c r="FT510" s="7"/>
      <c r="FU510" s="7"/>
      <c r="FV510" s="7"/>
      <c r="FW510" s="7"/>
      <c r="FX510" s="10"/>
      <c r="FY510" s="10"/>
      <c r="FZ510" s="10"/>
      <c r="GA510" s="10"/>
      <c r="GB510" s="10"/>
      <c r="GC510" s="10"/>
      <c r="GD510" s="10"/>
      <c r="GE510" s="10"/>
      <c r="GF510" s="10"/>
      <c r="GG510" s="10"/>
      <c r="GH510" s="10"/>
      <c r="GI510" s="10"/>
      <c r="GJ510" s="10"/>
      <c r="GK510" s="10"/>
      <c r="GL510" s="10"/>
      <c r="GM510" s="10"/>
      <c r="GN510" s="10"/>
      <c r="GO510" s="10"/>
      <c r="GP510" s="10"/>
    </row>
    <row r="511" spans="1:198" ht="13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37"/>
      <c r="L511" s="7"/>
      <c r="M511" s="7"/>
      <c r="N511" s="7"/>
      <c r="O511" s="7"/>
      <c r="P511" s="7"/>
      <c r="Q511" s="7"/>
      <c r="R511" s="10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10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19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10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7"/>
      <c r="FW511" s="7"/>
      <c r="FX511" s="10"/>
      <c r="FY511" s="10"/>
      <c r="FZ511" s="10"/>
      <c r="GA511" s="10"/>
      <c r="GB511" s="10"/>
      <c r="GC511" s="10"/>
      <c r="GD511" s="10"/>
      <c r="GE511" s="10"/>
      <c r="GF511" s="10"/>
      <c r="GG511" s="10"/>
      <c r="GH511" s="10"/>
      <c r="GI511" s="10"/>
      <c r="GJ511" s="10"/>
      <c r="GK511" s="10"/>
      <c r="GL511" s="10"/>
      <c r="GM511" s="10"/>
      <c r="GN511" s="10"/>
      <c r="GO511" s="10"/>
      <c r="GP511" s="10"/>
    </row>
    <row r="512" spans="1:198" ht="13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37"/>
      <c r="L512" s="7"/>
      <c r="M512" s="7"/>
      <c r="N512" s="7"/>
      <c r="O512" s="7"/>
      <c r="P512" s="7"/>
      <c r="Q512" s="7"/>
      <c r="R512" s="10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10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19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10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  <c r="FS512" s="7"/>
      <c r="FT512" s="7"/>
      <c r="FU512" s="7"/>
      <c r="FV512" s="7"/>
      <c r="FW512" s="7"/>
      <c r="FX512" s="10"/>
      <c r="FY512" s="10"/>
      <c r="FZ512" s="10"/>
      <c r="GA512" s="10"/>
      <c r="GB512" s="10"/>
      <c r="GC512" s="10"/>
      <c r="GD512" s="10"/>
      <c r="GE512" s="10"/>
      <c r="GF512" s="10"/>
      <c r="GG512" s="10"/>
      <c r="GH512" s="10"/>
      <c r="GI512" s="10"/>
      <c r="GJ512" s="10"/>
      <c r="GK512" s="10"/>
      <c r="GL512" s="10"/>
      <c r="GM512" s="10"/>
      <c r="GN512" s="10"/>
      <c r="GO512" s="10"/>
      <c r="GP512" s="10"/>
    </row>
    <row r="513" spans="1:198" ht="13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37"/>
      <c r="L513" s="7"/>
      <c r="M513" s="7"/>
      <c r="N513" s="7"/>
      <c r="O513" s="7"/>
      <c r="P513" s="7"/>
      <c r="Q513" s="7"/>
      <c r="R513" s="10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10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19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10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10"/>
      <c r="FY513" s="10"/>
      <c r="FZ513" s="10"/>
      <c r="GA513" s="10"/>
      <c r="GB513" s="10"/>
      <c r="GC513" s="10"/>
      <c r="GD513" s="10"/>
      <c r="GE513" s="10"/>
      <c r="GF513" s="10"/>
      <c r="GG513" s="10"/>
      <c r="GH513" s="10"/>
      <c r="GI513" s="10"/>
      <c r="GJ513" s="10"/>
      <c r="GK513" s="10"/>
      <c r="GL513" s="10"/>
      <c r="GM513" s="10"/>
      <c r="GN513" s="10"/>
      <c r="GO513" s="10"/>
      <c r="GP513" s="10"/>
    </row>
    <row r="514" spans="1:198" ht="13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37"/>
      <c r="L514" s="7"/>
      <c r="M514" s="7"/>
      <c r="N514" s="7"/>
      <c r="O514" s="7"/>
      <c r="P514" s="7"/>
      <c r="Q514" s="7"/>
      <c r="R514" s="10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10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19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10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  <c r="FS514" s="7"/>
      <c r="FT514" s="7"/>
      <c r="FU514" s="7"/>
      <c r="FV514" s="7"/>
      <c r="FW514" s="7"/>
      <c r="FX514" s="10"/>
      <c r="FY514" s="10"/>
      <c r="FZ514" s="10"/>
      <c r="GA514" s="10"/>
      <c r="GB514" s="10"/>
      <c r="GC514" s="10"/>
      <c r="GD514" s="10"/>
      <c r="GE514" s="10"/>
      <c r="GF514" s="10"/>
      <c r="GG514" s="10"/>
      <c r="GH514" s="10"/>
      <c r="GI514" s="10"/>
      <c r="GJ514" s="10"/>
      <c r="GK514" s="10"/>
      <c r="GL514" s="10"/>
      <c r="GM514" s="10"/>
      <c r="GN514" s="10"/>
      <c r="GO514" s="10"/>
      <c r="GP514" s="10"/>
    </row>
    <row r="515" spans="1:198" ht="13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37"/>
      <c r="L515" s="7"/>
      <c r="M515" s="7"/>
      <c r="N515" s="7"/>
      <c r="O515" s="7"/>
      <c r="P515" s="7"/>
      <c r="Q515" s="7"/>
      <c r="R515" s="10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10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19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10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  <c r="FS515" s="7"/>
      <c r="FT515" s="7"/>
      <c r="FU515" s="7"/>
      <c r="FV515" s="7"/>
      <c r="FW515" s="7"/>
      <c r="FX515" s="10"/>
      <c r="FY515" s="10"/>
      <c r="FZ515" s="10"/>
      <c r="GA515" s="10"/>
      <c r="GB515" s="10"/>
      <c r="GC515" s="10"/>
      <c r="GD515" s="10"/>
      <c r="GE515" s="10"/>
      <c r="GF515" s="10"/>
      <c r="GG515" s="10"/>
      <c r="GH515" s="10"/>
      <c r="GI515" s="10"/>
      <c r="GJ515" s="10"/>
      <c r="GK515" s="10"/>
      <c r="GL515" s="10"/>
      <c r="GM515" s="10"/>
      <c r="GN515" s="10"/>
      <c r="GO515" s="10"/>
      <c r="GP515" s="10"/>
    </row>
    <row r="516" spans="1:198" ht="13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37"/>
      <c r="L516" s="7"/>
      <c r="M516" s="7"/>
      <c r="N516" s="7"/>
      <c r="O516" s="7"/>
      <c r="P516" s="7"/>
      <c r="Q516" s="7"/>
      <c r="R516" s="10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10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19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10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7"/>
      <c r="FW516" s="7"/>
      <c r="FX516" s="10"/>
      <c r="FY516" s="10"/>
      <c r="FZ516" s="10"/>
      <c r="GA516" s="10"/>
      <c r="GB516" s="10"/>
      <c r="GC516" s="10"/>
      <c r="GD516" s="10"/>
      <c r="GE516" s="10"/>
      <c r="GF516" s="10"/>
      <c r="GG516" s="10"/>
      <c r="GH516" s="10"/>
      <c r="GI516" s="10"/>
      <c r="GJ516" s="10"/>
      <c r="GK516" s="10"/>
      <c r="GL516" s="10"/>
      <c r="GM516" s="10"/>
      <c r="GN516" s="10"/>
      <c r="GO516" s="10"/>
      <c r="GP516" s="10"/>
    </row>
    <row r="517" spans="1:198" ht="13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37"/>
      <c r="L517" s="7"/>
      <c r="M517" s="7"/>
      <c r="N517" s="7"/>
      <c r="O517" s="7"/>
      <c r="P517" s="7"/>
      <c r="Q517" s="7"/>
      <c r="R517" s="10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10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19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10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7"/>
      <c r="FW517" s="7"/>
      <c r="FX517" s="10"/>
      <c r="FY517" s="10"/>
      <c r="FZ517" s="10"/>
      <c r="GA517" s="10"/>
      <c r="GB517" s="10"/>
      <c r="GC517" s="10"/>
      <c r="GD517" s="10"/>
      <c r="GE517" s="10"/>
      <c r="GF517" s="10"/>
      <c r="GG517" s="10"/>
      <c r="GH517" s="10"/>
      <c r="GI517" s="10"/>
      <c r="GJ517" s="10"/>
      <c r="GK517" s="10"/>
      <c r="GL517" s="10"/>
      <c r="GM517" s="10"/>
      <c r="GN517" s="10"/>
      <c r="GO517" s="10"/>
      <c r="GP517" s="10"/>
    </row>
    <row r="518" spans="1:198" ht="13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37"/>
      <c r="L518" s="7"/>
      <c r="M518" s="7"/>
      <c r="N518" s="7"/>
      <c r="O518" s="7"/>
      <c r="P518" s="7"/>
      <c r="Q518" s="7"/>
      <c r="R518" s="10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10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19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10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  <c r="FS518" s="7"/>
      <c r="FT518" s="7"/>
      <c r="FU518" s="7"/>
      <c r="FV518" s="7"/>
      <c r="FW518" s="7"/>
      <c r="FX518" s="10"/>
      <c r="FY518" s="10"/>
      <c r="FZ518" s="10"/>
      <c r="GA518" s="10"/>
      <c r="GB518" s="10"/>
      <c r="GC518" s="10"/>
      <c r="GD518" s="10"/>
      <c r="GE518" s="10"/>
      <c r="GF518" s="10"/>
      <c r="GG518" s="10"/>
      <c r="GH518" s="10"/>
      <c r="GI518" s="10"/>
      <c r="GJ518" s="10"/>
      <c r="GK518" s="10"/>
      <c r="GL518" s="10"/>
      <c r="GM518" s="10"/>
      <c r="GN518" s="10"/>
      <c r="GO518" s="10"/>
      <c r="GP518" s="10"/>
    </row>
    <row r="519" spans="1:198" ht="13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37"/>
      <c r="L519" s="7"/>
      <c r="M519" s="7"/>
      <c r="N519" s="7"/>
      <c r="O519" s="7"/>
      <c r="P519" s="7"/>
      <c r="Q519" s="7"/>
      <c r="R519" s="10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10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19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10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7"/>
      <c r="FW519" s="7"/>
      <c r="FX519" s="10"/>
      <c r="FY519" s="10"/>
      <c r="FZ519" s="10"/>
      <c r="GA519" s="10"/>
      <c r="GB519" s="10"/>
      <c r="GC519" s="10"/>
      <c r="GD519" s="10"/>
      <c r="GE519" s="10"/>
      <c r="GF519" s="10"/>
      <c r="GG519" s="10"/>
      <c r="GH519" s="10"/>
      <c r="GI519" s="10"/>
      <c r="GJ519" s="10"/>
      <c r="GK519" s="10"/>
      <c r="GL519" s="10"/>
      <c r="GM519" s="10"/>
      <c r="GN519" s="10"/>
      <c r="GO519" s="10"/>
      <c r="GP519" s="10"/>
    </row>
    <row r="520" spans="1:198" ht="13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37"/>
      <c r="L520" s="7"/>
      <c r="M520" s="7"/>
      <c r="N520" s="7"/>
      <c r="O520" s="7"/>
      <c r="P520" s="7"/>
      <c r="Q520" s="7"/>
      <c r="R520" s="10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10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19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10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  <c r="FS520" s="7"/>
      <c r="FT520" s="7"/>
      <c r="FU520" s="7"/>
      <c r="FV520" s="7"/>
      <c r="FW520" s="7"/>
      <c r="FX520" s="10"/>
      <c r="FY520" s="10"/>
      <c r="FZ520" s="10"/>
      <c r="GA520" s="10"/>
      <c r="GB520" s="10"/>
      <c r="GC520" s="10"/>
      <c r="GD520" s="10"/>
      <c r="GE520" s="10"/>
      <c r="GF520" s="10"/>
      <c r="GG520" s="10"/>
      <c r="GH520" s="10"/>
      <c r="GI520" s="10"/>
      <c r="GJ520" s="10"/>
      <c r="GK520" s="10"/>
      <c r="GL520" s="10"/>
      <c r="GM520" s="10"/>
      <c r="GN520" s="10"/>
      <c r="GO520" s="10"/>
      <c r="GP520" s="10"/>
    </row>
    <row r="521" spans="1:198" ht="13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37"/>
      <c r="L521" s="7"/>
      <c r="M521" s="7"/>
      <c r="N521" s="7"/>
      <c r="O521" s="7"/>
      <c r="P521" s="7"/>
      <c r="Q521" s="7"/>
      <c r="R521" s="10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10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19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10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7"/>
      <c r="FW521" s="7"/>
      <c r="FX521" s="10"/>
      <c r="FY521" s="10"/>
      <c r="FZ521" s="10"/>
      <c r="GA521" s="10"/>
      <c r="GB521" s="10"/>
      <c r="GC521" s="10"/>
      <c r="GD521" s="10"/>
      <c r="GE521" s="10"/>
      <c r="GF521" s="10"/>
      <c r="GG521" s="10"/>
      <c r="GH521" s="10"/>
      <c r="GI521" s="10"/>
      <c r="GJ521" s="10"/>
      <c r="GK521" s="10"/>
      <c r="GL521" s="10"/>
      <c r="GM521" s="10"/>
      <c r="GN521" s="10"/>
      <c r="GO521" s="10"/>
      <c r="GP521" s="10"/>
    </row>
    <row r="522" spans="1:198" ht="13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37"/>
      <c r="L522" s="7"/>
      <c r="M522" s="7"/>
      <c r="N522" s="7"/>
      <c r="O522" s="7"/>
      <c r="P522" s="7"/>
      <c r="Q522" s="7"/>
      <c r="R522" s="10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10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19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10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  <c r="FS522" s="7"/>
      <c r="FT522" s="7"/>
      <c r="FU522" s="7"/>
      <c r="FV522" s="7"/>
      <c r="FW522" s="7"/>
      <c r="FX522" s="10"/>
      <c r="FY522" s="10"/>
      <c r="FZ522" s="10"/>
      <c r="GA522" s="10"/>
      <c r="GB522" s="10"/>
      <c r="GC522" s="10"/>
      <c r="GD522" s="10"/>
      <c r="GE522" s="10"/>
      <c r="GF522" s="10"/>
      <c r="GG522" s="10"/>
      <c r="GH522" s="10"/>
      <c r="GI522" s="10"/>
      <c r="GJ522" s="10"/>
      <c r="GK522" s="10"/>
      <c r="GL522" s="10"/>
      <c r="GM522" s="10"/>
      <c r="GN522" s="10"/>
      <c r="GO522" s="10"/>
      <c r="GP522" s="10"/>
    </row>
    <row r="523" spans="1:198" ht="13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37"/>
      <c r="L523" s="7"/>
      <c r="M523" s="7"/>
      <c r="N523" s="7"/>
      <c r="O523" s="7"/>
      <c r="P523" s="7"/>
      <c r="Q523" s="7"/>
      <c r="R523" s="10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10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19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10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7"/>
      <c r="FW523" s="7"/>
      <c r="FX523" s="10"/>
      <c r="FY523" s="10"/>
      <c r="FZ523" s="10"/>
      <c r="GA523" s="10"/>
      <c r="GB523" s="10"/>
      <c r="GC523" s="10"/>
      <c r="GD523" s="10"/>
      <c r="GE523" s="10"/>
      <c r="GF523" s="10"/>
      <c r="GG523" s="10"/>
      <c r="GH523" s="10"/>
      <c r="GI523" s="10"/>
      <c r="GJ523" s="10"/>
      <c r="GK523" s="10"/>
      <c r="GL523" s="10"/>
      <c r="GM523" s="10"/>
      <c r="GN523" s="10"/>
      <c r="GO523" s="10"/>
      <c r="GP523" s="10"/>
    </row>
    <row r="524" spans="1:198" ht="13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37"/>
      <c r="L524" s="7"/>
      <c r="M524" s="7"/>
      <c r="N524" s="7"/>
      <c r="O524" s="7"/>
      <c r="P524" s="7"/>
      <c r="Q524" s="7"/>
      <c r="R524" s="10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10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19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10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  <c r="FS524" s="7"/>
      <c r="FT524" s="7"/>
      <c r="FU524" s="7"/>
      <c r="FV524" s="7"/>
      <c r="FW524" s="7"/>
      <c r="FX524" s="10"/>
      <c r="FY524" s="10"/>
      <c r="FZ524" s="10"/>
      <c r="GA524" s="10"/>
      <c r="GB524" s="10"/>
      <c r="GC524" s="10"/>
      <c r="GD524" s="10"/>
      <c r="GE524" s="10"/>
      <c r="GF524" s="10"/>
      <c r="GG524" s="10"/>
      <c r="GH524" s="10"/>
      <c r="GI524" s="10"/>
      <c r="GJ524" s="10"/>
      <c r="GK524" s="10"/>
      <c r="GL524" s="10"/>
      <c r="GM524" s="10"/>
      <c r="GN524" s="10"/>
      <c r="GO524" s="10"/>
      <c r="GP524" s="10"/>
    </row>
    <row r="525" spans="1:198" ht="13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37"/>
      <c r="L525" s="7"/>
      <c r="M525" s="7"/>
      <c r="N525" s="7"/>
      <c r="O525" s="7"/>
      <c r="P525" s="7"/>
      <c r="Q525" s="7"/>
      <c r="R525" s="10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10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19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10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7"/>
      <c r="FW525" s="7"/>
      <c r="FX525" s="10"/>
      <c r="FY525" s="10"/>
      <c r="FZ525" s="10"/>
      <c r="GA525" s="10"/>
      <c r="GB525" s="10"/>
      <c r="GC525" s="10"/>
      <c r="GD525" s="10"/>
      <c r="GE525" s="10"/>
      <c r="GF525" s="10"/>
      <c r="GG525" s="10"/>
      <c r="GH525" s="10"/>
      <c r="GI525" s="10"/>
      <c r="GJ525" s="10"/>
      <c r="GK525" s="10"/>
      <c r="GL525" s="10"/>
      <c r="GM525" s="10"/>
      <c r="GN525" s="10"/>
      <c r="GO525" s="10"/>
      <c r="GP525" s="10"/>
    </row>
    <row r="526" spans="1:198" ht="13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37"/>
      <c r="L526" s="7"/>
      <c r="M526" s="7"/>
      <c r="N526" s="7"/>
      <c r="O526" s="7"/>
      <c r="P526" s="7"/>
      <c r="Q526" s="7"/>
      <c r="R526" s="10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10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19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10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  <c r="FS526" s="7"/>
      <c r="FT526" s="7"/>
      <c r="FU526" s="7"/>
      <c r="FV526" s="7"/>
      <c r="FW526" s="7"/>
      <c r="FX526" s="10"/>
      <c r="FY526" s="10"/>
      <c r="FZ526" s="10"/>
      <c r="GA526" s="10"/>
      <c r="GB526" s="10"/>
      <c r="GC526" s="10"/>
      <c r="GD526" s="10"/>
      <c r="GE526" s="10"/>
      <c r="GF526" s="10"/>
      <c r="GG526" s="10"/>
      <c r="GH526" s="10"/>
      <c r="GI526" s="10"/>
      <c r="GJ526" s="10"/>
      <c r="GK526" s="10"/>
      <c r="GL526" s="10"/>
      <c r="GM526" s="10"/>
      <c r="GN526" s="10"/>
      <c r="GO526" s="10"/>
      <c r="GP526" s="10"/>
    </row>
    <row r="527" spans="1:198" ht="13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37"/>
      <c r="L527" s="7"/>
      <c r="M527" s="7"/>
      <c r="N527" s="7"/>
      <c r="O527" s="7"/>
      <c r="P527" s="7"/>
      <c r="Q527" s="7"/>
      <c r="R527" s="10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10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19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10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10"/>
      <c r="FY527" s="10"/>
      <c r="FZ527" s="10"/>
      <c r="GA527" s="10"/>
      <c r="GB527" s="10"/>
      <c r="GC527" s="10"/>
      <c r="GD527" s="10"/>
      <c r="GE527" s="10"/>
      <c r="GF527" s="10"/>
      <c r="GG527" s="10"/>
      <c r="GH527" s="10"/>
      <c r="GI527" s="10"/>
      <c r="GJ527" s="10"/>
      <c r="GK527" s="10"/>
      <c r="GL527" s="10"/>
      <c r="GM527" s="10"/>
      <c r="GN527" s="10"/>
      <c r="GO527" s="10"/>
      <c r="GP527" s="10"/>
    </row>
    <row r="528" spans="1:198" ht="13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37"/>
      <c r="L528" s="7"/>
      <c r="M528" s="7"/>
      <c r="N528" s="7"/>
      <c r="O528" s="7"/>
      <c r="P528" s="7"/>
      <c r="Q528" s="7"/>
      <c r="R528" s="10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10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19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10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  <c r="FS528" s="7"/>
      <c r="FT528" s="7"/>
      <c r="FU528" s="7"/>
      <c r="FV528" s="7"/>
      <c r="FW528" s="7"/>
      <c r="FX528" s="10"/>
      <c r="FY528" s="10"/>
      <c r="FZ528" s="10"/>
      <c r="GA528" s="10"/>
      <c r="GB528" s="10"/>
      <c r="GC528" s="10"/>
      <c r="GD528" s="10"/>
      <c r="GE528" s="10"/>
      <c r="GF528" s="10"/>
      <c r="GG528" s="10"/>
      <c r="GH528" s="10"/>
      <c r="GI528" s="10"/>
      <c r="GJ528" s="10"/>
      <c r="GK528" s="10"/>
      <c r="GL528" s="10"/>
      <c r="GM528" s="10"/>
      <c r="GN528" s="10"/>
      <c r="GO528" s="10"/>
      <c r="GP528" s="10"/>
    </row>
    <row r="529" spans="1:198" ht="13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37"/>
      <c r="L529" s="7"/>
      <c r="M529" s="7"/>
      <c r="N529" s="7"/>
      <c r="O529" s="7"/>
      <c r="P529" s="7"/>
      <c r="Q529" s="7"/>
      <c r="R529" s="10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10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19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10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10"/>
      <c r="FY529" s="10"/>
      <c r="FZ529" s="10"/>
      <c r="GA529" s="10"/>
      <c r="GB529" s="10"/>
      <c r="GC529" s="10"/>
      <c r="GD529" s="10"/>
      <c r="GE529" s="10"/>
      <c r="GF529" s="10"/>
      <c r="GG529" s="10"/>
      <c r="GH529" s="10"/>
      <c r="GI529" s="10"/>
      <c r="GJ529" s="10"/>
      <c r="GK529" s="10"/>
      <c r="GL529" s="10"/>
      <c r="GM529" s="10"/>
      <c r="GN529" s="10"/>
      <c r="GO529" s="10"/>
      <c r="GP529" s="10"/>
    </row>
    <row r="530" spans="1:198" ht="13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37"/>
      <c r="L530" s="7"/>
      <c r="M530" s="7"/>
      <c r="N530" s="7"/>
      <c r="O530" s="7"/>
      <c r="P530" s="7"/>
      <c r="Q530" s="7"/>
      <c r="R530" s="10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10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19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10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  <c r="FS530" s="7"/>
      <c r="FT530" s="7"/>
      <c r="FU530" s="7"/>
      <c r="FV530" s="7"/>
      <c r="FW530" s="7"/>
      <c r="FX530" s="10"/>
      <c r="FY530" s="10"/>
      <c r="FZ530" s="10"/>
      <c r="GA530" s="10"/>
      <c r="GB530" s="10"/>
      <c r="GC530" s="10"/>
      <c r="GD530" s="10"/>
      <c r="GE530" s="10"/>
      <c r="GF530" s="10"/>
      <c r="GG530" s="10"/>
      <c r="GH530" s="10"/>
      <c r="GI530" s="10"/>
      <c r="GJ530" s="10"/>
      <c r="GK530" s="10"/>
      <c r="GL530" s="10"/>
      <c r="GM530" s="10"/>
      <c r="GN530" s="10"/>
      <c r="GO530" s="10"/>
      <c r="GP530" s="10"/>
    </row>
    <row r="531" spans="1:198" ht="13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37"/>
      <c r="L531" s="7"/>
      <c r="M531" s="7"/>
      <c r="N531" s="7"/>
      <c r="O531" s="7"/>
      <c r="P531" s="7"/>
      <c r="Q531" s="7"/>
      <c r="R531" s="10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10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19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10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7"/>
      <c r="FW531" s="7"/>
      <c r="FX531" s="10"/>
      <c r="FY531" s="10"/>
      <c r="FZ531" s="10"/>
      <c r="GA531" s="10"/>
      <c r="GB531" s="10"/>
      <c r="GC531" s="10"/>
      <c r="GD531" s="10"/>
      <c r="GE531" s="10"/>
      <c r="GF531" s="10"/>
      <c r="GG531" s="10"/>
      <c r="GH531" s="10"/>
      <c r="GI531" s="10"/>
      <c r="GJ531" s="10"/>
      <c r="GK531" s="10"/>
      <c r="GL531" s="10"/>
      <c r="GM531" s="10"/>
      <c r="GN531" s="10"/>
      <c r="GO531" s="10"/>
      <c r="GP531" s="10"/>
    </row>
    <row r="532" spans="1:198" ht="13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37"/>
      <c r="L532" s="7"/>
      <c r="M532" s="7"/>
      <c r="N532" s="7"/>
      <c r="O532" s="7"/>
      <c r="P532" s="7"/>
      <c r="Q532" s="7"/>
      <c r="R532" s="10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10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19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10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7"/>
      <c r="FW532" s="7"/>
      <c r="FX532" s="10"/>
      <c r="FY532" s="10"/>
      <c r="FZ532" s="10"/>
      <c r="GA532" s="10"/>
      <c r="GB532" s="10"/>
      <c r="GC532" s="10"/>
      <c r="GD532" s="10"/>
      <c r="GE532" s="10"/>
      <c r="GF532" s="10"/>
      <c r="GG532" s="10"/>
      <c r="GH532" s="10"/>
      <c r="GI532" s="10"/>
      <c r="GJ532" s="10"/>
      <c r="GK532" s="10"/>
      <c r="GL532" s="10"/>
      <c r="GM532" s="10"/>
      <c r="GN532" s="10"/>
      <c r="GO532" s="10"/>
      <c r="GP532" s="10"/>
    </row>
    <row r="533" spans="1:198" ht="13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37"/>
      <c r="L533" s="7"/>
      <c r="M533" s="7"/>
      <c r="N533" s="7"/>
      <c r="O533" s="7"/>
      <c r="P533" s="7"/>
      <c r="Q533" s="7"/>
      <c r="R533" s="10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10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19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10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10"/>
      <c r="FY533" s="10"/>
      <c r="FZ533" s="10"/>
      <c r="GA533" s="10"/>
      <c r="GB533" s="10"/>
      <c r="GC533" s="10"/>
      <c r="GD533" s="10"/>
      <c r="GE533" s="10"/>
      <c r="GF533" s="10"/>
      <c r="GG533" s="10"/>
      <c r="GH533" s="10"/>
      <c r="GI533" s="10"/>
      <c r="GJ533" s="10"/>
      <c r="GK533" s="10"/>
      <c r="GL533" s="10"/>
      <c r="GM533" s="10"/>
      <c r="GN533" s="10"/>
      <c r="GO533" s="10"/>
      <c r="GP533" s="10"/>
    </row>
    <row r="534" spans="1:198" ht="13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37"/>
      <c r="L534" s="7"/>
      <c r="M534" s="7"/>
      <c r="N534" s="7"/>
      <c r="O534" s="7"/>
      <c r="P534" s="7"/>
      <c r="Q534" s="7"/>
      <c r="R534" s="10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10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19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10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  <c r="FS534" s="7"/>
      <c r="FT534" s="7"/>
      <c r="FU534" s="7"/>
      <c r="FV534" s="7"/>
      <c r="FW534" s="7"/>
      <c r="FX534" s="10"/>
      <c r="FY534" s="10"/>
      <c r="FZ534" s="10"/>
      <c r="GA534" s="10"/>
      <c r="GB534" s="10"/>
      <c r="GC534" s="10"/>
      <c r="GD534" s="10"/>
      <c r="GE534" s="10"/>
      <c r="GF534" s="10"/>
      <c r="GG534" s="10"/>
      <c r="GH534" s="10"/>
      <c r="GI534" s="10"/>
      <c r="GJ534" s="10"/>
      <c r="GK534" s="10"/>
      <c r="GL534" s="10"/>
      <c r="GM534" s="10"/>
      <c r="GN534" s="10"/>
      <c r="GO534" s="10"/>
      <c r="GP534" s="10"/>
    </row>
    <row r="535" spans="1:198" ht="13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37"/>
      <c r="L535" s="7"/>
      <c r="M535" s="7"/>
      <c r="N535" s="7"/>
      <c r="O535" s="7"/>
      <c r="P535" s="7"/>
      <c r="Q535" s="7"/>
      <c r="R535" s="10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10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19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10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7"/>
      <c r="FW535" s="7"/>
      <c r="FX535" s="10"/>
      <c r="FY535" s="10"/>
      <c r="FZ535" s="10"/>
      <c r="GA535" s="10"/>
      <c r="GB535" s="10"/>
      <c r="GC535" s="10"/>
      <c r="GD535" s="10"/>
      <c r="GE535" s="10"/>
      <c r="GF535" s="10"/>
      <c r="GG535" s="10"/>
      <c r="GH535" s="10"/>
      <c r="GI535" s="10"/>
      <c r="GJ535" s="10"/>
      <c r="GK535" s="10"/>
      <c r="GL535" s="10"/>
      <c r="GM535" s="10"/>
      <c r="GN535" s="10"/>
      <c r="GO535" s="10"/>
      <c r="GP535" s="10"/>
    </row>
    <row r="536" spans="1:198" ht="13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37"/>
      <c r="L536" s="7"/>
      <c r="M536" s="7"/>
      <c r="N536" s="7"/>
      <c r="O536" s="7"/>
      <c r="P536" s="7"/>
      <c r="Q536" s="7"/>
      <c r="R536" s="10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10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19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10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7"/>
      <c r="FW536" s="7"/>
      <c r="FX536" s="10"/>
      <c r="FY536" s="10"/>
      <c r="FZ536" s="10"/>
      <c r="GA536" s="10"/>
      <c r="GB536" s="10"/>
      <c r="GC536" s="10"/>
      <c r="GD536" s="10"/>
      <c r="GE536" s="10"/>
      <c r="GF536" s="10"/>
      <c r="GG536" s="10"/>
      <c r="GH536" s="10"/>
      <c r="GI536" s="10"/>
      <c r="GJ536" s="10"/>
      <c r="GK536" s="10"/>
      <c r="GL536" s="10"/>
      <c r="GM536" s="10"/>
      <c r="GN536" s="10"/>
      <c r="GO536" s="10"/>
      <c r="GP536" s="10"/>
    </row>
    <row r="537" spans="1:198" ht="13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37"/>
      <c r="L537" s="7"/>
      <c r="M537" s="7"/>
      <c r="N537" s="7"/>
      <c r="O537" s="7"/>
      <c r="P537" s="7"/>
      <c r="Q537" s="7"/>
      <c r="R537" s="10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10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19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10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10"/>
      <c r="FY537" s="10"/>
      <c r="FZ537" s="10"/>
      <c r="GA537" s="10"/>
      <c r="GB537" s="10"/>
      <c r="GC537" s="10"/>
      <c r="GD537" s="10"/>
      <c r="GE537" s="10"/>
      <c r="GF537" s="10"/>
      <c r="GG537" s="10"/>
      <c r="GH537" s="10"/>
      <c r="GI537" s="10"/>
      <c r="GJ537" s="10"/>
      <c r="GK537" s="10"/>
      <c r="GL537" s="10"/>
      <c r="GM537" s="10"/>
      <c r="GN537" s="10"/>
      <c r="GO537" s="10"/>
      <c r="GP537" s="10"/>
    </row>
    <row r="538" spans="1:198" ht="13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37"/>
      <c r="L538" s="7"/>
      <c r="M538" s="7"/>
      <c r="N538" s="7"/>
      <c r="O538" s="7"/>
      <c r="P538" s="7"/>
      <c r="Q538" s="7"/>
      <c r="R538" s="10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10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19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10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  <c r="FS538" s="7"/>
      <c r="FT538" s="7"/>
      <c r="FU538" s="7"/>
      <c r="FV538" s="7"/>
      <c r="FW538" s="7"/>
      <c r="FX538" s="10"/>
      <c r="FY538" s="10"/>
      <c r="FZ538" s="10"/>
      <c r="GA538" s="10"/>
      <c r="GB538" s="10"/>
      <c r="GC538" s="10"/>
      <c r="GD538" s="10"/>
      <c r="GE538" s="10"/>
      <c r="GF538" s="10"/>
      <c r="GG538" s="10"/>
      <c r="GH538" s="10"/>
      <c r="GI538" s="10"/>
      <c r="GJ538" s="10"/>
      <c r="GK538" s="10"/>
      <c r="GL538" s="10"/>
      <c r="GM538" s="10"/>
      <c r="GN538" s="10"/>
      <c r="GO538" s="10"/>
      <c r="GP538" s="10"/>
    </row>
    <row r="539" spans="1:198" ht="13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37"/>
      <c r="L539" s="7"/>
      <c r="M539" s="7"/>
      <c r="N539" s="7"/>
      <c r="O539" s="7"/>
      <c r="P539" s="7"/>
      <c r="Q539" s="7"/>
      <c r="R539" s="10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10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19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10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10"/>
      <c r="FY539" s="10"/>
      <c r="FZ539" s="10"/>
      <c r="GA539" s="10"/>
      <c r="GB539" s="10"/>
      <c r="GC539" s="10"/>
      <c r="GD539" s="10"/>
      <c r="GE539" s="10"/>
      <c r="GF539" s="10"/>
      <c r="GG539" s="10"/>
      <c r="GH539" s="10"/>
      <c r="GI539" s="10"/>
      <c r="GJ539" s="10"/>
      <c r="GK539" s="10"/>
      <c r="GL539" s="10"/>
      <c r="GM539" s="10"/>
      <c r="GN539" s="10"/>
      <c r="GO539" s="10"/>
      <c r="GP539" s="10"/>
    </row>
    <row r="540" spans="1:198" ht="13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37"/>
      <c r="L540" s="7"/>
      <c r="M540" s="7"/>
      <c r="N540" s="7"/>
      <c r="O540" s="7"/>
      <c r="P540" s="7"/>
      <c r="Q540" s="7"/>
      <c r="R540" s="10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10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19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10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7"/>
      <c r="FU540" s="7"/>
      <c r="FV540" s="7"/>
      <c r="FW540" s="7"/>
      <c r="FX540" s="10"/>
      <c r="FY540" s="10"/>
      <c r="FZ540" s="10"/>
      <c r="GA540" s="10"/>
      <c r="GB540" s="10"/>
      <c r="GC540" s="10"/>
      <c r="GD540" s="10"/>
      <c r="GE540" s="10"/>
      <c r="GF540" s="10"/>
      <c r="GG540" s="10"/>
      <c r="GH540" s="10"/>
      <c r="GI540" s="10"/>
      <c r="GJ540" s="10"/>
      <c r="GK540" s="10"/>
      <c r="GL540" s="10"/>
      <c r="GM540" s="10"/>
      <c r="GN540" s="10"/>
      <c r="GO540" s="10"/>
      <c r="GP540" s="10"/>
    </row>
    <row r="541" spans="1:198" ht="13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37"/>
      <c r="L541" s="7"/>
      <c r="M541" s="7"/>
      <c r="N541" s="7"/>
      <c r="O541" s="7"/>
      <c r="P541" s="7"/>
      <c r="Q541" s="7"/>
      <c r="R541" s="10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10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19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10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10"/>
      <c r="FY541" s="10"/>
      <c r="FZ541" s="10"/>
      <c r="GA541" s="10"/>
      <c r="GB541" s="10"/>
      <c r="GC541" s="10"/>
      <c r="GD541" s="10"/>
      <c r="GE541" s="10"/>
      <c r="GF541" s="10"/>
      <c r="GG541" s="10"/>
      <c r="GH541" s="10"/>
      <c r="GI541" s="10"/>
      <c r="GJ541" s="10"/>
      <c r="GK541" s="10"/>
      <c r="GL541" s="10"/>
      <c r="GM541" s="10"/>
      <c r="GN541" s="10"/>
      <c r="GO541" s="10"/>
      <c r="GP541" s="10"/>
    </row>
    <row r="542" spans="1:198" ht="13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37"/>
      <c r="L542" s="7"/>
      <c r="M542" s="7"/>
      <c r="N542" s="7"/>
      <c r="O542" s="7"/>
      <c r="P542" s="7"/>
      <c r="Q542" s="7"/>
      <c r="R542" s="10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10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19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10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7"/>
      <c r="FW542" s="7"/>
      <c r="FX542" s="10"/>
      <c r="FY542" s="10"/>
      <c r="FZ542" s="10"/>
      <c r="GA542" s="10"/>
      <c r="GB542" s="10"/>
      <c r="GC542" s="10"/>
      <c r="GD542" s="10"/>
      <c r="GE542" s="10"/>
      <c r="GF542" s="10"/>
      <c r="GG542" s="10"/>
      <c r="GH542" s="10"/>
      <c r="GI542" s="10"/>
      <c r="GJ542" s="10"/>
      <c r="GK542" s="10"/>
      <c r="GL542" s="10"/>
      <c r="GM542" s="10"/>
      <c r="GN542" s="10"/>
      <c r="GO542" s="10"/>
      <c r="GP542" s="10"/>
    </row>
    <row r="543" spans="1:198" ht="13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37"/>
      <c r="L543" s="7"/>
      <c r="M543" s="7"/>
      <c r="N543" s="7"/>
      <c r="O543" s="7"/>
      <c r="P543" s="7"/>
      <c r="Q543" s="7"/>
      <c r="R543" s="10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10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19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10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10"/>
      <c r="FY543" s="10"/>
      <c r="FZ543" s="10"/>
      <c r="GA543" s="10"/>
      <c r="GB543" s="10"/>
      <c r="GC543" s="10"/>
      <c r="GD543" s="10"/>
      <c r="GE543" s="10"/>
      <c r="GF543" s="10"/>
      <c r="GG543" s="10"/>
      <c r="GH543" s="10"/>
      <c r="GI543" s="10"/>
      <c r="GJ543" s="10"/>
      <c r="GK543" s="10"/>
      <c r="GL543" s="10"/>
      <c r="GM543" s="10"/>
      <c r="GN543" s="10"/>
      <c r="GO543" s="10"/>
      <c r="GP543" s="10"/>
    </row>
    <row r="544" spans="1:198" ht="13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37"/>
      <c r="L544" s="7"/>
      <c r="M544" s="7"/>
      <c r="N544" s="7"/>
      <c r="O544" s="7"/>
      <c r="P544" s="7"/>
      <c r="Q544" s="7"/>
      <c r="R544" s="10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10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19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10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10"/>
      <c r="FY544" s="10"/>
      <c r="FZ544" s="10"/>
      <c r="GA544" s="10"/>
      <c r="GB544" s="10"/>
      <c r="GC544" s="10"/>
      <c r="GD544" s="10"/>
      <c r="GE544" s="10"/>
      <c r="GF544" s="10"/>
      <c r="GG544" s="10"/>
      <c r="GH544" s="10"/>
      <c r="GI544" s="10"/>
      <c r="GJ544" s="10"/>
      <c r="GK544" s="10"/>
      <c r="GL544" s="10"/>
      <c r="GM544" s="10"/>
      <c r="GN544" s="10"/>
      <c r="GO544" s="10"/>
      <c r="GP544" s="10"/>
    </row>
    <row r="545" spans="1:198" ht="13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37"/>
      <c r="L545" s="7"/>
      <c r="M545" s="7"/>
      <c r="N545" s="7"/>
      <c r="O545" s="7"/>
      <c r="P545" s="7"/>
      <c r="Q545" s="7"/>
      <c r="R545" s="10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10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19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10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10"/>
      <c r="FY545" s="10"/>
      <c r="FZ545" s="10"/>
      <c r="GA545" s="10"/>
      <c r="GB545" s="10"/>
      <c r="GC545" s="10"/>
      <c r="GD545" s="10"/>
      <c r="GE545" s="10"/>
      <c r="GF545" s="10"/>
      <c r="GG545" s="10"/>
      <c r="GH545" s="10"/>
      <c r="GI545" s="10"/>
      <c r="GJ545" s="10"/>
      <c r="GK545" s="10"/>
      <c r="GL545" s="10"/>
      <c r="GM545" s="10"/>
      <c r="GN545" s="10"/>
      <c r="GO545" s="10"/>
      <c r="GP545" s="10"/>
    </row>
    <row r="546" spans="1:198" ht="13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37"/>
      <c r="L546" s="7"/>
      <c r="M546" s="7"/>
      <c r="N546" s="7"/>
      <c r="O546" s="7"/>
      <c r="P546" s="7"/>
      <c r="Q546" s="7"/>
      <c r="R546" s="10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10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19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10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10"/>
      <c r="FY546" s="10"/>
      <c r="FZ546" s="10"/>
      <c r="GA546" s="10"/>
      <c r="GB546" s="10"/>
      <c r="GC546" s="10"/>
      <c r="GD546" s="10"/>
      <c r="GE546" s="10"/>
      <c r="GF546" s="10"/>
      <c r="GG546" s="10"/>
      <c r="GH546" s="10"/>
      <c r="GI546" s="10"/>
      <c r="GJ546" s="10"/>
      <c r="GK546" s="10"/>
      <c r="GL546" s="10"/>
      <c r="GM546" s="10"/>
      <c r="GN546" s="10"/>
      <c r="GO546" s="10"/>
      <c r="GP546" s="10"/>
    </row>
    <row r="547" spans="1:198" ht="13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37"/>
      <c r="L547" s="7"/>
      <c r="M547" s="7"/>
      <c r="N547" s="7"/>
      <c r="O547" s="7"/>
      <c r="P547" s="7"/>
      <c r="Q547" s="7"/>
      <c r="R547" s="10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10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19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10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7"/>
      <c r="FW547" s="7"/>
      <c r="FX547" s="10"/>
      <c r="FY547" s="10"/>
      <c r="FZ547" s="10"/>
      <c r="GA547" s="10"/>
      <c r="GB547" s="10"/>
      <c r="GC547" s="10"/>
      <c r="GD547" s="10"/>
      <c r="GE547" s="10"/>
      <c r="GF547" s="10"/>
      <c r="GG547" s="10"/>
      <c r="GH547" s="10"/>
      <c r="GI547" s="10"/>
      <c r="GJ547" s="10"/>
      <c r="GK547" s="10"/>
      <c r="GL547" s="10"/>
      <c r="GM547" s="10"/>
      <c r="GN547" s="10"/>
      <c r="GO547" s="10"/>
      <c r="GP547" s="10"/>
    </row>
    <row r="548" spans="1:198" ht="13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37"/>
      <c r="L548" s="7"/>
      <c r="M548" s="7"/>
      <c r="N548" s="7"/>
      <c r="O548" s="7"/>
      <c r="P548" s="7"/>
      <c r="Q548" s="7"/>
      <c r="R548" s="10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10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19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10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  <c r="FS548" s="7"/>
      <c r="FT548" s="7"/>
      <c r="FU548" s="7"/>
      <c r="FV548" s="7"/>
      <c r="FW548" s="7"/>
      <c r="FX548" s="10"/>
      <c r="FY548" s="10"/>
      <c r="FZ548" s="10"/>
      <c r="GA548" s="10"/>
      <c r="GB548" s="10"/>
      <c r="GC548" s="10"/>
      <c r="GD548" s="10"/>
      <c r="GE548" s="10"/>
      <c r="GF548" s="10"/>
      <c r="GG548" s="10"/>
      <c r="GH548" s="10"/>
      <c r="GI548" s="10"/>
      <c r="GJ548" s="10"/>
      <c r="GK548" s="10"/>
      <c r="GL548" s="10"/>
      <c r="GM548" s="10"/>
      <c r="GN548" s="10"/>
      <c r="GO548" s="10"/>
      <c r="GP548" s="10"/>
    </row>
    <row r="549" spans="1:198" ht="13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37"/>
      <c r="L549" s="7"/>
      <c r="M549" s="7"/>
      <c r="N549" s="7"/>
      <c r="O549" s="7"/>
      <c r="P549" s="7"/>
      <c r="Q549" s="7"/>
      <c r="R549" s="10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10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19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10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7"/>
      <c r="FW549" s="7"/>
      <c r="FX549" s="10"/>
      <c r="FY549" s="10"/>
      <c r="FZ549" s="10"/>
      <c r="GA549" s="10"/>
      <c r="GB549" s="10"/>
      <c r="GC549" s="10"/>
      <c r="GD549" s="10"/>
      <c r="GE549" s="10"/>
      <c r="GF549" s="10"/>
      <c r="GG549" s="10"/>
      <c r="GH549" s="10"/>
      <c r="GI549" s="10"/>
      <c r="GJ549" s="10"/>
      <c r="GK549" s="10"/>
      <c r="GL549" s="10"/>
      <c r="GM549" s="10"/>
      <c r="GN549" s="10"/>
      <c r="GO549" s="10"/>
      <c r="GP549" s="10"/>
    </row>
    <row r="550" spans="1:198" ht="13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37"/>
      <c r="L550" s="7"/>
      <c r="M550" s="7"/>
      <c r="N550" s="7"/>
      <c r="O550" s="7"/>
      <c r="P550" s="7"/>
      <c r="Q550" s="7"/>
      <c r="R550" s="10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10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19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10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  <c r="FS550" s="7"/>
      <c r="FT550" s="7"/>
      <c r="FU550" s="7"/>
      <c r="FV550" s="7"/>
      <c r="FW550" s="7"/>
      <c r="FX550" s="10"/>
      <c r="FY550" s="10"/>
      <c r="FZ550" s="10"/>
      <c r="GA550" s="10"/>
      <c r="GB550" s="10"/>
      <c r="GC550" s="10"/>
      <c r="GD550" s="10"/>
      <c r="GE550" s="10"/>
      <c r="GF550" s="10"/>
      <c r="GG550" s="10"/>
      <c r="GH550" s="10"/>
      <c r="GI550" s="10"/>
      <c r="GJ550" s="10"/>
      <c r="GK550" s="10"/>
      <c r="GL550" s="10"/>
      <c r="GM550" s="10"/>
      <c r="GN550" s="10"/>
      <c r="GO550" s="10"/>
      <c r="GP550" s="10"/>
    </row>
    <row r="551" spans="1:198" ht="13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37"/>
      <c r="L551" s="7"/>
      <c r="M551" s="7"/>
      <c r="N551" s="7"/>
      <c r="O551" s="7"/>
      <c r="P551" s="7"/>
      <c r="Q551" s="7"/>
      <c r="R551" s="10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10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19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10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7"/>
      <c r="FW551" s="7"/>
      <c r="FX551" s="10"/>
      <c r="FY551" s="10"/>
      <c r="FZ551" s="10"/>
      <c r="GA551" s="10"/>
      <c r="GB551" s="10"/>
      <c r="GC551" s="10"/>
      <c r="GD551" s="10"/>
      <c r="GE551" s="10"/>
      <c r="GF551" s="10"/>
      <c r="GG551" s="10"/>
      <c r="GH551" s="10"/>
      <c r="GI551" s="10"/>
      <c r="GJ551" s="10"/>
      <c r="GK551" s="10"/>
      <c r="GL551" s="10"/>
      <c r="GM551" s="10"/>
      <c r="GN551" s="10"/>
      <c r="GO551" s="10"/>
      <c r="GP551" s="10"/>
    </row>
    <row r="552" spans="1:198" ht="13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37"/>
      <c r="L552" s="7"/>
      <c r="M552" s="7"/>
      <c r="N552" s="7"/>
      <c r="O552" s="7"/>
      <c r="P552" s="7"/>
      <c r="Q552" s="7"/>
      <c r="R552" s="10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10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19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10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  <c r="FS552" s="7"/>
      <c r="FT552" s="7"/>
      <c r="FU552" s="7"/>
      <c r="FV552" s="7"/>
      <c r="FW552" s="7"/>
      <c r="FX552" s="10"/>
      <c r="FY552" s="10"/>
      <c r="FZ552" s="10"/>
      <c r="GA552" s="10"/>
      <c r="GB552" s="10"/>
      <c r="GC552" s="10"/>
      <c r="GD552" s="10"/>
      <c r="GE552" s="10"/>
      <c r="GF552" s="10"/>
      <c r="GG552" s="10"/>
      <c r="GH552" s="10"/>
      <c r="GI552" s="10"/>
      <c r="GJ552" s="10"/>
      <c r="GK552" s="10"/>
      <c r="GL552" s="10"/>
      <c r="GM552" s="10"/>
      <c r="GN552" s="10"/>
      <c r="GO552" s="10"/>
      <c r="GP552" s="10"/>
    </row>
    <row r="553" spans="1:198" ht="13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37"/>
      <c r="L553" s="7"/>
      <c r="M553" s="7"/>
      <c r="N553" s="7"/>
      <c r="O553" s="7"/>
      <c r="P553" s="7"/>
      <c r="Q553" s="7"/>
      <c r="R553" s="10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10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19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10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7"/>
      <c r="FW553" s="7"/>
      <c r="FX553" s="10"/>
      <c r="FY553" s="10"/>
      <c r="FZ553" s="10"/>
      <c r="GA553" s="10"/>
      <c r="GB553" s="10"/>
      <c r="GC553" s="10"/>
      <c r="GD553" s="10"/>
      <c r="GE553" s="10"/>
      <c r="GF553" s="10"/>
      <c r="GG553" s="10"/>
      <c r="GH553" s="10"/>
      <c r="GI553" s="10"/>
      <c r="GJ553" s="10"/>
      <c r="GK553" s="10"/>
      <c r="GL553" s="10"/>
      <c r="GM553" s="10"/>
      <c r="GN553" s="10"/>
      <c r="GO553" s="10"/>
      <c r="GP553" s="10"/>
    </row>
    <row r="554" spans="1:198" ht="13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37"/>
      <c r="L554" s="7"/>
      <c r="M554" s="7"/>
      <c r="N554" s="7"/>
      <c r="O554" s="7"/>
      <c r="P554" s="7"/>
      <c r="Q554" s="7"/>
      <c r="R554" s="10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10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19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10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  <c r="FS554" s="7"/>
      <c r="FT554" s="7"/>
      <c r="FU554" s="7"/>
      <c r="FV554" s="7"/>
      <c r="FW554" s="7"/>
      <c r="FX554" s="10"/>
      <c r="FY554" s="10"/>
      <c r="FZ554" s="10"/>
      <c r="GA554" s="10"/>
      <c r="GB554" s="10"/>
      <c r="GC554" s="10"/>
      <c r="GD554" s="10"/>
      <c r="GE554" s="10"/>
      <c r="GF554" s="10"/>
      <c r="GG554" s="10"/>
      <c r="GH554" s="10"/>
      <c r="GI554" s="10"/>
      <c r="GJ554" s="10"/>
      <c r="GK554" s="10"/>
      <c r="GL554" s="10"/>
      <c r="GM554" s="10"/>
      <c r="GN554" s="10"/>
      <c r="GO554" s="10"/>
      <c r="GP554" s="10"/>
    </row>
    <row r="555" spans="1:198" ht="13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37"/>
      <c r="L555" s="7"/>
      <c r="M555" s="7"/>
      <c r="N555" s="7"/>
      <c r="O555" s="7"/>
      <c r="P555" s="7"/>
      <c r="Q555" s="7"/>
      <c r="R555" s="10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10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19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10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7"/>
      <c r="FW555" s="7"/>
      <c r="FX555" s="10"/>
      <c r="FY555" s="10"/>
      <c r="FZ555" s="10"/>
      <c r="GA555" s="10"/>
      <c r="GB555" s="10"/>
      <c r="GC555" s="10"/>
      <c r="GD555" s="10"/>
      <c r="GE555" s="10"/>
      <c r="GF555" s="10"/>
      <c r="GG555" s="10"/>
      <c r="GH555" s="10"/>
      <c r="GI555" s="10"/>
      <c r="GJ555" s="10"/>
      <c r="GK555" s="10"/>
      <c r="GL555" s="10"/>
      <c r="GM555" s="10"/>
      <c r="GN555" s="10"/>
      <c r="GO555" s="10"/>
      <c r="GP555" s="10"/>
    </row>
    <row r="556" spans="1:198" ht="13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37"/>
      <c r="L556" s="7"/>
      <c r="M556" s="7"/>
      <c r="N556" s="7"/>
      <c r="O556" s="7"/>
      <c r="P556" s="7"/>
      <c r="Q556" s="7"/>
      <c r="R556" s="10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10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19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10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  <c r="FS556" s="7"/>
      <c r="FT556" s="7"/>
      <c r="FU556" s="7"/>
      <c r="FV556" s="7"/>
      <c r="FW556" s="7"/>
      <c r="FX556" s="10"/>
      <c r="FY556" s="10"/>
      <c r="FZ556" s="10"/>
      <c r="GA556" s="10"/>
      <c r="GB556" s="10"/>
      <c r="GC556" s="10"/>
      <c r="GD556" s="10"/>
      <c r="GE556" s="10"/>
      <c r="GF556" s="10"/>
      <c r="GG556" s="10"/>
      <c r="GH556" s="10"/>
      <c r="GI556" s="10"/>
      <c r="GJ556" s="10"/>
      <c r="GK556" s="10"/>
      <c r="GL556" s="10"/>
      <c r="GM556" s="10"/>
      <c r="GN556" s="10"/>
      <c r="GO556" s="10"/>
      <c r="GP556" s="10"/>
    </row>
    <row r="557" spans="1:198" ht="13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37"/>
      <c r="L557" s="7"/>
      <c r="M557" s="7"/>
      <c r="N557" s="7"/>
      <c r="O557" s="7"/>
      <c r="P557" s="7"/>
      <c r="Q557" s="7"/>
      <c r="R557" s="10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10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19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10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7"/>
      <c r="FW557" s="7"/>
      <c r="FX557" s="10"/>
      <c r="FY557" s="10"/>
      <c r="FZ557" s="10"/>
      <c r="GA557" s="10"/>
      <c r="GB557" s="10"/>
      <c r="GC557" s="10"/>
      <c r="GD557" s="10"/>
      <c r="GE557" s="10"/>
      <c r="GF557" s="10"/>
      <c r="GG557" s="10"/>
      <c r="GH557" s="10"/>
      <c r="GI557" s="10"/>
      <c r="GJ557" s="10"/>
      <c r="GK557" s="10"/>
      <c r="GL557" s="10"/>
      <c r="GM557" s="10"/>
      <c r="GN557" s="10"/>
      <c r="GO557" s="10"/>
      <c r="GP557" s="10"/>
    </row>
    <row r="558" spans="1:198" ht="13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37"/>
      <c r="L558" s="7"/>
      <c r="M558" s="7"/>
      <c r="N558" s="7"/>
      <c r="O558" s="7"/>
      <c r="P558" s="7"/>
      <c r="Q558" s="7"/>
      <c r="R558" s="10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10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19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10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  <c r="FS558" s="7"/>
      <c r="FT558" s="7"/>
      <c r="FU558" s="7"/>
      <c r="FV558" s="7"/>
      <c r="FW558" s="7"/>
      <c r="FX558" s="10"/>
      <c r="FY558" s="10"/>
      <c r="FZ558" s="10"/>
      <c r="GA558" s="10"/>
      <c r="GB558" s="10"/>
      <c r="GC558" s="10"/>
      <c r="GD558" s="10"/>
      <c r="GE558" s="10"/>
      <c r="GF558" s="10"/>
      <c r="GG558" s="10"/>
      <c r="GH558" s="10"/>
      <c r="GI558" s="10"/>
      <c r="GJ558" s="10"/>
      <c r="GK558" s="10"/>
      <c r="GL558" s="10"/>
      <c r="GM558" s="10"/>
      <c r="GN558" s="10"/>
      <c r="GO558" s="10"/>
      <c r="GP558" s="10"/>
    </row>
    <row r="559" spans="1:198" ht="13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37"/>
      <c r="L559" s="7"/>
      <c r="M559" s="7"/>
      <c r="N559" s="7"/>
      <c r="O559" s="7"/>
      <c r="P559" s="7"/>
      <c r="Q559" s="7"/>
      <c r="R559" s="10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10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19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10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10"/>
      <c r="FY559" s="10"/>
      <c r="FZ559" s="10"/>
      <c r="GA559" s="10"/>
      <c r="GB559" s="10"/>
      <c r="GC559" s="10"/>
      <c r="GD559" s="10"/>
      <c r="GE559" s="10"/>
      <c r="GF559" s="10"/>
      <c r="GG559" s="10"/>
      <c r="GH559" s="10"/>
      <c r="GI559" s="10"/>
      <c r="GJ559" s="10"/>
      <c r="GK559" s="10"/>
      <c r="GL559" s="10"/>
      <c r="GM559" s="10"/>
      <c r="GN559" s="10"/>
      <c r="GO559" s="10"/>
      <c r="GP559" s="10"/>
    </row>
    <row r="560" spans="1:198" ht="13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37"/>
      <c r="L560" s="7"/>
      <c r="M560" s="7"/>
      <c r="N560" s="7"/>
      <c r="O560" s="7"/>
      <c r="P560" s="7"/>
      <c r="Q560" s="7"/>
      <c r="R560" s="10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10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19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10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  <c r="FS560" s="7"/>
      <c r="FT560" s="7"/>
      <c r="FU560" s="7"/>
      <c r="FV560" s="7"/>
      <c r="FW560" s="7"/>
      <c r="FX560" s="10"/>
      <c r="FY560" s="10"/>
      <c r="FZ560" s="10"/>
      <c r="GA560" s="10"/>
      <c r="GB560" s="10"/>
      <c r="GC560" s="10"/>
      <c r="GD560" s="10"/>
      <c r="GE560" s="10"/>
      <c r="GF560" s="10"/>
      <c r="GG560" s="10"/>
      <c r="GH560" s="10"/>
      <c r="GI560" s="10"/>
      <c r="GJ560" s="10"/>
      <c r="GK560" s="10"/>
      <c r="GL560" s="10"/>
      <c r="GM560" s="10"/>
      <c r="GN560" s="10"/>
      <c r="GO560" s="10"/>
      <c r="GP560" s="10"/>
    </row>
    <row r="561" spans="1:198" ht="13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37"/>
      <c r="L561" s="7"/>
      <c r="M561" s="7"/>
      <c r="N561" s="7"/>
      <c r="O561" s="7"/>
      <c r="P561" s="7"/>
      <c r="Q561" s="7"/>
      <c r="R561" s="10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10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19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10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10"/>
      <c r="FY561" s="10"/>
      <c r="FZ561" s="10"/>
      <c r="GA561" s="10"/>
      <c r="GB561" s="10"/>
      <c r="GC561" s="10"/>
      <c r="GD561" s="10"/>
      <c r="GE561" s="10"/>
      <c r="GF561" s="10"/>
      <c r="GG561" s="10"/>
      <c r="GH561" s="10"/>
      <c r="GI561" s="10"/>
      <c r="GJ561" s="10"/>
      <c r="GK561" s="10"/>
      <c r="GL561" s="10"/>
      <c r="GM561" s="10"/>
      <c r="GN561" s="10"/>
      <c r="GO561" s="10"/>
      <c r="GP561" s="10"/>
    </row>
    <row r="562" spans="1:198" ht="13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37"/>
      <c r="L562" s="7"/>
      <c r="M562" s="7"/>
      <c r="N562" s="7"/>
      <c r="O562" s="7"/>
      <c r="P562" s="7"/>
      <c r="Q562" s="7"/>
      <c r="R562" s="10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10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19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10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7"/>
      <c r="FU562" s="7"/>
      <c r="FV562" s="7"/>
      <c r="FW562" s="7"/>
      <c r="FX562" s="10"/>
      <c r="FY562" s="10"/>
      <c r="FZ562" s="10"/>
      <c r="GA562" s="10"/>
      <c r="GB562" s="10"/>
      <c r="GC562" s="10"/>
      <c r="GD562" s="10"/>
      <c r="GE562" s="10"/>
      <c r="GF562" s="10"/>
      <c r="GG562" s="10"/>
      <c r="GH562" s="10"/>
      <c r="GI562" s="10"/>
      <c r="GJ562" s="10"/>
      <c r="GK562" s="10"/>
      <c r="GL562" s="10"/>
      <c r="GM562" s="10"/>
      <c r="GN562" s="10"/>
      <c r="GO562" s="10"/>
      <c r="GP562" s="10"/>
    </row>
    <row r="563" spans="1:198" ht="13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37"/>
      <c r="L563" s="7"/>
      <c r="M563" s="7"/>
      <c r="N563" s="7"/>
      <c r="O563" s="7"/>
      <c r="P563" s="7"/>
      <c r="Q563" s="7"/>
      <c r="R563" s="10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10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19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10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10"/>
      <c r="FY563" s="10"/>
      <c r="FZ563" s="10"/>
      <c r="GA563" s="10"/>
      <c r="GB563" s="10"/>
      <c r="GC563" s="10"/>
      <c r="GD563" s="10"/>
      <c r="GE563" s="10"/>
      <c r="GF563" s="10"/>
      <c r="GG563" s="10"/>
      <c r="GH563" s="10"/>
      <c r="GI563" s="10"/>
      <c r="GJ563" s="10"/>
      <c r="GK563" s="10"/>
      <c r="GL563" s="10"/>
      <c r="GM563" s="10"/>
      <c r="GN563" s="10"/>
      <c r="GO563" s="10"/>
      <c r="GP563" s="10"/>
    </row>
    <row r="564" spans="1:198" ht="13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37"/>
      <c r="L564" s="7"/>
      <c r="M564" s="7"/>
      <c r="N564" s="7"/>
      <c r="O564" s="7"/>
      <c r="P564" s="7"/>
      <c r="Q564" s="7"/>
      <c r="R564" s="10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10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19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10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  <c r="FS564" s="7"/>
      <c r="FT564" s="7"/>
      <c r="FU564" s="7"/>
      <c r="FV564" s="7"/>
      <c r="FW564" s="7"/>
      <c r="FX564" s="10"/>
      <c r="FY564" s="10"/>
      <c r="FZ564" s="10"/>
      <c r="GA564" s="10"/>
      <c r="GB564" s="10"/>
      <c r="GC564" s="10"/>
      <c r="GD564" s="10"/>
      <c r="GE564" s="10"/>
      <c r="GF564" s="10"/>
      <c r="GG564" s="10"/>
      <c r="GH564" s="10"/>
      <c r="GI564" s="10"/>
      <c r="GJ564" s="10"/>
      <c r="GK564" s="10"/>
      <c r="GL564" s="10"/>
      <c r="GM564" s="10"/>
      <c r="GN564" s="10"/>
      <c r="GO564" s="10"/>
      <c r="GP564" s="10"/>
    </row>
    <row r="565" spans="1:198" ht="13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37"/>
      <c r="L565" s="7"/>
      <c r="M565" s="7"/>
      <c r="N565" s="7"/>
      <c r="O565" s="7"/>
      <c r="P565" s="7"/>
      <c r="Q565" s="7"/>
      <c r="R565" s="10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10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19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10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7"/>
      <c r="FW565" s="7"/>
      <c r="FX565" s="10"/>
      <c r="FY565" s="10"/>
      <c r="FZ565" s="10"/>
      <c r="GA565" s="10"/>
      <c r="GB565" s="10"/>
      <c r="GC565" s="10"/>
      <c r="GD565" s="10"/>
      <c r="GE565" s="10"/>
      <c r="GF565" s="10"/>
      <c r="GG565" s="10"/>
      <c r="GH565" s="10"/>
      <c r="GI565" s="10"/>
      <c r="GJ565" s="10"/>
      <c r="GK565" s="10"/>
      <c r="GL565" s="10"/>
      <c r="GM565" s="10"/>
      <c r="GN565" s="10"/>
      <c r="GO565" s="10"/>
      <c r="GP565" s="10"/>
    </row>
    <row r="566" spans="1:198" ht="13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37"/>
      <c r="L566" s="7"/>
      <c r="M566" s="7"/>
      <c r="N566" s="7"/>
      <c r="O566" s="7"/>
      <c r="P566" s="7"/>
      <c r="Q566" s="7"/>
      <c r="R566" s="10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10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19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10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  <c r="FS566" s="7"/>
      <c r="FT566" s="7"/>
      <c r="FU566" s="7"/>
      <c r="FV566" s="7"/>
      <c r="FW566" s="7"/>
      <c r="FX566" s="10"/>
      <c r="FY566" s="10"/>
      <c r="FZ566" s="10"/>
      <c r="GA566" s="10"/>
      <c r="GB566" s="10"/>
      <c r="GC566" s="10"/>
      <c r="GD566" s="10"/>
      <c r="GE566" s="10"/>
      <c r="GF566" s="10"/>
      <c r="GG566" s="10"/>
      <c r="GH566" s="10"/>
      <c r="GI566" s="10"/>
      <c r="GJ566" s="10"/>
      <c r="GK566" s="10"/>
      <c r="GL566" s="10"/>
      <c r="GM566" s="10"/>
      <c r="GN566" s="10"/>
      <c r="GO566" s="10"/>
      <c r="GP566" s="10"/>
    </row>
    <row r="567" spans="1:198" ht="13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37"/>
      <c r="L567" s="7"/>
      <c r="M567" s="7"/>
      <c r="N567" s="7"/>
      <c r="O567" s="7"/>
      <c r="P567" s="7"/>
      <c r="Q567" s="7"/>
      <c r="R567" s="10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10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19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10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7"/>
      <c r="FW567" s="7"/>
      <c r="FX567" s="10"/>
      <c r="FY567" s="10"/>
      <c r="FZ567" s="10"/>
      <c r="GA567" s="10"/>
      <c r="GB567" s="10"/>
      <c r="GC567" s="10"/>
      <c r="GD567" s="10"/>
      <c r="GE567" s="10"/>
      <c r="GF567" s="10"/>
      <c r="GG567" s="10"/>
      <c r="GH567" s="10"/>
      <c r="GI567" s="10"/>
      <c r="GJ567" s="10"/>
      <c r="GK567" s="10"/>
      <c r="GL567" s="10"/>
      <c r="GM567" s="10"/>
      <c r="GN567" s="10"/>
      <c r="GO567" s="10"/>
      <c r="GP567" s="10"/>
    </row>
    <row r="568" spans="1:198" ht="13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37"/>
      <c r="L568" s="7"/>
      <c r="M568" s="7"/>
      <c r="N568" s="7"/>
      <c r="O568" s="7"/>
      <c r="P568" s="7"/>
      <c r="Q568" s="7"/>
      <c r="R568" s="10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10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19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10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  <c r="FS568" s="7"/>
      <c r="FT568" s="7"/>
      <c r="FU568" s="7"/>
      <c r="FV568" s="7"/>
      <c r="FW568" s="7"/>
      <c r="FX568" s="10"/>
      <c r="FY568" s="10"/>
      <c r="FZ568" s="10"/>
      <c r="GA568" s="10"/>
      <c r="GB568" s="10"/>
      <c r="GC568" s="10"/>
      <c r="GD568" s="10"/>
      <c r="GE568" s="10"/>
      <c r="GF568" s="10"/>
      <c r="GG568" s="10"/>
      <c r="GH568" s="10"/>
      <c r="GI568" s="10"/>
      <c r="GJ568" s="10"/>
      <c r="GK568" s="10"/>
      <c r="GL568" s="10"/>
      <c r="GM568" s="10"/>
      <c r="GN568" s="10"/>
      <c r="GO568" s="10"/>
      <c r="GP568" s="10"/>
    </row>
    <row r="569" spans="1:198" ht="13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37"/>
      <c r="L569" s="7"/>
      <c r="M569" s="7"/>
      <c r="N569" s="7"/>
      <c r="O569" s="7"/>
      <c r="P569" s="7"/>
      <c r="Q569" s="7"/>
      <c r="R569" s="10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10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19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10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7"/>
      <c r="FW569" s="7"/>
      <c r="FX569" s="10"/>
      <c r="FY569" s="10"/>
      <c r="FZ569" s="10"/>
      <c r="GA569" s="10"/>
      <c r="GB569" s="10"/>
      <c r="GC569" s="10"/>
      <c r="GD569" s="10"/>
      <c r="GE569" s="10"/>
      <c r="GF569" s="10"/>
      <c r="GG569" s="10"/>
      <c r="GH569" s="10"/>
      <c r="GI569" s="10"/>
      <c r="GJ569" s="10"/>
      <c r="GK569" s="10"/>
      <c r="GL569" s="10"/>
      <c r="GM569" s="10"/>
      <c r="GN569" s="10"/>
      <c r="GO569" s="10"/>
      <c r="GP569" s="10"/>
    </row>
    <row r="570" spans="1:198" ht="13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37"/>
      <c r="L570" s="7"/>
      <c r="M570" s="7"/>
      <c r="N570" s="7"/>
      <c r="O570" s="7"/>
      <c r="P570" s="7"/>
      <c r="Q570" s="7"/>
      <c r="R570" s="10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10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19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10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7"/>
      <c r="FW570" s="7"/>
      <c r="FX570" s="10"/>
      <c r="FY570" s="10"/>
      <c r="FZ570" s="10"/>
      <c r="GA570" s="10"/>
      <c r="GB570" s="10"/>
      <c r="GC570" s="10"/>
      <c r="GD570" s="10"/>
      <c r="GE570" s="10"/>
      <c r="GF570" s="10"/>
      <c r="GG570" s="10"/>
      <c r="GH570" s="10"/>
      <c r="GI570" s="10"/>
      <c r="GJ570" s="10"/>
      <c r="GK570" s="10"/>
      <c r="GL570" s="10"/>
      <c r="GM570" s="10"/>
      <c r="GN570" s="10"/>
      <c r="GO570" s="10"/>
      <c r="GP570" s="10"/>
    </row>
    <row r="571" spans="1:198" ht="13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37"/>
      <c r="L571" s="7"/>
      <c r="M571" s="7"/>
      <c r="N571" s="7"/>
      <c r="O571" s="7"/>
      <c r="P571" s="7"/>
      <c r="Q571" s="7"/>
      <c r="R571" s="10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10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19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10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  <c r="FS571" s="7"/>
      <c r="FT571" s="7"/>
      <c r="FU571" s="7"/>
      <c r="FV571" s="7"/>
      <c r="FW571" s="7"/>
      <c r="FX571" s="10"/>
      <c r="FY571" s="10"/>
      <c r="FZ571" s="10"/>
      <c r="GA571" s="10"/>
      <c r="GB571" s="10"/>
      <c r="GC571" s="10"/>
      <c r="GD571" s="10"/>
      <c r="GE571" s="10"/>
      <c r="GF571" s="10"/>
      <c r="GG571" s="10"/>
      <c r="GH571" s="10"/>
      <c r="GI571" s="10"/>
      <c r="GJ571" s="10"/>
      <c r="GK571" s="10"/>
      <c r="GL571" s="10"/>
      <c r="GM571" s="10"/>
      <c r="GN571" s="10"/>
      <c r="GO571" s="10"/>
      <c r="GP571" s="10"/>
    </row>
    <row r="572" spans="1:198" ht="13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37"/>
      <c r="L572" s="7"/>
      <c r="M572" s="7"/>
      <c r="N572" s="7"/>
      <c r="O572" s="7"/>
      <c r="P572" s="7"/>
      <c r="Q572" s="7"/>
      <c r="R572" s="10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10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19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10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7"/>
      <c r="FW572" s="7"/>
      <c r="FX572" s="10"/>
      <c r="FY572" s="10"/>
      <c r="FZ572" s="10"/>
      <c r="GA572" s="10"/>
      <c r="GB572" s="10"/>
      <c r="GC572" s="10"/>
      <c r="GD572" s="10"/>
      <c r="GE572" s="10"/>
      <c r="GF572" s="10"/>
      <c r="GG572" s="10"/>
      <c r="GH572" s="10"/>
      <c r="GI572" s="10"/>
      <c r="GJ572" s="10"/>
      <c r="GK572" s="10"/>
      <c r="GL572" s="10"/>
      <c r="GM572" s="10"/>
      <c r="GN572" s="10"/>
      <c r="GO572" s="10"/>
      <c r="GP572" s="10"/>
    </row>
    <row r="573" spans="1:198" ht="13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37"/>
      <c r="L573" s="7"/>
      <c r="M573" s="7"/>
      <c r="N573" s="7"/>
      <c r="O573" s="7"/>
      <c r="P573" s="7"/>
      <c r="Q573" s="7"/>
      <c r="R573" s="10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10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19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10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7"/>
      <c r="FW573" s="7"/>
      <c r="FX573" s="10"/>
      <c r="FY573" s="10"/>
      <c r="FZ573" s="10"/>
      <c r="GA573" s="10"/>
      <c r="GB573" s="10"/>
      <c r="GC573" s="10"/>
      <c r="GD573" s="10"/>
      <c r="GE573" s="10"/>
      <c r="GF573" s="10"/>
      <c r="GG573" s="10"/>
      <c r="GH573" s="10"/>
      <c r="GI573" s="10"/>
      <c r="GJ573" s="10"/>
      <c r="GK573" s="10"/>
      <c r="GL573" s="10"/>
      <c r="GM573" s="10"/>
      <c r="GN573" s="10"/>
      <c r="GO573" s="10"/>
      <c r="GP573" s="10"/>
    </row>
    <row r="574" spans="1:198" ht="13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37"/>
      <c r="L574" s="7"/>
      <c r="M574" s="7"/>
      <c r="N574" s="7"/>
      <c r="O574" s="7"/>
      <c r="P574" s="7"/>
      <c r="Q574" s="7"/>
      <c r="R574" s="10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10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19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10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  <c r="FS574" s="7"/>
      <c r="FT574" s="7"/>
      <c r="FU574" s="7"/>
      <c r="FV574" s="7"/>
      <c r="FW574" s="7"/>
      <c r="FX574" s="10"/>
      <c r="FY574" s="10"/>
      <c r="FZ574" s="10"/>
      <c r="GA574" s="10"/>
      <c r="GB574" s="10"/>
      <c r="GC574" s="10"/>
      <c r="GD574" s="10"/>
      <c r="GE574" s="10"/>
      <c r="GF574" s="10"/>
      <c r="GG574" s="10"/>
      <c r="GH574" s="10"/>
      <c r="GI574" s="10"/>
      <c r="GJ574" s="10"/>
      <c r="GK574" s="10"/>
      <c r="GL574" s="10"/>
      <c r="GM574" s="10"/>
      <c r="GN574" s="10"/>
      <c r="GO574" s="10"/>
      <c r="GP574" s="10"/>
    </row>
    <row r="575" spans="1:198" ht="13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37"/>
      <c r="L575" s="7"/>
      <c r="M575" s="7"/>
      <c r="N575" s="7"/>
      <c r="O575" s="7"/>
      <c r="P575" s="7"/>
      <c r="Q575" s="7"/>
      <c r="R575" s="10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10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19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10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  <c r="FS575" s="7"/>
      <c r="FT575" s="7"/>
      <c r="FU575" s="7"/>
      <c r="FV575" s="7"/>
      <c r="FW575" s="7"/>
      <c r="FX575" s="10"/>
      <c r="FY575" s="10"/>
      <c r="FZ575" s="10"/>
      <c r="GA575" s="10"/>
      <c r="GB575" s="10"/>
      <c r="GC575" s="10"/>
      <c r="GD575" s="10"/>
      <c r="GE575" s="10"/>
      <c r="GF575" s="10"/>
      <c r="GG575" s="10"/>
      <c r="GH575" s="10"/>
      <c r="GI575" s="10"/>
      <c r="GJ575" s="10"/>
      <c r="GK575" s="10"/>
      <c r="GL575" s="10"/>
      <c r="GM575" s="10"/>
      <c r="GN575" s="10"/>
      <c r="GO575" s="10"/>
      <c r="GP575" s="10"/>
    </row>
    <row r="576" spans="1:198" ht="13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37"/>
      <c r="L576" s="7"/>
      <c r="M576" s="7"/>
      <c r="N576" s="7"/>
      <c r="O576" s="7"/>
      <c r="P576" s="7"/>
      <c r="Q576" s="7"/>
      <c r="R576" s="10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10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19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10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  <c r="FS576" s="7"/>
      <c r="FT576" s="7"/>
      <c r="FU576" s="7"/>
      <c r="FV576" s="7"/>
      <c r="FW576" s="7"/>
      <c r="FX576" s="10"/>
      <c r="FY576" s="10"/>
      <c r="FZ576" s="10"/>
      <c r="GA576" s="10"/>
      <c r="GB576" s="10"/>
      <c r="GC576" s="10"/>
      <c r="GD576" s="10"/>
      <c r="GE576" s="10"/>
      <c r="GF576" s="10"/>
      <c r="GG576" s="10"/>
      <c r="GH576" s="10"/>
      <c r="GI576" s="10"/>
      <c r="GJ576" s="10"/>
      <c r="GK576" s="10"/>
      <c r="GL576" s="10"/>
      <c r="GM576" s="10"/>
      <c r="GN576" s="10"/>
      <c r="GO576" s="10"/>
      <c r="GP576" s="10"/>
    </row>
    <row r="577" spans="1:198" ht="13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37"/>
      <c r="L577" s="7"/>
      <c r="M577" s="7"/>
      <c r="N577" s="7"/>
      <c r="O577" s="7"/>
      <c r="P577" s="7"/>
      <c r="Q577" s="7"/>
      <c r="R577" s="10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10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19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10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7"/>
      <c r="FW577" s="7"/>
      <c r="FX577" s="10"/>
      <c r="FY577" s="10"/>
      <c r="FZ577" s="10"/>
      <c r="GA577" s="10"/>
      <c r="GB577" s="10"/>
      <c r="GC577" s="10"/>
      <c r="GD577" s="10"/>
      <c r="GE577" s="10"/>
      <c r="GF577" s="10"/>
      <c r="GG577" s="10"/>
      <c r="GH577" s="10"/>
      <c r="GI577" s="10"/>
      <c r="GJ577" s="10"/>
      <c r="GK577" s="10"/>
      <c r="GL577" s="10"/>
      <c r="GM577" s="10"/>
      <c r="GN577" s="10"/>
      <c r="GO577" s="10"/>
      <c r="GP577" s="10"/>
    </row>
    <row r="578" spans="1:198" ht="13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37"/>
      <c r="L578" s="7"/>
      <c r="M578" s="7"/>
      <c r="N578" s="7"/>
      <c r="O578" s="7"/>
      <c r="P578" s="7"/>
      <c r="Q578" s="7"/>
      <c r="R578" s="10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10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19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10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  <c r="FS578" s="7"/>
      <c r="FT578" s="7"/>
      <c r="FU578" s="7"/>
      <c r="FV578" s="7"/>
      <c r="FW578" s="7"/>
      <c r="FX578" s="10"/>
      <c r="FY578" s="10"/>
      <c r="FZ578" s="10"/>
      <c r="GA578" s="10"/>
      <c r="GB578" s="10"/>
      <c r="GC578" s="10"/>
      <c r="GD578" s="10"/>
      <c r="GE578" s="10"/>
      <c r="GF578" s="10"/>
      <c r="GG578" s="10"/>
      <c r="GH578" s="10"/>
      <c r="GI578" s="10"/>
      <c r="GJ578" s="10"/>
      <c r="GK578" s="10"/>
      <c r="GL578" s="10"/>
      <c r="GM578" s="10"/>
      <c r="GN578" s="10"/>
      <c r="GO578" s="10"/>
      <c r="GP578" s="10"/>
    </row>
    <row r="579" spans="1:198" ht="13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37"/>
      <c r="L579" s="7"/>
      <c r="M579" s="7"/>
      <c r="N579" s="7"/>
      <c r="O579" s="7"/>
      <c r="P579" s="7"/>
      <c r="Q579" s="7"/>
      <c r="R579" s="10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10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19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10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7"/>
      <c r="FW579" s="7"/>
      <c r="FX579" s="10"/>
      <c r="FY579" s="10"/>
      <c r="FZ579" s="10"/>
      <c r="GA579" s="10"/>
      <c r="GB579" s="10"/>
      <c r="GC579" s="10"/>
      <c r="GD579" s="10"/>
      <c r="GE579" s="10"/>
      <c r="GF579" s="10"/>
      <c r="GG579" s="10"/>
      <c r="GH579" s="10"/>
      <c r="GI579" s="10"/>
      <c r="GJ579" s="10"/>
      <c r="GK579" s="10"/>
      <c r="GL579" s="10"/>
      <c r="GM579" s="10"/>
      <c r="GN579" s="10"/>
      <c r="GO579" s="10"/>
      <c r="GP579" s="10"/>
    </row>
    <row r="580" spans="1:198" ht="13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37"/>
      <c r="L580" s="7"/>
      <c r="M580" s="7"/>
      <c r="N580" s="7"/>
      <c r="O580" s="7"/>
      <c r="P580" s="7"/>
      <c r="Q580" s="7"/>
      <c r="R580" s="10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10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19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10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  <c r="FS580" s="7"/>
      <c r="FT580" s="7"/>
      <c r="FU580" s="7"/>
      <c r="FV580" s="7"/>
      <c r="FW580" s="7"/>
      <c r="FX580" s="10"/>
      <c r="FY580" s="10"/>
      <c r="FZ580" s="10"/>
      <c r="GA580" s="10"/>
      <c r="GB580" s="10"/>
      <c r="GC580" s="10"/>
      <c r="GD580" s="10"/>
      <c r="GE580" s="10"/>
      <c r="GF580" s="10"/>
      <c r="GG580" s="10"/>
      <c r="GH580" s="10"/>
      <c r="GI580" s="10"/>
      <c r="GJ580" s="10"/>
      <c r="GK580" s="10"/>
      <c r="GL580" s="10"/>
      <c r="GM580" s="10"/>
      <c r="GN580" s="10"/>
      <c r="GO580" s="10"/>
      <c r="GP580" s="10"/>
    </row>
    <row r="581" spans="1:198" ht="13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37"/>
      <c r="L581" s="7"/>
      <c r="M581" s="7"/>
      <c r="N581" s="7"/>
      <c r="O581" s="7"/>
      <c r="P581" s="7"/>
      <c r="Q581" s="7"/>
      <c r="R581" s="10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10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19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10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7"/>
      <c r="FW581" s="7"/>
      <c r="FX581" s="10"/>
      <c r="FY581" s="10"/>
      <c r="FZ581" s="10"/>
      <c r="GA581" s="10"/>
      <c r="GB581" s="10"/>
      <c r="GC581" s="10"/>
      <c r="GD581" s="10"/>
      <c r="GE581" s="10"/>
      <c r="GF581" s="10"/>
      <c r="GG581" s="10"/>
      <c r="GH581" s="10"/>
      <c r="GI581" s="10"/>
      <c r="GJ581" s="10"/>
      <c r="GK581" s="10"/>
      <c r="GL581" s="10"/>
      <c r="GM581" s="10"/>
      <c r="GN581" s="10"/>
      <c r="GO581" s="10"/>
      <c r="GP581" s="10"/>
    </row>
    <row r="582" spans="1:198" ht="13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37"/>
      <c r="L582" s="7"/>
      <c r="M582" s="7"/>
      <c r="N582" s="7"/>
      <c r="O582" s="7"/>
      <c r="P582" s="7"/>
      <c r="Q582" s="7"/>
      <c r="R582" s="10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10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19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10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  <c r="FS582" s="7"/>
      <c r="FT582" s="7"/>
      <c r="FU582" s="7"/>
      <c r="FV582" s="7"/>
      <c r="FW582" s="7"/>
      <c r="FX582" s="10"/>
      <c r="FY582" s="10"/>
      <c r="FZ582" s="10"/>
      <c r="GA582" s="10"/>
      <c r="GB582" s="10"/>
      <c r="GC582" s="10"/>
      <c r="GD582" s="10"/>
      <c r="GE582" s="10"/>
      <c r="GF582" s="10"/>
      <c r="GG582" s="10"/>
      <c r="GH582" s="10"/>
      <c r="GI582" s="10"/>
      <c r="GJ582" s="10"/>
      <c r="GK582" s="10"/>
      <c r="GL582" s="10"/>
      <c r="GM582" s="10"/>
      <c r="GN582" s="10"/>
      <c r="GO582" s="10"/>
      <c r="GP582" s="10"/>
    </row>
    <row r="583" spans="1:198" ht="13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37"/>
      <c r="L583" s="7"/>
      <c r="M583" s="7"/>
      <c r="N583" s="7"/>
      <c r="O583" s="7"/>
      <c r="P583" s="7"/>
      <c r="Q583" s="7"/>
      <c r="R583" s="10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10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19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10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  <c r="FS583" s="7"/>
      <c r="FT583" s="7"/>
      <c r="FU583" s="7"/>
      <c r="FV583" s="7"/>
      <c r="FW583" s="7"/>
      <c r="FX583" s="10"/>
      <c r="FY583" s="10"/>
      <c r="FZ583" s="10"/>
      <c r="GA583" s="10"/>
      <c r="GB583" s="10"/>
      <c r="GC583" s="10"/>
      <c r="GD583" s="10"/>
      <c r="GE583" s="10"/>
      <c r="GF583" s="10"/>
      <c r="GG583" s="10"/>
      <c r="GH583" s="10"/>
      <c r="GI583" s="10"/>
      <c r="GJ583" s="10"/>
      <c r="GK583" s="10"/>
      <c r="GL583" s="10"/>
      <c r="GM583" s="10"/>
      <c r="GN583" s="10"/>
      <c r="GO583" s="10"/>
      <c r="GP583" s="10"/>
    </row>
    <row r="584" spans="1:198" ht="13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37"/>
      <c r="L584" s="7"/>
      <c r="M584" s="7"/>
      <c r="N584" s="7"/>
      <c r="O584" s="7"/>
      <c r="P584" s="7"/>
      <c r="Q584" s="7"/>
      <c r="R584" s="10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10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19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10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7"/>
      <c r="FW584" s="7"/>
      <c r="FX584" s="10"/>
      <c r="FY584" s="10"/>
      <c r="FZ584" s="10"/>
      <c r="GA584" s="10"/>
      <c r="GB584" s="10"/>
      <c r="GC584" s="10"/>
      <c r="GD584" s="10"/>
      <c r="GE584" s="10"/>
      <c r="GF584" s="10"/>
      <c r="GG584" s="10"/>
      <c r="GH584" s="10"/>
      <c r="GI584" s="10"/>
      <c r="GJ584" s="10"/>
      <c r="GK584" s="10"/>
      <c r="GL584" s="10"/>
      <c r="GM584" s="10"/>
      <c r="GN584" s="10"/>
      <c r="GO584" s="10"/>
      <c r="GP584" s="10"/>
    </row>
    <row r="585" spans="1:198" ht="13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37"/>
      <c r="L585" s="7"/>
      <c r="M585" s="7"/>
      <c r="N585" s="7"/>
      <c r="O585" s="7"/>
      <c r="P585" s="7"/>
      <c r="Q585" s="7"/>
      <c r="R585" s="10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10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19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10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7"/>
      <c r="FW585" s="7"/>
      <c r="FX585" s="10"/>
      <c r="FY585" s="10"/>
      <c r="FZ585" s="10"/>
      <c r="GA585" s="10"/>
      <c r="GB585" s="10"/>
      <c r="GC585" s="10"/>
      <c r="GD585" s="10"/>
      <c r="GE585" s="10"/>
      <c r="GF585" s="10"/>
      <c r="GG585" s="10"/>
      <c r="GH585" s="10"/>
      <c r="GI585" s="10"/>
      <c r="GJ585" s="10"/>
      <c r="GK585" s="10"/>
      <c r="GL585" s="10"/>
      <c r="GM585" s="10"/>
      <c r="GN585" s="10"/>
      <c r="GO585" s="10"/>
      <c r="GP585" s="10"/>
    </row>
    <row r="586" spans="1:198" ht="13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37"/>
      <c r="L586" s="7"/>
      <c r="M586" s="7"/>
      <c r="N586" s="7"/>
      <c r="O586" s="7"/>
      <c r="P586" s="7"/>
      <c r="Q586" s="7"/>
      <c r="R586" s="10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10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19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10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  <c r="FS586" s="7"/>
      <c r="FT586" s="7"/>
      <c r="FU586" s="7"/>
      <c r="FV586" s="7"/>
      <c r="FW586" s="7"/>
      <c r="FX586" s="10"/>
      <c r="FY586" s="10"/>
      <c r="FZ586" s="10"/>
      <c r="GA586" s="10"/>
      <c r="GB586" s="10"/>
      <c r="GC586" s="10"/>
      <c r="GD586" s="10"/>
      <c r="GE586" s="10"/>
      <c r="GF586" s="10"/>
      <c r="GG586" s="10"/>
      <c r="GH586" s="10"/>
      <c r="GI586" s="10"/>
      <c r="GJ586" s="10"/>
      <c r="GK586" s="10"/>
      <c r="GL586" s="10"/>
      <c r="GM586" s="10"/>
      <c r="GN586" s="10"/>
      <c r="GO586" s="10"/>
      <c r="GP586" s="10"/>
    </row>
    <row r="587" spans="1:198" ht="13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37"/>
      <c r="L587" s="7"/>
      <c r="M587" s="7"/>
      <c r="N587" s="7"/>
      <c r="O587" s="7"/>
      <c r="P587" s="7"/>
      <c r="Q587" s="7"/>
      <c r="R587" s="10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10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19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10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7"/>
      <c r="FW587" s="7"/>
      <c r="FX587" s="10"/>
      <c r="FY587" s="10"/>
      <c r="FZ587" s="10"/>
      <c r="GA587" s="10"/>
      <c r="GB587" s="10"/>
      <c r="GC587" s="10"/>
      <c r="GD587" s="10"/>
      <c r="GE587" s="10"/>
      <c r="GF587" s="10"/>
      <c r="GG587" s="10"/>
      <c r="GH587" s="10"/>
      <c r="GI587" s="10"/>
      <c r="GJ587" s="10"/>
      <c r="GK587" s="10"/>
      <c r="GL587" s="10"/>
      <c r="GM587" s="10"/>
      <c r="GN587" s="10"/>
      <c r="GO587" s="10"/>
      <c r="GP587" s="10"/>
    </row>
    <row r="588" spans="1:198" ht="13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37"/>
      <c r="L588" s="7"/>
      <c r="M588" s="7"/>
      <c r="N588" s="7"/>
      <c r="O588" s="7"/>
      <c r="P588" s="7"/>
      <c r="Q588" s="7"/>
      <c r="R588" s="10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10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19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10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/>
      <c r="FU588" s="7"/>
      <c r="FV588" s="7"/>
      <c r="FW588" s="7"/>
      <c r="FX588" s="10"/>
      <c r="FY588" s="10"/>
      <c r="FZ588" s="10"/>
      <c r="GA588" s="10"/>
      <c r="GB588" s="10"/>
      <c r="GC588" s="10"/>
      <c r="GD588" s="10"/>
      <c r="GE588" s="10"/>
      <c r="GF588" s="10"/>
      <c r="GG588" s="10"/>
      <c r="GH588" s="10"/>
      <c r="GI588" s="10"/>
      <c r="GJ588" s="10"/>
      <c r="GK588" s="10"/>
      <c r="GL588" s="10"/>
      <c r="GM588" s="10"/>
      <c r="GN588" s="10"/>
      <c r="GO588" s="10"/>
      <c r="GP588" s="10"/>
    </row>
    <row r="589" spans="1:198" ht="13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37"/>
      <c r="L589" s="7"/>
      <c r="M589" s="7"/>
      <c r="N589" s="7"/>
      <c r="O589" s="7"/>
      <c r="P589" s="7"/>
      <c r="Q589" s="7"/>
      <c r="R589" s="10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10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19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10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  <c r="FS589" s="7"/>
      <c r="FT589" s="7"/>
      <c r="FU589" s="7"/>
      <c r="FV589" s="7"/>
      <c r="FW589" s="7"/>
      <c r="FX589" s="10"/>
      <c r="FY589" s="10"/>
      <c r="FZ589" s="10"/>
      <c r="GA589" s="10"/>
      <c r="GB589" s="10"/>
      <c r="GC589" s="10"/>
      <c r="GD589" s="10"/>
      <c r="GE589" s="10"/>
      <c r="GF589" s="10"/>
      <c r="GG589" s="10"/>
      <c r="GH589" s="10"/>
      <c r="GI589" s="10"/>
      <c r="GJ589" s="10"/>
      <c r="GK589" s="10"/>
      <c r="GL589" s="10"/>
      <c r="GM589" s="10"/>
      <c r="GN589" s="10"/>
      <c r="GO589" s="10"/>
      <c r="GP589" s="10"/>
    </row>
    <row r="590" spans="1:198" ht="13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37"/>
      <c r="L590" s="7"/>
      <c r="M590" s="7"/>
      <c r="N590" s="7"/>
      <c r="O590" s="7"/>
      <c r="P590" s="7"/>
      <c r="Q590" s="7"/>
      <c r="R590" s="10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10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19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10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  <c r="FS590" s="7"/>
      <c r="FT590" s="7"/>
      <c r="FU590" s="7"/>
      <c r="FV590" s="7"/>
      <c r="FW590" s="7"/>
      <c r="FX590" s="10"/>
      <c r="FY590" s="10"/>
      <c r="FZ590" s="10"/>
      <c r="GA590" s="10"/>
      <c r="GB590" s="10"/>
      <c r="GC590" s="10"/>
      <c r="GD590" s="10"/>
      <c r="GE590" s="10"/>
      <c r="GF590" s="10"/>
      <c r="GG590" s="10"/>
      <c r="GH590" s="10"/>
      <c r="GI590" s="10"/>
      <c r="GJ590" s="10"/>
      <c r="GK590" s="10"/>
      <c r="GL590" s="10"/>
      <c r="GM590" s="10"/>
      <c r="GN590" s="10"/>
      <c r="GO590" s="10"/>
      <c r="GP590" s="10"/>
    </row>
    <row r="591" spans="1:198" ht="13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37"/>
      <c r="L591" s="7"/>
      <c r="M591" s="7"/>
      <c r="N591" s="7"/>
      <c r="O591" s="7"/>
      <c r="P591" s="7"/>
      <c r="Q591" s="7"/>
      <c r="R591" s="10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10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19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10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7"/>
      <c r="FW591" s="7"/>
      <c r="FX591" s="10"/>
      <c r="FY591" s="10"/>
      <c r="FZ591" s="10"/>
      <c r="GA591" s="10"/>
      <c r="GB591" s="10"/>
      <c r="GC591" s="10"/>
      <c r="GD591" s="10"/>
      <c r="GE591" s="10"/>
      <c r="GF591" s="10"/>
      <c r="GG591" s="10"/>
      <c r="GH591" s="10"/>
      <c r="GI591" s="10"/>
      <c r="GJ591" s="10"/>
      <c r="GK591" s="10"/>
      <c r="GL591" s="10"/>
      <c r="GM591" s="10"/>
      <c r="GN591" s="10"/>
      <c r="GO591" s="10"/>
      <c r="GP591" s="10"/>
    </row>
    <row r="592" spans="1:198" ht="13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37"/>
      <c r="L592" s="7"/>
      <c r="M592" s="7"/>
      <c r="N592" s="7"/>
      <c r="O592" s="7"/>
      <c r="P592" s="7"/>
      <c r="Q592" s="7"/>
      <c r="R592" s="10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10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19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10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  <c r="FS592" s="7"/>
      <c r="FT592" s="7"/>
      <c r="FU592" s="7"/>
      <c r="FV592" s="7"/>
      <c r="FW592" s="7"/>
      <c r="FX592" s="10"/>
      <c r="FY592" s="10"/>
      <c r="FZ592" s="10"/>
      <c r="GA592" s="10"/>
      <c r="GB592" s="10"/>
      <c r="GC592" s="10"/>
      <c r="GD592" s="10"/>
      <c r="GE592" s="10"/>
      <c r="GF592" s="10"/>
      <c r="GG592" s="10"/>
      <c r="GH592" s="10"/>
      <c r="GI592" s="10"/>
      <c r="GJ592" s="10"/>
      <c r="GK592" s="10"/>
      <c r="GL592" s="10"/>
      <c r="GM592" s="10"/>
      <c r="GN592" s="10"/>
      <c r="GO592" s="10"/>
      <c r="GP592" s="10"/>
    </row>
    <row r="593" spans="1:198" ht="13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37"/>
      <c r="L593" s="7"/>
      <c r="M593" s="7"/>
      <c r="N593" s="7"/>
      <c r="O593" s="7"/>
      <c r="P593" s="7"/>
      <c r="Q593" s="7"/>
      <c r="R593" s="10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10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19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10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7"/>
      <c r="FW593" s="7"/>
      <c r="FX593" s="10"/>
      <c r="FY593" s="10"/>
      <c r="FZ593" s="10"/>
      <c r="GA593" s="10"/>
      <c r="GB593" s="10"/>
      <c r="GC593" s="10"/>
      <c r="GD593" s="10"/>
      <c r="GE593" s="10"/>
      <c r="GF593" s="10"/>
      <c r="GG593" s="10"/>
      <c r="GH593" s="10"/>
      <c r="GI593" s="10"/>
      <c r="GJ593" s="10"/>
      <c r="GK593" s="10"/>
      <c r="GL593" s="10"/>
      <c r="GM593" s="10"/>
      <c r="GN593" s="10"/>
      <c r="GO593" s="10"/>
      <c r="GP593" s="10"/>
    </row>
    <row r="594" spans="1:198" ht="13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37"/>
      <c r="L594" s="7"/>
      <c r="M594" s="7"/>
      <c r="N594" s="7"/>
      <c r="O594" s="7"/>
      <c r="P594" s="7"/>
      <c r="Q594" s="7"/>
      <c r="R594" s="10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10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19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10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  <c r="FS594" s="7"/>
      <c r="FT594" s="7"/>
      <c r="FU594" s="7"/>
      <c r="FV594" s="7"/>
      <c r="FW594" s="7"/>
      <c r="FX594" s="10"/>
      <c r="FY594" s="10"/>
      <c r="FZ594" s="10"/>
      <c r="GA594" s="10"/>
      <c r="GB594" s="10"/>
      <c r="GC594" s="10"/>
      <c r="GD594" s="10"/>
      <c r="GE594" s="10"/>
      <c r="GF594" s="10"/>
      <c r="GG594" s="10"/>
      <c r="GH594" s="10"/>
      <c r="GI594" s="10"/>
      <c r="GJ594" s="10"/>
      <c r="GK594" s="10"/>
      <c r="GL594" s="10"/>
      <c r="GM594" s="10"/>
      <c r="GN594" s="10"/>
      <c r="GO594" s="10"/>
      <c r="GP594" s="10"/>
    </row>
    <row r="595" spans="1:198" ht="13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37"/>
      <c r="L595" s="7"/>
      <c r="M595" s="7"/>
      <c r="N595" s="7"/>
      <c r="O595" s="7"/>
      <c r="P595" s="7"/>
      <c r="Q595" s="7"/>
      <c r="R595" s="10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10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19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10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7"/>
      <c r="FW595" s="7"/>
      <c r="FX595" s="10"/>
      <c r="FY595" s="10"/>
      <c r="FZ595" s="10"/>
      <c r="GA595" s="10"/>
      <c r="GB595" s="10"/>
      <c r="GC595" s="10"/>
      <c r="GD595" s="10"/>
      <c r="GE595" s="10"/>
      <c r="GF595" s="10"/>
      <c r="GG595" s="10"/>
      <c r="GH595" s="10"/>
      <c r="GI595" s="10"/>
      <c r="GJ595" s="10"/>
      <c r="GK595" s="10"/>
      <c r="GL595" s="10"/>
      <c r="GM595" s="10"/>
      <c r="GN595" s="10"/>
      <c r="GO595" s="10"/>
      <c r="GP595" s="10"/>
    </row>
    <row r="596" spans="1:198" ht="13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37"/>
      <c r="L596" s="7"/>
      <c r="M596" s="7"/>
      <c r="N596" s="7"/>
      <c r="O596" s="7"/>
      <c r="P596" s="7"/>
      <c r="Q596" s="7"/>
      <c r="R596" s="10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10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19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10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  <c r="FS596" s="7"/>
      <c r="FT596" s="7"/>
      <c r="FU596" s="7"/>
      <c r="FV596" s="7"/>
      <c r="FW596" s="7"/>
      <c r="FX596" s="10"/>
      <c r="FY596" s="10"/>
      <c r="FZ596" s="10"/>
      <c r="GA596" s="10"/>
      <c r="GB596" s="10"/>
      <c r="GC596" s="10"/>
      <c r="GD596" s="10"/>
      <c r="GE596" s="10"/>
      <c r="GF596" s="10"/>
      <c r="GG596" s="10"/>
      <c r="GH596" s="10"/>
      <c r="GI596" s="10"/>
      <c r="GJ596" s="10"/>
      <c r="GK596" s="10"/>
      <c r="GL596" s="10"/>
      <c r="GM596" s="10"/>
      <c r="GN596" s="10"/>
      <c r="GO596" s="10"/>
      <c r="GP596" s="10"/>
    </row>
    <row r="597" spans="1:198" ht="13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37"/>
      <c r="L597" s="7"/>
      <c r="M597" s="7"/>
      <c r="N597" s="7"/>
      <c r="O597" s="7"/>
      <c r="P597" s="7"/>
      <c r="Q597" s="7"/>
      <c r="R597" s="10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10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19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10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7"/>
      <c r="FW597" s="7"/>
      <c r="FX597" s="10"/>
      <c r="FY597" s="10"/>
      <c r="FZ597" s="10"/>
      <c r="GA597" s="10"/>
      <c r="GB597" s="10"/>
      <c r="GC597" s="10"/>
      <c r="GD597" s="10"/>
      <c r="GE597" s="10"/>
      <c r="GF597" s="10"/>
      <c r="GG597" s="10"/>
      <c r="GH597" s="10"/>
      <c r="GI597" s="10"/>
      <c r="GJ597" s="10"/>
      <c r="GK597" s="10"/>
      <c r="GL597" s="10"/>
      <c r="GM597" s="10"/>
      <c r="GN597" s="10"/>
      <c r="GO597" s="10"/>
      <c r="GP597" s="10"/>
    </row>
    <row r="598" spans="1:198" ht="13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37"/>
      <c r="L598" s="7"/>
      <c r="M598" s="7"/>
      <c r="N598" s="7"/>
      <c r="O598" s="7"/>
      <c r="P598" s="7"/>
      <c r="Q598" s="7"/>
      <c r="R598" s="10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10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19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10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  <c r="FS598" s="7"/>
      <c r="FT598" s="7"/>
      <c r="FU598" s="7"/>
      <c r="FV598" s="7"/>
      <c r="FW598" s="7"/>
      <c r="FX598" s="10"/>
      <c r="FY598" s="10"/>
      <c r="FZ598" s="10"/>
      <c r="GA598" s="10"/>
      <c r="GB598" s="10"/>
      <c r="GC598" s="10"/>
      <c r="GD598" s="10"/>
      <c r="GE598" s="10"/>
      <c r="GF598" s="10"/>
      <c r="GG598" s="10"/>
      <c r="GH598" s="10"/>
      <c r="GI598" s="10"/>
      <c r="GJ598" s="10"/>
      <c r="GK598" s="10"/>
      <c r="GL598" s="10"/>
      <c r="GM598" s="10"/>
      <c r="GN598" s="10"/>
      <c r="GO598" s="10"/>
      <c r="GP598" s="10"/>
    </row>
    <row r="599" spans="1:198" ht="13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37"/>
      <c r="L599" s="7"/>
      <c r="M599" s="7"/>
      <c r="N599" s="7"/>
      <c r="O599" s="7"/>
      <c r="P599" s="7"/>
      <c r="Q599" s="7"/>
      <c r="R599" s="10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10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19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10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7"/>
      <c r="FW599" s="7"/>
      <c r="FX599" s="10"/>
      <c r="FY599" s="10"/>
      <c r="FZ599" s="10"/>
      <c r="GA599" s="10"/>
      <c r="GB599" s="10"/>
      <c r="GC599" s="10"/>
      <c r="GD599" s="10"/>
      <c r="GE599" s="10"/>
      <c r="GF599" s="10"/>
      <c r="GG599" s="10"/>
      <c r="GH599" s="10"/>
      <c r="GI599" s="10"/>
      <c r="GJ599" s="10"/>
      <c r="GK599" s="10"/>
      <c r="GL599" s="10"/>
      <c r="GM599" s="10"/>
      <c r="GN599" s="10"/>
      <c r="GO599" s="10"/>
      <c r="GP599" s="10"/>
    </row>
    <row r="600" spans="1:198" ht="13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37"/>
      <c r="L600" s="7"/>
      <c r="M600" s="7"/>
      <c r="N600" s="7"/>
      <c r="O600" s="7"/>
      <c r="P600" s="7"/>
      <c r="Q600" s="7"/>
      <c r="R600" s="10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10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19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10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  <c r="FS600" s="7"/>
      <c r="FT600" s="7"/>
      <c r="FU600" s="7"/>
      <c r="FV600" s="7"/>
      <c r="FW600" s="7"/>
      <c r="FX600" s="10"/>
      <c r="FY600" s="10"/>
      <c r="FZ600" s="10"/>
      <c r="GA600" s="10"/>
      <c r="GB600" s="10"/>
      <c r="GC600" s="10"/>
      <c r="GD600" s="10"/>
      <c r="GE600" s="10"/>
      <c r="GF600" s="10"/>
      <c r="GG600" s="10"/>
      <c r="GH600" s="10"/>
      <c r="GI600" s="10"/>
      <c r="GJ600" s="10"/>
      <c r="GK600" s="10"/>
      <c r="GL600" s="10"/>
      <c r="GM600" s="10"/>
      <c r="GN600" s="10"/>
      <c r="GO600" s="10"/>
      <c r="GP600" s="10"/>
    </row>
    <row r="601" spans="1:198" ht="13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37"/>
      <c r="L601" s="7"/>
      <c r="M601" s="7"/>
      <c r="N601" s="7"/>
      <c r="O601" s="7"/>
      <c r="P601" s="7"/>
      <c r="Q601" s="7"/>
      <c r="R601" s="10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10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19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10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10"/>
      <c r="FY601" s="10"/>
      <c r="FZ601" s="10"/>
      <c r="GA601" s="10"/>
      <c r="GB601" s="10"/>
      <c r="GC601" s="10"/>
      <c r="GD601" s="10"/>
      <c r="GE601" s="10"/>
      <c r="GF601" s="10"/>
      <c r="GG601" s="10"/>
      <c r="GH601" s="10"/>
      <c r="GI601" s="10"/>
      <c r="GJ601" s="10"/>
      <c r="GK601" s="10"/>
      <c r="GL601" s="10"/>
      <c r="GM601" s="10"/>
      <c r="GN601" s="10"/>
      <c r="GO601" s="10"/>
      <c r="GP601" s="10"/>
    </row>
    <row r="602" spans="1:198" ht="13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37"/>
      <c r="L602" s="7"/>
      <c r="M602" s="7"/>
      <c r="N602" s="7"/>
      <c r="O602" s="7"/>
      <c r="P602" s="7"/>
      <c r="Q602" s="7"/>
      <c r="R602" s="10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10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19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10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  <c r="FS602" s="7"/>
      <c r="FT602" s="7"/>
      <c r="FU602" s="7"/>
      <c r="FV602" s="7"/>
      <c r="FW602" s="7"/>
      <c r="FX602" s="10"/>
      <c r="FY602" s="10"/>
      <c r="FZ602" s="10"/>
      <c r="GA602" s="10"/>
      <c r="GB602" s="10"/>
      <c r="GC602" s="10"/>
      <c r="GD602" s="10"/>
      <c r="GE602" s="10"/>
      <c r="GF602" s="10"/>
      <c r="GG602" s="10"/>
      <c r="GH602" s="10"/>
      <c r="GI602" s="10"/>
      <c r="GJ602" s="10"/>
      <c r="GK602" s="10"/>
      <c r="GL602" s="10"/>
      <c r="GM602" s="10"/>
      <c r="GN602" s="10"/>
      <c r="GO602" s="10"/>
      <c r="GP602" s="10"/>
    </row>
    <row r="603" spans="1:198" ht="13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37"/>
      <c r="L603" s="7"/>
      <c r="M603" s="7"/>
      <c r="N603" s="7"/>
      <c r="O603" s="7"/>
      <c r="P603" s="7"/>
      <c r="Q603" s="7"/>
      <c r="R603" s="10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10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19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10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10"/>
      <c r="FY603" s="10"/>
      <c r="FZ603" s="10"/>
      <c r="GA603" s="10"/>
      <c r="GB603" s="10"/>
      <c r="GC603" s="10"/>
      <c r="GD603" s="10"/>
      <c r="GE603" s="10"/>
      <c r="GF603" s="10"/>
      <c r="GG603" s="10"/>
      <c r="GH603" s="10"/>
      <c r="GI603" s="10"/>
      <c r="GJ603" s="10"/>
      <c r="GK603" s="10"/>
      <c r="GL603" s="10"/>
      <c r="GM603" s="10"/>
      <c r="GN603" s="10"/>
      <c r="GO603" s="10"/>
      <c r="GP603" s="10"/>
    </row>
    <row r="604" spans="1:198" ht="13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37"/>
      <c r="L604" s="7"/>
      <c r="M604" s="7"/>
      <c r="N604" s="7"/>
      <c r="O604" s="7"/>
      <c r="P604" s="7"/>
      <c r="Q604" s="7"/>
      <c r="R604" s="10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10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19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10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  <c r="FS604" s="7"/>
      <c r="FT604" s="7"/>
      <c r="FU604" s="7"/>
      <c r="FV604" s="7"/>
      <c r="FW604" s="7"/>
      <c r="FX604" s="10"/>
      <c r="FY604" s="10"/>
      <c r="FZ604" s="10"/>
      <c r="GA604" s="10"/>
      <c r="GB604" s="10"/>
      <c r="GC604" s="10"/>
      <c r="GD604" s="10"/>
      <c r="GE604" s="10"/>
      <c r="GF604" s="10"/>
      <c r="GG604" s="10"/>
      <c r="GH604" s="10"/>
      <c r="GI604" s="10"/>
      <c r="GJ604" s="10"/>
      <c r="GK604" s="10"/>
      <c r="GL604" s="10"/>
      <c r="GM604" s="10"/>
      <c r="GN604" s="10"/>
      <c r="GO604" s="10"/>
      <c r="GP604" s="10"/>
    </row>
    <row r="605" spans="1:198" ht="13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37"/>
      <c r="L605" s="7"/>
      <c r="M605" s="7"/>
      <c r="N605" s="7"/>
      <c r="O605" s="7"/>
      <c r="P605" s="7"/>
      <c r="Q605" s="7"/>
      <c r="R605" s="10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10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19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10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10"/>
      <c r="FY605" s="10"/>
      <c r="FZ605" s="10"/>
      <c r="GA605" s="10"/>
      <c r="GB605" s="10"/>
      <c r="GC605" s="10"/>
      <c r="GD605" s="10"/>
      <c r="GE605" s="10"/>
      <c r="GF605" s="10"/>
      <c r="GG605" s="10"/>
      <c r="GH605" s="10"/>
      <c r="GI605" s="10"/>
      <c r="GJ605" s="10"/>
      <c r="GK605" s="10"/>
      <c r="GL605" s="10"/>
      <c r="GM605" s="10"/>
      <c r="GN605" s="10"/>
      <c r="GO605" s="10"/>
      <c r="GP605" s="10"/>
    </row>
    <row r="606" spans="1:198" ht="13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37"/>
      <c r="L606" s="7"/>
      <c r="M606" s="7"/>
      <c r="N606" s="7"/>
      <c r="O606" s="7"/>
      <c r="P606" s="7"/>
      <c r="Q606" s="7"/>
      <c r="R606" s="10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10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19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10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  <c r="FS606" s="7"/>
      <c r="FT606" s="7"/>
      <c r="FU606" s="7"/>
      <c r="FV606" s="7"/>
      <c r="FW606" s="7"/>
      <c r="FX606" s="10"/>
      <c r="FY606" s="10"/>
      <c r="FZ606" s="10"/>
      <c r="GA606" s="10"/>
      <c r="GB606" s="10"/>
      <c r="GC606" s="10"/>
      <c r="GD606" s="10"/>
      <c r="GE606" s="10"/>
      <c r="GF606" s="10"/>
      <c r="GG606" s="10"/>
      <c r="GH606" s="10"/>
      <c r="GI606" s="10"/>
      <c r="GJ606" s="10"/>
      <c r="GK606" s="10"/>
      <c r="GL606" s="10"/>
      <c r="GM606" s="10"/>
      <c r="GN606" s="10"/>
      <c r="GO606" s="10"/>
      <c r="GP606" s="10"/>
    </row>
    <row r="607" spans="1:198" ht="13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37"/>
      <c r="L607" s="7"/>
      <c r="M607" s="7"/>
      <c r="N607" s="7"/>
      <c r="O607" s="7"/>
      <c r="P607" s="7"/>
      <c r="Q607" s="7"/>
      <c r="R607" s="10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10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19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10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10"/>
      <c r="FY607" s="10"/>
      <c r="FZ607" s="10"/>
      <c r="GA607" s="10"/>
      <c r="GB607" s="10"/>
      <c r="GC607" s="10"/>
      <c r="GD607" s="10"/>
      <c r="GE607" s="10"/>
      <c r="GF607" s="10"/>
      <c r="GG607" s="10"/>
      <c r="GH607" s="10"/>
      <c r="GI607" s="10"/>
      <c r="GJ607" s="10"/>
      <c r="GK607" s="10"/>
      <c r="GL607" s="10"/>
      <c r="GM607" s="10"/>
      <c r="GN607" s="10"/>
      <c r="GO607" s="10"/>
      <c r="GP607" s="10"/>
    </row>
    <row r="608" spans="1:198" ht="13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37"/>
      <c r="L608" s="7"/>
      <c r="M608" s="7"/>
      <c r="N608" s="7"/>
      <c r="O608" s="7"/>
      <c r="P608" s="7"/>
      <c r="Q608" s="7"/>
      <c r="R608" s="10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10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19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10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  <c r="FS608" s="7"/>
      <c r="FT608" s="7"/>
      <c r="FU608" s="7"/>
      <c r="FV608" s="7"/>
      <c r="FW608" s="7"/>
      <c r="FX608" s="10"/>
      <c r="FY608" s="10"/>
      <c r="FZ608" s="10"/>
      <c r="GA608" s="10"/>
      <c r="GB608" s="10"/>
      <c r="GC608" s="10"/>
      <c r="GD608" s="10"/>
      <c r="GE608" s="10"/>
      <c r="GF608" s="10"/>
      <c r="GG608" s="10"/>
      <c r="GH608" s="10"/>
      <c r="GI608" s="10"/>
      <c r="GJ608" s="10"/>
      <c r="GK608" s="10"/>
      <c r="GL608" s="10"/>
      <c r="GM608" s="10"/>
      <c r="GN608" s="10"/>
      <c r="GO608" s="10"/>
      <c r="GP608" s="10"/>
    </row>
    <row r="609" spans="1:198" ht="13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37"/>
      <c r="L609" s="7"/>
      <c r="M609" s="7"/>
      <c r="N609" s="7"/>
      <c r="O609" s="7"/>
      <c r="P609" s="7"/>
      <c r="Q609" s="7"/>
      <c r="R609" s="10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10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19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10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10"/>
      <c r="FY609" s="10"/>
      <c r="FZ609" s="10"/>
      <c r="GA609" s="10"/>
      <c r="GB609" s="10"/>
      <c r="GC609" s="10"/>
      <c r="GD609" s="10"/>
      <c r="GE609" s="10"/>
      <c r="GF609" s="10"/>
      <c r="GG609" s="10"/>
      <c r="GH609" s="10"/>
      <c r="GI609" s="10"/>
      <c r="GJ609" s="10"/>
      <c r="GK609" s="10"/>
      <c r="GL609" s="10"/>
      <c r="GM609" s="10"/>
      <c r="GN609" s="10"/>
      <c r="GO609" s="10"/>
      <c r="GP609" s="10"/>
    </row>
    <row r="610" spans="1:198" ht="13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37"/>
      <c r="L610" s="7"/>
      <c r="M610" s="7"/>
      <c r="N610" s="7"/>
      <c r="O610" s="7"/>
      <c r="P610" s="7"/>
      <c r="Q610" s="7"/>
      <c r="R610" s="10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10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19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10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10"/>
      <c r="FY610" s="10"/>
      <c r="FZ610" s="10"/>
      <c r="GA610" s="10"/>
      <c r="GB610" s="10"/>
      <c r="GC610" s="10"/>
      <c r="GD610" s="10"/>
      <c r="GE610" s="10"/>
      <c r="GF610" s="10"/>
      <c r="GG610" s="10"/>
      <c r="GH610" s="10"/>
      <c r="GI610" s="10"/>
      <c r="GJ610" s="10"/>
      <c r="GK610" s="10"/>
      <c r="GL610" s="10"/>
      <c r="GM610" s="10"/>
      <c r="GN610" s="10"/>
      <c r="GO610" s="10"/>
      <c r="GP610" s="10"/>
    </row>
    <row r="611" spans="1:198" ht="13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37"/>
      <c r="L611" s="7"/>
      <c r="M611" s="7"/>
      <c r="N611" s="7"/>
      <c r="O611" s="7"/>
      <c r="P611" s="7"/>
      <c r="Q611" s="7"/>
      <c r="R611" s="10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10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19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10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10"/>
      <c r="FY611" s="10"/>
      <c r="FZ611" s="10"/>
      <c r="GA611" s="10"/>
      <c r="GB611" s="10"/>
      <c r="GC611" s="10"/>
      <c r="GD611" s="10"/>
      <c r="GE611" s="10"/>
      <c r="GF611" s="10"/>
      <c r="GG611" s="10"/>
      <c r="GH611" s="10"/>
      <c r="GI611" s="10"/>
      <c r="GJ611" s="10"/>
      <c r="GK611" s="10"/>
      <c r="GL611" s="10"/>
      <c r="GM611" s="10"/>
      <c r="GN611" s="10"/>
      <c r="GO611" s="10"/>
      <c r="GP611" s="10"/>
    </row>
    <row r="612" spans="1:198" ht="13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37"/>
      <c r="L612" s="7"/>
      <c r="M612" s="7"/>
      <c r="N612" s="7"/>
      <c r="O612" s="7"/>
      <c r="P612" s="7"/>
      <c r="Q612" s="7"/>
      <c r="R612" s="10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10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19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10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  <c r="FS612" s="7"/>
      <c r="FT612" s="7"/>
      <c r="FU612" s="7"/>
      <c r="FV612" s="7"/>
      <c r="FW612" s="7"/>
      <c r="FX612" s="10"/>
      <c r="FY612" s="10"/>
      <c r="FZ612" s="10"/>
      <c r="GA612" s="10"/>
      <c r="GB612" s="10"/>
      <c r="GC612" s="10"/>
      <c r="GD612" s="10"/>
      <c r="GE612" s="10"/>
      <c r="GF612" s="10"/>
      <c r="GG612" s="10"/>
      <c r="GH612" s="10"/>
      <c r="GI612" s="10"/>
      <c r="GJ612" s="10"/>
      <c r="GK612" s="10"/>
      <c r="GL612" s="10"/>
      <c r="GM612" s="10"/>
      <c r="GN612" s="10"/>
      <c r="GO612" s="10"/>
      <c r="GP612" s="10"/>
    </row>
    <row r="613" spans="1:198" ht="13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37"/>
      <c r="L613" s="7"/>
      <c r="M613" s="7"/>
      <c r="N613" s="7"/>
      <c r="O613" s="7"/>
      <c r="P613" s="7"/>
      <c r="Q613" s="7"/>
      <c r="R613" s="10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10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19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10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10"/>
      <c r="FY613" s="10"/>
      <c r="FZ613" s="10"/>
      <c r="GA613" s="10"/>
      <c r="GB613" s="10"/>
      <c r="GC613" s="10"/>
      <c r="GD613" s="10"/>
      <c r="GE613" s="10"/>
      <c r="GF613" s="10"/>
      <c r="GG613" s="10"/>
      <c r="GH613" s="10"/>
      <c r="GI613" s="10"/>
      <c r="GJ613" s="10"/>
      <c r="GK613" s="10"/>
      <c r="GL613" s="10"/>
      <c r="GM613" s="10"/>
      <c r="GN613" s="10"/>
      <c r="GO613" s="10"/>
      <c r="GP613" s="10"/>
    </row>
    <row r="614" spans="1:198" ht="13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37"/>
      <c r="L614" s="7"/>
      <c r="M614" s="7"/>
      <c r="N614" s="7"/>
      <c r="O614" s="7"/>
      <c r="P614" s="7"/>
      <c r="Q614" s="7"/>
      <c r="R614" s="10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10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19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10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  <c r="FS614" s="7"/>
      <c r="FT614" s="7"/>
      <c r="FU614" s="7"/>
      <c r="FV614" s="7"/>
      <c r="FW614" s="7"/>
      <c r="FX614" s="10"/>
      <c r="FY614" s="10"/>
      <c r="FZ614" s="10"/>
      <c r="GA614" s="10"/>
      <c r="GB614" s="10"/>
      <c r="GC614" s="10"/>
      <c r="GD614" s="10"/>
      <c r="GE614" s="10"/>
      <c r="GF614" s="10"/>
      <c r="GG614" s="10"/>
      <c r="GH614" s="10"/>
      <c r="GI614" s="10"/>
      <c r="GJ614" s="10"/>
      <c r="GK614" s="10"/>
      <c r="GL614" s="10"/>
      <c r="GM614" s="10"/>
      <c r="GN614" s="10"/>
      <c r="GO614" s="10"/>
      <c r="GP614" s="10"/>
    </row>
    <row r="615" spans="1:198" ht="13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37"/>
      <c r="L615" s="7"/>
      <c r="M615" s="7"/>
      <c r="N615" s="7"/>
      <c r="O615" s="7"/>
      <c r="P615" s="7"/>
      <c r="Q615" s="7"/>
      <c r="R615" s="10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10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19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10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10"/>
      <c r="FY615" s="10"/>
      <c r="FZ615" s="10"/>
      <c r="GA615" s="10"/>
      <c r="GB615" s="10"/>
      <c r="GC615" s="10"/>
      <c r="GD615" s="10"/>
      <c r="GE615" s="10"/>
      <c r="GF615" s="10"/>
      <c r="GG615" s="10"/>
      <c r="GH615" s="10"/>
      <c r="GI615" s="10"/>
      <c r="GJ615" s="10"/>
      <c r="GK615" s="10"/>
      <c r="GL615" s="10"/>
      <c r="GM615" s="10"/>
      <c r="GN615" s="10"/>
      <c r="GO615" s="10"/>
      <c r="GP615" s="10"/>
    </row>
    <row r="616" spans="1:198" ht="13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37"/>
      <c r="L616" s="7"/>
      <c r="M616" s="7"/>
      <c r="N616" s="7"/>
      <c r="O616" s="7"/>
      <c r="P616" s="7"/>
      <c r="Q616" s="7"/>
      <c r="R616" s="10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10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19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10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  <c r="FS616" s="7"/>
      <c r="FT616" s="7"/>
      <c r="FU616" s="7"/>
      <c r="FV616" s="7"/>
      <c r="FW616" s="7"/>
      <c r="FX616" s="10"/>
      <c r="FY616" s="10"/>
      <c r="FZ616" s="10"/>
      <c r="GA616" s="10"/>
      <c r="GB616" s="10"/>
      <c r="GC616" s="10"/>
      <c r="GD616" s="10"/>
      <c r="GE616" s="10"/>
      <c r="GF616" s="10"/>
      <c r="GG616" s="10"/>
      <c r="GH616" s="10"/>
      <c r="GI616" s="10"/>
      <c r="GJ616" s="10"/>
      <c r="GK616" s="10"/>
      <c r="GL616" s="10"/>
      <c r="GM616" s="10"/>
      <c r="GN616" s="10"/>
      <c r="GO616" s="10"/>
      <c r="GP616" s="10"/>
    </row>
    <row r="617" spans="1:198" ht="13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37"/>
      <c r="L617" s="7"/>
      <c r="M617" s="7"/>
      <c r="N617" s="7"/>
      <c r="O617" s="7"/>
      <c r="P617" s="7"/>
      <c r="Q617" s="7"/>
      <c r="R617" s="10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10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19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10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10"/>
      <c r="FY617" s="10"/>
      <c r="FZ617" s="10"/>
      <c r="GA617" s="10"/>
      <c r="GB617" s="10"/>
      <c r="GC617" s="10"/>
      <c r="GD617" s="10"/>
      <c r="GE617" s="10"/>
      <c r="GF617" s="10"/>
      <c r="GG617" s="10"/>
      <c r="GH617" s="10"/>
      <c r="GI617" s="10"/>
      <c r="GJ617" s="10"/>
      <c r="GK617" s="10"/>
      <c r="GL617" s="10"/>
      <c r="GM617" s="10"/>
      <c r="GN617" s="10"/>
      <c r="GO617" s="10"/>
      <c r="GP617" s="10"/>
    </row>
    <row r="618" spans="1:198" ht="13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37"/>
      <c r="L618" s="7"/>
      <c r="M618" s="7"/>
      <c r="N618" s="7"/>
      <c r="O618" s="7"/>
      <c r="P618" s="7"/>
      <c r="Q618" s="7"/>
      <c r="R618" s="10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10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19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10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10"/>
      <c r="FY618" s="10"/>
      <c r="FZ618" s="10"/>
      <c r="GA618" s="10"/>
      <c r="GB618" s="10"/>
      <c r="GC618" s="10"/>
      <c r="GD618" s="10"/>
      <c r="GE618" s="10"/>
      <c r="GF618" s="10"/>
      <c r="GG618" s="10"/>
      <c r="GH618" s="10"/>
      <c r="GI618" s="10"/>
      <c r="GJ618" s="10"/>
      <c r="GK618" s="10"/>
      <c r="GL618" s="10"/>
      <c r="GM618" s="10"/>
      <c r="GN618" s="10"/>
      <c r="GO618" s="10"/>
      <c r="GP618" s="10"/>
    </row>
    <row r="619" spans="1:198" ht="13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37"/>
      <c r="L619" s="7"/>
      <c r="M619" s="7"/>
      <c r="N619" s="7"/>
      <c r="O619" s="7"/>
      <c r="P619" s="7"/>
      <c r="Q619" s="7"/>
      <c r="R619" s="10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10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19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10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10"/>
      <c r="FY619" s="10"/>
      <c r="FZ619" s="10"/>
      <c r="GA619" s="10"/>
      <c r="GB619" s="10"/>
      <c r="GC619" s="10"/>
      <c r="GD619" s="10"/>
      <c r="GE619" s="10"/>
      <c r="GF619" s="10"/>
      <c r="GG619" s="10"/>
      <c r="GH619" s="10"/>
      <c r="GI619" s="10"/>
      <c r="GJ619" s="10"/>
      <c r="GK619" s="10"/>
      <c r="GL619" s="10"/>
      <c r="GM619" s="10"/>
      <c r="GN619" s="10"/>
      <c r="GO619" s="10"/>
      <c r="GP619" s="10"/>
    </row>
    <row r="620" spans="1:198" ht="13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37"/>
      <c r="L620" s="7"/>
      <c r="M620" s="7"/>
      <c r="N620" s="7"/>
      <c r="O620" s="7"/>
      <c r="P620" s="7"/>
      <c r="Q620" s="7"/>
      <c r="R620" s="10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10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19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10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10"/>
      <c r="FY620" s="10"/>
      <c r="FZ620" s="10"/>
      <c r="GA620" s="10"/>
      <c r="GB620" s="10"/>
      <c r="GC620" s="10"/>
      <c r="GD620" s="10"/>
      <c r="GE620" s="10"/>
      <c r="GF620" s="10"/>
      <c r="GG620" s="10"/>
      <c r="GH620" s="10"/>
      <c r="GI620" s="10"/>
      <c r="GJ620" s="10"/>
      <c r="GK620" s="10"/>
      <c r="GL620" s="10"/>
      <c r="GM620" s="10"/>
      <c r="GN620" s="10"/>
      <c r="GO620" s="10"/>
      <c r="GP620" s="10"/>
    </row>
    <row r="621" spans="1:198" ht="13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37"/>
      <c r="L621" s="7"/>
      <c r="M621" s="7"/>
      <c r="N621" s="7"/>
      <c r="O621" s="7"/>
      <c r="P621" s="7"/>
      <c r="Q621" s="7"/>
      <c r="R621" s="10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10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19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10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10"/>
      <c r="FY621" s="10"/>
      <c r="FZ621" s="10"/>
      <c r="GA621" s="10"/>
      <c r="GB621" s="10"/>
      <c r="GC621" s="10"/>
      <c r="GD621" s="10"/>
      <c r="GE621" s="10"/>
      <c r="GF621" s="10"/>
      <c r="GG621" s="10"/>
      <c r="GH621" s="10"/>
      <c r="GI621" s="10"/>
      <c r="GJ621" s="10"/>
      <c r="GK621" s="10"/>
      <c r="GL621" s="10"/>
      <c r="GM621" s="10"/>
      <c r="GN621" s="10"/>
      <c r="GO621" s="10"/>
      <c r="GP621" s="10"/>
    </row>
    <row r="622" spans="1:198" ht="13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37"/>
      <c r="L622" s="7"/>
      <c r="M622" s="7"/>
      <c r="N622" s="7"/>
      <c r="O622" s="7"/>
      <c r="P622" s="7"/>
      <c r="Q622" s="7"/>
      <c r="R622" s="10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10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19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10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10"/>
      <c r="FY622" s="10"/>
      <c r="FZ622" s="10"/>
      <c r="GA622" s="10"/>
      <c r="GB622" s="10"/>
      <c r="GC622" s="10"/>
      <c r="GD622" s="10"/>
      <c r="GE622" s="10"/>
      <c r="GF622" s="10"/>
      <c r="GG622" s="10"/>
      <c r="GH622" s="10"/>
      <c r="GI622" s="10"/>
      <c r="GJ622" s="10"/>
      <c r="GK622" s="10"/>
      <c r="GL622" s="10"/>
      <c r="GM622" s="10"/>
      <c r="GN622" s="10"/>
      <c r="GO622" s="10"/>
      <c r="GP622" s="10"/>
    </row>
    <row r="623" spans="1:198" ht="13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37"/>
      <c r="L623" s="7"/>
      <c r="M623" s="7"/>
      <c r="N623" s="7"/>
      <c r="O623" s="7"/>
      <c r="P623" s="7"/>
      <c r="Q623" s="7"/>
      <c r="R623" s="10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10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19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10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10"/>
      <c r="FY623" s="10"/>
      <c r="FZ623" s="10"/>
      <c r="GA623" s="10"/>
      <c r="GB623" s="10"/>
      <c r="GC623" s="10"/>
      <c r="GD623" s="10"/>
      <c r="GE623" s="10"/>
      <c r="GF623" s="10"/>
      <c r="GG623" s="10"/>
      <c r="GH623" s="10"/>
      <c r="GI623" s="10"/>
      <c r="GJ623" s="10"/>
      <c r="GK623" s="10"/>
      <c r="GL623" s="10"/>
      <c r="GM623" s="10"/>
      <c r="GN623" s="10"/>
      <c r="GO623" s="10"/>
      <c r="GP623" s="10"/>
    </row>
    <row r="624" spans="1:198" ht="13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37"/>
      <c r="L624" s="7"/>
      <c r="M624" s="7"/>
      <c r="N624" s="7"/>
      <c r="O624" s="7"/>
      <c r="P624" s="7"/>
      <c r="Q624" s="7"/>
      <c r="R624" s="10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10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19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10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  <c r="FS624" s="7"/>
      <c r="FT624" s="7"/>
      <c r="FU624" s="7"/>
      <c r="FV624" s="7"/>
      <c r="FW624" s="7"/>
      <c r="FX624" s="10"/>
      <c r="FY624" s="10"/>
      <c r="FZ624" s="10"/>
      <c r="GA624" s="10"/>
      <c r="GB624" s="10"/>
      <c r="GC624" s="10"/>
      <c r="GD624" s="10"/>
      <c r="GE624" s="10"/>
      <c r="GF624" s="10"/>
      <c r="GG624" s="10"/>
      <c r="GH624" s="10"/>
      <c r="GI624" s="10"/>
      <c r="GJ624" s="10"/>
      <c r="GK624" s="10"/>
      <c r="GL624" s="10"/>
      <c r="GM624" s="10"/>
      <c r="GN624" s="10"/>
      <c r="GO624" s="10"/>
      <c r="GP624" s="10"/>
    </row>
    <row r="625" spans="1:198" ht="13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37"/>
      <c r="L625" s="7"/>
      <c r="M625" s="7"/>
      <c r="N625" s="7"/>
      <c r="O625" s="7"/>
      <c r="P625" s="7"/>
      <c r="Q625" s="7"/>
      <c r="R625" s="10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10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19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10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10"/>
      <c r="FY625" s="10"/>
      <c r="FZ625" s="10"/>
      <c r="GA625" s="10"/>
      <c r="GB625" s="10"/>
      <c r="GC625" s="10"/>
      <c r="GD625" s="10"/>
      <c r="GE625" s="10"/>
      <c r="GF625" s="10"/>
      <c r="GG625" s="10"/>
      <c r="GH625" s="10"/>
      <c r="GI625" s="10"/>
      <c r="GJ625" s="10"/>
      <c r="GK625" s="10"/>
      <c r="GL625" s="10"/>
      <c r="GM625" s="10"/>
      <c r="GN625" s="10"/>
      <c r="GO625" s="10"/>
      <c r="GP625" s="10"/>
    </row>
    <row r="626" spans="1:198" ht="13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37"/>
      <c r="L626" s="7"/>
      <c r="M626" s="7"/>
      <c r="N626" s="7"/>
      <c r="O626" s="7"/>
      <c r="P626" s="7"/>
      <c r="Q626" s="7"/>
      <c r="R626" s="10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10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19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10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  <c r="FS626" s="7"/>
      <c r="FT626" s="7"/>
      <c r="FU626" s="7"/>
      <c r="FV626" s="7"/>
      <c r="FW626" s="7"/>
      <c r="FX626" s="10"/>
      <c r="FY626" s="10"/>
      <c r="FZ626" s="10"/>
      <c r="GA626" s="10"/>
      <c r="GB626" s="10"/>
      <c r="GC626" s="10"/>
      <c r="GD626" s="10"/>
      <c r="GE626" s="10"/>
      <c r="GF626" s="10"/>
      <c r="GG626" s="10"/>
      <c r="GH626" s="10"/>
      <c r="GI626" s="10"/>
      <c r="GJ626" s="10"/>
      <c r="GK626" s="10"/>
      <c r="GL626" s="10"/>
      <c r="GM626" s="10"/>
      <c r="GN626" s="10"/>
      <c r="GO626" s="10"/>
      <c r="GP626" s="10"/>
    </row>
    <row r="627" spans="1:198" ht="13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37"/>
      <c r="L627" s="7"/>
      <c r="M627" s="7"/>
      <c r="N627" s="7"/>
      <c r="O627" s="7"/>
      <c r="P627" s="7"/>
      <c r="Q627" s="7"/>
      <c r="R627" s="10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10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19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10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10"/>
      <c r="FY627" s="10"/>
      <c r="FZ627" s="10"/>
      <c r="GA627" s="10"/>
      <c r="GB627" s="10"/>
      <c r="GC627" s="10"/>
      <c r="GD627" s="10"/>
      <c r="GE627" s="10"/>
      <c r="GF627" s="10"/>
      <c r="GG627" s="10"/>
      <c r="GH627" s="10"/>
      <c r="GI627" s="10"/>
      <c r="GJ627" s="10"/>
      <c r="GK627" s="10"/>
      <c r="GL627" s="10"/>
      <c r="GM627" s="10"/>
      <c r="GN627" s="10"/>
      <c r="GO627" s="10"/>
      <c r="GP627" s="10"/>
    </row>
    <row r="628" spans="1:198" ht="13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37"/>
      <c r="L628" s="7"/>
      <c r="M628" s="7"/>
      <c r="N628" s="7"/>
      <c r="O628" s="7"/>
      <c r="P628" s="7"/>
      <c r="Q628" s="7"/>
      <c r="R628" s="10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10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19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10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  <c r="FS628" s="7"/>
      <c r="FT628" s="7"/>
      <c r="FU628" s="7"/>
      <c r="FV628" s="7"/>
      <c r="FW628" s="7"/>
      <c r="FX628" s="10"/>
      <c r="FY628" s="10"/>
      <c r="FZ628" s="10"/>
      <c r="GA628" s="10"/>
      <c r="GB628" s="10"/>
      <c r="GC628" s="10"/>
      <c r="GD628" s="10"/>
      <c r="GE628" s="10"/>
      <c r="GF628" s="10"/>
      <c r="GG628" s="10"/>
      <c r="GH628" s="10"/>
      <c r="GI628" s="10"/>
      <c r="GJ628" s="10"/>
      <c r="GK628" s="10"/>
      <c r="GL628" s="10"/>
      <c r="GM628" s="10"/>
      <c r="GN628" s="10"/>
      <c r="GO628" s="10"/>
      <c r="GP628" s="10"/>
    </row>
    <row r="629" spans="1:198" ht="13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37"/>
      <c r="L629" s="7"/>
      <c r="M629" s="7"/>
      <c r="N629" s="7"/>
      <c r="O629" s="7"/>
      <c r="P629" s="7"/>
      <c r="Q629" s="7"/>
      <c r="R629" s="10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10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19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10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10"/>
      <c r="FY629" s="10"/>
      <c r="FZ629" s="10"/>
      <c r="GA629" s="10"/>
      <c r="GB629" s="10"/>
      <c r="GC629" s="10"/>
      <c r="GD629" s="10"/>
      <c r="GE629" s="10"/>
      <c r="GF629" s="10"/>
      <c r="GG629" s="10"/>
      <c r="GH629" s="10"/>
      <c r="GI629" s="10"/>
      <c r="GJ629" s="10"/>
      <c r="GK629" s="10"/>
      <c r="GL629" s="10"/>
      <c r="GM629" s="10"/>
      <c r="GN629" s="10"/>
      <c r="GO629" s="10"/>
      <c r="GP629" s="10"/>
    </row>
    <row r="630" spans="1:198" ht="13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37"/>
      <c r="L630" s="7"/>
      <c r="M630" s="7"/>
      <c r="N630" s="7"/>
      <c r="O630" s="7"/>
      <c r="P630" s="7"/>
      <c r="Q630" s="7"/>
      <c r="R630" s="10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10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19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10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10"/>
      <c r="FY630" s="10"/>
      <c r="FZ630" s="10"/>
      <c r="GA630" s="10"/>
      <c r="GB630" s="10"/>
      <c r="GC630" s="10"/>
      <c r="GD630" s="10"/>
      <c r="GE630" s="10"/>
      <c r="GF630" s="10"/>
      <c r="GG630" s="10"/>
      <c r="GH630" s="10"/>
      <c r="GI630" s="10"/>
      <c r="GJ630" s="10"/>
      <c r="GK630" s="10"/>
      <c r="GL630" s="10"/>
      <c r="GM630" s="10"/>
      <c r="GN630" s="10"/>
      <c r="GO630" s="10"/>
      <c r="GP630" s="10"/>
    </row>
    <row r="631" spans="1:198" ht="13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37"/>
      <c r="L631" s="7"/>
      <c r="M631" s="7"/>
      <c r="N631" s="7"/>
      <c r="O631" s="7"/>
      <c r="P631" s="7"/>
      <c r="Q631" s="7"/>
      <c r="R631" s="10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10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19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10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10"/>
      <c r="FY631" s="10"/>
      <c r="FZ631" s="10"/>
      <c r="GA631" s="10"/>
      <c r="GB631" s="10"/>
      <c r="GC631" s="10"/>
      <c r="GD631" s="10"/>
      <c r="GE631" s="10"/>
      <c r="GF631" s="10"/>
      <c r="GG631" s="10"/>
      <c r="GH631" s="10"/>
      <c r="GI631" s="10"/>
      <c r="GJ631" s="10"/>
      <c r="GK631" s="10"/>
      <c r="GL631" s="10"/>
      <c r="GM631" s="10"/>
      <c r="GN631" s="10"/>
      <c r="GO631" s="10"/>
      <c r="GP631" s="10"/>
    </row>
    <row r="632" spans="1:198" ht="13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37"/>
      <c r="L632" s="7"/>
      <c r="M632" s="7"/>
      <c r="N632" s="7"/>
      <c r="O632" s="7"/>
      <c r="P632" s="7"/>
      <c r="Q632" s="7"/>
      <c r="R632" s="10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10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19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10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10"/>
      <c r="FY632" s="10"/>
      <c r="FZ632" s="10"/>
      <c r="GA632" s="10"/>
      <c r="GB632" s="10"/>
      <c r="GC632" s="10"/>
      <c r="GD632" s="10"/>
      <c r="GE632" s="10"/>
      <c r="GF632" s="10"/>
      <c r="GG632" s="10"/>
      <c r="GH632" s="10"/>
      <c r="GI632" s="10"/>
      <c r="GJ632" s="10"/>
      <c r="GK632" s="10"/>
      <c r="GL632" s="10"/>
      <c r="GM632" s="10"/>
      <c r="GN632" s="10"/>
      <c r="GO632" s="10"/>
      <c r="GP632" s="10"/>
    </row>
    <row r="633" spans="1:198" ht="13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37"/>
      <c r="L633" s="7"/>
      <c r="M633" s="7"/>
      <c r="N633" s="7"/>
      <c r="O633" s="7"/>
      <c r="P633" s="7"/>
      <c r="Q633" s="7"/>
      <c r="R633" s="10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10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19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10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10"/>
      <c r="FY633" s="10"/>
      <c r="FZ633" s="10"/>
      <c r="GA633" s="10"/>
      <c r="GB633" s="10"/>
      <c r="GC633" s="10"/>
      <c r="GD633" s="10"/>
      <c r="GE633" s="10"/>
      <c r="GF633" s="10"/>
      <c r="GG633" s="10"/>
      <c r="GH633" s="10"/>
      <c r="GI633" s="10"/>
      <c r="GJ633" s="10"/>
      <c r="GK633" s="10"/>
      <c r="GL633" s="10"/>
      <c r="GM633" s="10"/>
      <c r="GN633" s="10"/>
      <c r="GO633" s="10"/>
      <c r="GP633" s="10"/>
    </row>
    <row r="634" spans="1:198" ht="13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37"/>
      <c r="L634" s="7"/>
      <c r="M634" s="7"/>
      <c r="N634" s="7"/>
      <c r="O634" s="7"/>
      <c r="P634" s="7"/>
      <c r="Q634" s="7"/>
      <c r="R634" s="10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10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19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10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  <c r="FS634" s="7"/>
      <c r="FT634" s="7"/>
      <c r="FU634" s="7"/>
      <c r="FV634" s="7"/>
      <c r="FW634" s="7"/>
      <c r="FX634" s="10"/>
      <c r="FY634" s="10"/>
      <c r="FZ634" s="10"/>
      <c r="GA634" s="10"/>
      <c r="GB634" s="10"/>
      <c r="GC634" s="10"/>
      <c r="GD634" s="10"/>
      <c r="GE634" s="10"/>
      <c r="GF634" s="10"/>
      <c r="GG634" s="10"/>
      <c r="GH634" s="10"/>
      <c r="GI634" s="10"/>
      <c r="GJ634" s="10"/>
      <c r="GK634" s="10"/>
      <c r="GL634" s="10"/>
      <c r="GM634" s="10"/>
      <c r="GN634" s="10"/>
      <c r="GO634" s="10"/>
      <c r="GP634" s="10"/>
    </row>
    <row r="635" spans="1:198" ht="13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37"/>
      <c r="L635" s="7"/>
      <c r="M635" s="7"/>
      <c r="N635" s="7"/>
      <c r="O635" s="7"/>
      <c r="P635" s="7"/>
      <c r="Q635" s="7"/>
      <c r="R635" s="10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10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19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10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10"/>
      <c r="FY635" s="10"/>
      <c r="FZ635" s="10"/>
      <c r="GA635" s="10"/>
      <c r="GB635" s="10"/>
      <c r="GC635" s="10"/>
      <c r="GD635" s="10"/>
      <c r="GE635" s="10"/>
      <c r="GF635" s="10"/>
      <c r="GG635" s="10"/>
      <c r="GH635" s="10"/>
      <c r="GI635" s="10"/>
      <c r="GJ635" s="10"/>
      <c r="GK635" s="10"/>
      <c r="GL635" s="10"/>
      <c r="GM635" s="10"/>
      <c r="GN635" s="10"/>
      <c r="GO635" s="10"/>
      <c r="GP635" s="10"/>
    </row>
    <row r="636" spans="1:198" ht="13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37"/>
      <c r="L636" s="7"/>
      <c r="M636" s="7"/>
      <c r="N636" s="7"/>
      <c r="O636" s="7"/>
      <c r="P636" s="7"/>
      <c r="Q636" s="7"/>
      <c r="R636" s="10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10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19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10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  <c r="FS636" s="7"/>
      <c r="FT636" s="7"/>
      <c r="FU636" s="7"/>
      <c r="FV636" s="7"/>
      <c r="FW636" s="7"/>
      <c r="FX636" s="10"/>
      <c r="FY636" s="10"/>
      <c r="FZ636" s="10"/>
      <c r="GA636" s="10"/>
      <c r="GB636" s="10"/>
      <c r="GC636" s="10"/>
      <c r="GD636" s="10"/>
      <c r="GE636" s="10"/>
      <c r="GF636" s="10"/>
      <c r="GG636" s="10"/>
      <c r="GH636" s="10"/>
      <c r="GI636" s="10"/>
      <c r="GJ636" s="10"/>
      <c r="GK636" s="10"/>
      <c r="GL636" s="10"/>
      <c r="GM636" s="10"/>
      <c r="GN636" s="10"/>
      <c r="GO636" s="10"/>
      <c r="GP636" s="10"/>
    </row>
    <row r="637" spans="1:198" ht="13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37"/>
      <c r="L637" s="7"/>
      <c r="M637" s="7"/>
      <c r="N637" s="7"/>
      <c r="O637" s="7"/>
      <c r="P637" s="7"/>
      <c r="Q637" s="7"/>
      <c r="R637" s="10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10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19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10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10"/>
      <c r="FY637" s="10"/>
      <c r="FZ637" s="10"/>
      <c r="GA637" s="10"/>
      <c r="GB637" s="10"/>
      <c r="GC637" s="10"/>
      <c r="GD637" s="10"/>
      <c r="GE637" s="10"/>
      <c r="GF637" s="10"/>
      <c r="GG637" s="10"/>
      <c r="GH637" s="10"/>
      <c r="GI637" s="10"/>
      <c r="GJ637" s="10"/>
      <c r="GK637" s="10"/>
      <c r="GL637" s="10"/>
      <c r="GM637" s="10"/>
      <c r="GN637" s="10"/>
      <c r="GO637" s="10"/>
      <c r="GP637" s="10"/>
    </row>
    <row r="638" spans="1:198" ht="13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37"/>
      <c r="L638" s="7"/>
      <c r="M638" s="7"/>
      <c r="N638" s="7"/>
      <c r="O638" s="7"/>
      <c r="P638" s="7"/>
      <c r="Q638" s="7"/>
      <c r="R638" s="10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10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19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10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  <c r="FS638" s="7"/>
      <c r="FT638" s="7"/>
      <c r="FU638" s="7"/>
      <c r="FV638" s="7"/>
      <c r="FW638" s="7"/>
      <c r="FX638" s="10"/>
      <c r="FY638" s="10"/>
      <c r="FZ638" s="10"/>
      <c r="GA638" s="10"/>
      <c r="GB638" s="10"/>
      <c r="GC638" s="10"/>
      <c r="GD638" s="10"/>
      <c r="GE638" s="10"/>
      <c r="GF638" s="10"/>
      <c r="GG638" s="10"/>
      <c r="GH638" s="10"/>
      <c r="GI638" s="10"/>
      <c r="GJ638" s="10"/>
      <c r="GK638" s="10"/>
      <c r="GL638" s="10"/>
      <c r="GM638" s="10"/>
      <c r="GN638" s="10"/>
      <c r="GO638" s="10"/>
      <c r="GP638" s="10"/>
    </row>
    <row r="639" spans="1:198" ht="13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37"/>
      <c r="L639" s="7"/>
      <c r="M639" s="7"/>
      <c r="N639" s="7"/>
      <c r="O639" s="7"/>
      <c r="P639" s="7"/>
      <c r="Q639" s="7"/>
      <c r="R639" s="10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10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19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10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  <c r="FS639" s="7"/>
      <c r="FT639" s="7"/>
      <c r="FU639" s="7"/>
      <c r="FV639" s="7"/>
      <c r="FW639" s="7"/>
      <c r="FX639" s="10"/>
      <c r="FY639" s="10"/>
      <c r="FZ639" s="10"/>
      <c r="GA639" s="10"/>
      <c r="GB639" s="10"/>
      <c r="GC639" s="10"/>
      <c r="GD639" s="10"/>
      <c r="GE639" s="10"/>
      <c r="GF639" s="10"/>
      <c r="GG639" s="10"/>
      <c r="GH639" s="10"/>
      <c r="GI639" s="10"/>
      <c r="GJ639" s="10"/>
      <c r="GK639" s="10"/>
      <c r="GL639" s="10"/>
      <c r="GM639" s="10"/>
      <c r="GN639" s="10"/>
      <c r="GO639" s="10"/>
      <c r="GP639" s="10"/>
    </row>
    <row r="640" spans="1:198" ht="13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37"/>
      <c r="L640" s="7"/>
      <c r="M640" s="7"/>
      <c r="N640" s="7"/>
      <c r="O640" s="7"/>
      <c r="P640" s="7"/>
      <c r="Q640" s="7"/>
      <c r="R640" s="10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10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19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10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  <c r="FS640" s="7"/>
      <c r="FT640" s="7"/>
      <c r="FU640" s="7"/>
      <c r="FV640" s="7"/>
      <c r="FW640" s="7"/>
      <c r="FX640" s="10"/>
      <c r="FY640" s="10"/>
      <c r="FZ640" s="10"/>
      <c r="GA640" s="10"/>
      <c r="GB640" s="10"/>
      <c r="GC640" s="10"/>
      <c r="GD640" s="10"/>
      <c r="GE640" s="10"/>
      <c r="GF640" s="10"/>
      <c r="GG640" s="10"/>
      <c r="GH640" s="10"/>
      <c r="GI640" s="10"/>
      <c r="GJ640" s="10"/>
      <c r="GK640" s="10"/>
      <c r="GL640" s="10"/>
      <c r="GM640" s="10"/>
      <c r="GN640" s="10"/>
      <c r="GO640" s="10"/>
      <c r="GP640" s="10"/>
    </row>
    <row r="641" spans="1:198" ht="13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37"/>
      <c r="L641" s="7"/>
      <c r="M641" s="7"/>
      <c r="N641" s="7"/>
      <c r="O641" s="7"/>
      <c r="P641" s="7"/>
      <c r="Q641" s="7"/>
      <c r="R641" s="10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10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19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10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  <c r="FS641" s="7"/>
      <c r="FT641" s="7"/>
      <c r="FU641" s="7"/>
      <c r="FV641" s="7"/>
      <c r="FW641" s="7"/>
      <c r="FX641" s="10"/>
      <c r="FY641" s="10"/>
      <c r="FZ641" s="10"/>
      <c r="GA641" s="10"/>
      <c r="GB641" s="10"/>
      <c r="GC641" s="10"/>
      <c r="GD641" s="10"/>
      <c r="GE641" s="10"/>
      <c r="GF641" s="10"/>
      <c r="GG641" s="10"/>
      <c r="GH641" s="10"/>
      <c r="GI641" s="10"/>
      <c r="GJ641" s="10"/>
      <c r="GK641" s="10"/>
      <c r="GL641" s="10"/>
      <c r="GM641" s="10"/>
      <c r="GN641" s="10"/>
      <c r="GO641" s="10"/>
      <c r="GP641" s="10"/>
    </row>
    <row r="642" spans="1:198" ht="13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37"/>
      <c r="L642" s="7"/>
      <c r="M642" s="7"/>
      <c r="N642" s="7"/>
      <c r="O642" s="7"/>
      <c r="P642" s="7"/>
      <c r="Q642" s="7"/>
      <c r="R642" s="10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10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19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10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  <c r="FS642" s="7"/>
      <c r="FT642" s="7"/>
      <c r="FU642" s="7"/>
      <c r="FV642" s="7"/>
      <c r="FW642" s="7"/>
      <c r="FX642" s="10"/>
      <c r="FY642" s="10"/>
      <c r="FZ642" s="10"/>
      <c r="GA642" s="10"/>
      <c r="GB642" s="10"/>
      <c r="GC642" s="10"/>
      <c r="GD642" s="10"/>
      <c r="GE642" s="10"/>
      <c r="GF642" s="10"/>
      <c r="GG642" s="10"/>
      <c r="GH642" s="10"/>
      <c r="GI642" s="10"/>
      <c r="GJ642" s="10"/>
      <c r="GK642" s="10"/>
      <c r="GL642" s="10"/>
      <c r="GM642" s="10"/>
      <c r="GN642" s="10"/>
      <c r="GO642" s="10"/>
      <c r="GP642" s="10"/>
    </row>
    <row r="643" spans="1:198" ht="13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37"/>
      <c r="L643" s="7"/>
      <c r="M643" s="7"/>
      <c r="N643" s="7"/>
      <c r="O643" s="7"/>
      <c r="P643" s="7"/>
      <c r="Q643" s="7"/>
      <c r="R643" s="10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10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19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10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  <c r="FS643" s="7"/>
      <c r="FT643" s="7"/>
      <c r="FU643" s="7"/>
      <c r="FV643" s="7"/>
      <c r="FW643" s="7"/>
      <c r="FX643" s="10"/>
      <c r="FY643" s="10"/>
      <c r="FZ643" s="10"/>
      <c r="GA643" s="10"/>
      <c r="GB643" s="10"/>
      <c r="GC643" s="10"/>
      <c r="GD643" s="10"/>
      <c r="GE643" s="10"/>
      <c r="GF643" s="10"/>
      <c r="GG643" s="10"/>
      <c r="GH643" s="10"/>
      <c r="GI643" s="10"/>
      <c r="GJ643" s="10"/>
      <c r="GK643" s="10"/>
      <c r="GL643" s="10"/>
      <c r="GM643" s="10"/>
      <c r="GN643" s="10"/>
      <c r="GO643" s="10"/>
      <c r="GP643" s="10"/>
    </row>
    <row r="644" spans="1:198" ht="13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37"/>
      <c r="L644" s="7"/>
      <c r="M644" s="7"/>
      <c r="N644" s="7"/>
      <c r="O644" s="7"/>
      <c r="P644" s="7"/>
      <c r="Q644" s="7"/>
      <c r="R644" s="10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10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19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10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  <c r="FS644" s="7"/>
      <c r="FT644" s="7"/>
      <c r="FU644" s="7"/>
      <c r="FV644" s="7"/>
      <c r="FW644" s="7"/>
      <c r="FX644" s="10"/>
      <c r="FY644" s="10"/>
      <c r="FZ644" s="10"/>
      <c r="GA644" s="10"/>
      <c r="GB644" s="10"/>
      <c r="GC644" s="10"/>
      <c r="GD644" s="10"/>
      <c r="GE644" s="10"/>
      <c r="GF644" s="10"/>
      <c r="GG644" s="10"/>
      <c r="GH644" s="10"/>
      <c r="GI644" s="10"/>
      <c r="GJ644" s="10"/>
      <c r="GK644" s="10"/>
      <c r="GL644" s="10"/>
      <c r="GM644" s="10"/>
      <c r="GN644" s="10"/>
      <c r="GO644" s="10"/>
      <c r="GP644" s="10"/>
    </row>
    <row r="645" spans="1:198" ht="13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37"/>
      <c r="L645" s="7"/>
      <c r="M645" s="7"/>
      <c r="N645" s="7"/>
      <c r="O645" s="7"/>
      <c r="P645" s="7"/>
      <c r="Q645" s="7"/>
      <c r="R645" s="10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10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19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10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10"/>
      <c r="FY645" s="10"/>
      <c r="FZ645" s="10"/>
      <c r="GA645" s="10"/>
      <c r="GB645" s="10"/>
      <c r="GC645" s="10"/>
      <c r="GD645" s="10"/>
      <c r="GE645" s="10"/>
      <c r="GF645" s="10"/>
      <c r="GG645" s="10"/>
      <c r="GH645" s="10"/>
      <c r="GI645" s="10"/>
      <c r="GJ645" s="10"/>
      <c r="GK645" s="10"/>
      <c r="GL645" s="10"/>
      <c r="GM645" s="10"/>
      <c r="GN645" s="10"/>
      <c r="GO645" s="10"/>
      <c r="GP645" s="10"/>
    </row>
    <row r="646" spans="1:198" ht="13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37"/>
      <c r="L646" s="7"/>
      <c r="M646" s="7"/>
      <c r="N646" s="7"/>
      <c r="O646" s="7"/>
      <c r="P646" s="7"/>
      <c r="Q646" s="7"/>
      <c r="R646" s="10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10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19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10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  <c r="FS646" s="7"/>
      <c r="FT646" s="7"/>
      <c r="FU646" s="7"/>
      <c r="FV646" s="7"/>
      <c r="FW646" s="7"/>
      <c r="FX646" s="10"/>
      <c r="FY646" s="10"/>
      <c r="FZ646" s="10"/>
      <c r="GA646" s="10"/>
      <c r="GB646" s="10"/>
      <c r="GC646" s="10"/>
      <c r="GD646" s="10"/>
      <c r="GE646" s="10"/>
      <c r="GF646" s="10"/>
      <c r="GG646" s="10"/>
      <c r="GH646" s="10"/>
      <c r="GI646" s="10"/>
      <c r="GJ646" s="10"/>
      <c r="GK646" s="10"/>
      <c r="GL646" s="10"/>
      <c r="GM646" s="10"/>
      <c r="GN646" s="10"/>
      <c r="GO646" s="10"/>
      <c r="GP646" s="10"/>
    </row>
    <row r="647" spans="1:198" ht="13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37"/>
      <c r="L647" s="7"/>
      <c r="M647" s="7"/>
      <c r="N647" s="7"/>
      <c r="O647" s="7"/>
      <c r="P647" s="7"/>
      <c r="Q647" s="7"/>
      <c r="R647" s="10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10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19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10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  <c r="FS647" s="7"/>
      <c r="FT647" s="7"/>
      <c r="FU647" s="7"/>
      <c r="FV647" s="7"/>
      <c r="FW647" s="7"/>
      <c r="FX647" s="10"/>
      <c r="FY647" s="10"/>
      <c r="FZ647" s="10"/>
      <c r="GA647" s="10"/>
      <c r="GB647" s="10"/>
      <c r="GC647" s="10"/>
      <c r="GD647" s="10"/>
      <c r="GE647" s="10"/>
      <c r="GF647" s="10"/>
      <c r="GG647" s="10"/>
      <c r="GH647" s="10"/>
      <c r="GI647" s="10"/>
      <c r="GJ647" s="10"/>
      <c r="GK647" s="10"/>
      <c r="GL647" s="10"/>
      <c r="GM647" s="10"/>
      <c r="GN647" s="10"/>
      <c r="GO647" s="10"/>
      <c r="GP647" s="10"/>
    </row>
    <row r="648" spans="1:198" ht="13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37"/>
      <c r="L648" s="7"/>
      <c r="M648" s="7"/>
      <c r="N648" s="7"/>
      <c r="O648" s="7"/>
      <c r="P648" s="7"/>
      <c r="Q648" s="7"/>
      <c r="R648" s="10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10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19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10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  <c r="FS648" s="7"/>
      <c r="FT648" s="7"/>
      <c r="FU648" s="7"/>
      <c r="FV648" s="7"/>
      <c r="FW648" s="7"/>
      <c r="FX648" s="10"/>
      <c r="FY648" s="10"/>
      <c r="FZ648" s="10"/>
      <c r="GA648" s="10"/>
      <c r="GB648" s="10"/>
      <c r="GC648" s="10"/>
      <c r="GD648" s="10"/>
      <c r="GE648" s="10"/>
      <c r="GF648" s="10"/>
      <c r="GG648" s="10"/>
      <c r="GH648" s="10"/>
      <c r="GI648" s="10"/>
      <c r="GJ648" s="10"/>
      <c r="GK648" s="10"/>
      <c r="GL648" s="10"/>
      <c r="GM648" s="10"/>
      <c r="GN648" s="10"/>
      <c r="GO648" s="10"/>
      <c r="GP648" s="10"/>
    </row>
    <row r="649" spans="1:198" ht="13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37"/>
      <c r="L649" s="7"/>
      <c r="M649" s="7"/>
      <c r="N649" s="7"/>
      <c r="O649" s="7"/>
      <c r="P649" s="7"/>
      <c r="Q649" s="7"/>
      <c r="R649" s="10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10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19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10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  <c r="FS649" s="7"/>
      <c r="FT649" s="7"/>
      <c r="FU649" s="7"/>
      <c r="FV649" s="7"/>
      <c r="FW649" s="7"/>
      <c r="FX649" s="10"/>
      <c r="FY649" s="10"/>
      <c r="FZ649" s="10"/>
      <c r="GA649" s="10"/>
      <c r="GB649" s="10"/>
      <c r="GC649" s="10"/>
      <c r="GD649" s="10"/>
      <c r="GE649" s="10"/>
      <c r="GF649" s="10"/>
      <c r="GG649" s="10"/>
      <c r="GH649" s="10"/>
      <c r="GI649" s="10"/>
      <c r="GJ649" s="10"/>
      <c r="GK649" s="10"/>
      <c r="GL649" s="10"/>
      <c r="GM649" s="10"/>
      <c r="GN649" s="10"/>
      <c r="GO649" s="10"/>
      <c r="GP649" s="10"/>
    </row>
    <row r="650" spans="1:198" ht="13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37"/>
      <c r="L650" s="7"/>
      <c r="M650" s="7"/>
      <c r="N650" s="7"/>
      <c r="O650" s="7"/>
      <c r="P650" s="7"/>
      <c r="Q650" s="7"/>
      <c r="R650" s="10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10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19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10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  <c r="FS650" s="7"/>
      <c r="FT650" s="7"/>
      <c r="FU650" s="7"/>
      <c r="FV650" s="7"/>
      <c r="FW650" s="7"/>
      <c r="FX650" s="10"/>
      <c r="FY650" s="10"/>
      <c r="FZ650" s="10"/>
      <c r="GA650" s="10"/>
      <c r="GB650" s="10"/>
      <c r="GC650" s="10"/>
      <c r="GD650" s="10"/>
      <c r="GE650" s="10"/>
      <c r="GF650" s="10"/>
      <c r="GG650" s="10"/>
      <c r="GH650" s="10"/>
      <c r="GI650" s="10"/>
      <c r="GJ650" s="10"/>
      <c r="GK650" s="10"/>
      <c r="GL650" s="10"/>
      <c r="GM650" s="10"/>
      <c r="GN650" s="10"/>
      <c r="GO650" s="10"/>
      <c r="GP650" s="10"/>
    </row>
    <row r="651" spans="1:198" ht="13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37"/>
      <c r="L651" s="7"/>
      <c r="M651" s="7"/>
      <c r="N651" s="7"/>
      <c r="O651" s="7"/>
      <c r="P651" s="7"/>
      <c r="Q651" s="7"/>
      <c r="R651" s="10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10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19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10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  <c r="FS651" s="7"/>
      <c r="FT651" s="7"/>
      <c r="FU651" s="7"/>
      <c r="FV651" s="7"/>
      <c r="FW651" s="7"/>
      <c r="FX651" s="10"/>
      <c r="FY651" s="10"/>
      <c r="FZ651" s="10"/>
      <c r="GA651" s="10"/>
      <c r="GB651" s="10"/>
      <c r="GC651" s="10"/>
      <c r="GD651" s="10"/>
      <c r="GE651" s="10"/>
      <c r="GF651" s="10"/>
      <c r="GG651" s="10"/>
      <c r="GH651" s="10"/>
      <c r="GI651" s="10"/>
      <c r="GJ651" s="10"/>
      <c r="GK651" s="10"/>
      <c r="GL651" s="10"/>
      <c r="GM651" s="10"/>
      <c r="GN651" s="10"/>
      <c r="GO651" s="10"/>
      <c r="GP651" s="10"/>
    </row>
    <row r="652" spans="1:198" ht="13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37"/>
      <c r="L652" s="7"/>
      <c r="M652" s="7"/>
      <c r="N652" s="7"/>
      <c r="O652" s="7"/>
      <c r="P652" s="7"/>
      <c r="Q652" s="7"/>
      <c r="R652" s="10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10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19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10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  <c r="FS652" s="7"/>
      <c r="FT652" s="7"/>
      <c r="FU652" s="7"/>
      <c r="FV652" s="7"/>
      <c r="FW652" s="7"/>
      <c r="FX652" s="10"/>
      <c r="FY652" s="10"/>
      <c r="FZ652" s="10"/>
      <c r="GA652" s="10"/>
      <c r="GB652" s="10"/>
      <c r="GC652" s="10"/>
      <c r="GD652" s="10"/>
      <c r="GE652" s="10"/>
      <c r="GF652" s="10"/>
      <c r="GG652" s="10"/>
      <c r="GH652" s="10"/>
      <c r="GI652" s="10"/>
      <c r="GJ652" s="10"/>
      <c r="GK652" s="10"/>
      <c r="GL652" s="10"/>
      <c r="GM652" s="10"/>
      <c r="GN652" s="10"/>
      <c r="GO652" s="10"/>
      <c r="GP652" s="10"/>
    </row>
    <row r="653" spans="1:198" ht="13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37"/>
      <c r="L653" s="7"/>
      <c r="M653" s="7"/>
      <c r="N653" s="7"/>
      <c r="O653" s="7"/>
      <c r="P653" s="7"/>
      <c r="Q653" s="7"/>
      <c r="R653" s="10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10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19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10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  <c r="FS653" s="7"/>
      <c r="FT653" s="7"/>
      <c r="FU653" s="7"/>
      <c r="FV653" s="7"/>
      <c r="FW653" s="7"/>
      <c r="FX653" s="10"/>
      <c r="FY653" s="10"/>
      <c r="FZ653" s="10"/>
      <c r="GA653" s="10"/>
      <c r="GB653" s="10"/>
      <c r="GC653" s="10"/>
      <c r="GD653" s="10"/>
      <c r="GE653" s="10"/>
      <c r="GF653" s="10"/>
      <c r="GG653" s="10"/>
      <c r="GH653" s="10"/>
      <c r="GI653" s="10"/>
      <c r="GJ653" s="10"/>
      <c r="GK653" s="10"/>
      <c r="GL653" s="10"/>
      <c r="GM653" s="10"/>
      <c r="GN653" s="10"/>
      <c r="GO653" s="10"/>
      <c r="GP653" s="10"/>
    </row>
    <row r="654" spans="1:198" ht="13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37"/>
      <c r="L654" s="7"/>
      <c r="M654" s="7"/>
      <c r="N654" s="7"/>
      <c r="O654" s="7"/>
      <c r="P654" s="7"/>
      <c r="Q654" s="7"/>
      <c r="R654" s="10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10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19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10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  <c r="FS654" s="7"/>
      <c r="FT654" s="7"/>
      <c r="FU654" s="7"/>
      <c r="FV654" s="7"/>
      <c r="FW654" s="7"/>
      <c r="FX654" s="10"/>
      <c r="FY654" s="10"/>
      <c r="FZ654" s="10"/>
      <c r="GA654" s="10"/>
      <c r="GB654" s="10"/>
      <c r="GC654" s="10"/>
      <c r="GD654" s="10"/>
      <c r="GE654" s="10"/>
      <c r="GF654" s="10"/>
      <c r="GG654" s="10"/>
      <c r="GH654" s="10"/>
      <c r="GI654" s="10"/>
      <c r="GJ654" s="10"/>
      <c r="GK654" s="10"/>
      <c r="GL654" s="10"/>
      <c r="GM654" s="10"/>
      <c r="GN654" s="10"/>
      <c r="GO654" s="10"/>
      <c r="GP654" s="10"/>
    </row>
    <row r="655" spans="1:198" ht="13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37"/>
      <c r="L655" s="7"/>
      <c r="M655" s="7"/>
      <c r="N655" s="7"/>
      <c r="O655" s="7"/>
      <c r="P655" s="7"/>
      <c r="Q655" s="7"/>
      <c r="R655" s="10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10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19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10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  <c r="FS655" s="7"/>
      <c r="FT655" s="7"/>
      <c r="FU655" s="7"/>
      <c r="FV655" s="7"/>
      <c r="FW655" s="7"/>
      <c r="FX655" s="10"/>
      <c r="FY655" s="10"/>
      <c r="FZ655" s="10"/>
      <c r="GA655" s="10"/>
      <c r="GB655" s="10"/>
      <c r="GC655" s="10"/>
      <c r="GD655" s="10"/>
      <c r="GE655" s="10"/>
      <c r="GF655" s="10"/>
      <c r="GG655" s="10"/>
      <c r="GH655" s="10"/>
      <c r="GI655" s="10"/>
      <c r="GJ655" s="10"/>
      <c r="GK655" s="10"/>
      <c r="GL655" s="10"/>
      <c r="GM655" s="10"/>
      <c r="GN655" s="10"/>
      <c r="GO655" s="10"/>
      <c r="GP655" s="10"/>
    </row>
    <row r="656" spans="1:198" ht="13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37"/>
      <c r="L656" s="7"/>
      <c r="M656" s="7"/>
      <c r="N656" s="7"/>
      <c r="O656" s="7"/>
      <c r="P656" s="7"/>
      <c r="Q656" s="7"/>
      <c r="R656" s="10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10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19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10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  <c r="FS656" s="7"/>
      <c r="FT656" s="7"/>
      <c r="FU656" s="7"/>
      <c r="FV656" s="7"/>
      <c r="FW656" s="7"/>
      <c r="FX656" s="10"/>
      <c r="FY656" s="10"/>
      <c r="FZ656" s="10"/>
      <c r="GA656" s="10"/>
      <c r="GB656" s="10"/>
      <c r="GC656" s="10"/>
      <c r="GD656" s="10"/>
      <c r="GE656" s="10"/>
      <c r="GF656" s="10"/>
      <c r="GG656" s="10"/>
      <c r="GH656" s="10"/>
      <c r="GI656" s="10"/>
      <c r="GJ656" s="10"/>
      <c r="GK656" s="10"/>
      <c r="GL656" s="10"/>
      <c r="GM656" s="10"/>
      <c r="GN656" s="10"/>
      <c r="GO656" s="10"/>
      <c r="GP656" s="10"/>
    </row>
    <row r="657" spans="1:198" ht="13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37"/>
      <c r="L657" s="7"/>
      <c r="M657" s="7"/>
      <c r="N657" s="7"/>
      <c r="O657" s="7"/>
      <c r="P657" s="7"/>
      <c r="Q657" s="7"/>
      <c r="R657" s="10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10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19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10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10"/>
      <c r="FY657" s="10"/>
      <c r="FZ657" s="10"/>
      <c r="GA657" s="10"/>
      <c r="GB657" s="10"/>
      <c r="GC657" s="10"/>
      <c r="GD657" s="10"/>
      <c r="GE657" s="10"/>
      <c r="GF657" s="10"/>
      <c r="GG657" s="10"/>
      <c r="GH657" s="10"/>
      <c r="GI657" s="10"/>
      <c r="GJ657" s="10"/>
      <c r="GK657" s="10"/>
      <c r="GL657" s="10"/>
      <c r="GM657" s="10"/>
      <c r="GN657" s="10"/>
      <c r="GO657" s="10"/>
      <c r="GP657" s="10"/>
    </row>
    <row r="658" spans="1:198" ht="13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37"/>
      <c r="L658" s="7"/>
      <c r="M658" s="7"/>
      <c r="N658" s="7"/>
      <c r="O658" s="7"/>
      <c r="P658" s="7"/>
      <c r="Q658" s="7"/>
      <c r="R658" s="10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10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19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10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  <c r="FS658" s="7"/>
      <c r="FT658" s="7"/>
      <c r="FU658" s="7"/>
      <c r="FV658" s="7"/>
      <c r="FW658" s="7"/>
      <c r="FX658" s="10"/>
      <c r="FY658" s="10"/>
      <c r="FZ658" s="10"/>
      <c r="GA658" s="10"/>
      <c r="GB658" s="10"/>
      <c r="GC658" s="10"/>
      <c r="GD658" s="10"/>
      <c r="GE658" s="10"/>
      <c r="GF658" s="10"/>
      <c r="GG658" s="10"/>
      <c r="GH658" s="10"/>
      <c r="GI658" s="10"/>
      <c r="GJ658" s="10"/>
      <c r="GK658" s="10"/>
      <c r="GL658" s="10"/>
      <c r="GM658" s="10"/>
      <c r="GN658" s="10"/>
      <c r="GO658" s="10"/>
      <c r="GP658" s="10"/>
    </row>
    <row r="659" spans="1:198" ht="13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37"/>
      <c r="L659" s="7"/>
      <c r="M659" s="7"/>
      <c r="N659" s="7"/>
      <c r="O659" s="7"/>
      <c r="P659" s="7"/>
      <c r="Q659" s="7"/>
      <c r="R659" s="10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10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19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10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  <c r="FS659" s="7"/>
      <c r="FT659" s="7"/>
      <c r="FU659" s="7"/>
      <c r="FV659" s="7"/>
      <c r="FW659" s="7"/>
      <c r="FX659" s="10"/>
      <c r="FY659" s="10"/>
      <c r="FZ659" s="10"/>
      <c r="GA659" s="10"/>
      <c r="GB659" s="10"/>
      <c r="GC659" s="10"/>
      <c r="GD659" s="10"/>
      <c r="GE659" s="10"/>
      <c r="GF659" s="10"/>
      <c r="GG659" s="10"/>
      <c r="GH659" s="10"/>
      <c r="GI659" s="10"/>
      <c r="GJ659" s="10"/>
      <c r="GK659" s="10"/>
      <c r="GL659" s="10"/>
      <c r="GM659" s="10"/>
      <c r="GN659" s="10"/>
      <c r="GO659" s="10"/>
      <c r="GP659" s="10"/>
    </row>
    <row r="660" spans="1:198" ht="13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37"/>
      <c r="L660" s="7"/>
      <c r="M660" s="7"/>
      <c r="N660" s="7"/>
      <c r="O660" s="7"/>
      <c r="P660" s="7"/>
      <c r="Q660" s="7"/>
      <c r="R660" s="10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10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19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10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  <c r="FS660" s="7"/>
      <c r="FT660" s="7"/>
      <c r="FU660" s="7"/>
      <c r="FV660" s="7"/>
      <c r="FW660" s="7"/>
      <c r="FX660" s="10"/>
      <c r="FY660" s="10"/>
      <c r="FZ660" s="10"/>
      <c r="GA660" s="10"/>
      <c r="GB660" s="10"/>
      <c r="GC660" s="10"/>
      <c r="GD660" s="10"/>
      <c r="GE660" s="10"/>
      <c r="GF660" s="10"/>
      <c r="GG660" s="10"/>
      <c r="GH660" s="10"/>
      <c r="GI660" s="10"/>
      <c r="GJ660" s="10"/>
      <c r="GK660" s="10"/>
      <c r="GL660" s="10"/>
      <c r="GM660" s="10"/>
      <c r="GN660" s="10"/>
      <c r="GO660" s="10"/>
      <c r="GP660" s="10"/>
    </row>
    <row r="661" spans="1:198" ht="13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37"/>
      <c r="L661" s="7"/>
      <c r="M661" s="7"/>
      <c r="N661" s="7"/>
      <c r="O661" s="7"/>
      <c r="P661" s="7"/>
      <c r="Q661" s="7"/>
      <c r="R661" s="10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10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19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10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  <c r="FS661" s="7"/>
      <c r="FT661" s="7"/>
      <c r="FU661" s="7"/>
      <c r="FV661" s="7"/>
      <c r="FW661" s="7"/>
      <c r="FX661" s="10"/>
      <c r="FY661" s="10"/>
      <c r="FZ661" s="10"/>
      <c r="GA661" s="10"/>
      <c r="GB661" s="10"/>
      <c r="GC661" s="10"/>
      <c r="GD661" s="10"/>
      <c r="GE661" s="10"/>
      <c r="GF661" s="10"/>
      <c r="GG661" s="10"/>
      <c r="GH661" s="10"/>
      <c r="GI661" s="10"/>
      <c r="GJ661" s="10"/>
      <c r="GK661" s="10"/>
      <c r="GL661" s="10"/>
      <c r="GM661" s="10"/>
      <c r="GN661" s="10"/>
      <c r="GO661" s="10"/>
      <c r="GP661" s="10"/>
    </row>
    <row r="662" spans="1:198" ht="13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37"/>
      <c r="L662" s="7"/>
      <c r="M662" s="7"/>
      <c r="N662" s="7"/>
      <c r="O662" s="7"/>
      <c r="P662" s="7"/>
      <c r="Q662" s="7"/>
      <c r="R662" s="10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10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19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10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  <c r="FS662" s="7"/>
      <c r="FT662" s="7"/>
      <c r="FU662" s="7"/>
      <c r="FV662" s="7"/>
      <c r="FW662" s="7"/>
      <c r="FX662" s="10"/>
      <c r="FY662" s="10"/>
      <c r="FZ662" s="10"/>
      <c r="GA662" s="10"/>
      <c r="GB662" s="10"/>
      <c r="GC662" s="10"/>
      <c r="GD662" s="10"/>
      <c r="GE662" s="10"/>
      <c r="GF662" s="10"/>
      <c r="GG662" s="10"/>
      <c r="GH662" s="10"/>
      <c r="GI662" s="10"/>
      <c r="GJ662" s="10"/>
      <c r="GK662" s="10"/>
      <c r="GL662" s="10"/>
      <c r="GM662" s="10"/>
      <c r="GN662" s="10"/>
      <c r="GO662" s="10"/>
      <c r="GP662" s="10"/>
    </row>
    <row r="663" spans="1:198" ht="13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37"/>
      <c r="L663" s="7"/>
      <c r="M663" s="7"/>
      <c r="N663" s="7"/>
      <c r="O663" s="7"/>
      <c r="P663" s="7"/>
      <c r="Q663" s="7"/>
      <c r="R663" s="10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10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19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10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10"/>
      <c r="FY663" s="10"/>
      <c r="FZ663" s="10"/>
      <c r="GA663" s="10"/>
      <c r="GB663" s="10"/>
      <c r="GC663" s="10"/>
      <c r="GD663" s="10"/>
      <c r="GE663" s="10"/>
      <c r="GF663" s="10"/>
      <c r="GG663" s="10"/>
      <c r="GH663" s="10"/>
      <c r="GI663" s="10"/>
      <c r="GJ663" s="10"/>
      <c r="GK663" s="10"/>
      <c r="GL663" s="10"/>
      <c r="GM663" s="10"/>
      <c r="GN663" s="10"/>
      <c r="GO663" s="10"/>
      <c r="GP663" s="10"/>
    </row>
    <row r="664" spans="1:198" ht="13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37"/>
      <c r="L664" s="7"/>
      <c r="M664" s="7"/>
      <c r="N664" s="7"/>
      <c r="O664" s="7"/>
      <c r="P664" s="7"/>
      <c r="Q664" s="7"/>
      <c r="R664" s="10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10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19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10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  <c r="FS664" s="7"/>
      <c r="FT664" s="7"/>
      <c r="FU664" s="7"/>
      <c r="FV664" s="7"/>
      <c r="FW664" s="7"/>
      <c r="FX664" s="10"/>
      <c r="FY664" s="10"/>
      <c r="FZ664" s="10"/>
      <c r="GA664" s="10"/>
      <c r="GB664" s="10"/>
      <c r="GC664" s="10"/>
      <c r="GD664" s="10"/>
      <c r="GE664" s="10"/>
      <c r="GF664" s="10"/>
      <c r="GG664" s="10"/>
      <c r="GH664" s="10"/>
      <c r="GI664" s="10"/>
      <c r="GJ664" s="10"/>
      <c r="GK664" s="10"/>
      <c r="GL664" s="10"/>
      <c r="GM664" s="10"/>
      <c r="GN664" s="10"/>
      <c r="GO664" s="10"/>
      <c r="GP664" s="10"/>
    </row>
    <row r="665" spans="1:198" ht="13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37"/>
      <c r="L665" s="7"/>
      <c r="M665" s="7"/>
      <c r="N665" s="7"/>
      <c r="O665" s="7"/>
      <c r="P665" s="7"/>
      <c r="Q665" s="7"/>
      <c r="R665" s="10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10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19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10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  <c r="FS665" s="7"/>
      <c r="FT665" s="7"/>
      <c r="FU665" s="7"/>
      <c r="FV665" s="7"/>
      <c r="FW665" s="7"/>
      <c r="FX665" s="10"/>
      <c r="FY665" s="10"/>
      <c r="FZ665" s="10"/>
      <c r="GA665" s="10"/>
      <c r="GB665" s="10"/>
      <c r="GC665" s="10"/>
      <c r="GD665" s="10"/>
      <c r="GE665" s="10"/>
      <c r="GF665" s="10"/>
      <c r="GG665" s="10"/>
      <c r="GH665" s="10"/>
      <c r="GI665" s="10"/>
      <c r="GJ665" s="10"/>
      <c r="GK665" s="10"/>
      <c r="GL665" s="10"/>
      <c r="GM665" s="10"/>
      <c r="GN665" s="10"/>
      <c r="GO665" s="10"/>
      <c r="GP665" s="10"/>
    </row>
    <row r="666" spans="1:198" ht="13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37"/>
      <c r="L666" s="7"/>
      <c r="M666" s="7"/>
      <c r="N666" s="7"/>
      <c r="O666" s="7"/>
      <c r="P666" s="7"/>
      <c r="Q666" s="7"/>
      <c r="R666" s="10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10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19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10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  <c r="FS666" s="7"/>
      <c r="FT666" s="7"/>
      <c r="FU666" s="7"/>
      <c r="FV666" s="7"/>
      <c r="FW666" s="7"/>
      <c r="FX666" s="10"/>
      <c r="FY666" s="10"/>
      <c r="FZ666" s="10"/>
      <c r="GA666" s="10"/>
      <c r="GB666" s="10"/>
      <c r="GC666" s="10"/>
      <c r="GD666" s="10"/>
      <c r="GE666" s="10"/>
      <c r="GF666" s="10"/>
      <c r="GG666" s="10"/>
      <c r="GH666" s="10"/>
      <c r="GI666" s="10"/>
      <c r="GJ666" s="10"/>
      <c r="GK666" s="10"/>
      <c r="GL666" s="10"/>
      <c r="GM666" s="10"/>
      <c r="GN666" s="10"/>
      <c r="GO666" s="10"/>
      <c r="GP666" s="10"/>
    </row>
    <row r="667" spans="1:198" ht="13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37"/>
      <c r="L667" s="7"/>
      <c r="M667" s="7"/>
      <c r="N667" s="7"/>
      <c r="O667" s="7"/>
      <c r="P667" s="7"/>
      <c r="Q667" s="7"/>
      <c r="R667" s="10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10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19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10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  <c r="FS667" s="7"/>
      <c r="FT667" s="7"/>
      <c r="FU667" s="7"/>
      <c r="FV667" s="7"/>
      <c r="FW667" s="7"/>
      <c r="FX667" s="10"/>
      <c r="FY667" s="10"/>
      <c r="FZ667" s="10"/>
      <c r="GA667" s="10"/>
      <c r="GB667" s="10"/>
      <c r="GC667" s="10"/>
      <c r="GD667" s="10"/>
      <c r="GE667" s="10"/>
      <c r="GF667" s="10"/>
      <c r="GG667" s="10"/>
      <c r="GH667" s="10"/>
      <c r="GI667" s="10"/>
      <c r="GJ667" s="10"/>
      <c r="GK667" s="10"/>
      <c r="GL667" s="10"/>
      <c r="GM667" s="10"/>
      <c r="GN667" s="10"/>
      <c r="GO667" s="10"/>
      <c r="GP667" s="10"/>
    </row>
    <row r="668" spans="1:198" ht="13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37"/>
      <c r="L668" s="7"/>
      <c r="M668" s="7"/>
      <c r="N668" s="7"/>
      <c r="O668" s="7"/>
      <c r="P668" s="7"/>
      <c r="Q668" s="7"/>
      <c r="R668" s="10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10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19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10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  <c r="FS668" s="7"/>
      <c r="FT668" s="7"/>
      <c r="FU668" s="7"/>
      <c r="FV668" s="7"/>
      <c r="FW668" s="7"/>
      <c r="FX668" s="10"/>
      <c r="FY668" s="10"/>
      <c r="FZ668" s="10"/>
      <c r="GA668" s="10"/>
      <c r="GB668" s="10"/>
      <c r="GC668" s="10"/>
      <c r="GD668" s="10"/>
      <c r="GE668" s="10"/>
      <c r="GF668" s="10"/>
      <c r="GG668" s="10"/>
      <c r="GH668" s="10"/>
      <c r="GI668" s="10"/>
      <c r="GJ668" s="10"/>
      <c r="GK668" s="10"/>
      <c r="GL668" s="10"/>
      <c r="GM668" s="10"/>
      <c r="GN668" s="10"/>
      <c r="GO668" s="10"/>
      <c r="GP668" s="10"/>
    </row>
    <row r="669" spans="1:198" ht="13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37"/>
      <c r="L669" s="7"/>
      <c r="M669" s="7"/>
      <c r="N669" s="7"/>
      <c r="O669" s="7"/>
      <c r="P669" s="7"/>
      <c r="Q669" s="7"/>
      <c r="R669" s="10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10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19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10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  <c r="FS669" s="7"/>
      <c r="FT669" s="7"/>
      <c r="FU669" s="7"/>
      <c r="FV669" s="7"/>
      <c r="FW669" s="7"/>
      <c r="FX669" s="10"/>
      <c r="FY669" s="10"/>
      <c r="FZ669" s="10"/>
      <c r="GA669" s="10"/>
      <c r="GB669" s="10"/>
      <c r="GC669" s="10"/>
      <c r="GD669" s="10"/>
      <c r="GE669" s="10"/>
      <c r="GF669" s="10"/>
      <c r="GG669" s="10"/>
      <c r="GH669" s="10"/>
      <c r="GI669" s="10"/>
      <c r="GJ669" s="10"/>
      <c r="GK669" s="10"/>
      <c r="GL669" s="10"/>
      <c r="GM669" s="10"/>
      <c r="GN669" s="10"/>
      <c r="GO669" s="10"/>
      <c r="GP669" s="10"/>
    </row>
    <row r="670" spans="1:198" ht="13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37"/>
      <c r="L670" s="7"/>
      <c r="M670" s="7"/>
      <c r="N670" s="7"/>
      <c r="O670" s="7"/>
      <c r="P670" s="7"/>
      <c r="Q670" s="7"/>
      <c r="R670" s="10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10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19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10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  <c r="FS670" s="7"/>
      <c r="FT670" s="7"/>
      <c r="FU670" s="7"/>
      <c r="FV670" s="7"/>
      <c r="FW670" s="7"/>
      <c r="FX670" s="10"/>
      <c r="FY670" s="10"/>
      <c r="FZ670" s="10"/>
      <c r="GA670" s="10"/>
      <c r="GB670" s="10"/>
      <c r="GC670" s="10"/>
      <c r="GD670" s="10"/>
      <c r="GE670" s="10"/>
      <c r="GF670" s="10"/>
      <c r="GG670" s="10"/>
      <c r="GH670" s="10"/>
      <c r="GI670" s="10"/>
      <c r="GJ670" s="10"/>
      <c r="GK670" s="10"/>
      <c r="GL670" s="10"/>
      <c r="GM670" s="10"/>
      <c r="GN670" s="10"/>
      <c r="GO670" s="10"/>
      <c r="GP670" s="10"/>
    </row>
    <row r="671" spans="1:198" ht="13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37"/>
      <c r="L671" s="7"/>
      <c r="M671" s="7"/>
      <c r="N671" s="7"/>
      <c r="O671" s="7"/>
      <c r="P671" s="7"/>
      <c r="Q671" s="7"/>
      <c r="R671" s="10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10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19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10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  <c r="FS671" s="7"/>
      <c r="FT671" s="7"/>
      <c r="FU671" s="7"/>
      <c r="FV671" s="7"/>
      <c r="FW671" s="7"/>
      <c r="FX671" s="10"/>
      <c r="FY671" s="10"/>
      <c r="FZ671" s="10"/>
      <c r="GA671" s="10"/>
      <c r="GB671" s="10"/>
      <c r="GC671" s="10"/>
      <c r="GD671" s="10"/>
      <c r="GE671" s="10"/>
      <c r="GF671" s="10"/>
      <c r="GG671" s="10"/>
      <c r="GH671" s="10"/>
      <c r="GI671" s="10"/>
      <c r="GJ671" s="10"/>
      <c r="GK671" s="10"/>
      <c r="GL671" s="10"/>
      <c r="GM671" s="10"/>
      <c r="GN671" s="10"/>
      <c r="GO671" s="10"/>
      <c r="GP671" s="10"/>
    </row>
    <row r="672" spans="1:198" ht="13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37"/>
      <c r="L672" s="7"/>
      <c r="M672" s="7"/>
      <c r="N672" s="7"/>
      <c r="O672" s="7"/>
      <c r="P672" s="7"/>
      <c r="Q672" s="7"/>
      <c r="R672" s="10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10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19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10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  <c r="FS672" s="7"/>
      <c r="FT672" s="7"/>
      <c r="FU672" s="7"/>
      <c r="FV672" s="7"/>
      <c r="FW672" s="7"/>
      <c r="FX672" s="10"/>
      <c r="FY672" s="10"/>
      <c r="FZ672" s="10"/>
      <c r="GA672" s="10"/>
      <c r="GB672" s="10"/>
      <c r="GC672" s="10"/>
      <c r="GD672" s="10"/>
      <c r="GE672" s="10"/>
      <c r="GF672" s="10"/>
      <c r="GG672" s="10"/>
      <c r="GH672" s="10"/>
      <c r="GI672" s="10"/>
      <c r="GJ672" s="10"/>
      <c r="GK672" s="10"/>
      <c r="GL672" s="10"/>
      <c r="GM672" s="10"/>
      <c r="GN672" s="10"/>
      <c r="GO672" s="10"/>
      <c r="GP672" s="10"/>
    </row>
    <row r="673" spans="1:198" ht="13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37"/>
      <c r="L673" s="7"/>
      <c r="M673" s="7"/>
      <c r="N673" s="7"/>
      <c r="O673" s="7"/>
      <c r="P673" s="7"/>
      <c r="Q673" s="7"/>
      <c r="R673" s="10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10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19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10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  <c r="FS673" s="7"/>
      <c r="FT673" s="7"/>
      <c r="FU673" s="7"/>
      <c r="FV673" s="7"/>
      <c r="FW673" s="7"/>
      <c r="FX673" s="10"/>
      <c r="FY673" s="10"/>
      <c r="FZ673" s="10"/>
      <c r="GA673" s="10"/>
      <c r="GB673" s="10"/>
      <c r="GC673" s="10"/>
      <c r="GD673" s="10"/>
      <c r="GE673" s="10"/>
      <c r="GF673" s="10"/>
      <c r="GG673" s="10"/>
      <c r="GH673" s="10"/>
      <c r="GI673" s="10"/>
      <c r="GJ673" s="10"/>
      <c r="GK673" s="10"/>
      <c r="GL673" s="10"/>
      <c r="GM673" s="10"/>
      <c r="GN673" s="10"/>
      <c r="GO673" s="10"/>
      <c r="GP673" s="10"/>
    </row>
    <row r="674" spans="1:198" ht="13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37"/>
      <c r="L674" s="7"/>
      <c r="M674" s="7"/>
      <c r="N674" s="7"/>
      <c r="O674" s="7"/>
      <c r="P674" s="7"/>
      <c r="Q674" s="7"/>
      <c r="R674" s="10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10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19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10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  <c r="FS674" s="7"/>
      <c r="FT674" s="7"/>
      <c r="FU674" s="7"/>
      <c r="FV674" s="7"/>
      <c r="FW674" s="7"/>
      <c r="FX674" s="10"/>
      <c r="FY674" s="10"/>
      <c r="FZ674" s="10"/>
      <c r="GA674" s="10"/>
      <c r="GB674" s="10"/>
      <c r="GC674" s="10"/>
      <c r="GD674" s="10"/>
      <c r="GE674" s="10"/>
      <c r="GF674" s="10"/>
      <c r="GG674" s="10"/>
      <c r="GH674" s="10"/>
      <c r="GI674" s="10"/>
      <c r="GJ674" s="10"/>
      <c r="GK674" s="10"/>
      <c r="GL674" s="10"/>
      <c r="GM674" s="10"/>
      <c r="GN674" s="10"/>
      <c r="GO674" s="10"/>
      <c r="GP674" s="10"/>
    </row>
    <row r="675" spans="1:198" ht="13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37"/>
      <c r="L675" s="7"/>
      <c r="M675" s="7"/>
      <c r="N675" s="7"/>
      <c r="O675" s="7"/>
      <c r="P675" s="7"/>
      <c r="Q675" s="7"/>
      <c r="R675" s="10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10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19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10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7"/>
      <c r="FK675" s="7"/>
      <c r="FL675" s="7"/>
      <c r="FM675" s="7"/>
      <c r="FN675" s="7"/>
      <c r="FO675" s="7"/>
      <c r="FP675" s="7"/>
      <c r="FQ675" s="7"/>
      <c r="FR675" s="7"/>
      <c r="FS675" s="7"/>
      <c r="FT675" s="7"/>
      <c r="FU675" s="7"/>
      <c r="FV675" s="7"/>
      <c r="FW675" s="7"/>
      <c r="FX675" s="10"/>
      <c r="FY675" s="10"/>
      <c r="FZ675" s="10"/>
      <c r="GA675" s="10"/>
      <c r="GB675" s="10"/>
      <c r="GC675" s="10"/>
      <c r="GD675" s="10"/>
      <c r="GE675" s="10"/>
      <c r="GF675" s="10"/>
      <c r="GG675" s="10"/>
      <c r="GH675" s="10"/>
      <c r="GI675" s="10"/>
      <c r="GJ675" s="10"/>
      <c r="GK675" s="10"/>
      <c r="GL675" s="10"/>
      <c r="GM675" s="10"/>
      <c r="GN675" s="10"/>
      <c r="GO675" s="10"/>
      <c r="GP675" s="10"/>
    </row>
    <row r="676" spans="1:198" ht="13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37"/>
      <c r="L676" s="7"/>
      <c r="M676" s="7"/>
      <c r="N676" s="7"/>
      <c r="O676" s="7"/>
      <c r="P676" s="7"/>
      <c r="Q676" s="7"/>
      <c r="R676" s="10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10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19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10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7"/>
      <c r="FR676" s="7"/>
      <c r="FS676" s="7"/>
      <c r="FT676" s="7"/>
      <c r="FU676" s="7"/>
      <c r="FV676" s="7"/>
      <c r="FW676" s="7"/>
      <c r="FX676" s="10"/>
      <c r="FY676" s="10"/>
      <c r="FZ676" s="10"/>
      <c r="GA676" s="10"/>
      <c r="GB676" s="10"/>
      <c r="GC676" s="10"/>
      <c r="GD676" s="10"/>
      <c r="GE676" s="10"/>
      <c r="GF676" s="10"/>
      <c r="GG676" s="10"/>
      <c r="GH676" s="10"/>
      <c r="GI676" s="10"/>
      <c r="GJ676" s="10"/>
      <c r="GK676" s="10"/>
      <c r="GL676" s="10"/>
      <c r="GM676" s="10"/>
      <c r="GN676" s="10"/>
      <c r="GO676" s="10"/>
      <c r="GP676" s="10"/>
    </row>
    <row r="677" spans="1:198" ht="13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37"/>
      <c r="L677" s="7"/>
      <c r="M677" s="7"/>
      <c r="N677" s="7"/>
      <c r="O677" s="7"/>
      <c r="P677" s="7"/>
      <c r="Q677" s="7"/>
      <c r="R677" s="10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10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19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10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7"/>
      <c r="FK677" s="7"/>
      <c r="FL677" s="7"/>
      <c r="FM677" s="7"/>
      <c r="FN677" s="7"/>
      <c r="FO677" s="7"/>
      <c r="FP677" s="7"/>
      <c r="FQ677" s="7"/>
      <c r="FR677" s="7"/>
      <c r="FS677" s="7"/>
      <c r="FT677" s="7"/>
      <c r="FU677" s="7"/>
      <c r="FV677" s="7"/>
      <c r="FW677" s="7"/>
      <c r="FX677" s="10"/>
      <c r="FY677" s="10"/>
      <c r="FZ677" s="10"/>
      <c r="GA677" s="10"/>
      <c r="GB677" s="10"/>
      <c r="GC677" s="10"/>
      <c r="GD677" s="10"/>
      <c r="GE677" s="10"/>
      <c r="GF677" s="10"/>
      <c r="GG677" s="10"/>
      <c r="GH677" s="10"/>
      <c r="GI677" s="10"/>
      <c r="GJ677" s="10"/>
      <c r="GK677" s="10"/>
      <c r="GL677" s="10"/>
      <c r="GM677" s="10"/>
      <c r="GN677" s="10"/>
      <c r="GO677" s="10"/>
      <c r="GP677" s="10"/>
    </row>
    <row r="678" spans="1:198" ht="13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37"/>
      <c r="L678" s="7"/>
      <c r="M678" s="7"/>
      <c r="N678" s="7"/>
      <c r="O678" s="7"/>
      <c r="P678" s="7"/>
      <c r="Q678" s="7"/>
      <c r="R678" s="10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10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19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10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7"/>
      <c r="FI678" s="7"/>
      <c r="FJ678" s="7"/>
      <c r="FK678" s="7"/>
      <c r="FL678" s="7"/>
      <c r="FM678" s="7"/>
      <c r="FN678" s="7"/>
      <c r="FO678" s="7"/>
      <c r="FP678" s="7"/>
      <c r="FQ678" s="7"/>
      <c r="FR678" s="7"/>
      <c r="FS678" s="7"/>
      <c r="FT678" s="7"/>
      <c r="FU678" s="7"/>
      <c r="FV678" s="7"/>
      <c r="FW678" s="7"/>
      <c r="FX678" s="10"/>
      <c r="FY678" s="10"/>
      <c r="FZ678" s="10"/>
      <c r="GA678" s="10"/>
      <c r="GB678" s="10"/>
      <c r="GC678" s="10"/>
      <c r="GD678" s="10"/>
      <c r="GE678" s="10"/>
      <c r="GF678" s="10"/>
      <c r="GG678" s="10"/>
      <c r="GH678" s="10"/>
      <c r="GI678" s="10"/>
      <c r="GJ678" s="10"/>
      <c r="GK678" s="10"/>
      <c r="GL678" s="10"/>
      <c r="GM678" s="10"/>
      <c r="GN678" s="10"/>
      <c r="GO678" s="10"/>
      <c r="GP678" s="10"/>
    </row>
    <row r="679" spans="1:198" ht="13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37"/>
      <c r="L679" s="7"/>
      <c r="M679" s="7"/>
      <c r="N679" s="7"/>
      <c r="O679" s="7"/>
      <c r="P679" s="7"/>
      <c r="Q679" s="7"/>
      <c r="R679" s="10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10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19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10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7"/>
      <c r="FQ679" s="7"/>
      <c r="FR679" s="7"/>
      <c r="FS679" s="7"/>
      <c r="FT679" s="7"/>
      <c r="FU679" s="7"/>
      <c r="FV679" s="7"/>
      <c r="FW679" s="7"/>
      <c r="FX679" s="10"/>
      <c r="FY679" s="10"/>
      <c r="FZ679" s="10"/>
      <c r="GA679" s="10"/>
      <c r="GB679" s="10"/>
      <c r="GC679" s="10"/>
      <c r="GD679" s="10"/>
      <c r="GE679" s="10"/>
      <c r="GF679" s="10"/>
      <c r="GG679" s="10"/>
      <c r="GH679" s="10"/>
      <c r="GI679" s="10"/>
      <c r="GJ679" s="10"/>
      <c r="GK679" s="10"/>
      <c r="GL679" s="10"/>
      <c r="GM679" s="10"/>
      <c r="GN679" s="10"/>
      <c r="GO679" s="10"/>
      <c r="GP679" s="10"/>
    </row>
    <row r="680" spans="1:198" ht="13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37"/>
      <c r="L680" s="7"/>
      <c r="M680" s="7"/>
      <c r="N680" s="7"/>
      <c r="O680" s="7"/>
      <c r="P680" s="7"/>
      <c r="Q680" s="7"/>
      <c r="R680" s="10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10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19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10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  <c r="FS680" s="7"/>
      <c r="FT680" s="7"/>
      <c r="FU680" s="7"/>
      <c r="FV680" s="7"/>
      <c r="FW680" s="7"/>
      <c r="FX680" s="10"/>
      <c r="FY680" s="10"/>
      <c r="FZ680" s="10"/>
      <c r="GA680" s="10"/>
      <c r="GB680" s="10"/>
      <c r="GC680" s="10"/>
      <c r="GD680" s="10"/>
      <c r="GE680" s="10"/>
      <c r="GF680" s="10"/>
      <c r="GG680" s="10"/>
      <c r="GH680" s="10"/>
      <c r="GI680" s="10"/>
      <c r="GJ680" s="10"/>
      <c r="GK680" s="10"/>
      <c r="GL680" s="10"/>
      <c r="GM680" s="10"/>
      <c r="GN680" s="10"/>
      <c r="GO680" s="10"/>
      <c r="GP680" s="10"/>
    </row>
    <row r="681" spans="1:198" ht="13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37"/>
      <c r="L681" s="7"/>
      <c r="M681" s="7"/>
      <c r="N681" s="7"/>
      <c r="O681" s="7"/>
      <c r="P681" s="7"/>
      <c r="Q681" s="7"/>
      <c r="R681" s="10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10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19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10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7"/>
      <c r="FR681" s="7"/>
      <c r="FS681" s="7"/>
      <c r="FT681" s="7"/>
      <c r="FU681" s="7"/>
      <c r="FV681" s="7"/>
      <c r="FW681" s="7"/>
      <c r="FX681" s="10"/>
      <c r="FY681" s="10"/>
      <c r="FZ681" s="10"/>
      <c r="GA681" s="10"/>
      <c r="GB681" s="10"/>
      <c r="GC681" s="10"/>
      <c r="GD681" s="10"/>
      <c r="GE681" s="10"/>
      <c r="GF681" s="10"/>
      <c r="GG681" s="10"/>
      <c r="GH681" s="10"/>
      <c r="GI681" s="10"/>
      <c r="GJ681" s="10"/>
      <c r="GK681" s="10"/>
      <c r="GL681" s="10"/>
      <c r="GM681" s="10"/>
      <c r="GN681" s="10"/>
      <c r="GO681" s="10"/>
      <c r="GP681" s="10"/>
    </row>
    <row r="682" spans="1:198" ht="13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37"/>
      <c r="L682" s="7"/>
      <c r="M682" s="7"/>
      <c r="N682" s="7"/>
      <c r="O682" s="7"/>
      <c r="P682" s="7"/>
      <c r="Q682" s="7"/>
      <c r="R682" s="10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10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19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10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7"/>
      <c r="FI682" s="7"/>
      <c r="FJ682" s="7"/>
      <c r="FK682" s="7"/>
      <c r="FL682" s="7"/>
      <c r="FM682" s="7"/>
      <c r="FN682" s="7"/>
      <c r="FO682" s="7"/>
      <c r="FP682" s="7"/>
      <c r="FQ682" s="7"/>
      <c r="FR682" s="7"/>
      <c r="FS682" s="7"/>
      <c r="FT682" s="7"/>
      <c r="FU682" s="7"/>
      <c r="FV682" s="7"/>
      <c r="FW682" s="7"/>
      <c r="FX682" s="10"/>
      <c r="FY682" s="10"/>
      <c r="FZ682" s="10"/>
      <c r="GA682" s="10"/>
      <c r="GB682" s="10"/>
      <c r="GC682" s="10"/>
      <c r="GD682" s="10"/>
      <c r="GE682" s="10"/>
      <c r="GF682" s="10"/>
      <c r="GG682" s="10"/>
      <c r="GH682" s="10"/>
      <c r="GI682" s="10"/>
      <c r="GJ682" s="10"/>
      <c r="GK682" s="10"/>
      <c r="GL682" s="10"/>
      <c r="GM682" s="10"/>
      <c r="GN682" s="10"/>
      <c r="GO682" s="10"/>
      <c r="GP682" s="10"/>
    </row>
    <row r="683" spans="1:198" ht="13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37"/>
      <c r="L683" s="7"/>
      <c r="M683" s="7"/>
      <c r="N683" s="7"/>
      <c r="O683" s="7"/>
      <c r="P683" s="7"/>
      <c r="Q683" s="7"/>
      <c r="R683" s="10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10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19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10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7"/>
      <c r="FR683" s="7"/>
      <c r="FS683" s="7"/>
      <c r="FT683" s="7"/>
      <c r="FU683" s="7"/>
      <c r="FV683" s="7"/>
      <c r="FW683" s="7"/>
      <c r="FX683" s="10"/>
      <c r="FY683" s="10"/>
      <c r="FZ683" s="10"/>
      <c r="GA683" s="10"/>
      <c r="GB683" s="10"/>
      <c r="GC683" s="10"/>
      <c r="GD683" s="10"/>
      <c r="GE683" s="10"/>
      <c r="GF683" s="10"/>
      <c r="GG683" s="10"/>
      <c r="GH683" s="10"/>
      <c r="GI683" s="10"/>
      <c r="GJ683" s="10"/>
      <c r="GK683" s="10"/>
      <c r="GL683" s="10"/>
      <c r="GM683" s="10"/>
      <c r="GN683" s="10"/>
      <c r="GO683" s="10"/>
      <c r="GP683" s="10"/>
    </row>
    <row r="684" spans="1:198" ht="13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37"/>
      <c r="L684" s="7"/>
      <c r="M684" s="7"/>
      <c r="N684" s="7"/>
      <c r="O684" s="7"/>
      <c r="P684" s="7"/>
      <c r="Q684" s="7"/>
      <c r="R684" s="10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10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19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10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7"/>
      <c r="FR684" s="7"/>
      <c r="FS684" s="7"/>
      <c r="FT684" s="7"/>
      <c r="FU684" s="7"/>
      <c r="FV684" s="7"/>
      <c r="FW684" s="7"/>
      <c r="FX684" s="10"/>
      <c r="FY684" s="10"/>
      <c r="FZ684" s="10"/>
      <c r="GA684" s="10"/>
      <c r="GB684" s="10"/>
      <c r="GC684" s="10"/>
      <c r="GD684" s="10"/>
      <c r="GE684" s="10"/>
      <c r="GF684" s="10"/>
      <c r="GG684" s="10"/>
      <c r="GH684" s="10"/>
      <c r="GI684" s="10"/>
      <c r="GJ684" s="10"/>
      <c r="GK684" s="10"/>
      <c r="GL684" s="10"/>
      <c r="GM684" s="10"/>
      <c r="GN684" s="10"/>
      <c r="GO684" s="10"/>
      <c r="GP684" s="10"/>
    </row>
    <row r="685" spans="1:198" ht="13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37"/>
      <c r="L685" s="7"/>
      <c r="M685" s="7"/>
      <c r="N685" s="7"/>
      <c r="O685" s="7"/>
      <c r="P685" s="7"/>
      <c r="Q685" s="7"/>
      <c r="R685" s="10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10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19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10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  <c r="FS685" s="7"/>
      <c r="FT685" s="7"/>
      <c r="FU685" s="7"/>
      <c r="FV685" s="7"/>
      <c r="FW685" s="7"/>
      <c r="FX685" s="10"/>
      <c r="FY685" s="10"/>
      <c r="FZ685" s="10"/>
      <c r="GA685" s="10"/>
      <c r="GB685" s="10"/>
      <c r="GC685" s="10"/>
      <c r="GD685" s="10"/>
      <c r="GE685" s="10"/>
      <c r="GF685" s="10"/>
      <c r="GG685" s="10"/>
      <c r="GH685" s="10"/>
      <c r="GI685" s="10"/>
      <c r="GJ685" s="10"/>
      <c r="GK685" s="10"/>
      <c r="GL685" s="10"/>
      <c r="GM685" s="10"/>
      <c r="GN685" s="10"/>
      <c r="GO685" s="10"/>
      <c r="GP685" s="10"/>
    </row>
    <row r="686" spans="1:198" ht="13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37"/>
      <c r="L686" s="7"/>
      <c r="M686" s="7"/>
      <c r="N686" s="7"/>
      <c r="O686" s="7"/>
      <c r="P686" s="7"/>
      <c r="Q686" s="7"/>
      <c r="R686" s="10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10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19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10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7"/>
      <c r="FI686" s="7"/>
      <c r="FJ686" s="7"/>
      <c r="FK686" s="7"/>
      <c r="FL686" s="7"/>
      <c r="FM686" s="7"/>
      <c r="FN686" s="7"/>
      <c r="FO686" s="7"/>
      <c r="FP686" s="7"/>
      <c r="FQ686" s="7"/>
      <c r="FR686" s="7"/>
      <c r="FS686" s="7"/>
      <c r="FT686" s="7"/>
      <c r="FU686" s="7"/>
      <c r="FV686" s="7"/>
      <c r="FW686" s="7"/>
      <c r="FX686" s="10"/>
      <c r="FY686" s="10"/>
      <c r="FZ686" s="10"/>
      <c r="GA686" s="10"/>
      <c r="GB686" s="10"/>
      <c r="GC686" s="10"/>
      <c r="GD686" s="10"/>
      <c r="GE686" s="10"/>
      <c r="GF686" s="10"/>
      <c r="GG686" s="10"/>
      <c r="GH686" s="10"/>
      <c r="GI686" s="10"/>
      <c r="GJ686" s="10"/>
      <c r="GK686" s="10"/>
      <c r="GL686" s="10"/>
      <c r="GM686" s="10"/>
      <c r="GN686" s="10"/>
      <c r="GO686" s="10"/>
      <c r="GP686" s="10"/>
    </row>
    <row r="687" spans="1:198" ht="13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37"/>
      <c r="L687" s="7"/>
      <c r="M687" s="7"/>
      <c r="N687" s="7"/>
      <c r="O687" s="7"/>
      <c r="P687" s="7"/>
      <c r="Q687" s="7"/>
      <c r="R687" s="10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10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19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10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7"/>
      <c r="FK687" s="7"/>
      <c r="FL687" s="7"/>
      <c r="FM687" s="7"/>
      <c r="FN687" s="7"/>
      <c r="FO687" s="7"/>
      <c r="FP687" s="7"/>
      <c r="FQ687" s="7"/>
      <c r="FR687" s="7"/>
      <c r="FS687" s="7"/>
      <c r="FT687" s="7"/>
      <c r="FU687" s="7"/>
      <c r="FV687" s="7"/>
      <c r="FW687" s="7"/>
      <c r="FX687" s="10"/>
      <c r="FY687" s="10"/>
      <c r="FZ687" s="10"/>
      <c r="GA687" s="10"/>
      <c r="GB687" s="10"/>
      <c r="GC687" s="10"/>
      <c r="GD687" s="10"/>
      <c r="GE687" s="10"/>
      <c r="GF687" s="10"/>
      <c r="GG687" s="10"/>
      <c r="GH687" s="10"/>
      <c r="GI687" s="10"/>
      <c r="GJ687" s="10"/>
      <c r="GK687" s="10"/>
      <c r="GL687" s="10"/>
      <c r="GM687" s="10"/>
      <c r="GN687" s="10"/>
      <c r="GO687" s="10"/>
      <c r="GP687" s="10"/>
    </row>
    <row r="688" spans="1:198" ht="13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37"/>
      <c r="L688" s="7"/>
      <c r="M688" s="7"/>
      <c r="N688" s="7"/>
      <c r="O688" s="7"/>
      <c r="P688" s="7"/>
      <c r="Q688" s="7"/>
      <c r="R688" s="10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10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19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10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  <c r="FS688" s="7"/>
      <c r="FT688" s="7"/>
      <c r="FU688" s="7"/>
      <c r="FV688" s="7"/>
      <c r="FW688" s="7"/>
      <c r="FX688" s="10"/>
      <c r="FY688" s="10"/>
      <c r="FZ688" s="10"/>
      <c r="GA688" s="10"/>
      <c r="GB688" s="10"/>
      <c r="GC688" s="10"/>
      <c r="GD688" s="10"/>
      <c r="GE688" s="10"/>
      <c r="GF688" s="10"/>
      <c r="GG688" s="10"/>
      <c r="GH688" s="10"/>
      <c r="GI688" s="10"/>
      <c r="GJ688" s="10"/>
      <c r="GK688" s="10"/>
      <c r="GL688" s="10"/>
      <c r="GM688" s="10"/>
      <c r="GN688" s="10"/>
      <c r="GO688" s="10"/>
      <c r="GP688" s="10"/>
    </row>
    <row r="689" spans="1:198" ht="13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37"/>
      <c r="L689" s="7"/>
      <c r="M689" s="7"/>
      <c r="N689" s="7"/>
      <c r="O689" s="7"/>
      <c r="P689" s="7"/>
      <c r="Q689" s="7"/>
      <c r="R689" s="10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10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19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10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7"/>
      <c r="FR689" s="7"/>
      <c r="FS689" s="7"/>
      <c r="FT689" s="7"/>
      <c r="FU689" s="7"/>
      <c r="FV689" s="7"/>
      <c r="FW689" s="7"/>
      <c r="FX689" s="10"/>
      <c r="FY689" s="10"/>
      <c r="FZ689" s="10"/>
      <c r="GA689" s="10"/>
      <c r="GB689" s="10"/>
      <c r="GC689" s="10"/>
      <c r="GD689" s="10"/>
      <c r="GE689" s="10"/>
      <c r="GF689" s="10"/>
      <c r="GG689" s="10"/>
      <c r="GH689" s="10"/>
      <c r="GI689" s="10"/>
      <c r="GJ689" s="10"/>
      <c r="GK689" s="10"/>
      <c r="GL689" s="10"/>
      <c r="GM689" s="10"/>
      <c r="GN689" s="10"/>
      <c r="GO689" s="10"/>
      <c r="GP689" s="10"/>
    </row>
    <row r="690" spans="1:198" ht="13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37"/>
      <c r="L690" s="7"/>
      <c r="M690" s="7"/>
      <c r="N690" s="7"/>
      <c r="O690" s="7"/>
      <c r="P690" s="7"/>
      <c r="Q690" s="7"/>
      <c r="R690" s="10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10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19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10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7"/>
      <c r="FR690" s="7"/>
      <c r="FS690" s="7"/>
      <c r="FT690" s="7"/>
      <c r="FU690" s="7"/>
      <c r="FV690" s="7"/>
      <c r="FW690" s="7"/>
      <c r="FX690" s="10"/>
      <c r="FY690" s="10"/>
      <c r="FZ690" s="10"/>
      <c r="GA690" s="10"/>
      <c r="GB690" s="10"/>
      <c r="GC690" s="10"/>
      <c r="GD690" s="10"/>
      <c r="GE690" s="10"/>
      <c r="GF690" s="10"/>
      <c r="GG690" s="10"/>
      <c r="GH690" s="10"/>
      <c r="GI690" s="10"/>
      <c r="GJ690" s="10"/>
      <c r="GK690" s="10"/>
      <c r="GL690" s="10"/>
      <c r="GM690" s="10"/>
      <c r="GN690" s="10"/>
      <c r="GO690" s="10"/>
      <c r="GP690" s="10"/>
    </row>
    <row r="691" spans="1:198" ht="13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37"/>
      <c r="L691" s="7"/>
      <c r="M691" s="7"/>
      <c r="N691" s="7"/>
      <c r="O691" s="7"/>
      <c r="P691" s="7"/>
      <c r="Q691" s="7"/>
      <c r="R691" s="10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10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19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10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7"/>
      <c r="FR691" s="7"/>
      <c r="FS691" s="7"/>
      <c r="FT691" s="7"/>
      <c r="FU691" s="7"/>
      <c r="FV691" s="7"/>
      <c r="FW691" s="7"/>
      <c r="FX691" s="10"/>
      <c r="FY691" s="10"/>
      <c r="FZ691" s="10"/>
      <c r="GA691" s="10"/>
      <c r="GB691" s="10"/>
      <c r="GC691" s="10"/>
      <c r="GD691" s="10"/>
      <c r="GE691" s="10"/>
      <c r="GF691" s="10"/>
      <c r="GG691" s="10"/>
      <c r="GH691" s="10"/>
      <c r="GI691" s="10"/>
      <c r="GJ691" s="10"/>
      <c r="GK691" s="10"/>
      <c r="GL691" s="10"/>
      <c r="GM691" s="10"/>
      <c r="GN691" s="10"/>
      <c r="GO691" s="10"/>
      <c r="GP691" s="10"/>
    </row>
    <row r="692" spans="1:198" ht="13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37"/>
      <c r="L692" s="7"/>
      <c r="M692" s="7"/>
      <c r="N692" s="7"/>
      <c r="O692" s="7"/>
      <c r="P692" s="7"/>
      <c r="Q692" s="7"/>
      <c r="R692" s="10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10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19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10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7"/>
      <c r="FR692" s="7"/>
      <c r="FS692" s="7"/>
      <c r="FT692" s="7"/>
      <c r="FU692" s="7"/>
      <c r="FV692" s="7"/>
      <c r="FW692" s="7"/>
      <c r="FX692" s="10"/>
      <c r="FY692" s="10"/>
      <c r="FZ692" s="10"/>
      <c r="GA692" s="10"/>
      <c r="GB692" s="10"/>
      <c r="GC692" s="10"/>
      <c r="GD692" s="10"/>
      <c r="GE692" s="10"/>
      <c r="GF692" s="10"/>
      <c r="GG692" s="10"/>
      <c r="GH692" s="10"/>
      <c r="GI692" s="10"/>
      <c r="GJ692" s="10"/>
      <c r="GK692" s="10"/>
      <c r="GL692" s="10"/>
      <c r="GM692" s="10"/>
      <c r="GN692" s="10"/>
      <c r="GO692" s="10"/>
      <c r="GP692" s="10"/>
    </row>
    <row r="693" spans="1:198" ht="13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37"/>
      <c r="L693" s="7"/>
      <c r="M693" s="7"/>
      <c r="N693" s="7"/>
      <c r="O693" s="7"/>
      <c r="P693" s="7"/>
      <c r="Q693" s="7"/>
      <c r="R693" s="10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10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19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10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  <c r="FS693" s="7"/>
      <c r="FT693" s="7"/>
      <c r="FU693" s="7"/>
      <c r="FV693" s="7"/>
      <c r="FW693" s="7"/>
      <c r="FX693" s="10"/>
      <c r="FY693" s="10"/>
      <c r="FZ693" s="10"/>
      <c r="GA693" s="10"/>
      <c r="GB693" s="10"/>
      <c r="GC693" s="10"/>
      <c r="GD693" s="10"/>
      <c r="GE693" s="10"/>
      <c r="GF693" s="10"/>
      <c r="GG693" s="10"/>
      <c r="GH693" s="10"/>
      <c r="GI693" s="10"/>
      <c r="GJ693" s="10"/>
      <c r="GK693" s="10"/>
      <c r="GL693" s="10"/>
      <c r="GM693" s="10"/>
      <c r="GN693" s="10"/>
      <c r="GO693" s="10"/>
      <c r="GP693" s="10"/>
    </row>
    <row r="694" spans="1:198" ht="13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37"/>
      <c r="L694" s="7"/>
      <c r="M694" s="7"/>
      <c r="N694" s="7"/>
      <c r="O694" s="7"/>
      <c r="P694" s="7"/>
      <c r="Q694" s="7"/>
      <c r="R694" s="10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10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19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10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  <c r="FS694" s="7"/>
      <c r="FT694" s="7"/>
      <c r="FU694" s="7"/>
      <c r="FV694" s="7"/>
      <c r="FW694" s="7"/>
      <c r="FX694" s="10"/>
      <c r="FY694" s="10"/>
      <c r="FZ694" s="10"/>
      <c r="GA694" s="10"/>
      <c r="GB694" s="10"/>
      <c r="GC694" s="10"/>
      <c r="GD694" s="10"/>
      <c r="GE694" s="10"/>
      <c r="GF694" s="10"/>
      <c r="GG694" s="10"/>
      <c r="GH694" s="10"/>
      <c r="GI694" s="10"/>
      <c r="GJ694" s="10"/>
      <c r="GK694" s="10"/>
      <c r="GL694" s="10"/>
      <c r="GM694" s="10"/>
      <c r="GN694" s="10"/>
      <c r="GO694" s="10"/>
      <c r="GP694" s="10"/>
    </row>
    <row r="695" spans="1:198" ht="13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37"/>
      <c r="L695" s="7"/>
      <c r="M695" s="7"/>
      <c r="N695" s="7"/>
      <c r="O695" s="7"/>
      <c r="P695" s="7"/>
      <c r="Q695" s="7"/>
      <c r="R695" s="10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10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19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10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7"/>
      <c r="FK695" s="7"/>
      <c r="FL695" s="7"/>
      <c r="FM695" s="7"/>
      <c r="FN695" s="7"/>
      <c r="FO695" s="7"/>
      <c r="FP695" s="7"/>
      <c r="FQ695" s="7"/>
      <c r="FR695" s="7"/>
      <c r="FS695" s="7"/>
      <c r="FT695" s="7"/>
      <c r="FU695" s="7"/>
      <c r="FV695" s="7"/>
      <c r="FW695" s="7"/>
      <c r="FX695" s="10"/>
      <c r="FY695" s="10"/>
      <c r="FZ695" s="10"/>
      <c r="GA695" s="10"/>
      <c r="GB695" s="10"/>
      <c r="GC695" s="10"/>
      <c r="GD695" s="10"/>
      <c r="GE695" s="10"/>
      <c r="GF695" s="10"/>
      <c r="GG695" s="10"/>
      <c r="GH695" s="10"/>
      <c r="GI695" s="10"/>
      <c r="GJ695" s="10"/>
      <c r="GK695" s="10"/>
      <c r="GL695" s="10"/>
      <c r="GM695" s="10"/>
      <c r="GN695" s="10"/>
      <c r="GO695" s="10"/>
      <c r="GP695" s="10"/>
    </row>
    <row r="696" spans="1:198" ht="13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37"/>
      <c r="L696" s="7"/>
      <c r="M696" s="7"/>
      <c r="N696" s="7"/>
      <c r="O696" s="7"/>
      <c r="P696" s="7"/>
      <c r="Q696" s="7"/>
      <c r="R696" s="10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10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19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10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7"/>
      <c r="FI696" s="7"/>
      <c r="FJ696" s="7"/>
      <c r="FK696" s="7"/>
      <c r="FL696" s="7"/>
      <c r="FM696" s="7"/>
      <c r="FN696" s="7"/>
      <c r="FO696" s="7"/>
      <c r="FP696" s="7"/>
      <c r="FQ696" s="7"/>
      <c r="FR696" s="7"/>
      <c r="FS696" s="7"/>
      <c r="FT696" s="7"/>
      <c r="FU696" s="7"/>
      <c r="FV696" s="7"/>
      <c r="FW696" s="7"/>
      <c r="FX696" s="10"/>
      <c r="FY696" s="10"/>
      <c r="FZ696" s="10"/>
      <c r="GA696" s="10"/>
      <c r="GB696" s="10"/>
      <c r="GC696" s="10"/>
      <c r="GD696" s="10"/>
      <c r="GE696" s="10"/>
      <c r="GF696" s="10"/>
      <c r="GG696" s="10"/>
      <c r="GH696" s="10"/>
      <c r="GI696" s="10"/>
      <c r="GJ696" s="10"/>
      <c r="GK696" s="10"/>
      <c r="GL696" s="10"/>
      <c r="GM696" s="10"/>
      <c r="GN696" s="10"/>
      <c r="GO696" s="10"/>
      <c r="GP696" s="10"/>
    </row>
    <row r="697" spans="1:198" ht="13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37"/>
      <c r="L697" s="7"/>
      <c r="M697" s="7"/>
      <c r="N697" s="7"/>
      <c r="O697" s="7"/>
      <c r="P697" s="7"/>
      <c r="Q697" s="7"/>
      <c r="R697" s="10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10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19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10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  <c r="FS697" s="7"/>
      <c r="FT697" s="7"/>
      <c r="FU697" s="7"/>
      <c r="FV697" s="7"/>
      <c r="FW697" s="7"/>
      <c r="FX697" s="10"/>
      <c r="FY697" s="10"/>
      <c r="FZ697" s="10"/>
      <c r="GA697" s="10"/>
      <c r="GB697" s="10"/>
      <c r="GC697" s="10"/>
      <c r="GD697" s="10"/>
      <c r="GE697" s="10"/>
      <c r="GF697" s="10"/>
      <c r="GG697" s="10"/>
      <c r="GH697" s="10"/>
      <c r="GI697" s="10"/>
      <c r="GJ697" s="10"/>
      <c r="GK697" s="10"/>
      <c r="GL697" s="10"/>
      <c r="GM697" s="10"/>
      <c r="GN697" s="10"/>
      <c r="GO697" s="10"/>
      <c r="GP697" s="10"/>
    </row>
    <row r="698" spans="1:198" ht="13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37"/>
      <c r="L698" s="7"/>
      <c r="M698" s="7"/>
      <c r="N698" s="7"/>
      <c r="O698" s="7"/>
      <c r="P698" s="7"/>
      <c r="Q698" s="7"/>
      <c r="R698" s="10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10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19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10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7"/>
      <c r="FI698" s="7"/>
      <c r="FJ698" s="7"/>
      <c r="FK698" s="7"/>
      <c r="FL698" s="7"/>
      <c r="FM698" s="7"/>
      <c r="FN698" s="7"/>
      <c r="FO698" s="7"/>
      <c r="FP698" s="7"/>
      <c r="FQ698" s="7"/>
      <c r="FR698" s="7"/>
      <c r="FS698" s="7"/>
      <c r="FT698" s="7"/>
      <c r="FU698" s="7"/>
      <c r="FV698" s="7"/>
      <c r="FW698" s="7"/>
      <c r="FX698" s="10"/>
      <c r="FY698" s="10"/>
      <c r="FZ698" s="10"/>
      <c r="GA698" s="10"/>
      <c r="GB698" s="10"/>
      <c r="GC698" s="10"/>
      <c r="GD698" s="10"/>
      <c r="GE698" s="10"/>
      <c r="GF698" s="10"/>
      <c r="GG698" s="10"/>
      <c r="GH698" s="10"/>
      <c r="GI698" s="10"/>
      <c r="GJ698" s="10"/>
      <c r="GK698" s="10"/>
      <c r="GL698" s="10"/>
      <c r="GM698" s="10"/>
      <c r="GN698" s="10"/>
      <c r="GO698" s="10"/>
      <c r="GP698" s="10"/>
    </row>
    <row r="699" spans="1:198" ht="13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37"/>
      <c r="L699" s="7"/>
      <c r="M699" s="7"/>
      <c r="N699" s="7"/>
      <c r="O699" s="7"/>
      <c r="P699" s="7"/>
      <c r="Q699" s="7"/>
      <c r="R699" s="10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10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19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10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7"/>
      <c r="FK699" s="7"/>
      <c r="FL699" s="7"/>
      <c r="FM699" s="7"/>
      <c r="FN699" s="7"/>
      <c r="FO699" s="7"/>
      <c r="FP699" s="7"/>
      <c r="FQ699" s="7"/>
      <c r="FR699" s="7"/>
      <c r="FS699" s="7"/>
      <c r="FT699" s="7"/>
      <c r="FU699" s="7"/>
      <c r="FV699" s="7"/>
      <c r="FW699" s="7"/>
      <c r="FX699" s="10"/>
      <c r="FY699" s="10"/>
      <c r="FZ699" s="10"/>
      <c r="GA699" s="10"/>
      <c r="GB699" s="10"/>
      <c r="GC699" s="10"/>
      <c r="GD699" s="10"/>
      <c r="GE699" s="10"/>
      <c r="GF699" s="10"/>
      <c r="GG699" s="10"/>
      <c r="GH699" s="10"/>
      <c r="GI699" s="10"/>
      <c r="GJ699" s="10"/>
      <c r="GK699" s="10"/>
      <c r="GL699" s="10"/>
      <c r="GM699" s="10"/>
      <c r="GN699" s="10"/>
      <c r="GO699" s="10"/>
      <c r="GP699" s="10"/>
    </row>
    <row r="700" spans="1:198" ht="13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37"/>
      <c r="L700" s="7"/>
      <c r="M700" s="7"/>
      <c r="N700" s="7"/>
      <c r="O700" s="7"/>
      <c r="P700" s="7"/>
      <c r="Q700" s="7"/>
      <c r="R700" s="10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10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19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10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7"/>
      <c r="FR700" s="7"/>
      <c r="FS700" s="7"/>
      <c r="FT700" s="7"/>
      <c r="FU700" s="7"/>
      <c r="FV700" s="7"/>
      <c r="FW700" s="7"/>
      <c r="FX700" s="10"/>
      <c r="FY700" s="10"/>
      <c r="FZ700" s="10"/>
      <c r="GA700" s="10"/>
      <c r="GB700" s="10"/>
      <c r="GC700" s="10"/>
      <c r="GD700" s="10"/>
      <c r="GE700" s="10"/>
      <c r="GF700" s="10"/>
      <c r="GG700" s="10"/>
      <c r="GH700" s="10"/>
      <c r="GI700" s="10"/>
      <c r="GJ700" s="10"/>
      <c r="GK700" s="10"/>
      <c r="GL700" s="10"/>
      <c r="GM700" s="10"/>
      <c r="GN700" s="10"/>
      <c r="GO700" s="10"/>
      <c r="GP700" s="10"/>
    </row>
    <row r="701" spans="1:198" ht="13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37"/>
      <c r="L701" s="7"/>
      <c r="M701" s="7"/>
      <c r="N701" s="7"/>
      <c r="O701" s="7"/>
      <c r="P701" s="7"/>
      <c r="Q701" s="7"/>
      <c r="R701" s="10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10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19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10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7"/>
      <c r="FR701" s="7"/>
      <c r="FS701" s="7"/>
      <c r="FT701" s="7"/>
      <c r="FU701" s="7"/>
      <c r="FV701" s="7"/>
      <c r="FW701" s="7"/>
      <c r="FX701" s="10"/>
      <c r="FY701" s="10"/>
      <c r="FZ701" s="10"/>
      <c r="GA701" s="10"/>
      <c r="GB701" s="10"/>
      <c r="GC701" s="10"/>
      <c r="GD701" s="10"/>
      <c r="GE701" s="10"/>
      <c r="GF701" s="10"/>
      <c r="GG701" s="10"/>
      <c r="GH701" s="10"/>
      <c r="GI701" s="10"/>
      <c r="GJ701" s="10"/>
      <c r="GK701" s="10"/>
      <c r="GL701" s="10"/>
      <c r="GM701" s="10"/>
      <c r="GN701" s="10"/>
      <c r="GO701" s="10"/>
      <c r="GP701" s="10"/>
    </row>
    <row r="702" spans="1:198" ht="13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37"/>
      <c r="L702" s="7"/>
      <c r="M702" s="7"/>
      <c r="N702" s="7"/>
      <c r="O702" s="7"/>
      <c r="P702" s="7"/>
      <c r="Q702" s="7"/>
      <c r="R702" s="10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10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19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10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7"/>
      <c r="FI702" s="7"/>
      <c r="FJ702" s="7"/>
      <c r="FK702" s="7"/>
      <c r="FL702" s="7"/>
      <c r="FM702" s="7"/>
      <c r="FN702" s="7"/>
      <c r="FO702" s="7"/>
      <c r="FP702" s="7"/>
      <c r="FQ702" s="7"/>
      <c r="FR702" s="7"/>
      <c r="FS702" s="7"/>
      <c r="FT702" s="7"/>
      <c r="FU702" s="7"/>
      <c r="FV702" s="7"/>
      <c r="FW702" s="7"/>
      <c r="FX702" s="10"/>
      <c r="FY702" s="10"/>
      <c r="FZ702" s="10"/>
      <c r="GA702" s="10"/>
      <c r="GB702" s="10"/>
      <c r="GC702" s="10"/>
      <c r="GD702" s="10"/>
      <c r="GE702" s="10"/>
      <c r="GF702" s="10"/>
      <c r="GG702" s="10"/>
      <c r="GH702" s="10"/>
      <c r="GI702" s="10"/>
      <c r="GJ702" s="10"/>
      <c r="GK702" s="10"/>
      <c r="GL702" s="10"/>
      <c r="GM702" s="10"/>
      <c r="GN702" s="10"/>
      <c r="GO702" s="10"/>
      <c r="GP702" s="10"/>
    </row>
    <row r="703" spans="1:198" ht="13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37"/>
      <c r="L703" s="7"/>
      <c r="M703" s="7"/>
      <c r="N703" s="7"/>
      <c r="O703" s="7"/>
      <c r="P703" s="7"/>
      <c r="Q703" s="7"/>
      <c r="R703" s="10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10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19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10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7"/>
      <c r="FK703" s="7"/>
      <c r="FL703" s="7"/>
      <c r="FM703" s="7"/>
      <c r="FN703" s="7"/>
      <c r="FO703" s="7"/>
      <c r="FP703" s="7"/>
      <c r="FQ703" s="7"/>
      <c r="FR703" s="7"/>
      <c r="FS703" s="7"/>
      <c r="FT703" s="7"/>
      <c r="FU703" s="7"/>
      <c r="FV703" s="7"/>
      <c r="FW703" s="7"/>
      <c r="FX703" s="10"/>
      <c r="FY703" s="10"/>
      <c r="FZ703" s="10"/>
      <c r="GA703" s="10"/>
      <c r="GB703" s="10"/>
      <c r="GC703" s="10"/>
      <c r="GD703" s="10"/>
      <c r="GE703" s="10"/>
      <c r="GF703" s="10"/>
      <c r="GG703" s="10"/>
      <c r="GH703" s="10"/>
      <c r="GI703" s="10"/>
      <c r="GJ703" s="10"/>
      <c r="GK703" s="10"/>
      <c r="GL703" s="10"/>
      <c r="GM703" s="10"/>
      <c r="GN703" s="10"/>
      <c r="GO703" s="10"/>
      <c r="GP703" s="10"/>
    </row>
    <row r="704" spans="1:198" ht="13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37"/>
      <c r="L704" s="7"/>
      <c r="M704" s="7"/>
      <c r="N704" s="7"/>
      <c r="O704" s="7"/>
      <c r="P704" s="7"/>
      <c r="Q704" s="7"/>
      <c r="R704" s="10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10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19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10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7"/>
      <c r="FI704" s="7"/>
      <c r="FJ704" s="7"/>
      <c r="FK704" s="7"/>
      <c r="FL704" s="7"/>
      <c r="FM704" s="7"/>
      <c r="FN704" s="7"/>
      <c r="FO704" s="7"/>
      <c r="FP704" s="7"/>
      <c r="FQ704" s="7"/>
      <c r="FR704" s="7"/>
      <c r="FS704" s="7"/>
      <c r="FT704" s="7"/>
      <c r="FU704" s="7"/>
      <c r="FV704" s="7"/>
      <c r="FW704" s="7"/>
      <c r="FX704" s="10"/>
      <c r="FY704" s="10"/>
      <c r="FZ704" s="10"/>
      <c r="GA704" s="10"/>
      <c r="GB704" s="10"/>
      <c r="GC704" s="10"/>
      <c r="GD704" s="10"/>
      <c r="GE704" s="10"/>
      <c r="GF704" s="10"/>
      <c r="GG704" s="10"/>
      <c r="GH704" s="10"/>
      <c r="GI704" s="10"/>
      <c r="GJ704" s="10"/>
      <c r="GK704" s="10"/>
      <c r="GL704" s="10"/>
      <c r="GM704" s="10"/>
      <c r="GN704" s="10"/>
      <c r="GO704" s="10"/>
      <c r="GP704" s="10"/>
    </row>
    <row r="705" spans="1:198" ht="13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37"/>
      <c r="L705" s="7"/>
      <c r="M705" s="7"/>
      <c r="N705" s="7"/>
      <c r="O705" s="7"/>
      <c r="P705" s="7"/>
      <c r="Q705" s="7"/>
      <c r="R705" s="10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10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19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10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7"/>
      <c r="FK705" s="7"/>
      <c r="FL705" s="7"/>
      <c r="FM705" s="7"/>
      <c r="FN705" s="7"/>
      <c r="FO705" s="7"/>
      <c r="FP705" s="7"/>
      <c r="FQ705" s="7"/>
      <c r="FR705" s="7"/>
      <c r="FS705" s="7"/>
      <c r="FT705" s="7"/>
      <c r="FU705" s="7"/>
      <c r="FV705" s="7"/>
      <c r="FW705" s="7"/>
      <c r="FX705" s="10"/>
      <c r="FY705" s="10"/>
      <c r="FZ705" s="10"/>
      <c r="GA705" s="10"/>
      <c r="GB705" s="10"/>
      <c r="GC705" s="10"/>
      <c r="GD705" s="10"/>
      <c r="GE705" s="10"/>
      <c r="GF705" s="10"/>
      <c r="GG705" s="10"/>
      <c r="GH705" s="10"/>
      <c r="GI705" s="10"/>
      <c r="GJ705" s="10"/>
      <c r="GK705" s="10"/>
      <c r="GL705" s="10"/>
      <c r="GM705" s="10"/>
      <c r="GN705" s="10"/>
      <c r="GO705" s="10"/>
      <c r="GP705" s="10"/>
    </row>
    <row r="706" spans="1:198" ht="13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37"/>
      <c r="L706" s="7"/>
      <c r="M706" s="7"/>
      <c r="N706" s="7"/>
      <c r="O706" s="7"/>
      <c r="P706" s="7"/>
      <c r="Q706" s="7"/>
      <c r="R706" s="10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10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19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10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  <c r="FS706" s="7"/>
      <c r="FT706" s="7"/>
      <c r="FU706" s="7"/>
      <c r="FV706" s="7"/>
      <c r="FW706" s="7"/>
      <c r="FX706" s="10"/>
      <c r="FY706" s="10"/>
      <c r="FZ706" s="10"/>
      <c r="GA706" s="10"/>
      <c r="GB706" s="10"/>
      <c r="GC706" s="10"/>
      <c r="GD706" s="10"/>
      <c r="GE706" s="10"/>
      <c r="GF706" s="10"/>
      <c r="GG706" s="10"/>
      <c r="GH706" s="10"/>
      <c r="GI706" s="10"/>
      <c r="GJ706" s="10"/>
      <c r="GK706" s="10"/>
      <c r="GL706" s="10"/>
      <c r="GM706" s="10"/>
      <c r="GN706" s="10"/>
      <c r="GO706" s="10"/>
      <c r="GP706" s="10"/>
    </row>
    <row r="707" spans="1:198" ht="13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37"/>
      <c r="L707" s="7"/>
      <c r="M707" s="7"/>
      <c r="N707" s="7"/>
      <c r="O707" s="7"/>
      <c r="P707" s="7"/>
      <c r="Q707" s="7"/>
      <c r="R707" s="10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10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19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10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  <c r="FS707" s="7"/>
      <c r="FT707" s="7"/>
      <c r="FU707" s="7"/>
      <c r="FV707" s="7"/>
      <c r="FW707" s="7"/>
      <c r="FX707" s="10"/>
      <c r="FY707" s="10"/>
      <c r="FZ707" s="10"/>
      <c r="GA707" s="10"/>
      <c r="GB707" s="10"/>
      <c r="GC707" s="10"/>
      <c r="GD707" s="10"/>
      <c r="GE707" s="10"/>
      <c r="GF707" s="10"/>
      <c r="GG707" s="10"/>
      <c r="GH707" s="10"/>
      <c r="GI707" s="10"/>
      <c r="GJ707" s="10"/>
      <c r="GK707" s="10"/>
      <c r="GL707" s="10"/>
      <c r="GM707" s="10"/>
      <c r="GN707" s="10"/>
      <c r="GO707" s="10"/>
      <c r="GP707" s="10"/>
    </row>
    <row r="708" spans="1:198" ht="13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37"/>
      <c r="L708" s="7"/>
      <c r="M708" s="7"/>
      <c r="N708" s="7"/>
      <c r="O708" s="7"/>
      <c r="P708" s="7"/>
      <c r="Q708" s="7"/>
      <c r="R708" s="10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10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19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10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  <c r="FS708" s="7"/>
      <c r="FT708" s="7"/>
      <c r="FU708" s="7"/>
      <c r="FV708" s="7"/>
      <c r="FW708" s="7"/>
      <c r="FX708" s="10"/>
      <c r="FY708" s="10"/>
      <c r="FZ708" s="10"/>
      <c r="GA708" s="10"/>
      <c r="GB708" s="10"/>
      <c r="GC708" s="10"/>
      <c r="GD708" s="10"/>
      <c r="GE708" s="10"/>
      <c r="GF708" s="10"/>
      <c r="GG708" s="10"/>
      <c r="GH708" s="10"/>
      <c r="GI708" s="10"/>
      <c r="GJ708" s="10"/>
      <c r="GK708" s="10"/>
      <c r="GL708" s="10"/>
      <c r="GM708" s="10"/>
      <c r="GN708" s="10"/>
      <c r="GO708" s="10"/>
      <c r="GP708" s="10"/>
    </row>
    <row r="709" spans="1:198" ht="13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37"/>
      <c r="L709" s="7"/>
      <c r="M709" s="7"/>
      <c r="N709" s="7"/>
      <c r="O709" s="7"/>
      <c r="P709" s="7"/>
      <c r="Q709" s="7"/>
      <c r="R709" s="10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10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19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10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  <c r="FS709" s="7"/>
      <c r="FT709" s="7"/>
      <c r="FU709" s="7"/>
      <c r="FV709" s="7"/>
      <c r="FW709" s="7"/>
      <c r="FX709" s="10"/>
      <c r="FY709" s="10"/>
      <c r="FZ709" s="10"/>
      <c r="GA709" s="10"/>
      <c r="GB709" s="10"/>
      <c r="GC709" s="10"/>
      <c r="GD709" s="10"/>
      <c r="GE709" s="10"/>
      <c r="GF709" s="10"/>
      <c r="GG709" s="10"/>
      <c r="GH709" s="10"/>
      <c r="GI709" s="10"/>
      <c r="GJ709" s="10"/>
      <c r="GK709" s="10"/>
      <c r="GL709" s="10"/>
      <c r="GM709" s="10"/>
      <c r="GN709" s="10"/>
      <c r="GO709" s="10"/>
      <c r="GP709" s="10"/>
    </row>
    <row r="710" spans="1:198" ht="13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37"/>
      <c r="L710" s="7"/>
      <c r="M710" s="7"/>
      <c r="N710" s="7"/>
      <c r="O710" s="7"/>
      <c r="P710" s="7"/>
      <c r="Q710" s="7"/>
      <c r="R710" s="10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10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19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10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  <c r="FS710" s="7"/>
      <c r="FT710" s="7"/>
      <c r="FU710" s="7"/>
      <c r="FV710" s="7"/>
      <c r="FW710" s="7"/>
      <c r="FX710" s="10"/>
      <c r="FY710" s="10"/>
      <c r="FZ710" s="10"/>
      <c r="GA710" s="10"/>
      <c r="GB710" s="10"/>
      <c r="GC710" s="10"/>
      <c r="GD710" s="10"/>
      <c r="GE710" s="10"/>
      <c r="GF710" s="10"/>
      <c r="GG710" s="10"/>
      <c r="GH710" s="10"/>
      <c r="GI710" s="10"/>
      <c r="GJ710" s="10"/>
      <c r="GK710" s="10"/>
      <c r="GL710" s="10"/>
      <c r="GM710" s="10"/>
      <c r="GN710" s="10"/>
      <c r="GO710" s="10"/>
      <c r="GP710" s="10"/>
    </row>
    <row r="711" spans="1:198" ht="13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37"/>
      <c r="L711" s="7"/>
      <c r="M711" s="7"/>
      <c r="N711" s="7"/>
      <c r="O711" s="7"/>
      <c r="P711" s="7"/>
      <c r="Q711" s="7"/>
      <c r="R711" s="10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10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19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10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  <c r="FS711" s="7"/>
      <c r="FT711" s="7"/>
      <c r="FU711" s="7"/>
      <c r="FV711" s="7"/>
      <c r="FW711" s="7"/>
      <c r="FX711" s="10"/>
      <c r="FY711" s="10"/>
      <c r="FZ711" s="10"/>
      <c r="GA711" s="10"/>
      <c r="GB711" s="10"/>
      <c r="GC711" s="10"/>
      <c r="GD711" s="10"/>
      <c r="GE711" s="10"/>
      <c r="GF711" s="10"/>
      <c r="GG711" s="10"/>
      <c r="GH711" s="10"/>
      <c r="GI711" s="10"/>
      <c r="GJ711" s="10"/>
      <c r="GK711" s="10"/>
      <c r="GL711" s="10"/>
      <c r="GM711" s="10"/>
      <c r="GN711" s="10"/>
      <c r="GO711" s="10"/>
      <c r="GP711" s="10"/>
    </row>
    <row r="712" spans="1:198" ht="13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37"/>
      <c r="L712" s="7"/>
      <c r="M712" s="7"/>
      <c r="N712" s="7"/>
      <c r="O712" s="7"/>
      <c r="P712" s="7"/>
      <c r="Q712" s="7"/>
      <c r="R712" s="10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10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19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10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  <c r="FS712" s="7"/>
      <c r="FT712" s="7"/>
      <c r="FU712" s="7"/>
      <c r="FV712" s="7"/>
      <c r="FW712" s="7"/>
      <c r="FX712" s="10"/>
      <c r="FY712" s="10"/>
      <c r="FZ712" s="10"/>
      <c r="GA712" s="10"/>
      <c r="GB712" s="10"/>
      <c r="GC712" s="10"/>
      <c r="GD712" s="10"/>
      <c r="GE712" s="10"/>
      <c r="GF712" s="10"/>
      <c r="GG712" s="10"/>
      <c r="GH712" s="10"/>
      <c r="GI712" s="10"/>
      <c r="GJ712" s="10"/>
      <c r="GK712" s="10"/>
      <c r="GL712" s="10"/>
      <c r="GM712" s="10"/>
      <c r="GN712" s="10"/>
      <c r="GO712" s="10"/>
      <c r="GP712" s="10"/>
    </row>
    <row r="713" spans="1:198" ht="13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37"/>
      <c r="L713" s="7"/>
      <c r="M713" s="7"/>
      <c r="N713" s="7"/>
      <c r="O713" s="7"/>
      <c r="P713" s="7"/>
      <c r="Q713" s="7"/>
      <c r="R713" s="10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10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19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10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  <c r="FS713" s="7"/>
      <c r="FT713" s="7"/>
      <c r="FU713" s="7"/>
      <c r="FV713" s="7"/>
      <c r="FW713" s="7"/>
      <c r="FX713" s="10"/>
      <c r="FY713" s="10"/>
      <c r="FZ713" s="10"/>
      <c r="GA713" s="10"/>
      <c r="GB713" s="10"/>
      <c r="GC713" s="10"/>
      <c r="GD713" s="10"/>
      <c r="GE713" s="10"/>
      <c r="GF713" s="10"/>
      <c r="GG713" s="10"/>
      <c r="GH713" s="10"/>
      <c r="GI713" s="10"/>
      <c r="GJ713" s="10"/>
      <c r="GK713" s="10"/>
      <c r="GL713" s="10"/>
      <c r="GM713" s="10"/>
      <c r="GN713" s="10"/>
      <c r="GO713" s="10"/>
      <c r="GP713" s="10"/>
    </row>
    <row r="714" spans="1:198" ht="13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37"/>
      <c r="L714" s="7"/>
      <c r="M714" s="7"/>
      <c r="N714" s="7"/>
      <c r="O714" s="7"/>
      <c r="P714" s="7"/>
      <c r="Q714" s="7"/>
      <c r="R714" s="10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10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19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10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  <c r="FS714" s="7"/>
      <c r="FT714" s="7"/>
      <c r="FU714" s="7"/>
      <c r="FV714" s="7"/>
      <c r="FW714" s="7"/>
      <c r="FX714" s="10"/>
      <c r="FY714" s="10"/>
      <c r="FZ714" s="10"/>
      <c r="GA714" s="10"/>
      <c r="GB714" s="10"/>
      <c r="GC714" s="10"/>
      <c r="GD714" s="10"/>
      <c r="GE714" s="10"/>
      <c r="GF714" s="10"/>
      <c r="GG714" s="10"/>
      <c r="GH714" s="10"/>
      <c r="GI714" s="10"/>
      <c r="GJ714" s="10"/>
      <c r="GK714" s="10"/>
      <c r="GL714" s="10"/>
      <c r="GM714" s="10"/>
      <c r="GN714" s="10"/>
      <c r="GO714" s="10"/>
      <c r="GP714" s="10"/>
    </row>
    <row r="715" spans="1:198" ht="13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37"/>
      <c r="L715" s="7"/>
      <c r="M715" s="7"/>
      <c r="N715" s="7"/>
      <c r="O715" s="7"/>
      <c r="P715" s="7"/>
      <c r="Q715" s="7"/>
      <c r="R715" s="10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10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19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10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  <c r="FS715" s="7"/>
      <c r="FT715" s="7"/>
      <c r="FU715" s="7"/>
      <c r="FV715" s="7"/>
      <c r="FW715" s="7"/>
      <c r="FX715" s="10"/>
      <c r="FY715" s="10"/>
      <c r="FZ715" s="10"/>
      <c r="GA715" s="10"/>
      <c r="GB715" s="10"/>
      <c r="GC715" s="10"/>
      <c r="GD715" s="10"/>
      <c r="GE715" s="10"/>
      <c r="GF715" s="10"/>
      <c r="GG715" s="10"/>
      <c r="GH715" s="10"/>
      <c r="GI715" s="10"/>
      <c r="GJ715" s="10"/>
      <c r="GK715" s="10"/>
      <c r="GL715" s="10"/>
      <c r="GM715" s="10"/>
      <c r="GN715" s="10"/>
      <c r="GO715" s="10"/>
      <c r="GP715" s="10"/>
    </row>
    <row r="716" spans="1:198" ht="13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37"/>
      <c r="L716" s="7"/>
      <c r="M716" s="7"/>
      <c r="N716" s="7"/>
      <c r="O716" s="7"/>
      <c r="P716" s="7"/>
      <c r="Q716" s="7"/>
      <c r="R716" s="10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10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19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10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7"/>
      <c r="FI716" s="7"/>
      <c r="FJ716" s="7"/>
      <c r="FK716" s="7"/>
      <c r="FL716" s="7"/>
      <c r="FM716" s="7"/>
      <c r="FN716" s="7"/>
      <c r="FO716" s="7"/>
      <c r="FP716" s="7"/>
      <c r="FQ716" s="7"/>
      <c r="FR716" s="7"/>
      <c r="FS716" s="7"/>
      <c r="FT716" s="7"/>
      <c r="FU716" s="7"/>
      <c r="FV716" s="7"/>
      <c r="FW716" s="7"/>
      <c r="FX716" s="10"/>
      <c r="FY716" s="10"/>
      <c r="FZ716" s="10"/>
      <c r="GA716" s="10"/>
      <c r="GB716" s="10"/>
      <c r="GC716" s="10"/>
      <c r="GD716" s="10"/>
      <c r="GE716" s="10"/>
      <c r="GF716" s="10"/>
      <c r="GG716" s="10"/>
      <c r="GH716" s="10"/>
      <c r="GI716" s="10"/>
      <c r="GJ716" s="10"/>
      <c r="GK716" s="10"/>
      <c r="GL716" s="10"/>
      <c r="GM716" s="10"/>
      <c r="GN716" s="10"/>
      <c r="GO716" s="10"/>
      <c r="GP716" s="10"/>
    </row>
    <row r="717" spans="1:198" ht="13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37"/>
      <c r="L717" s="7"/>
      <c r="M717" s="7"/>
      <c r="N717" s="7"/>
      <c r="O717" s="7"/>
      <c r="P717" s="7"/>
      <c r="Q717" s="7"/>
      <c r="R717" s="10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10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19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10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7"/>
      <c r="FK717" s="7"/>
      <c r="FL717" s="7"/>
      <c r="FM717" s="7"/>
      <c r="FN717" s="7"/>
      <c r="FO717" s="7"/>
      <c r="FP717" s="7"/>
      <c r="FQ717" s="7"/>
      <c r="FR717" s="7"/>
      <c r="FS717" s="7"/>
      <c r="FT717" s="7"/>
      <c r="FU717" s="7"/>
      <c r="FV717" s="7"/>
      <c r="FW717" s="7"/>
      <c r="FX717" s="10"/>
      <c r="FY717" s="10"/>
      <c r="FZ717" s="10"/>
      <c r="GA717" s="10"/>
      <c r="GB717" s="10"/>
      <c r="GC717" s="10"/>
      <c r="GD717" s="10"/>
      <c r="GE717" s="10"/>
      <c r="GF717" s="10"/>
      <c r="GG717" s="10"/>
      <c r="GH717" s="10"/>
      <c r="GI717" s="10"/>
      <c r="GJ717" s="10"/>
      <c r="GK717" s="10"/>
      <c r="GL717" s="10"/>
      <c r="GM717" s="10"/>
      <c r="GN717" s="10"/>
      <c r="GO717" s="10"/>
      <c r="GP717" s="10"/>
    </row>
    <row r="718" spans="1:198" ht="13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37"/>
      <c r="L718" s="7"/>
      <c r="M718" s="7"/>
      <c r="N718" s="7"/>
      <c r="O718" s="7"/>
      <c r="P718" s="7"/>
      <c r="Q718" s="7"/>
      <c r="R718" s="10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10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19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10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  <c r="FS718" s="7"/>
      <c r="FT718" s="7"/>
      <c r="FU718" s="7"/>
      <c r="FV718" s="7"/>
      <c r="FW718" s="7"/>
      <c r="FX718" s="10"/>
      <c r="FY718" s="10"/>
      <c r="FZ718" s="10"/>
      <c r="GA718" s="10"/>
      <c r="GB718" s="10"/>
      <c r="GC718" s="10"/>
      <c r="GD718" s="10"/>
      <c r="GE718" s="10"/>
      <c r="GF718" s="10"/>
      <c r="GG718" s="10"/>
      <c r="GH718" s="10"/>
      <c r="GI718" s="10"/>
      <c r="GJ718" s="10"/>
      <c r="GK718" s="10"/>
      <c r="GL718" s="10"/>
      <c r="GM718" s="10"/>
      <c r="GN718" s="10"/>
      <c r="GO718" s="10"/>
      <c r="GP718" s="10"/>
    </row>
    <row r="719" spans="1:198" ht="13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37"/>
      <c r="L719" s="7"/>
      <c r="M719" s="7"/>
      <c r="N719" s="7"/>
      <c r="O719" s="7"/>
      <c r="P719" s="7"/>
      <c r="Q719" s="7"/>
      <c r="R719" s="10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10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19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10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  <c r="FS719" s="7"/>
      <c r="FT719" s="7"/>
      <c r="FU719" s="7"/>
      <c r="FV719" s="7"/>
      <c r="FW719" s="7"/>
      <c r="FX719" s="10"/>
      <c r="FY719" s="10"/>
      <c r="FZ719" s="10"/>
      <c r="GA719" s="10"/>
      <c r="GB719" s="10"/>
      <c r="GC719" s="10"/>
      <c r="GD719" s="10"/>
      <c r="GE719" s="10"/>
      <c r="GF719" s="10"/>
      <c r="GG719" s="10"/>
      <c r="GH719" s="10"/>
      <c r="GI719" s="10"/>
      <c r="GJ719" s="10"/>
      <c r="GK719" s="10"/>
      <c r="GL719" s="10"/>
      <c r="GM719" s="10"/>
      <c r="GN719" s="10"/>
      <c r="GO719" s="10"/>
      <c r="GP719" s="10"/>
    </row>
    <row r="720" spans="1:198" ht="13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37"/>
      <c r="L720" s="7"/>
      <c r="M720" s="7"/>
      <c r="N720" s="7"/>
      <c r="O720" s="7"/>
      <c r="P720" s="7"/>
      <c r="Q720" s="7"/>
      <c r="R720" s="10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10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19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10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  <c r="FS720" s="7"/>
      <c r="FT720" s="7"/>
      <c r="FU720" s="7"/>
      <c r="FV720" s="7"/>
      <c r="FW720" s="7"/>
      <c r="FX720" s="10"/>
      <c r="FY720" s="10"/>
      <c r="FZ720" s="10"/>
      <c r="GA720" s="10"/>
      <c r="GB720" s="10"/>
      <c r="GC720" s="10"/>
      <c r="GD720" s="10"/>
      <c r="GE720" s="10"/>
      <c r="GF720" s="10"/>
      <c r="GG720" s="10"/>
      <c r="GH720" s="10"/>
      <c r="GI720" s="10"/>
      <c r="GJ720" s="10"/>
      <c r="GK720" s="10"/>
      <c r="GL720" s="10"/>
      <c r="GM720" s="10"/>
      <c r="GN720" s="10"/>
      <c r="GO720" s="10"/>
      <c r="GP720" s="10"/>
    </row>
    <row r="721" spans="1:198" ht="13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37"/>
      <c r="L721" s="7"/>
      <c r="M721" s="7"/>
      <c r="N721" s="7"/>
      <c r="O721" s="7"/>
      <c r="P721" s="7"/>
      <c r="Q721" s="7"/>
      <c r="R721" s="10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10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19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10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  <c r="FS721" s="7"/>
      <c r="FT721" s="7"/>
      <c r="FU721" s="7"/>
      <c r="FV721" s="7"/>
      <c r="FW721" s="7"/>
      <c r="FX721" s="10"/>
      <c r="FY721" s="10"/>
      <c r="FZ721" s="10"/>
      <c r="GA721" s="10"/>
      <c r="GB721" s="10"/>
      <c r="GC721" s="10"/>
      <c r="GD721" s="10"/>
      <c r="GE721" s="10"/>
      <c r="GF721" s="10"/>
      <c r="GG721" s="10"/>
      <c r="GH721" s="10"/>
      <c r="GI721" s="10"/>
      <c r="GJ721" s="10"/>
      <c r="GK721" s="10"/>
      <c r="GL721" s="10"/>
      <c r="GM721" s="10"/>
      <c r="GN721" s="10"/>
      <c r="GO721" s="10"/>
      <c r="GP721" s="10"/>
    </row>
    <row r="722" spans="1:198" ht="13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37"/>
      <c r="L722" s="7"/>
      <c r="M722" s="7"/>
      <c r="N722" s="7"/>
      <c r="O722" s="7"/>
      <c r="P722" s="7"/>
      <c r="Q722" s="7"/>
      <c r="R722" s="10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10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19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10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  <c r="FS722" s="7"/>
      <c r="FT722" s="7"/>
      <c r="FU722" s="7"/>
      <c r="FV722" s="7"/>
      <c r="FW722" s="7"/>
      <c r="FX722" s="10"/>
      <c r="FY722" s="10"/>
      <c r="FZ722" s="10"/>
      <c r="GA722" s="10"/>
      <c r="GB722" s="10"/>
      <c r="GC722" s="10"/>
      <c r="GD722" s="10"/>
      <c r="GE722" s="10"/>
      <c r="GF722" s="10"/>
      <c r="GG722" s="10"/>
      <c r="GH722" s="10"/>
      <c r="GI722" s="10"/>
      <c r="GJ722" s="10"/>
      <c r="GK722" s="10"/>
      <c r="GL722" s="10"/>
      <c r="GM722" s="10"/>
      <c r="GN722" s="10"/>
      <c r="GO722" s="10"/>
      <c r="GP722" s="10"/>
    </row>
    <row r="723" spans="1:198" ht="13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37"/>
      <c r="L723" s="7"/>
      <c r="M723" s="7"/>
      <c r="N723" s="7"/>
      <c r="O723" s="7"/>
      <c r="P723" s="7"/>
      <c r="Q723" s="7"/>
      <c r="R723" s="10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10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19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10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  <c r="FS723" s="7"/>
      <c r="FT723" s="7"/>
      <c r="FU723" s="7"/>
      <c r="FV723" s="7"/>
      <c r="FW723" s="7"/>
      <c r="FX723" s="10"/>
      <c r="FY723" s="10"/>
      <c r="FZ723" s="10"/>
      <c r="GA723" s="10"/>
      <c r="GB723" s="10"/>
      <c r="GC723" s="10"/>
      <c r="GD723" s="10"/>
      <c r="GE723" s="10"/>
      <c r="GF723" s="10"/>
      <c r="GG723" s="10"/>
      <c r="GH723" s="10"/>
      <c r="GI723" s="10"/>
      <c r="GJ723" s="10"/>
      <c r="GK723" s="10"/>
      <c r="GL723" s="10"/>
      <c r="GM723" s="10"/>
      <c r="GN723" s="10"/>
      <c r="GO723" s="10"/>
      <c r="GP723" s="10"/>
    </row>
    <row r="724" spans="1:198" ht="13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37"/>
      <c r="L724" s="7"/>
      <c r="M724" s="7"/>
      <c r="N724" s="7"/>
      <c r="O724" s="7"/>
      <c r="P724" s="7"/>
      <c r="Q724" s="7"/>
      <c r="R724" s="10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10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19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10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  <c r="FS724" s="7"/>
      <c r="FT724" s="7"/>
      <c r="FU724" s="7"/>
      <c r="FV724" s="7"/>
      <c r="FW724" s="7"/>
      <c r="FX724" s="10"/>
      <c r="FY724" s="10"/>
      <c r="FZ724" s="10"/>
      <c r="GA724" s="10"/>
      <c r="GB724" s="10"/>
      <c r="GC724" s="10"/>
      <c r="GD724" s="10"/>
      <c r="GE724" s="10"/>
      <c r="GF724" s="10"/>
      <c r="GG724" s="10"/>
      <c r="GH724" s="10"/>
      <c r="GI724" s="10"/>
      <c r="GJ724" s="10"/>
      <c r="GK724" s="10"/>
      <c r="GL724" s="10"/>
      <c r="GM724" s="10"/>
      <c r="GN724" s="10"/>
      <c r="GO724" s="10"/>
      <c r="GP724" s="10"/>
    </row>
    <row r="725" spans="1:198" ht="13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37"/>
      <c r="L725" s="7"/>
      <c r="M725" s="7"/>
      <c r="N725" s="7"/>
      <c r="O725" s="7"/>
      <c r="P725" s="7"/>
      <c r="Q725" s="7"/>
      <c r="R725" s="10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10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19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10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  <c r="FS725" s="7"/>
      <c r="FT725" s="7"/>
      <c r="FU725" s="7"/>
      <c r="FV725" s="7"/>
      <c r="FW725" s="7"/>
      <c r="FX725" s="10"/>
      <c r="FY725" s="10"/>
      <c r="FZ725" s="10"/>
      <c r="GA725" s="10"/>
      <c r="GB725" s="10"/>
      <c r="GC725" s="10"/>
      <c r="GD725" s="10"/>
      <c r="GE725" s="10"/>
      <c r="GF725" s="10"/>
      <c r="GG725" s="10"/>
      <c r="GH725" s="10"/>
      <c r="GI725" s="10"/>
      <c r="GJ725" s="10"/>
      <c r="GK725" s="10"/>
      <c r="GL725" s="10"/>
      <c r="GM725" s="10"/>
      <c r="GN725" s="10"/>
      <c r="GO725" s="10"/>
      <c r="GP725" s="10"/>
    </row>
    <row r="726" spans="1:198" ht="13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37"/>
      <c r="L726" s="7"/>
      <c r="M726" s="7"/>
      <c r="N726" s="7"/>
      <c r="O726" s="7"/>
      <c r="P726" s="7"/>
      <c r="Q726" s="7"/>
      <c r="R726" s="10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10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19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10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  <c r="FS726" s="7"/>
      <c r="FT726" s="7"/>
      <c r="FU726" s="7"/>
      <c r="FV726" s="7"/>
      <c r="FW726" s="7"/>
      <c r="FX726" s="10"/>
      <c r="FY726" s="10"/>
      <c r="FZ726" s="10"/>
      <c r="GA726" s="10"/>
      <c r="GB726" s="10"/>
      <c r="GC726" s="10"/>
      <c r="GD726" s="10"/>
      <c r="GE726" s="10"/>
      <c r="GF726" s="10"/>
      <c r="GG726" s="10"/>
      <c r="GH726" s="10"/>
      <c r="GI726" s="10"/>
      <c r="GJ726" s="10"/>
      <c r="GK726" s="10"/>
      <c r="GL726" s="10"/>
      <c r="GM726" s="10"/>
      <c r="GN726" s="10"/>
      <c r="GO726" s="10"/>
      <c r="GP726" s="10"/>
    </row>
    <row r="727" spans="1:198" ht="13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37"/>
      <c r="L727" s="7"/>
      <c r="M727" s="7"/>
      <c r="N727" s="7"/>
      <c r="O727" s="7"/>
      <c r="P727" s="7"/>
      <c r="Q727" s="7"/>
      <c r="R727" s="10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10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19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10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  <c r="FS727" s="7"/>
      <c r="FT727" s="7"/>
      <c r="FU727" s="7"/>
      <c r="FV727" s="7"/>
      <c r="FW727" s="7"/>
      <c r="FX727" s="10"/>
      <c r="FY727" s="10"/>
      <c r="FZ727" s="10"/>
      <c r="GA727" s="10"/>
      <c r="GB727" s="10"/>
      <c r="GC727" s="10"/>
      <c r="GD727" s="10"/>
      <c r="GE727" s="10"/>
      <c r="GF727" s="10"/>
      <c r="GG727" s="10"/>
      <c r="GH727" s="10"/>
      <c r="GI727" s="10"/>
      <c r="GJ727" s="10"/>
      <c r="GK727" s="10"/>
      <c r="GL727" s="10"/>
      <c r="GM727" s="10"/>
      <c r="GN727" s="10"/>
      <c r="GO727" s="10"/>
      <c r="GP727" s="10"/>
    </row>
    <row r="728" spans="1:198" ht="13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37"/>
      <c r="L728" s="7"/>
      <c r="M728" s="7"/>
      <c r="N728" s="7"/>
      <c r="O728" s="7"/>
      <c r="P728" s="7"/>
      <c r="Q728" s="7"/>
      <c r="R728" s="10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10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19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10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  <c r="FS728" s="7"/>
      <c r="FT728" s="7"/>
      <c r="FU728" s="7"/>
      <c r="FV728" s="7"/>
      <c r="FW728" s="7"/>
      <c r="FX728" s="10"/>
      <c r="FY728" s="10"/>
      <c r="FZ728" s="10"/>
      <c r="GA728" s="10"/>
      <c r="GB728" s="10"/>
      <c r="GC728" s="10"/>
      <c r="GD728" s="10"/>
      <c r="GE728" s="10"/>
      <c r="GF728" s="10"/>
      <c r="GG728" s="10"/>
      <c r="GH728" s="10"/>
      <c r="GI728" s="10"/>
      <c r="GJ728" s="10"/>
      <c r="GK728" s="10"/>
      <c r="GL728" s="10"/>
      <c r="GM728" s="10"/>
      <c r="GN728" s="10"/>
      <c r="GO728" s="10"/>
      <c r="GP728" s="10"/>
    </row>
    <row r="729" spans="1:198" ht="13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37"/>
      <c r="L729" s="7"/>
      <c r="M729" s="7"/>
      <c r="N729" s="7"/>
      <c r="O729" s="7"/>
      <c r="P729" s="7"/>
      <c r="Q729" s="7"/>
      <c r="R729" s="10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10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19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10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  <c r="FS729" s="7"/>
      <c r="FT729" s="7"/>
      <c r="FU729" s="7"/>
      <c r="FV729" s="7"/>
      <c r="FW729" s="7"/>
      <c r="FX729" s="10"/>
      <c r="FY729" s="10"/>
      <c r="FZ729" s="10"/>
      <c r="GA729" s="10"/>
      <c r="GB729" s="10"/>
      <c r="GC729" s="10"/>
      <c r="GD729" s="10"/>
      <c r="GE729" s="10"/>
      <c r="GF729" s="10"/>
      <c r="GG729" s="10"/>
      <c r="GH729" s="10"/>
      <c r="GI729" s="10"/>
      <c r="GJ729" s="10"/>
      <c r="GK729" s="10"/>
      <c r="GL729" s="10"/>
      <c r="GM729" s="10"/>
      <c r="GN729" s="10"/>
      <c r="GO729" s="10"/>
      <c r="GP729" s="10"/>
    </row>
    <row r="730" spans="1:198" ht="13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37"/>
      <c r="L730" s="7"/>
      <c r="M730" s="7"/>
      <c r="N730" s="7"/>
      <c r="O730" s="7"/>
      <c r="P730" s="7"/>
      <c r="Q730" s="7"/>
      <c r="R730" s="10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10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19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10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  <c r="FS730" s="7"/>
      <c r="FT730" s="7"/>
      <c r="FU730" s="7"/>
      <c r="FV730" s="7"/>
      <c r="FW730" s="7"/>
      <c r="FX730" s="10"/>
      <c r="FY730" s="10"/>
      <c r="FZ730" s="10"/>
      <c r="GA730" s="10"/>
      <c r="GB730" s="10"/>
      <c r="GC730" s="10"/>
      <c r="GD730" s="10"/>
      <c r="GE730" s="10"/>
      <c r="GF730" s="10"/>
      <c r="GG730" s="10"/>
      <c r="GH730" s="10"/>
      <c r="GI730" s="10"/>
      <c r="GJ730" s="10"/>
      <c r="GK730" s="10"/>
      <c r="GL730" s="10"/>
      <c r="GM730" s="10"/>
      <c r="GN730" s="10"/>
      <c r="GO730" s="10"/>
      <c r="GP730" s="10"/>
    </row>
    <row r="731" spans="1:198" ht="13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37"/>
      <c r="L731" s="7"/>
      <c r="M731" s="7"/>
      <c r="N731" s="7"/>
      <c r="O731" s="7"/>
      <c r="P731" s="7"/>
      <c r="Q731" s="7"/>
      <c r="R731" s="10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10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19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10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7"/>
      <c r="FK731" s="7"/>
      <c r="FL731" s="7"/>
      <c r="FM731" s="7"/>
      <c r="FN731" s="7"/>
      <c r="FO731" s="7"/>
      <c r="FP731" s="7"/>
      <c r="FQ731" s="7"/>
      <c r="FR731" s="7"/>
      <c r="FS731" s="7"/>
      <c r="FT731" s="7"/>
      <c r="FU731" s="7"/>
      <c r="FV731" s="7"/>
      <c r="FW731" s="7"/>
      <c r="FX731" s="10"/>
      <c r="FY731" s="10"/>
      <c r="FZ731" s="10"/>
      <c r="GA731" s="10"/>
      <c r="GB731" s="10"/>
      <c r="GC731" s="10"/>
      <c r="GD731" s="10"/>
      <c r="GE731" s="10"/>
      <c r="GF731" s="10"/>
      <c r="GG731" s="10"/>
      <c r="GH731" s="10"/>
      <c r="GI731" s="10"/>
      <c r="GJ731" s="10"/>
      <c r="GK731" s="10"/>
      <c r="GL731" s="10"/>
      <c r="GM731" s="10"/>
      <c r="GN731" s="10"/>
      <c r="GO731" s="10"/>
      <c r="GP731" s="10"/>
    </row>
    <row r="732" spans="1:198" ht="13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37"/>
      <c r="L732" s="7"/>
      <c r="M732" s="7"/>
      <c r="N732" s="7"/>
      <c r="O732" s="7"/>
      <c r="P732" s="7"/>
      <c r="Q732" s="7"/>
      <c r="R732" s="10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10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19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10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7"/>
      <c r="FI732" s="7"/>
      <c r="FJ732" s="7"/>
      <c r="FK732" s="7"/>
      <c r="FL732" s="7"/>
      <c r="FM732" s="7"/>
      <c r="FN732" s="7"/>
      <c r="FO732" s="7"/>
      <c r="FP732" s="7"/>
      <c r="FQ732" s="7"/>
      <c r="FR732" s="7"/>
      <c r="FS732" s="7"/>
      <c r="FT732" s="7"/>
      <c r="FU732" s="7"/>
      <c r="FV732" s="7"/>
      <c r="FW732" s="7"/>
      <c r="FX732" s="10"/>
      <c r="FY732" s="10"/>
      <c r="FZ732" s="10"/>
      <c r="GA732" s="10"/>
      <c r="GB732" s="10"/>
      <c r="GC732" s="10"/>
      <c r="GD732" s="10"/>
      <c r="GE732" s="10"/>
      <c r="GF732" s="10"/>
      <c r="GG732" s="10"/>
      <c r="GH732" s="10"/>
      <c r="GI732" s="10"/>
      <c r="GJ732" s="10"/>
      <c r="GK732" s="10"/>
      <c r="GL732" s="10"/>
      <c r="GM732" s="10"/>
      <c r="GN732" s="10"/>
      <c r="GO732" s="10"/>
      <c r="GP732" s="10"/>
    </row>
    <row r="733" spans="1:198" ht="13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37"/>
      <c r="L733" s="7"/>
      <c r="M733" s="7"/>
      <c r="N733" s="7"/>
      <c r="O733" s="7"/>
      <c r="P733" s="7"/>
      <c r="Q733" s="7"/>
      <c r="R733" s="10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10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19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10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  <c r="FS733" s="7"/>
      <c r="FT733" s="7"/>
      <c r="FU733" s="7"/>
      <c r="FV733" s="7"/>
      <c r="FW733" s="7"/>
      <c r="FX733" s="10"/>
      <c r="FY733" s="10"/>
      <c r="FZ733" s="10"/>
      <c r="GA733" s="10"/>
      <c r="GB733" s="10"/>
      <c r="GC733" s="10"/>
      <c r="GD733" s="10"/>
      <c r="GE733" s="10"/>
      <c r="GF733" s="10"/>
      <c r="GG733" s="10"/>
      <c r="GH733" s="10"/>
      <c r="GI733" s="10"/>
      <c r="GJ733" s="10"/>
      <c r="GK733" s="10"/>
      <c r="GL733" s="10"/>
      <c r="GM733" s="10"/>
      <c r="GN733" s="10"/>
      <c r="GO733" s="10"/>
      <c r="GP733" s="10"/>
    </row>
    <row r="734" spans="1:198" ht="13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37"/>
      <c r="L734" s="7"/>
      <c r="M734" s="7"/>
      <c r="N734" s="7"/>
      <c r="O734" s="7"/>
      <c r="P734" s="7"/>
      <c r="Q734" s="7"/>
      <c r="R734" s="10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10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19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10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  <c r="FS734" s="7"/>
      <c r="FT734" s="7"/>
      <c r="FU734" s="7"/>
      <c r="FV734" s="7"/>
      <c r="FW734" s="7"/>
      <c r="FX734" s="10"/>
      <c r="FY734" s="10"/>
      <c r="FZ734" s="10"/>
      <c r="GA734" s="10"/>
      <c r="GB734" s="10"/>
      <c r="GC734" s="10"/>
      <c r="GD734" s="10"/>
      <c r="GE734" s="10"/>
      <c r="GF734" s="10"/>
      <c r="GG734" s="10"/>
      <c r="GH734" s="10"/>
      <c r="GI734" s="10"/>
      <c r="GJ734" s="10"/>
      <c r="GK734" s="10"/>
      <c r="GL734" s="10"/>
      <c r="GM734" s="10"/>
      <c r="GN734" s="10"/>
      <c r="GO734" s="10"/>
      <c r="GP734" s="10"/>
    </row>
    <row r="735" spans="1:198" ht="13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37"/>
      <c r="L735" s="7"/>
      <c r="M735" s="7"/>
      <c r="N735" s="7"/>
      <c r="O735" s="7"/>
      <c r="P735" s="7"/>
      <c r="Q735" s="7"/>
      <c r="R735" s="10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10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19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10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  <c r="FS735" s="7"/>
      <c r="FT735" s="7"/>
      <c r="FU735" s="7"/>
      <c r="FV735" s="7"/>
      <c r="FW735" s="7"/>
      <c r="FX735" s="10"/>
      <c r="FY735" s="10"/>
      <c r="FZ735" s="10"/>
      <c r="GA735" s="10"/>
      <c r="GB735" s="10"/>
      <c r="GC735" s="10"/>
      <c r="GD735" s="10"/>
      <c r="GE735" s="10"/>
      <c r="GF735" s="10"/>
      <c r="GG735" s="10"/>
      <c r="GH735" s="10"/>
      <c r="GI735" s="10"/>
      <c r="GJ735" s="10"/>
      <c r="GK735" s="10"/>
      <c r="GL735" s="10"/>
      <c r="GM735" s="10"/>
      <c r="GN735" s="10"/>
      <c r="GO735" s="10"/>
      <c r="GP735" s="10"/>
    </row>
    <row r="736" spans="1:198" ht="13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37"/>
      <c r="L736" s="7"/>
      <c r="M736" s="7"/>
      <c r="N736" s="7"/>
      <c r="O736" s="7"/>
      <c r="P736" s="7"/>
      <c r="Q736" s="7"/>
      <c r="R736" s="10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10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19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10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  <c r="FS736" s="7"/>
      <c r="FT736" s="7"/>
      <c r="FU736" s="7"/>
      <c r="FV736" s="7"/>
      <c r="FW736" s="7"/>
      <c r="FX736" s="10"/>
      <c r="FY736" s="10"/>
      <c r="FZ736" s="10"/>
      <c r="GA736" s="10"/>
      <c r="GB736" s="10"/>
      <c r="GC736" s="10"/>
      <c r="GD736" s="10"/>
      <c r="GE736" s="10"/>
      <c r="GF736" s="10"/>
      <c r="GG736" s="10"/>
      <c r="GH736" s="10"/>
      <c r="GI736" s="10"/>
      <c r="GJ736" s="10"/>
      <c r="GK736" s="10"/>
      <c r="GL736" s="10"/>
      <c r="GM736" s="10"/>
      <c r="GN736" s="10"/>
      <c r="GO736" s="10"/>
      <c r="GP736" s="10"/>
    </row>
    <row r="737" spans="1:198" ht="13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37"/>
      <c r="L737" s="7"/>
      <c r="M737" s="7"/>
      <c r="N737" s="7"/>
      <c r="O737" s="7"/>
      <c r="P737" s="7"/>
      <c r="Q737" s="7"/>
      <c r="R737" s="10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10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19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10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7"/>
      <c r="FK737" s="7"/>
      <c r="FL737" s="7"/>
      <c r="FM737" s="7"/>
      <c r="FN737" s="7"/>
      <c r="FO737" s="7"/>
      <c r="FP737" s="7"/>
      <c r="FQ737" s="7"/>
      <c r="FR737" s="7"/>
      <c r="FS737" s="7"/>
      <c r="FT737" s="7"/>
      <c r="FU737" s="7"/>
      <c r="FV737" s="7"/>
      <c r="FW737" s="7"/>
      <c r="FX737" s="10"/>
      <c r="FY737" s="10"/>
      <c r="FZ737" s="10"/>
      <c r="GA737" s="10"/>
      <c r="GB737" s="10"/>
      <c r="GC737" s="10"/>
      <c r="GD737" s="10"/>
      <c r="GE737" s="10"/>
      <c r="GF737" s="10"/>
      <c r="GG737" s="10"/>
      <c r="GH737" s="10"/>
      <c r="GI737" s="10"/>
      <c r="GJ737" s="10"/>
      <c r="GK737" s="10"/>
      <c r="GL737" s="10"/>
      <c r="GM737" s="10"/>
      <c r="GN737" s="10"/>
      <c r="GO737" s="10"/>
      <c r="GP737" s="10"/>
    </row>
    <row r="738" spans="1:198" ht="13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37"/>
      <c r="L738" s="7"/>
      <c r="M738" s="7"/>
      <c r="N738" s="7"/>
      <c r="O738" s="7"/>
      <c r="P738" s="7"/>
      <c r="Q738" s="7"/>
      <c r="R738" s="10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10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19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10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7"/>
      <c r="FI738" s="7"/>
      <c r="FJ738" s="7"/>
      <c r="FK738" s="7"/>
      <c r="FL738" s="7"/>
      <c r="FM738" s="7"/>
      <c r="FN738" s="7"/>
      <c r="FO738" s="7"/>
      <c r="FP738" s="7"/>
      <c r="FQ738" s="7"/>
      <c r="FR738" s="7"/>
      <c r="FS738" s="7"/>
      <c r="FT738" s="7"/>
      <c r="FU738" s="7"/>
      <c r="FV738" s="7"/>
      <c r="FW738" s="7"/>
      <c r="FX738" s="10"/>
      <c r="FY738" s="10"/>
      <c r="FZ738" s="10"/>
      <c r="GA738" s="10"/>
      <c r="GB738" s="10"/>
      <c r="GC738" s="10"/>
      <c r="GD738" s="10"/>
      <c r="GE738" s="10"/>
      <c r="GF738" s="10"/>
      <c r="GG738" s="10"/>
      <c r="GH738" s="10"/>
      <c r="GI738" s="10"/>
      <c r="GJ738" s="10"/>
      <c r="GK738" s="10"/>
      <c r="GL738" s="10"/>
      <c r="GM738" s="10"/>
      <c r="GN738" s="10"/>
      <c r="GO738" s="10"/>
      <c r="GP738" s="10"/>
    </row>
    <row r="739" spans="1:198" ht="13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37"/>
      <c r="L739" s="7"/>
      <c r="M739" s="7"/>
      <c r="N739" s="7"/>
      <c r="O739" s="7"/>
      <c r="P739" s="7"/>
      <c r="Q739" s="7"/>
      <c r="R739" s="10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10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19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10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  <c r="FS739" s="7"/>
      <c r="FT739" s="7"/>
      <c r="FU739" s="7"/>
      <c r="FV739" s="7"/>
      <c r="FW739" s="7"/>
      <c r="FX739" s="10"/>
      <c r="FY739" s="10"/>
      <c r="FZ739" s="10"/>
      <c r="GA739" s="10"/>
      <c r="GB739" s="10"/>
      <c r="GC739" s="10"/>
      <c r="GD739" s="10"/>
      <c r="GE739" s="10"/>
      <c r="GF739" s="10"/>
      <c r="GG739" s="10"/>
      <c r="GH739" s="10"/>
      <c r="GI739" s="10"/>
      <c r="GJ739" s="10"/>
      <c r="GK739" s="10"/>
      <c r="GL739" s="10"/>
      <c r="GM739" s="10"/>
      <c r="GN739" s="10"/>
      <c r="GO739" s="10"/>
      <c r="GP739" s="10"/>
    </row>
    <row r="740" spans="1:198" ht="13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37"/>
      <c r="L740" s="7"/>
      <c r="M740" s="7"/>
      <c r="N740" s="7"/>
      <c r="O740" s="7"/>
      <c r="P740" s="7"/>
      <c r="Q740" s="7"/>
      <c r="R740" s="10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10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19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10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7"/>
      <c r="FI740" s="7"/>
      <c r="FJ740" s="7"/>
      <c r="FK740" s="7"/>
      <c r="FL740" s="7"/>
      <c r="FM740" s="7"/>
      <c r="FN740" s="7"/>
      <c r="FO740" s="7"/>
      <c r="FP740" s="7"/>
      <c r="FQ740" s="7"/>
      <c r="FR740" s="7"/>
      <c r="FS740" s="7"/>
      <c r="FT740" s="7"/>
      <c r="FU740" s="7"/>
      <c r="FV740" s="7"/>
      <c r="FW740" s="7"/>
      <c r="FX740" s="10"/>
      <c r="FY740" s="10"/>
      <c r="FZ740" s="10"/>
      <c r="GA740" s="10"/>
      <c r="GB740" s="10"/>
      <c r="GC740" s="10"/>
      <c r="GD740" s="10"/>
      <c r="GE740" s="10"/>
      <c r="GF740" s="10"/>
      <c r="GG740" s="10"/>
      <c r="GH740" s="10"/>
      <c r="GI740" s="10"/>
      <c r="GJ740" s="10"/>
      <c r="GK740" s="10"/>
      <c r="GL740" s="10"/>
      <c r="GM740" s="10"/>
      <c r="GN740" s="10"/>
      <c r="GO740" s="10"/>
      <c r="GP740" s="10"/>
    </row>
    <row r="741" spans="1:198" ht="13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37"/>
      <c r="L741" s="7"/>
      <c r="M741" s="7"/>
      <c r="N741" s="7"/>
      <c r="O741" s="7"/>
      <c r="P741" s="7"/>
      <c r="Q741" s="7"/>
      <c r="R741" s="10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10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19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10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  <c r="FS741" s="7"/>
      <c r="FT741" s="7"/>
      <c r="FU741" s="7"/>
      <c r="FV741" s="7"/>
      <c r="FW741" s="7"/>
      <c r="FX741" s="10"/>
      <c r="FY741" s="10"/>
      <c r="FZ741" s="10"/>
      <c r="GA741" s="10"/>
      <c r="GB741" s="10"/>
      <c r="GC741" s="10"/>
      <c r="GD741" s="10"/>
      <c r="GE741" s="10"/>
      <c r="GF741" s="10"/>
      <c r="GG741" s="10"/>
      <c r="GH741" s="10"/>
      <c r="GI741" s="10"/>
      <c r="GJ741" s="10"/>
      <c r="GK741" s="10"/>
      <c r="GL741" s="10"/>
      <c r="GM741" s="10"/>
      <c r="GN741" s="10"/>
      <c r="GO741" s="10"/>
      <c r="GP741" s="10"/>
    </row>
    <row r="742" spans="1:198" ht="13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37"/>
      <c r="L742" s="7"/>
      <c r="M742" s="7"/>
      <c r="N742" s="7"/>
      <c r="O742" s="7"/>
      <c r="P742" s="7"/>
      <c r="Q742" s="7"/>
      <c r="R742" s="10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10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19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10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  <c r="FS742" s="7"/>
      <c r="FT742" s="7"/>
      <c r="FU742" s="7"/>
      <c r="FV742" s="7"/>
      <c r="FW742" s="7"/>
      <c r="FX742" s="10"/>
      <c r="FY742" s="10"/>
      <c r="FZ742" s="10"/>
      <c r="GA742" s="10"/>
      <c r="GB742" s="10"/>
      <c r="GC742" s="10"/>
      <c r="GD742" s="10"/>
      <c r="GE742" s="10"/>
      <c r="GF742" s="10"/>
      <c r="GG742" s="10"/>
      <c r="GH742" s="10"/>
      <c r="GI742" s="10"/>
      <c r="GJ742" s="10"/>
      <c r="GK742" s="10"/>
      <c r="GL742" s="10"/>
      <c r="GM742" s="10"/>
      <c r="GN742" s="10"/>
      <c r="GO742" s="10"/>
      <c r="GP742" s="10"/>
    </row>
    <row r="743" spans="1:198" ht="13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37"/>
      <c r="L743" s="7"/>
      <c r="M743" s="7"/>
      <c r="N743" s="7"/>
      <c r="O743" s="7"/>
      <c r="P743" s="7"/>
      <c r="Q743" s="7"/>
      <c r="R743" s="10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10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19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10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7"/>
      <c r="FK743" s="7"/>
      <c r="FL743" s="7"/>
      <c r="FM743" s="7"/>
      <c r="FN743" s="7"/>
      <c r="FO743" s="7"/>
      <c r="FP743" s="7"/>
      <c r="FQ743" s="7"/>
      <c r="FR743" s="7"/>
      <c r="FS743" s="7"/>
      <c r="FT743" s="7"/>
      <c r="FU743" s="7"/>
      <c r="FV743" s="7"/>
      <c r="FW743" s="7"/>
      <c r="FX743" s="10"/>
      <c r="FY743" s="10"/>
      <c r="FZ743" s="10"/>
      <c r="GA743" s="10"/>
      <c r="GB743" s="10"/>
      <c r="GC743" s="10"/>
      <c r="GD743" s="10"/>
      <c r="GE743" s="10"/>
      <c r="GF743" s="10"/>
      <c r="GG743" s="10"/>
      <c r="GH743" s="10"/>
      <c r="GI743" s="10"/>
      <c r="GJ743" s="10"/>
      <c r="GK743" s="10"/>
      <c r="GL743" s="10"/>
      <c r="GM743" s="10"/>
      <c r="GN743" s="10"/>
      <c r="GO743" s="10"/>
      <c r="GP743" s="10"/>
    </row>
    <row r="744" spans="1:198" ht="13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37"/>
      <c r="L744" s="7"/>
      <c r="M744" s="7"/>
      <c r="N744" s="7"/>
      <c r="O744" s="7"/>
      <c r="P744" s="7"/>
      <c r="Q744" s="7"/>
      <c r="R744" s="10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10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19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10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7"/>
      <c r="FI744" s="7"/>
      <c r="FJ744" s="7"/>
      <c r="FK744" s="7"/>
      <c r="FL744" s="7"/>
      <c r="FM744" s="7"/>
      <c r="FN744" s="7"/>
      <c r="FO744" s="7"/>
      <c r="FP744" s="7"/>
      <c r="FQ744" s="7"/>
      <c r="FR744" s="7"/>
      <c r="FS744" s="7"/>
      <c r="FT744" s="7"/>
      <c r="FU744" s="7"/>
      <c r="FV744" s="7"/>
      <c r="FW744" s="7"/>
      <c r="FX744" s="10"/>
      <c r="FY744" s="10"/>
      <c r="FZ744" s="10"/>
      <c r="GA744" s="10"/>
      <c r="GB744" s="10"/>
      <c r="GC744" s="10"/>
      <c r="GD744" s="10"/>
      <c r="GE744" s="10"/>
      <c r="GF744" s="10"/>
      <c r="GG744" s="10"/>
      <c r="GH744" s="10"/>
      <c r="GI744" s="10"/>
      <c r="GJ744" s="10"/>
      <c r="GK744" s="10"/>
      <c r="GL744" s="10"/>
      <c r="GM744" s="10"/>
      <c r="GN744" s="10"/>
      <c r="GO744" s="10"/>
      <c r="GP744" s="10"/>
    </row>
    <row r="745" spans="1:198" ht="13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37"/>
      <c r="L745" s="7"/>
      <c r="M745" s="7"/>
      <c r="N745" s="7"/>
      <c r="O745" s="7"/>
      <c r="P745" s="7"/>
      <c r="Q745" s="7"/>
      <c r="R745" s="10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10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19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10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  <c r="FS745" s="7"/>
      <c r="FT745" s="7"/>
      <c r="FU745" s="7"/>
      <c r="FV745" s="7"/>
      <c r="FW745" s="7"/>
      <c r="FX745" s="10"/>
      <c r="FY745" s="10"/>
      <c r="FZ745" s="10"/>
      <c r="GA745" s="10"/>
      <c r="GB745" s="10"/>
      <c r="GC745" s="10"/>
      <c r="GD745" s="10"/>
      <c r="GE745" s="10"/>
      <c r="GF745" s="10"/>
      <c r="GG745" s="10"/>
      <c r="GH745" s="10"/>
      <c r="GI745" s="10"/>
      <c r="GJ745" s="10"/>
      <c r="GK745" s="10"/>
      <c r="GL745" s="10"/>
      <c r="GM745" s="10"/>
      <c r="GN745" s="10"/>
      <c r="GO745" s="10"/>
      <c r="GP745" s="10"/>
    </row>
    <row r="746" spans="1:198" ht="13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37"/>
      <c r="L746" s="7"/>
      <c r="M746" s="7"/>
      <c r="N746" s="7"/>
      <c r="O746" s="7"/>
      <c r="P746" s="7"/>
      <c r="Q746" s="7"/>
      <c r="R746" s="10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10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19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10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  <c r="FS746" s="7"/>
      <c r="FT746" s="7"/>
      <c r="FU746" s="7"/>
      <c r="FV746" s="7"/>
      <c r="FW746" s="7"/>
      <c r="FX746" s="10"/>
      <c r="FY746" s="10"/>
      <c r="FZ746" s="10"/>
      <c r="GA746" s="10"/>
      <c r="GB746" s="10"/>
      <c r="GC746" s="10"/>
      <c r="GD746" s="10"/>
      <c r="GE746" s="10"/>
      <c r="GF746" s="10"/>
      <c r="GG746" s="10"/>
      <c r="GH746" s="10"/>
      <c r="GI746" s="10"/>
      <c r="GJ746" s="10"/>
      <c r="GK746" s="10"/>
      <c r="GL746" s="10"/>
      <c r="GM746" s="10"/>
      <c r="GN746" s="10"/>
      <c r="GO746" s="10"/>
      <c r="GP746" s="10"/>
    </row>
    <row r="747" spans="1:198" ht="13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37"/>
      <c r="L747" s="7"/>
      <c r="M747" s="7"/>
      <c r="N747" s="7"/>
      <c r="O747" s="7"/>
      <c r="P747" s="7"/>
      <c r="Q747" s="7"/>
      <c r="R747" s="10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10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19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10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  <c r="FS747" s="7"/>
      <c r="FT747" s="7"/>
      <c r="FU747" s="7"/>
      <c r="FV747" s="7"/>
      <c r="FW747" s="7"/>
      <c r="FX747" s="10"/>
      <c r="FY747" s="10"/>
      <c r="FZ747" s="10"/>
      <c r="GA747" s="10"/>
      <c r="GB747" s="10"/>
      <c r="GC747" s="10"/>
      <c r="GD747" s="10"/>
      <c r="GE747" s="10"/>
      <c r="GF747" s="10"/>
      <c r="GG747" s="10"/>
      <c r="GH747" s="10"/>
      <c r="GI747" s="10"/>
      <c r="GJ747" s="10"/>
      <c r="GK747" s="10"/>
      <c r="GL747" s="10"/>
      <c r="GM747" s="10"/>
      <c r="GN747" s="10"/>
      <c r="GO747" s="10"/>
      <c r="GP747" s="10"/>
    </row>
    <row r="748" spans="1:198" ht="13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37"/>
      <c r="L748" s="7"/>
      <c r="M748" s="7"/>
      <c r="N748" s="7"/>
      <c r="O748" s="7"/>
      <c r="P748" s="7"/>
      <c r="Q748" s="7"/>
      <c r="R748" s="10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10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19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10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  <c r="FS748" s="7"/>
      <c r="FT748" s="7"/>
      <c r="FU748" s="7"/>
      <c r="FV748" s="7"/>
      <c r="FW748" s="7"/>
      <c r="FX748" s="10"/>
      <c r="FY748" s="10"/>
      <c r="FZ748" s="10"/>
      <c r="GA748" s="10"/>
      <c r="GB748" s="10"/>
      <c r="GC748" s="10"/>
      <c r="GD748" s="10"/>
      <c r="GE748" s="10"/>
      <c r="GF748" s="10"/>
      <c r="GG748" s="10"/>
      <c r="GH748" s="10"/>
      <c r="GI748" s="10"/>
      <c r="GJ748" s="10"/>
      <c r="GK748" s="10"/>
      <c r="GL748" s="10"/>
      <c r="GM748" s="10"/>
      <c r="GN748" s="10"/>
      <c r="GO748" s="10"/>
      <c r="GP748" s="10"/>
    </row>
    <row r="749" spans="1:198" ht="13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37"/>
      <c r="L749" s="7"/>
      <c r="M749" s="7"/>
      <c r="N749" s="7"/>
      <c r="O749" s="7"/>
      <c r="P749" s="7"/>
      <c r="Q749" s="7"/>
      <c r="R749" s="10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10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19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10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7"/>
      <c r="FK749" s="7"/>
      <c r="FL749" s="7"/>
      <c r="FM749" s="7"/>
      <c r="FN749" s="7"/>
      <c r="FO749" s="7"/>
      <c r="FP749" s="7"/>
      <c r="FQ749" s="7"/>
      <c r="FR749" s="7"/>
      <c r="FS749" s="7"/>
      <c r="FT749" s="7"/>
      <c r="FU749" s="7"/>
      <c r="FV749" s="7"/>
      <c r="FW749" s="7"/>
      <c r="FX749" s="10"/>
      <c r="FY749" s="10"/>
      <c r="FZ749" s="10"/>
      <c r="GA749" s="10"/>
      <c r="GB749" s="10"/>
      <c r="GC749" s="10"/>
      <c r="GD749" s="10"/>
      <c r="GE749" s="10"/>
      <c r="GF749" s="10"/>
      <c r="GG749" s="10"/>
      <c r="GH749" s="10"/>
      <c r="GI749" s="10"/>
      <c r="GJ749" s="10"/>
      <c r="GK749" s="10"/>
      <c r="GL749" s="10"/>
      <c r="GM749" s="10"/>
      <c r="GN749" s="10"/>
      <c r="GO749" s="10"/>
      <c r="GP749" s="10"/>
    </row>
    <row r="750" spans="1:198" ht="13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37"/>
      <c r="L750" s="7"/>
      <c r="M750" s="7"/>
      <c r="N750" s="7"/>
      <c r="O750" s="7"/>
      <c r="P750" s="7"/>
      <c r="Q750" s="7"/>
      <c r="R750" s="10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10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19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10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7"/>
      <c r="FI750" s="7"/>
      <c r="FJ750" s="7"/>
      <c r="FK750" s="7"/>
      <c r="FL750" s="7"/>
      <c r="FM750" s="7"/>
      <c r="FN750" s="7"/>
      <c r="FO750" s="7"/>
      <c r="FP750" s="7"/>
      <c r="FQ750" s="7"/>
      <c r="FR750" s="7"/>
      <c r="FS750" s="7"/>
      <c r="FT750" s="7"/>
      <c r="FU750" s="7"/>
      <c r="FV750" s="7"/>
      <c r="FW750" s="7"/>
      <c r="FX750" s="10"/>
      <c r="FY750" s="10"/>
      <c r="FZ750" s="10"/>
      <c r="GA750" s="10"/>
      <c r="GB750" s="10"/>
      <c r="GC750" s="10"/>
      <c r="GD750" s="10"/>
      <c r="GE750" s="10"/>
      <c r="GF750" s="10"/>
      <c r="GG750" s="10"/>
      <c r="GH750" s="10"/>
      <c r="GI750" s="10"/>
      <c r="GJ750" s="10"/>
      <c r="GK750" s="10"/>
      <c r="GL750" s="10"/>
      <c r="GM750" s="10"/>
      <c r="GN750" s="10"/>
      <c r="GO750" s="10"/>
      <c r="GP750" s="10"/>
    </row>
    <row r="751" spans="1:198" ht="13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37"/>
      <c r="L751" s="7"/>
      <c r="M751" s="7"/>
      <c r="N751" s="7"/>
      <c r="O751" s="7"/>
      <c r="P751" s="7"/>
      <c r="Q751" s="7"/>
      <c r="R751" s="10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10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19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10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7"/>
      <c r="FK751" s="7"/>
      <c r="FL751" s="7"/>
      <c r="FM751" s="7"/>
      <c r="FN751" s="7"/>
      <c r="FO751" s="7"/>
      <c r="FP751" s="7"/>
      <c r="FQ751" s="7"/>
      <c r="FR751" s="7"/>
      <c r="FS751" s="7"/>
      <c r="FT751" s="7"/>
      <c r="FU751" s="7"/>
      <c r="FV751" s="7"/>
      <c r="FW751" s="7"/>
      <c r="FX751" s="10"/>
      <c r="FY751" s="10"/>
      <c r="FZ751" s="10"/>
      <c r="GA751" s="10"/>
      <c r="GB751" s="10"/>
      <c r="GC751" s="10"/>
      <c r="GD751" s="10"/>
      <c r="GE751" s="10"/>
      <c r="GF751" s="10"/>
      <c r="GG751" s="10"/>
      <c r="GH751" s="10"/>
      <c r="GI751" s="10"/>
      <c r="GJ751" s="10"/>
      <c r="GK751" s="10"/>
      <c r="GL751" s="10"/>
      <c r="GM751" s="10"/>
      <c r="GN751" s="10"/>
      <c r="GO751" s="10"/>
      <c r="GP751" s="10"/>
    </row>
    <row r="752" spans="1:198" ht="13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37"/>
      <c r="L752" s="7"/>
      <c r="M752" s="7"/>
      <c r="N752" s="7"/>
      <c r="O752" s="7"/>
      <c r="P752" s="7"/>
      <c r="Q752" s="7"/>
      <c r="R752" s="10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10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19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10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  <c r="EQ752" s="7"/>
      <c r="ER752" s="7"/>
      <c r="ES752" s="7"/>
      <c r="ET752" s="7"/>
      <c r="EU752" s="7"/>
      <c r="EV752" s="7"/>
      <c r="EW752" s="7"/>
      <c r="EX752" s="7"/>
      <c r="EY752" s="7"/>
      <c r="EZ752" s="7"/>
      <c r="FA752" s="7"/>
      <c r="FB752" s="7"/>
      <c r="FC752" s="7"/>
      <c r="FD752" s="7"/>
      <c r="FE752" s="7"/>
      <c r="FF752" s="7"/>
      <c r="FG752" s="7"/>
      <c r="FH752" s="7"/>
      <c r="FI752" s="7"/>
      <c r="FJ752" s="7"/>
      <c r="FK752" s="7"/>
      <c r="FL752" s="7"/>
      <c r="FM752" s="7"/>
      <c r="FN752" s="7"/>
      <c r="FO752" s="7"/>
      <c r="FP752" s="7"/>
      <c r="FQ752" s="7"/>
      <c r="FR752" s="7"/>
      <c r="FS752" s="7"/>
      <c r="FT752" s="7"/>
      <c r="FU752" s="7"/>
      <c r="FV752" s="7"/>
      <c r="FW752" s="7"/>
      <c r="FX752" s="10"/>
      <c r="FY752" s="10"/>
      <c r="FZ752" s="10"/>
      <c r="GA752" s="10"/>
      <c r="GB752" s="10"/>
      <c r="GC752" s="10"/>
      <c r="GD752" s="10"/>
      <c r="GE752" s="10"/>
      <c r="GF752" s="10"/>
      <c r="GG752" s="10"/>
      <c r="GH752" s="10"/>
      <c r="GI752" s="10"/>
      <c r="GJ752" s="10"/>
      <c r="GK752" s="10"/>
      <c r="GL752" s="10"/>
      <c r="GM752" s="10"/>
      <c r="GN752" s="10"/>
      <c r="GO752" s="10"/>
      <c r="GP752" s="10"/>
    </row>
    <row r="753" spans="1:198" ht="13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37"/>
      <c r="L753" s="7"/>
      <c r="M753" s="7"/>
      <c r="N753" s="7"/>
      <c r="O753" s="7"/>
      <c r="P753" s="7"/>
      <c r="Q753" s="7"/>
      <c r="R753" s="10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10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19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10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  <c r="EV753" s="7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7"/>
      <c r="FI753" s="7"/>
      <c r="FJ753" s="7"/>
      <c r="FK753" s="7"/>
      <c r="FL753" s="7"/>
      <c r="FM753" s="7"/>
      <c r="FN753" s="7"/>
      <c r="FO753" s="7"/>
      <c r="FP753" s="7"/>
      <c r="FQ753" s="7"/>
      <c r="FR753" s="7"/>
      <c r="FS753" s="7"/>
      <c r="FT753" s="7"/>
      <c r="FU753" s="7"/>
      <c r="FV753" s="7"/>
      <c r="FW753" s="7"/>
      <c r="FX753" s="10"/>
      <c r="FY753" s="10"/>
      <c r="FZ753" s="10"/>
      <c r="GA753" s="10"/>
      <c r="GB753" s="10"/>
      <c r="GC753" s="10"/>
      <c r="GD753" s="10"/>
      <c r="GE753" s="10"/>
      <c r="GF753" s="10"/>
      <c r="GG753" s="10"/>
      <c r="GH753" s="10"/>
      <c r="GI753" s="10"/>
      <c r="GJ753" s="10"/>
      <c r="GK753" s="10"/>
      <c r="GL753" s="10"/>
      <c r="GM753" s="10"/>
      <c r="GN753" s="10"/>
      <c r="GO753" s="10"/>
      <c r="GP753" s="10"/>
    </row>
    <row r="754" spans="1:198" ht="13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37"/>
      <c r="L754" s="7"/>
      <c r="M754" s="7"/>
      <c r="N754" s="7"/>
      <c r="O754" s="7"/>
      <c r="P754" s="7"/>
      <c r="Q754" s="7"/>
      <c r="R754" s="10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10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19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10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  <c r="EV754" s="7"/>
      <c r="EW754" s="7"/>
      <c r="EX754" s="7"/>
      <c r="EY754" s="7"/>
      <c r="EZ754" s="7"/>
      <c r="FA754" s="7"/>
      <c r="FB754" s="7"/>
      <c r="FC754" s="7"/>
      <c r="FD754" s="7"/>
      <c r="FE754" s="7"/>
      <c r="FF754" s="7"/>
      <c r="FG754" s="7"/>
      <c r="FH754" s="7"/>
      <c r="FI754" s="7"/>
      <c r="FJ754" s="7"/>
      <c r="FK754" s="7"/>
      <c r="FL754" s="7"/>
      <c r="FM754" s="7"/>
      <c r="FN754" s="7"/>
      <c r="FO754" s="7"/>
      <c r="FP754" s="7"/>
      <c r="FQ754" s="7"/>
      <c r="FR754" s="7"/>
      <c r="FS754" s="7"/>
      <c r="FT754" s="7"/>
      <c r="FU754" s="7"/>
      <c r="FV754" s="7"/>
      <c r="FW754" s="7"/>
      <c r="FX754" s="10"/>
      <c r="FY754" s="10"/>
      <c r="FZ754" s="10"/>
      <c r="GA754" s="10"/>
      <c r="GB754" s="10"/>
      <c r="GC754" s="10"/>
      <c r="GD754" s="10"/>
      <c r="GE754" s="10"/>
      <c r="GF754" s="10"/>
      <c r="GG754" s="10"/>
      <c r="GH754" s="10"/>
      <c r="GI754" s="10"/>
      <c r="GJ754" s="10"/>
      <c r="GK754" s="10"/>
      <c r="GL754" s="10"/>
      <c r="GM754" s="10"/>
      <c r="GN754" s="10"/>
      <c r="GO754" s="10"/>
      <c r="GP754" s="10"/>
    </row>
    <row r="755" spans="1:198" ht="13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37"/>
      <c r="L755" s="7"/>
      <c r="M755" s="7"/>
      <c r="N755" s="7"/>
      <c r="O755" s="7"/>
      <c r="P755" s="7"/>
      <c r="Q755" s="7"/>
      <c r="R755" s="10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10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19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10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7"/>
      <c r="FK755" s="7"/>
      <c r="FL755" s="7"/>
      <c r="FM755" s="7"/>
      <c r="FN755" s="7"/>
      <c r="FO755" s="7"/>
      <c r="FP755" s="7"/>
      <c r="FQ755" s="7"/>
      <c r="FR755" s="7"/>
      <c r="FS755" s="7"/>
      <c r="FT755" s="7"/>
      <c r="FU755" s="7"/>
      <c r="FV755" s="7"/>
      <c r="FW755" s="7"/>
      <c r="FX755" s="10"/>
      <c r="FY755" s="10"/>
      <c r="FZ755" s="10"/>
      <c r="GA755" s="10"/>
      <c r="GB755" s="10"/>
      <c r="GC755" s="10"/>
      <c r="GD755" s="10"/>
      <c r="GE755" s="10"/>
      <c r="GF755" s="10"/>
      <c r="GG755" s="10"/>
      <c r="GH755" s="10"/>
      <c r="GI755" s="10"/>
      <c r="GJ755" s="10"/>
      <c r="GK755" s="10"/>
      <c r="GL755" s="10"/>
      <c r="GM755" s="10"/>
      <c r="GN755" s="10"/>
      <c r="GO755" s="10"/>
      <c r="GP755" s="10"/>
    </row>
    <row r="756" spans="1:198" ht="13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37"/>
      <c r="L756" s="7"/>
      <c r="M756" s="7"/>
      <c r="N756" s="7"/>
      <c r="O756" s="7"/>
      <c r="P756" s="7"/>
      <c r="Q756" s="7"/>
      <c r="R756" s="10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10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19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10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7"/>
      <c r="FI756" s="7"/>
      <c r="FJ756" s="7"/>
      <c r="FK756" s="7"/>
      <c r="FL756" s="7"/>
      <c r="FM756" s="7"/>
      <c r="FN756" s="7"/>
      <c r="FO756" s="7"/>
      <c r="FP756" s="7"/>
      <c r="FQ756" s="7"/>
      <c r="FR756" s="7"/>
      <c r="FS756" s="7"/>
      <c r="FT756" s="7"/>
      <c r="FU756" s="7"/>
      <c r="FV756" s="7"/>
      <c r="FW756" s="7"/>
      <c r="FX756" s="10"/>
      <c r="FY756" s="10"/>
      <c r="FZ756" s="10"/>
      <c r="GA756" s="10"/>
      <c r="GB756" s="10"/>
      <c r="GC756" s="10"/>
      <c r="GD756" s="10"/>
      <c r="GE756" s="10"/>
      <c r="GF756" s="10"/>
      <c r="GG756" s="10"/>
      <c r="GH756" s="10"/>
      <c r="GI756" s="10"/>
      <c r="GJ756" s="10"/>
      <c r="GK756" s="10"/>
      <c r="GL756" s="10"/>
      <c r="GM756" s="10"/>
      <c r="GN756" s="10"/>
      <c r="GO756" s="10"/>
      <c r="GP756" s="10"/>
    </row>
    <row r="757" spans="1:198" ht="13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37"/>
      <c r="L757" s="7"/>
      <c r="M757" s="7"/>
      <c r="N757" s="7"/>
      <c r="O757" s="7"/>
      <c r="P757" s="7"/>
      <c r="Q757" s="7"/>
      <c r="R757" s="10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10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19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10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7"/>
      <c r="FK757" s="7"/>
      <c r="FL757" s="7"/>
      <c r="FM757" s="7"/>
      <c r="FN757" s="7"/>
      <c r="FO757" s="7"/>
      <c r="FP757" s="7"/>
      <c r="FQ757" s="7"/>
      <c r="FR757" s="7"/>
      <c r="FS757" s="7"/>
      <c r="FT757" s="7"/>
      <c r="FU757" s="7"/>
      <c r="FV757" s="7"/>
      <c r="FW757" s="7"/>
      <c r="FX757" s="10"/>
      <c r="FY757" s="10"/>
      <c r="FZ757" s="10"/>
      <c r="GA757" s="10"/>
      <c r="GB757" s="10"/>
      <c r="GC757" s="10"/>
      <c r="GD757" s="10"/>
      <c r="GE757" s="10"/>
      <c r="GF757" s="10"/>
      <c r="GG757" s="10"/>
      <c r="GH757" s="10"/>
      <c r="GI757" s="10"/>
      <c r="GJ757" s="10"/>
      <c r="GK757" s="10"/>
      <c r="GL757" s="10"/>
      <c r="GM757" s="10"/>
      <c r="GN757" s="10"/>
      <c r="GO757" s="10"/>
      <c r="GP757" s="10"/>
    </row>
    <row r="758" spans="1:198" ht="13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37"/>
      <c r="L758" s="7"/>
      <c r="M758" s="7"/>
      <c r="N758" s="7"/>
      <c r="O758" s="7"/>
      <c r="P758" s="7"/>
      <c r="Q758" s="7"/>
      <c r="R758" s="10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10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19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10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7"/>
      <c r="FI758" s="7"/>
      <c r="FJ758" s="7"/>
      <c r="FK758" s="7"/>
      <c r="FL758" s="7"/>
      <c r="FM758" s="7"/>
      <c r="FN758" s="7"/>
      <c r="FO758" s="7"/>
      <c r="FP758" s="7"/>
      <c r="FQ758" s="7"/>
      <c r="FR758" s="7"/>
      <c r="FS758" s="7"/>
      <c r="FT758" s="7"/>
      <c r="FU758" s="7"/>
      <c r="FV758" s="7"/>
      <c r="FW758" s="7"/>
      <c r="FX758" s="10"/>
      <c r="FY758" s="10"/>
      <c r="FZ758" s="10"/>
      <c r="GA758" s="10"/>
      <c r="GB758" s="10"/>
      <c r="GC758" s="10"/>
      <c r="GD758" s="10"/>
      <c r="GE758" s="10"/>
      <c r="GF758" s="10"/>
      <c r="GG758" s="10"/>
      <c r="GH758" s="10"/>
      <c r="GI758" s="10"/>
      <c r="GJ758" s="10"/>
      <c r="GK758" s="10"/>
      <c r="GL758" s="10"/>
      <c r="GM758" s="10"/>
      <c r="GN758" s="10"/>
      <c r="GO758" s="10"/>
      <c r="GP758" s="10"/>
    </row>
    <row r="759" spans="1:198" ht="13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37"/>
      <c r="L759" s="7"/>
      <c r="M759" s="7"/>
      <c r="N759" s="7"/>
      <c r="O759" s="7"/>
      <c r="P759" s="7"/>
      <c r="Q759" s="7"/>
      <c r="R759" s="10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10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19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10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7"/>
      <c r="FK759" s="7"/>
      <c r="FL759" s="7"/>
      <c r="FM759" s="7"/>
      <c r="FN759" s="7"/>
      <c r="FO759" s="7"/>
      <c r="FP759" s="7"/>
      <c r="FQ759" s="7"/>
      <c r="FR759" s="7"/>
      <c r="FS759" s="7"/>
      <c r="FT759" s="7"/>
      <c r="FU759" s="7"/>
      <c r="FV759" s="7"/>
      <c r="FW759" s="7"/>
      <c r="FX759" s="10"/>
      <c r="FY759" s="10"/>
      <c r="FZ759" s="10"/>
      <c r="GA759" s="10"/>
      <c r="GB759" s="10"/>
      <c r="GC759" s="10"/>
      <c r="GD759" s="10"/>
      <c r="GE759" s="10"/>
      <c r="GF759" s="10"/>
      <c r="GG759" s="10"/>
      <c r="GH759" s="10"/>
      <c r="GI759" s="10"/>
      <c r="GJ759" s="10"/>
      <c r="GK759" s="10"/>
      <c r="GL759" s="10"/>
      <c r="GM759" s="10"/>
      <c r="GN759" s="10"/>
      <c r="GO759" s="10"/>
      <c r="GP759" s="10"/>
    </row>
    <row r="760" spans="1:198" ht="13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37"/>
      <c r="L760" s="7"/>
      <c r="M760" s="7"/>
      <c r="N760" s="7"/>
      <c r="O760" s="7"/>
      <c r="P760" s="7"/>
      <c r="Q760" s="7"/>
      <c r="R760" s="10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10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19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10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7"/>
      <c r="FI760" s="7"/>
      <c r="FJ760" s="7"/>
      <c r="FK760" s="7"/>
      <c r="FL760" s="7"/>
      <c r="FM760" s="7"/>
      <c r="FN760" s="7"/>
      <c r="FO760" s="7"/>
      <c r="FP760" s="7"/>
      <c r="FQ760" s="7"/>
      <c r="FR760" s="7"/>
      <c r="FS760" s="7"/>
      <c r="FT760" s="7"/>
      <c r="FU760" s="7"/>
      <c r="FV760" s="7"/>
      <c r="FW760" s="7"/>
      <c r="FX760" s="10"/>
      <c r="FY760" s="10"/>
      <c r="FZ760" s="10"/>
      <c r="GA760" s="10"/>
      <c r="GB760" s="10"/>
      <c r="GC760" s="10"/>
      <c r="GD760" s="10"/>
      <c r="GE760" s="10"/>
      <c r="GF760" s="10"/>
      <c r="GG760" s="10"/>
      <c r="GH760" s="10"/>
      <c r="GI760" s="10"/>
      <c r="GJ760" s="10"/>
      <c r="GK760" s="10"/>
      <c r="GL760" s="10"/>
      <c r="GM760" s="10"/>
      <c r="GN760" s="10"/>
      <c r="GO760" s="10"/>
      <c r="GP760" s="10"/>
    </row>
    <row r="761" spans="1:198" ht="13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37"/>
      <c r="L761" s="7"/>
      <c r="M761" s="7"/>
      <c r="N761" s="7"/>
      <c r="O761" s="7"/>
      <c r="P761" s="7"/>
      <c r="Q761" s="7"/>
      <c r="R761" s="10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10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19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10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7"/>
      <c r="FI761" s="7"/>
      <c r="FJ761" s="7"/>
      <c r="FK761" s="7"/>
      <c r="FL761" s="7"/>
      <c r="FM761" s="7"/>
      <c r="FN761" s="7"/>
      <c r="FO761" s="7"/>
      <c r="FP761" s="7"/>
      <c r="FQ761" s="7"/>
      <c r="FR761" s="7"/>
      <c r="FS761" s="7"/>
      <c r="FT761" s="7"/>
      <c r="FU761" s="7"/>
      <c r="FV761" s="7"/>
      <c r="FW761" s="7"/>
      <c r="FX761" s="10"/>
      <c r="FY761" s="10"/>
      <c r="FZ761" s="10"/>
      <c r="GA761" s="10"/>
      <c r="GB761" s="10"/>
      <c r="GC761" s="10"/>
      <c r="GD761" s="10"/>
      <c r="GE761" s="10"/>
      <c r="GF761" s="10"/>
      <c r="GG761" s="10"/>
      <c r="GH761" s="10"/>
      <c r="GI761" s="10"/>
      <c r="GJ761" s="10"/>
      <c r="GK761" s="10"/>
      <c r="GL761" s="10"/>
      <c r="GM761" s="10"/>
      <c r="GN761" s="10"/>
      <c r="GO761" s="10"/>
      <c r="GP761" s="10"/>
    </row>
    <row r="762" spans="1:198" ht="13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37"/>
      <c r="L762" s="7"/>
      <c r="M762" s="7"/>
      <c r="N762" s="7"/>
      <c r="O762" s="7"/>
      <c r="P762" s="7"/>
      <c r="Q762" s="7"/>
      <c r="R762" s="10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10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19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10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7"/>
      <c r="EZ762" s="7"/>
      <c r="FA762" s="7"/>
      <c r="FB762" s="7"/>
      <c r="FC762" s="7"/>
      <c r="FD762" s="7"/>
      <c r="FE762" s="7"/>
      <c r="FF762" s="7"/>
      <c r="FG762" s="7"/>
      <c r="FH762" s="7"/>
      <c r="FI762" s="7"/>
      <c r="FJ762" s="7"/>
      <c r="FK762" s="7"/>
      <c r="FL762" s="7"/>
      <c r="FM762" s="7"/>
      <c r="FN762" s="7"/>
      <c r="FO762" s="7"/>
      <c r="FP762" s="7"/>
      <c r="FQ762" s="7"/>
      <c r="FR762" s="7"/>
      <c r="FS762" s="7"/>
      <c r="FT762" s="7"/>
      <c r="FU762" s="7"/>
      <c r="FV762" s="7"/>
      <c r="FW762" s="7"/>
      <c r="FX762" s="10"/>
      <c r="FY762" s="10"/>
      <c r="FZ762" s="10"/>
      <c r="GA762" s="10"/>
      <c r="GB762" s="10"/>
      <c r="GC762" s="10"/>
      <c r="GD762" s="10"/>
      <c r="GE762" s="10"/>
      <c r="GF762" s="10"/>
      <c r="GG762" s="10"/>
      <c r="GH762" s="10"/>
      <c r="GI762" s="10"/>
      <c r="GJ762" s="10"/>
      <c r="GK762" s="10"/>
      <c r="GL762" s="10"/>
      <c r="GM762" s="10"/>
      <c r="GN762" s="10"/>
      <c r="GO762" s="10"/>
      <c r="GP762" s="10"/>
    </row>
    <row r="763" spans="1:198" ht="13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37"/>
      <c r="L763" s="7"/>
      <c r="M763" s="7"/>
      <c r="N763" s="7"/>
      <c r="O763" s="7"/>
      <c r="P763" s="7"/>
      <c r="Q763" s="7"/>
      <c r="R763" s="10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10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19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10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7"/>
      <c r="FK763" s="7"/>
      <c r="FL763" s="7"/>
      <c r="FM763" s="7"/>
      <c r="FN763" s="7"/>
      <c r="FO763" s="7"/>
      <c r="FP763" s="7"/>
      <c r="FQ763" s="7"/>
      <c r="FR763" s="7"/>
      <c r="FS763" s="7"/>
      <c r="FT763" s="7"/>
      <c r="FU763" s="7"/>
      <c r="FV763" s="7"/>
      <c r="FW763" s="7"/>
      <c r="FX763" s="10"/>
      <c r="FY763" s="10"/>
      <c r="FZ763" s="10"/>
      <c r="GA763" s="10"/>
      <c r="GB763" s="10"/>
      <c r="GC763" s="10"/>
      <c r="GD763" s="10"/>
      <c r="GE763" s="10"/>
      <c r="GF763" s="10"/>
      <c r="GG763" s="10"/>
      <c r="GH763" s="10"/>
      <c r="GI763" s="10"/>
      <c r="GJ763" s="10"/>
      <c r="GK763" s="10"/>
      <c r="GL763" s="10"/>
      <c r="GM763" s="10"/>
      <c r="GN763" s="10"/>
      <c r="GO763" s="10"/>
      <c r="GP763" s="10"/>
    </row>
    <row r="764" spans="1:198" ht="13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37"/>
      <c r="L764" s="7"/>
      <c r="M764" s="7"/>
      <c r="N764" s="7"/>
      <c r="O764" s="7"/>
      <c r="P764" s="7"/>
      <c r="Q764" s="7"/>
      <c r="R764" s="10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10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19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10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7"/>
      <c r="FI764" s="7"/>
      <c r="FJ764" s="7"/>
      <c r="FK764" s="7"/>
      <c r="FL764" s="7"/>
      <c r="FM764" s="7"/>
      <c r="FN764" s="7"/>
      <c r="FO764" s="7"/>
      <c r="FP764" s="7"/>
      <c r="FQ764" s="7"/>
      <c r="FR764" s="7"/>
      <c r="FS764" s="7"/>
      <c r="FT764" s="7"/>
      <c r="FU764" s="7"/>
      <c r="FV764" s="7"/>
      <c r="FW764" s="7"/>
      <c r="FX764" s="10"/>
      <c r="FY764" s="10"/>
      <c r="FZ764" s="10"/>
      <c r="GA764" s="10"/>
      <c r="GB764" s="10"/>
      <c r="GC764" s="10"/>
      <c r="GD764" s="10"/>
      <c r="GE764" s="10"/>
      <c r="GF764" s="10"/>
      <c r="GG764" s="10"/>
      <c r="GH764" s="10"/>
      <c r="GI764" s="10"/>
      <c r="GJ764" s="10"/>
      <c r="GK764" s="10"/>
      <c r="GL764" s="10"/>
      <c r="GM764" s="10"/>
      <c r="GN764" s="10"/>
      <c r="GO764" s="10"/>
      <c r="GP764" s="10"/>
    </row>
    <row r="765" spans="1:198" ht="13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37"/>
      <c r="L765" s="7"/>
      <c r="M765" s="7"/>
      <c r="N765" s="7"/>
      <c r="O765" s="7"/>
      <c r="P765" s="7"/>
      <c r="Q765" s="7"/>
      <c r="R765" s="10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10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19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10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7"/>
      <c r="FK765" s="7"/>
      <c r="FL765" s="7"/>
      <c r="FM765" s="7"/>
      <c r="FN765" s="7"/>
      <c r="FO765" s="7"/>
      <c r="FP765" s="7"/>
      <c r="FQ765" s="7"/>
      <c r="FR765" s="7"/>
      <c r="FS765" s="7"/>
      <c r="FT765" s="7"/>
      <c r="FU765" s="7"/>
      <c r="FV765" s="7"/>
      <c r="FW765" s="7"/>
      <c r="FX765" s="10"/>
      <c r="FY765" s="10"/>
      <c r="FZ765" s="10"/>
      <c r="GA765" s="10"/>
      <c r="GB765" s="10"/>
      <c r="GC765" s="10"/>
      <c r="GD765" s="10"/>
      <c r="GE765" s="10"/>
      <c r="GF765" s="10"/>
      <c r="GG765" s="10"/>
      <c r="GH765" s="10"/>
      <c r="GI765" s="10"/>
      <c r="GJ765" s="10"/>
      <c r="GK765" s="10"/>
      <c r="GL765" s="10"/>
      <c r="GM765" s="10"/>
      <c r="GN765" s="10"/>
      <c r="GO765" s="10"/>
      <c r="GP765" s="10"/>
    </row>
    <row r="766" spans="1:198" ht="13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37"/>
      <c r="L766" s="7"/>
      <c r="M766" s="7"/>
      <c r="N766" s="7"/>
      <c r="O766" s="7"/>
      <c r="P766" s="7"/>
      <c r="Q766" s="7"/>
      <c r="R766" s="10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10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19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10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7"/>
      <c r="FI766" s="7"/>
      <c r="FJ766" s="7"/>
      <c r="FK766" s="7"/>
      <c r="FL766" s="7"/>
      <c r="FM766" s="7"/>
      <c r="FN766" s="7"/>
      <c r="FO766" s="7"/>
      <c r="FP766" s="7"/>
      <c r="FQ766" s="7"/>
      <c r="FR766" s="7"/>
      <c r="FS766" s="7"/>
      <c r="FT766" s="7"/>
      <c r="FU766" s="7"/>
      <c r="FV766" s="7"/>
      <c r="FW766" s="7"/>
      <c r="FX766" s="10"/>
      <c r="FY766" s="10"/>
      <c r="FZ766" s="10"/>
      <c r="GA766" s="10"/>
      <c r="GB766" s="10"/>
      <c r="GC766" s="10"/>
      <c r="GD766" s="10"/>
      <c r="GE766" s="10"/>
      <c r="GF766" s="10"/>
      <c r="GG766" s="10"/>
      <c r="GH766" s="10"/>
      <c r="GI766" s="10"/>
      <c r="GJ766" s="10"/>
      <c r="GK766" s="10"/>
      <c r="GL766" s="10"/>
      <c r="GM766" s="10"/>
      <c r="GN766" s="10"/>
      <c r="GO766" s="10"/>
      <c r="GP766" s="10"/>
    </row>
    <row r="767" spans="1:198" ht="13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37"/>
      <c r="L767" s="7"/>
      <c r="M767" s="7"/>
      <c r="N767" s="7"/>
      <c r="O767" s="7"/>
      <c r="P767" s="7"/>
      <c r="Q767" s="7"/>
      <c r="R767" s="10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10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19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10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7"/>
      <c r="FI767" s="7"/>
      <c r="FJ767" s="7"/>
      <c r="FK767" s="7"/>
      <c r="FL767" s="7"/>
      <c r="FM767" s="7"/>
      <c r="FN767" s="7"/>
      <c r="FO767" s="7"/>
      <c r="FP767" s="7"/>
      <c r="FQ767" s="7"/>
      <c r="FR767" s="7"/>
      <c r="FS767" s="7"/>
      <c r="FT767" s="7"/>
      <c r="FU767" s="7"/>
      <c r="FV767" s="7"/>
      <c r="FW767" s="7"/>
      <c r="FX767" s="10"/>
      <c r="FY767" s="10"/>
      <c r="FZ767" s="10"/>
      <c r="GA767" s="10"/>
      <c r="GB767" s="10"/>
      <c r="GC767" s="10"/>
      <c r="GD767" s="10"/>
      <c r="GE767" s="10"/>
      <c r="GF767" s="10"/>
      <c r="GG767" s="10"/>
      <c r="GH767" s="10"/>
      <c r="GI767" s="10"/>
      <c r="GJ767" s="10"/>
      <c r="GK767" s="10"/>
      <c r="GL767" s="10"/>
      <c r="GM767" s="10"/>
      <c r="GN767" s="10"/>
      <c r="GO767" s="10"/>
      <c r="GP767" s="10"/>
    </row>
    <row r="768" spans="1:198" ht="13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37"/>
      <c r="L768" s="7"/>
      <c r="M768" s="7"/>
      <c r="N768" s="7"/>
      <c r="O768" s="7"/>
      <c r="P768" s="7"/>
      <c r="Q768" s="7"/>
      <c r="R768" s="10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10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19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10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7"/>
      <c r="EZ768" s="7"/>
      <c r="FA768" s="7"/>
      <c r="FB768" s="7"/>
      <c r="FC768" s="7"/>
      <c r="FD768" s="7"/>
      <c r="FE768" s="7"/>
      <c r="FF768" s="7"/>
      <c r="FG768" s="7"/>
      <c r="FH768" s="7"/>
      <c r="FI768" s="7"/>
      <c r="FJ768" s="7"/>
      <c r="FK768" s="7"/>
      <c r="FL768" s="7"/>
      <c r="FM768" s="7"/>
      <c r="FN768" s="7"/>
      <c r="FO768" s="7"/>
      <c r="FP768" s="7"/>
      <c r="FQ768" s="7"/>
      <c r="FR768" s="7"/>
      <c r="FS768" s="7"/>
      <c r="FT768" s="7"/>
      <c r="FU768" s="7"/>
      <c r="FV768" s="7"/>
      <c r="FW768" s="7"/>
      <c r="FX768" s="10"/>
      <c r="FY768" s="10"/>
      <c r="FZ768" s="10"/>
      <c r="GA768" s="10"/>
      <c r="GB768" s="10"/>
      <c r="GC768" s="10"/>
      <c r="GD768" s="10"/>
      <c r="GE768" s="10"/>
      <c r="GF768" s="10"/>
      <c r="GG768" s="10"/>
      <c r="GH768" s="10"/>
      <c r="GI768" s="10"/>
      <c r="GJ768" s="10"/>
      <c r="GK768" s="10"/>
      <c r="GL768" s="10"/>
      <c r="GM768" s="10"/>
      <c r="GN768" s="10"/>
      <c r="GO768" s="10"/>
      <c r="GP768" s="10"/>
    </row>
    <row r="769" spans="1:198" ht="13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37"/>
      <c r="L769" s="7"/>
      <c r="M769" s="7"/>
      <c r="N769" s="7"/>
      <c r="O769" s="7"/>
      <c r="P769" s="7"/>
      <c r="Q769" s="7"/>
      <c r="R769" s="10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10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19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10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7"/>
      <c r="FK769" s="7"/>
      <c r="FL769" s="7"/>
      <c r="FM769" s="7"/>
      <c r="FN769" s="7"/>
      <c r="FO769" s="7"/>
      <c r="FP769" s="7"/>
      <c r="FQ769" s="7"/>
      <c r="FR769" s="7"/>
      <c r="FS769" s="7"/>
      <c r="FT769" s="7"/>
      <c r="FU769" s="7"/>
      <c r="FV769" s="7"/>
      <c r="FW769" s="7"/>
      <c r="FX769" s="10"/>
      <c r="FY769" s="10"/>
      <c r="FZ769" s="10"/>
      <c r="GA769" s="10"/>
      <c r="GB769" s="10"/>
      <c r="GC769" s="10"/>
      <c r="GD769" s="10"/>
      <c r="GE769" s="10"/>
      <c r="GF769" s="10"/>
      <c r="GG769" s="10"/>
      <c r="GH769" s="10"/>
      <c r="GI769" s="10"/>
      <c r="GJ769" s="10"/>
      <c r="GK769" s="10"/>
      <c r="GL769" s="10"/>
      <c r="GM769" s="10"/>
      <c r="GN769" s="10"/>
      <c r="GO769" s="10"/>
      <c r="GP769" s="10"/>
    </row>
    <row r="770" spans="1:198" ht="13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37"/>
      <c r="L770" s="7"/>
      <c r="M770" s="7"/>
      <c r="N770" s="7"/>
      <c r="O770" s="7"/>
      <c r="P770" s="7"/>
      <c r="Q770" s="7"/>
      <c r="R770" s="10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10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19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10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7"/>
      <c r="FI770" s="7"/>
      <c r="FJ770" s="7"/>
      <c r="FK770" s="7"/>
      <c r="FL770" s="7"/>
      <c r="FM770" s="7"/>
      <c r="FN770" s="7"/>
      <c r="FO770" s="7"/>
      <c r="FP770" s="7"/>
      <c r="FQ770" s="7"/>
      <c r="FR770" s="7"/>
      <c r="FS770" s="7"/>
      <c r="FT770" s="7"/>
      <c r="FU770" s="7"/>
      <c r="FV770" s="7"/>
      <c r="FW770" s="7"/>
      <c r="FX770" s="10"/>
      <c r="FY770" s="10"/>
      <c r="FZ770" s="10"/>
      <c r="GA770" s="10"/>
      <c r="GB770" s="10"/>
      <c r="GC770" s="10"/>
      <c r="GD770" s="10"/>
      <c r="GE770" s="10"/>
      <c r="GF770" s="10"/>
      <c r="GG770" s="10"/>
      <c r="GH770" s="10"/>
      <c r="GI770" s="10"/>
      <c r="GJ770" s="10"/>
      <c r="GK770" s="10"/>
      <c r="GL770" s="10"/>
      <c r="GM770" s="10"/>
      <c r="GN770" s="10"/>
      <c r="GO770" s="10"/>
      <c r="GP770" s="10"/>
    </row>
    <row r="771" spans="1:198" ht="13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37"/>
      <c r="L771" s="7"/>
      <c r="M771" s="7"/>
      <c r="N771" s="7"/>
      <c r="O771" s="7"/>
      <c r="P771" s="7"/>
      <c r="Q771" s="7"/>
      <c r="R771" s="10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10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19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10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7"/>
      <c r="FI771" s="7"/>
      <c r="FJ771" s="7"/>
      <c r="FK771" s="7"/>
      <c r="FL771" s="7"/>
      <c r="FM771" s="7"/>
      <c r="FN771" s="7"/>
      <c r="FO771" s="7"/>
      <c r="FP771" s="7"/>
      <c r="FQ771" s="7"/>
      <c r="FR771" s="7"/>
      <c r="FS771" s="7"/>
      <c r="FT771" s="7"/>
      <c r="FU771" s="7"/>
      <c r="FV771" s="7"/>
      <c r="FW771" s="7"/>
      <c r="FX771" s="10"/>
      <c r="FY771" s="10"/>
      <c r="FZ771" s="10"/>
      <c r="GA771" s="10"/>
      <c r="GB771" s="10"/>
      <c r="GC771" s="10"/>
      <c r="GD771" s="10"/>
      <c r="GE771" s="10"/>
      <c r="GF771" s="10"/>
      <c r="GG771" s="10"/>
      <c r="GH771" s="10"/>
      <c r="GI771" s="10"/>
      <c r="GJ771" s="10"/>
      <c r="GK771" s="10"/>
      <c r="GL771" s="10"/>
      <c r="GM771" s="10"/>
      <c r="GN771" s="10"/>
      <c r="GO771" s="10"/>
      <c r="GP771" s="10"/>
    </row>
    <row r="772" spans="1:198" ht="13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37"/>
      <c r="L772" s="7"/>
      <c r="M772" s="7"/>
      <c r="N772" s="7"/>
      <c r="O772" s="7"/>
      <c r="P772" s="7"/>
      <c r="Q772" s="7"/>
      <c r="R772" s="10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10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19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10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7"/>
      <c r="FI772" s="7"/>
      <c r="FJ772" s="7"/>
      <c r="FK772" s="7"/>
      <c r="FL772" s="7"/>
      <c r="FM772" s="7"/>
      <c r="FN772" s="7"/>
      <c r="FO772" s="7"/>
      <c r="FP772" s="7"/>
      <c r="FQ772" s="7"/>
      <c r="FR772" s="7"/>
      <c r="FS772" s="7"/>
      <c r="FT772" s="7"/>
      <c r="FU772" s="7"/>
      <c r="FV772" s="7"/>
      <c r="FW772" s="7"/>
      <c r="FX772" s="10"/>
      <c r="FY772" s="10"/>
      <c r="FZ772" s="10"/>
      <c r="GA772" s="10"/>
      <c r="GB772" s="10"/>
      <c r="GC772" s="10"/>
      <c r="GD772" s="10"/>
      <c r="GE772" s="10"/>
      <c r="GF772" s="10"/>
      <c r="GG772" s="10"/>
      <c r="GH772" s="10"/>
      <c r="GI772" s="10"/>
      <c r="GJ772" s="10"/>
      <c r="GK772" s="10"/>
      <c r="GL772" s="10"/>
      <c r="GM772" s="10"/>
      <c r="GN772" s="10"/>
      <c r="GO772" s="10"/>
      <c r="GP772" s="10"/>
    </row>
    <row r="773" spans="1:198" ht="13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37"/>
      <c r="L773" s="7"/>
      <c r="M773" s="7"/>
      <c r="N773" s="7"/>
      <c r="O773" s="7"/>
      <c r="P773" s="7"/>
      <c r="Q773" s="7"/>
      <c r="R773" s="10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10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19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10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7"/>
      <c r="EZ773" s="7"/>
      <c r="FA773" s="7"/>
      <c r="FB773" s="7"/>
      <c r="FC773" s="7"/>
      <c r="FD773" s="7"/>
      <c r="FE773" s="7"/>
      <c r="FF773" s="7"/>
      <c r="FG773" s="7"/>
      <c r="FH773" s="7"/>
      <c r="FI773" s="7"/>
      <c r="FJ773" s="7"/>
      <c r="FK773" s="7"/>
      <c r="FL773" s="7"/>
      <c r="FM773" s="7"/>
      <c r="FN773" s="7"/>
      <c r="FO773" s="7"/>
      <c r="FP773" s="7"/>
      <c r="FQ773" s="7"/>
      <c r="FR773" s="7"/>
      <c r="FS773" s="7"/>
      <c r="FT773" s="7"/>
      <c r="FU773" s="7"/>
      <c r="FV773" s="7"/>
      <c r="FW773" s="7"/>
      <c r="FX773" s="10"/>
      <c r="FY773" s="10"/>
      <c r="FZ773" s="10"/>
      <c r="GA773" s="10"/>
      <c r="GB773" s="10"/>
      <c r="GC773" s="10"/>
      <c r="GD773" s="10"/>
      <c r="GE773" s="10"/>
      <c r="GF773" s="10"/>
      <c r="GG773" s="10"/>
      <c r="GH773" s="10"/>
      <c r="GI773" s="10"/>
      <c r="GJ773" s="10"/>
      <c r="GK773" s="10"/>
      <c r="GL773" s="10"/>
      <c r="GM773" s="10"/>
      <c r="GN773" s="10"/>
      <c r="GO773" s="10"/>
      <c r="GP773" s="10"/>
    </row>
    <row r="774" spans="1:198" ht="13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37"/>
      <c r="L774" s="7"/>
      <c r="M774" s="7"/>
      <c r="N774" s="7"/>
      <c r="O774" s="7"/>
      <c r="P774" s="7"/>
      <c r="Q774" s="7"/>
      <c r="R774" s="10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10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19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10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7"/>
      <c r="EZ774" s="7"/>
      <c r="FA774" s="7"/>
      <c r="FB774" s="7"/>
      <c r="FC774" s="7"/>
      <c r="FD774" s="7"/>
      <c r="FE774" s="7"/>
      <c r="FF774" s="7"/>
      <c r="FG774" s="7"/>
      <c r="FH774" s="7"/>
      <c r="FI774" s="7"/>
      <c r="FJ774" s="7"/>
      <c r="FK774" s="7"/>
      <c r="FL774" s="7"/>
      <c r="FM774" s="7"/>
      <c r="FN774" s="7"/>
      <c r="FO774" s="7"/>
      <c r="FP774" s="7"/>
      <c r="FQ774" s="7"/>
      <c r="FR774" s="7"/>
      <c r="FS774" s="7"/>
      <c r="FT774" s="7"/>
      <c r="FU774" s="7"/>
      <c r="FV774" s="7"/>
      <c r="FW774" s="7"/>
      <c r="FX774" s="10"/>
      <c r="FY774" s="10"/>
      <c r="FZ774" s="10"/>
      <c r="GA774" s="10"/>
      <c r="GB774" s="10"/>
      <c r="GC774" s="10"/>
      <c r="GD774" s="10"/>
      <c r="GE774" s="10"/>
      <c r="GF774" s="10"/>
      <c r="GG774" s="10"/>
      <c r="GH774" s="10"/>
      <c r="GI774" s="10"/>
      <c r="GJ774" s="10"/>
      <c r="GK774" s="10"/>
      <c r="GL774" s="10"/>
      <c r="GM774" s="10"/>
      <c r="GN774" s="10"/>
      <c r="GO774" s="10"/>
      <c r="GP774" s="10"/>
    </row>
    <row r="775" spans="1:198" ht="13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37"/>
      <c r="L775" s="7"/>
      <c r="M775" s="7"/>
      <c r="N775" s="7"/>
      <c r="O775" s="7"/>
      <c r="P775" s="7"/>
      <c r="Q775" s="7"/>
      <c r="R775" s="10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10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19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10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7"/>
      <c r="FK775" s="7"/>
      <c r="FL775" s="7"/>
      <c r="FM775" s="7"/>
      <c r="FN775" s="7"/>
      <c r="FO775" s="7"/>
      <c r="FP775" s="7"/>
      <c r="FQ775" s="7"/>
      <c r="FR775" s="7"/>
      <c r="FS775" s="7"/>
      <c r="FT775" s="7"/>
      <c r="FU775" s="7"/>
      <c r="FV775" s="7"/>
      <c r="FW775" s="7"/>
      <c r="FX775" s="10"/>
      <c r="FY775" s="10"/>
      <c r="FZ775" s="10"/>
      <c r="GA775" s="10"/>
      <c r="GB775" s="10"/>
      <c r="GC775" s="10"/>
      <c r="GD775" s="10"/>
      <c r="GE775" s="10"/>
      <c r="GF775" s="10"/>
      <c r="GG775" s="10"/>
      <c r="GH775" s="10"/>
      <c r="GI775" s="10"/>
      <c r="GJ775" s="10"/>
      <c r="GK775" s="10"/>
      <c r="GL775" s="10"/>
      <c r="GM775" s="10"/>
      <c r="GN775" s="10"/>
      <c r="GO775" s="10"/>
      <c r="GP775" s="10"/>
    </row>
    <row r="776" spans="1:198" ht="13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37"/>
      <c r="L776" s="7"/>
      <c r="M776" s="7"/>
      <c r="N776" s="7"/>
      <c r="O776" s="7"/>
      <c r="P776" s="7"/>
      <c r="Q776" s="7"/>
      <c r="R776" s="10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10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19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10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7"/>
      <c r="FI776" s="7"/>
      <c r="FJ776" s="7"/>
      <c r="FK776" s="7"/>
      <c r="FL776" s="7"/>
      <c r="FM776" s="7"/>
      <c r="FN776" s="7"/>
      <c r="FO776" s="7"/>
      <c r="FP776" s="7"/>
      <c r="FQ776" s="7"/>
      <c r="FR776" s="7"/>
      <c r="FS776" s="7"/>
      <c r="FT776" s="7"/>
      <c r="FU776" s="7"/>
      <c r="FV776" s="7"/>
      <c r="FW776" s="7"/>
      <c r="FX776" s="10"/>
      <c r="FY776" s="10"/>
      <c r="FZ776" s="10"/>
      <c r="GA776" s="10"/>
      <c r="GB776" s="10"/>
      <c r="GC776" s="10"/>
      <c r="GD776" s="10"/>
      <c r="GE776" s="10"/>
      <c r="GF776" s="10"/>
      <c r="GG776" s="10"/>
      <c r="GH776" s="10"/>
      <c r="GI776" s="10"/>
      <c r="GJ776" s="10"/>
      <c r="GK776" s="10"/>
      <c r="GL776" s="10"/>
      <c r="GM776" s="10"/>
      <c r="GN776" s="10"/>
      <c r="GO776" s="10"/>
      <c r="GP776" s="10"/>
    </row>
    <row r="777" spans="1:198" ht="13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37"/>
      <c r="L777" s="7"/>
      <c r="M777" s="7"/>
      <c r="N777" s="7"/>
      <c r="O777" s="7"/>
      <c r="P777" s="7"/>
      <c r="Q777" s="7"/>
      <c r="R777" s="10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10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19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10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7"/>
      <c r="FK777" s="7"/>
      <c r="FL777" s="7"/>
      <c r="FM777" s="7"/>
      <c r="FN777" s="7"/>
      <c r="FO777" s="7"/>
      <c r="FP777" s="7"/>
      <c r="FQ777" s="7"/>
      <c r="FR777" s="7"/>
      <c r="FS777" s="7"/>
      <c r="FT777" s="7"/>
      <c r="FU777" s="7"/>
      <c r="FV777" s="7"/>
      <c r="FW777" s="7"/>
      <c r="FX777" s="10"/>
      <c r="FY777" s="10"/>
      <c r="FZ777" s="10"/>
      <c r="GA777" s="10"/>
      <c r="GB777" s="10"/>
      <c r="GC777" s="10"/>
      <c r="GD777" s="10"/>
      <c r="GE777" s="10"/>
      <c r="GF777" s="10"/>
      <c r="GG777" s="10"/>
      <c r="GH777" s="10"/>
      <c r="GI777" s="10"/>
      <c r="GJ777" s="10"/>
      <c r="GK777" s="10"/>
      <c r="GL777" s="10"/>
      <c r="GM777" s="10"/>
      <c r="GN777" s="10"/>
      <c r="GO777" s="10"/>
      <c r="GP777" s="10"/>
    </row>
    <row r="778" spans="1:198" ht="13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37"/>
      <c r="L778" s="7"/>
      <c r="M778" s="7"/>
      <c r="N778" s="7"/>
      <c r="O778" s="7"/>
      <c r="P778" s="7"/>
      <c r="Q778" s="7"/>
      <c r="R778" s="10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10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19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10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  <c r="FS778" s="7"/>
      <c r="FT778" s="7"/>
      <c r="FU778" s="7"/>
      <c r="FV778" s="7"/>
      <c r="FW778" s="7"/>
      <c r="FX778" s="10"/>
      <c r="FY778" s="10"/>
      <c r="FZ778" s="10"/>
      <c r="GA778" s="10"/>
      <c r="GB778" s="10"/>
      <c r="GC778" s="10"/>
      <c r="GD778" s="10"/>
      <c r="GE778" s="10"/>
      <c r="GF778" s="10"/>
      <c r="GG778" s="10"/>
      <c r="GH778" s="10"/>
      <c r="GI778" s="10"/>
      <c r="GJ778" s="10"/>
      <c r="GK778" s="10"/>
      <c r="GL778" s="10"/>
      <c r="GM778" s="10"/>
      <c r="GN778" s="10"/>
      <c r="GO778" s="10"/>
      <c r="GP778" s="10"/>
    </row>
    <row r="779" spans="1:198" ht="13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37"/>
      <c r="L779" s="7"/>
      <c r="M779" s="7"/>
      <c r="N779" s="7"/>
      <c r="O779" s="7"/>
      <c r="P779" s="7"/>
      <c r="Q779" s="7"/>
      <c r="R779" s="10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10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19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10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  <c r="FS779" s="7"/>
      <c r="FT779" s="7"/>
      <c r="FU779" s="7"/>
      <c r="FV779" s="7"/>
      <c r="FW779" s="7"/>
      <c r="FX779" s="10"/>
      <c r="FY779" s="10"/>
      <c r="FZ779" s="10"/>
      <c r="GA779" s="10"/>
      <c r="GB779" s="10"/>
      <c r="GC779" s="10"/>
      <c r="GD779" s="10"/>
      <c r="GE779" s="10"/>
      <c r="GF779" s="10"/>
      <c r="GG779" s="10"/>
      <c r="GH779" s="10"/>
      <c r="GI779" s="10"/>
      <c r="GJ779" s="10"/>
      <c r="GK779" s="10"/>
      <c r="GL779" s="10"/>
      <c r="GM779" s="10"/>
      <c r="GN779" s="10"/>
      <c r="GO779" s="10"/>
      <c r="GP779" s="10"/>
    </row>
    <row r="780" spans="1:198" ht="13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37"/>
      <c r="L780" s="7"/>
      <c r="M780" s="7"/>
      <c r="N780" s="7"/>
      <c r="O780" s="7"/>
      <c r="P780" s="7"/>
      <c r="Q780" s="7"/>
      <c r="R780" s="10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10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19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10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  <c r="FS780" s="7"/>
      <c r="FT780" s="7"/>
      <c r="FU780" s="7"/>
      <c r="FV780" s="7"/>
      <c r="FW780" s="7"/>
      <c r="FX780" s="10"/>
      <c r="FY780" s="10"/>
      <c r="FZ780" s="10"/>
      <c r="GA780" s="10"/>
      <c r="GB780" s="10"/>
      <c r="GC780" s="10"/>
      <c r="GD780" s="10"/>
      <c r="GE780" s="10"/>
      <c r="GF780" s="10"/>
      <c r="GG780" s="10"/>
      <c r="GH780" s="10"/>
      <c r="GI780" s="10"/>
      <c r="GJ780" s="10"/>
      <c r="GK780" s="10"/>
      <c r="GL780" s="10"/>
      <c r="GM780" s="10"/>
      <c r="GN780" s="10"/>
      <c r="GO780" s="10"/>
      <c r="GP780" s="10"/>
    </row>
    <row r="781" spans="1:198" ht="13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37"/>
      <c r="L781" s="7"/>
      <c r="M781" s="7"/>
      <c r="N781" s="7"/>
      <c r="O781" s="7"/>
      <c r="P781" s="7"/>
      <c r="Q781" s="7"/>
      <c r="R781" s="10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10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19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10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  <c r="FS781" s="7"/>
      <c r="FT781" s="7"/>
      <c r="FU781" s="7"/>
      <c r="FV781" s="7"/>
      <c r="FW781" s="7"/>
      <c r="FX781" s="10"/>
      <c r="FY781" s="10"/>
      <c r="FZ781" s="10"/>
      <c r="GA781" s="10"/>
      <c r="GB781" s="10"/>
      <c r="GC781" s="10"/>
      <c r="GD781" s="10"/>
      <c r="GE781" s="10"/>
      <c r="GF781" s="10"/>
      <c r="GG781" s="10"/>
      <c r="GH781" s="10"/>
      <c r="GI781" s="10"/>
      <c r="GJ781" s="10"/>
      <c r="GK781" s="10"/>
      <c r="GL781" s="10"/>
      <c r="GM781" s="10"/>
      <c r="GN781" s="10"/>
      <c r="GO781" s="10"/>
      <c r="GP781" s="10"/>
    </row>
    <row r="782" spans="1:198" ht="13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37"/>
      <c r="L782" s="7"/>
      <c r="M782" s="7"/>
      <c r="N782" s="7"/>
      <c r="O782" s="7"/>
      <c r="P782" s="7"/>
      <c r="Q782" s="7"/>
      <c r="R782" s="10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10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19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10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  <c r="FS782" s="7"/>
      <c r="FT782" s="7"/>
      <c r="FU782" s="7"/>
      <c r="FV782" s="7"/>
      <c r="FW782" s="7"/>
      <c r="FX782" s="10"/>
      <c r="FY782" s="10"/>
      <c r="FZ782" s="10"/>
      <c r="GA782" s="10"/>
      <c r="GB782" s="10"/>
      <c r="GC782" s="10"/>
      <c r="GD782" s="10"/>
      <c r="GE782" s="10"/>
      <c r="GF782" s="10"/>
      <c r="GG782" s="10"/>
      <c r="GH782" s="10"/>
      <c r="GI782" s="10"/>
      <c r="GJ782" s="10"/>
      <c r="GK782" s="10"/>
      <c r="GL782" s="10"/>
      <c r="GM782" s="10"/>
      <c r="GN782" s="10"/>
      <c r="GO782" s="10"/>
      <c r="GP782" s="10"/>
    </row>
    <row r="783" spans="1:198" ht="13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37"/>
      <c r="L783" s="7"/>
      <c r="M783" s="7"/>
      <c r="N783" s="7"/>
      <c r="O783" s="7"/>
      <c r="P783" s="7"/>
      <c r="Q783" s="7"/>
      <c r="R783" s="10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10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19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10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  <c r="FS783" s="7"/>
      <c r="FT783" s="7"/>
      <c r="FU783" s="7"/>
      <c r="FV783" s="7"/>
      <c r="FW783" s="7"/>
      <c r="FX783" s="10"/>
      <c r="FY783" s="10"/>
      <c r="FZ783" s="10"/>
      <c r="GA783" s="10"/>
      <c r="GB783" s="10"/>
      <c r="GC783" s="10"/>
      <c r="GD783" s="10"/>
      <c r="GE783" s="10"/>
      <c r="GF783" s="10"/>
      <c r="GG783" s="10"/>
      <c r="GH783" s="10"/>
      <c r="GI783" s="10"/>
      <c r="GJ783" s="10"/>
      <c r="GK783" s="10"/>
      <c r="GL783" s="10"/>
      <c r="GM783" s="10"/>
      <c r="GN783" s="10"/>
      <c r="GO783" s="10"/>
      <c r="GP783" s="10"/>
    </row>
    <row r="784" spans="1:198" ht="13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37"/>
      <c r="L784" s="7"/>
      <c r="M784" s="7"/>
      <c r="N784" s="7"/>
      <c r="O784" s="7"/>
      <c r="P784" s="7"/>
      <c r="Q784" s="7"/>
      <c r="R784" s="10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10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19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10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  <c r="FS784" s="7"/>
      <c r="FT784" s="7"/>
      <c r="FU784" s="7"/>
      <c r="FV784" s="7"/>
      <c r="FW784" s="7"/>
      <c r="FX784" s="10"/>
      <c r="FY784" s="10"/>
      <c r="FZ784" s="10"/>
      <c r="GA784" s="10"/>
      <c r="GB784" s="10"/>
      <c r="GC784" s="10"/>
      <c r="GD784" s="10"/>
      <c r="GE784" s="10"/>
      <c r="GF784" s="10"/>
      <c r="GG784" s="10"/>
      <c r="GH784" s="10"/>
      <c r="GI784" s="10"/>
      <c r="GJ784" s="10"/>
      <c r="GK784" s="10"/>
      <c r="GL784" s="10"/>
      <c r="GM784" s="10"/>
      <c r="GN784" s="10"/>
      <c r="GO784" s="10"/>
      <c r="GP784" s="10"/>
    </row>
    <row r="785" spans="1:198" ht="13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37"/>
      <c r="L785" s="7"/>
      <c r="M785" s="7"/>
      <c r="N785" s="7"/>
      <c r="O785" s="7"/>
      <c r="P785" s="7"/>
      <c r="Q785" s="7"/>
      <c r="R785" s="10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10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19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10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7"/>
      <c r="FK785" s="7"/>
      <c r="FL785" s="7"/>
      <c r="FM785" s="7"/>
      <c r="FN785" s="7"/>
      <c r="FO785" s="7"/>
      <c r="FP785" s="7"/>
      <c r="FQ785" s="7"/>
      <c r="FR785" s="7"/>
      <c r="FS785" s="7"/>
      <c r="FT785" s="7"/>
      <c r="FU785" s="7"/>
      <c r="FV785" s="7"/>
      <c r="FW785" s="7"/>
      <c r="FX785" s="10"/>
      <c r="FY785" s="10"/>
      <c r="FZ785" s="10"/>
      <c r="GA785" s="10"/>
      <c r="GB785" s="10"/>
      <c r="GC785" s="10"/>
      <c r="GD785" s="10"/>
      <c r="GE785" s="10"/>
      <c r="GF785" s="10"/>
      <c r="GG785" s="10"/>
      <c r="GH785" s="10"/>
      <c r="GI785" s="10"/>
      <c r="GJ785" s="10"/>
      <c r="GK785" s="10"/>
      <c r="GL785" s="10"/>
      <c r="GM785" s="10"/>
      <c r="GN785" s="10"/>
      <c r="GO785" s="10"/>
      <c r="GP785" s="10"/>
    </row>
    <row r="786" spans="1:198" ht="13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37"/>
      <c r="L786" s="7"/>
      <c r="M786" s="7"/>
      <c r="N786" s="7"/>
      <c r="O786" s="7"/>
      <c r="P786" s="7"/>
      <c r="Q786" s="7"/>
      <c r="R786" s="10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10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19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10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7"/>
      <c r="FI786" s="7"/>
      <c r="FJ786" s="7"/>
      <c r="FK786" s="7"/>
      <c r="FL786" s="7"/>
      <c r="FM786" s="7"/>
      <c r="FN786" s="7"/>
      <c r="FO786" s="7"/>
      <c r="FP786" s="7"/>
      <c r="FQ786" s="7"/>
      <c r="FR786" s="7"/>
      <c r="FS786" s="7"/>
      <c r="FT786" s="7"/>
      <c r="FU786" s="7"/>
      <c r="FV786" s="7"/>
      <c r="FW786" s="7"/>
      <c r="FX786" s="10"/>
      <c r="FY786" s="10"/>
      <c r="FZ786" s="10"/>
      <c r="GA786" s="10"/>
      <c r="GB786" s="10"/>
      <c r="GC786" s="10"/>
      <c r="GD786" s="10"/>
      <c r="GE786" s="10"/>
      <c r="GF786" s="10"/>
      <c r="GG786" s="10"/>
      <c r="GH786" s="10"/>
      <c r="GI786" s="10"/>
      <c r="GJ786" s="10"/>
      <c r="GK786" s="10"/>
      <c r="GL786" s="10"/>
      <c r="GM786" s="10"/>
      <c r="GN786" s="10"/>
      <c r="GO786" s="10"/>
      <c r="GP786" s="10"/>
    </row>
    <row r="787" spans="1:198" ht="13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37"/>
      <c r="L787" s="7"/>
      <c r="M787" s="7"/>
      <c r="N787" s="7"/>
      <c r="O787" s="7"/>
      <c r="P787" s="7"/>
      <c r="Q787" s="7"/>
      <c r="R787" s="10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10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19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10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  <c r="FS787" s="7"/>
      <c r="FT787" s="7"/>
      <c r="FU787" s="7"/>
      <c r="FV787" s="7"/>
      <c r="FW787" s="7"/>
      <c r="FX787" s="10"/>
      <c r="FY787" s="10"/>
      <c r="FZ787" s="10"/>
      <c r="GA787" s="10"/>
      <c r="GB787" s="10"/>
      <c r="GC787" s="10"/>
      <c r="GD787" s="10"/>
      <c r="GE787" s="10"/>
      <c r="GF787" s="10"/>
      <c r="GG787" s="10"/>
      <c r="GH787" s="10"/>
      <c r="GI787" s="10"/>
      <c r="GJ787" s="10"/>
      <c r="GK787" s="10"/>
      <c r="GL787" s="10"/>
      <c r="GM787" s="10"/>
      <c r="GN787" s="10"/>
      <c r="GO787" s="10"/>
      <c r="GP787" s="10"/>
    </row>
    <row r="788" spans="1:198" ht="13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37"/>
      <c r="L788" s="7"/>
      <c r="M788" s="7"/>
      <c r="N788" s="7"/>
      <c r="O788" s="7"/>
      <c r="P788" s="7"/>
      <c r="Q788" s="7"/>
      <c r="R788" s="10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10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19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10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  <c r="FS788" s="7"/>
      <c r="FT788" s="7"/>
      <c r="FU788" s="7"/>
      <c r="FV788" s="7"/>
      <c r="FW788" s="7"/>
      <c r="FX788" s="10"/>
      <c r="FY788" s="10"/>
      <c r="FZ788" s="10"/>
      <c r="GA788" s="10"/>
      <c r="GB788" s="10"/>
      <c r="GC788" s="10"/>
      <c r="GD788" s="10"/>
      <c r="GE788" s="10"/>
      <c r="GF788" s="10"/>
      <c r="GG788" s="10"/>
      <c r="GH788" s="10"/>
      <c r="GI788" s="10"/>
      <c r="GJ788" s="10"/>
      <c r="GK788" s="10"/>
      <c r="GL788" s="10"/>
      <c r="GM788" s="10"/>
      <c r="GN788" s="10"/>
      <c r="GO788" s="10"/>
      <c r="GP788" s="10"/>
    </row>
    <row r="789" spans="1:198" ht="13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37"/>
      <c r="L789" s="7"/>
      <c r="M789" s="7"/>
      <c r="N789" s="7"/>
      <c r="O789" s="7"/>
      <c r="P789" s="7"/>
      <c r="Q789" s="7"/>
      <c r="R789" s="10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10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19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10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  <c r="FS789" s="7"/>
      <c r="FT789" s="7"/>
      <c r="FU789" s="7"/>
      <c r="FV789" s="7"/>
      <c r="FW789" s="7"/>
      <c r="FX789" s="10"/>
      <c r="FY789" s="10"/>
      <c r="FZ789" s="10"/>
      <c r="GA789" s="10"/>
      <c r="GB789" s="10"/>
      <c r="GC789" s="10"/>
      <c r="GD789" s="10"/>
      <c r="GE789" s="10"/>
      <c r="GF789" s="10"/>
      <c r="GG789" s="10"/>
      <c r="GH789" s="10"/>
      <c r="GI789" s="10"/>
      <c r="GJ789" s="10"/>
      <c r="GK789" s="10"/>
      <c r="GL789" s="10"/>
      <c r="GM789" s="10"/>
      <c r="GN789" s="10"/>
      <c r="GO789" s="10"/>
      <c r="GP789" s="10"/>
    </row>
    <row r="790" spans="1:198" ht="13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37"/>
      <c r="L790" s="7"/>
      <c r="M790" s="7"/>
      <c r="N790" s="7"/>
      <c r="O790" s="7"/>
      <c r="P790" s="7"/>
      <c r="Q790" s="7"/>
      <c r="R790" s="10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10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19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10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7"/>
      <c r="FI790" s="7"/>
      <c r="FJ790" s="7"/>
      <c r="FK790" s="7"/>
      <c r="FL790" s="7"/>
      <c r="FM790" s="7"/>
      <c r="FN790" s="7"/>
      <c r="FO790" s="7"/>
      <c r="FP790" s="7"/>
      <c r="FQ790" s="7"/>
      <c r="FR790" s="7"/>
      <c r="FS790" s="7"/>
      <c r="FT790" s="7"/>
      <c r="FU790" s="7"/>
      <c r="FV790" s="7"/>
      <c r="FW790" s="7"/>
      <c r="FX790" s="10"/>
      <c r="FY790" s="10"/>
      <c r="FZ790" s="10"/>
      <c r="GA790" s="10"/>
      <c r="GB790" s="10"/>
      <c r="GC790" s="10"/>
      <c r="GD790" s="10"/>
      <c r="GE790" s="10"/>
      <c r="GF790" s="10"/>
      <c r="GG790" s="10"/>
      <c r="GH790" s="10"/>
      <c r="GI790" s="10"/>
      <c r="GJ790" s="10"/>
      <c r="GK790" s="10"/>
      <c r="GL790" s="10"/>
      <c r="GM790" s="10"/>
      <c r="GN790" s="10"/>
      <c r="GO790" s="10"/>
      <c r="GP790" s="10"/>
    </row>
    <row r="791" spans="1:198" ht="13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37"/>
      <c r="L791" s="7"/>
      <c r="M791" s="7"/>
      <c r="N791" s="7"/>
      <c r="O791" s="7"/>
      <c r="P791" s="7"/>
      <c r="Q791" s="7"/>
      <c r="R791" s="10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10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19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10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7"/>
      <c r="FI791" s="7"/>
      <c r="FJ791" s="7"/>
      <c r="FK791" s="7"/>
      <c r="FL791" s="7"/>
      <c r="FM791" s="7"/>
      <c r="FN791" s="7"/>
      <c r="FO791" s="7"/>
      <c r="FP791" s="7"/>
      <c r="FQ791" s="7"/>
      <c r="FR791" s="7"/>
      <c r="FS791" s="7"/>
      <c r="FT791" s="7"/>
      <c r="FU791" s="7"/>
      <c r="FV791" s="7"/>
      <c r="FW791" s="7"/>
      <c r="FX791" s="10"/>
      <c r="FY791" s="10"/>
      <c r="FZ791" s="10"/>
      <c r="GA791" s="10"/>
      <c r="GB791" s="10"/>
      <c r="GC791" s="10"/>
      <c r="GD791" s="10"/>
      <c r="GE791" s="10"/>
      <c r="GF791" s="10"/>
      <c r="GG791" s="10"/>
      <c r="GH791" s="10"/>
      <c r="GI791" s="10"/>
      <c r="GJ791" s="10"/>
      <c r="GK791" s="10"/>
      <c r="GL791" s="10"/>
      <c r="GM791" s="10"/>
      <c r="GN791" s="10"/>
      <c r="GO791" s="10"/>
      <c r="GP791" s="10"/>
    </row>
    <row r="792" spans="1:198" ht="13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37"/>
      <c r="L792" s="7"/>
      <c r="M792" s="7"/>
      <c r="N792" s="7"/>
      <c r="O792" s="7"/>
      <c r="P792" s="7"/>
      <c r="Q792" s="7"/>
      <c r="R792" s="10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10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19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10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7"/>
      <c r="EZ792" s="7"/>
      <c r="FA792" s="7"/>
      <c r="FB792" s="7"/>
      <c r="FC792" s="7"/>
      <c r="FD792" s="7"/>
      <c r="FE792" s="7"/>
      <c r="FF792" s="7"/>
      <c r="FG792" s="7"/>
      <c r="FH792" s="7"/>
      <c r="FI792" s="7"/>
      <c r="FJ792" s="7"/>
      <c r="FK792" s="7"/>
      <c r="FL792" s="7"/>
      <c r="FM792" s="7"/>
      <c r="FN792" s="7"/>
      <c r="FO792" s="7"/>
      <c r="FP792" s="7"/>
      <c r="FQ792" s="7"/>
      <c r="FR792" s="7"/>
      <c r="FS792" s="7"/>
      <c r="FT792" s="7"/>
      <c r="FU792" s="7"/>
      <c r="FV792" s="7"/>
      <c r="FW792" s="7"/>
      <c r="FX792" s="10"/>
      <c r="FY792" s="10"/>
      <c r="FZ792" s="10"/>
      <c r="GA792" s="10"/>
      <c r="GB792" s="10"/>
      <c r="GC792" s="10"/>
      <c r="GD792" s="10"/>
      <c r="GE792" s="10"/>
      <c r="GF792" s="10"/>
      <c r="GG792" s="10"/>
      <c r="GH792" s="10"/>
      <c r="GI792" s="10"/>
      <c r="GJ792" s="10"/>
      <c r="GK792" s="10"/>
      <c r="GL792" s="10"/>
      <c r="GM792" s="10"/>
      <c r="GN792" s="10"/>
      <c r="GO792" s="10"/>
      <c r="GP792" s="10"/>
    </row>
    <row r="793" spans="1:198" ht="13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37"/>
      <c r="L793" s="7"/>
      <c r="M793" s="7"/>
      <c r="N793" s="7"/>
      <c r="O793" s="7"/>
      <c r="P793" s="7"/>
      <c r="Q793" s="7"/>
      <c r="R793" s="10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10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19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10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7"/>
      <c r="FK793" s="7"/>
      <c r="FL793" s="7"/>
      <c r="FM793" s="7"/>
      <c r="FN793" s="7"/>
      <c r="FO793" s="7"/>
      <c r="FP793" s="7"/>
      <c r="FQ793" s="7"/>
      <c r="FR793" s="7"/>
      <c r="FS793" s="7"/>
      <c r="FT793" s="7"/>
      <c r="FU793" s="7"/>
      <c r="FV793" s="7"/>
      <c r="FW793" s="7"/>
      <c r="FX793" s="10"/>
      <c r="FY793" s="10"/>
      <c r="FZ793" s="10"/>
      <c r="GA793" s="10"/>
      <c r="GB793" s="10"/>
      <c r="GC793" s="10"/>
      <c r="GD793" s="10"/>
      <c r="GE793" s="10"/>
      <c r="GF793" s="10"/>
      <c r="GG793" s="10"/>
      <c r="GH793" s="10"/>
      <c r="GI793" s="10"/>
      <c r="GJ793" s="10"/>
      <c r="GK793" s="10"/>
      <c r="GL793" s="10"/>
      <c r="GM793" s="10"/>
      <c r="GN793" s="10"/>
      <c r="GO793" s="10"/>
      <c r="GP793" s="10"/>
    </row>
    <row r="794" spans="1:198" ht="13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37"/>
      <c r="L794" s="7"/>
      <c r="M794" s="7"/>
      <c r="N794" s="7"/>
      <c r="O794" s="7"/>
      <c r="P794" s="7"/>
      <c r="Q794" s="7"/>
      <c r="R794" s="10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10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19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10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7"/>
      <c r="FI794" s="7"/>
      <c r="FJ794" s="7"/>
      <c r="FK794" s="7"/>
      <c r="FL794" s="7"/>
      <c r="FM794" s="7"/>
      <c r="FN794" s="7"/>
      <c r="FO794" s="7"/>
      <c r="FP794" s="7"/>
      <c r="FQ794" s="7"/>
      <c r="FR794" s="7"/>
      <c r="FS794" s="7"/>
      <c r="FT794" s="7"/>
      <c r="FU794" s="7"/>
      <c r="FV794" s="7"/>
      <c r="FW794" s="7"/>
      <c r="FX794" s="10"/>
      <c r="FY794" s="10"/>
      <c r="FZ794" s="10"/>
      <c r="GA794" s="10"/>
      <c r="GB794" s="10"/>
      <c r="GC794" s="10"/>
      <c r="GD794" s="10"/>
      <c r="GE794" s="10"/>
      <c r="GF794" s="10"/>
      <c r="GG794" s="10"/>
      <c r="GH794" s="10"/>
      <c r="GI794" s="10"/>
      <c r="GJ794" s="10"/>
      <c r="GK794" s="10"/>
      <c r="GL794" s="10"/>
      <c r="GM794" s="10"/>
      <c r="GN794" s="10"/>
      <c r="GO794" s="10"/>
      <c r="GP794" s="10"/>
    </row>
    <row r="795" spans="1:198" ht="13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37"/>
      <c r="L795" s="7"/>
      <c r="M795" s="7"/>
      <c r="N795" s="7"/>
      <c r="O795" s="7"/>
      <c r="P795" s="7"/>
      <c r="Q795" s="7"/>
      <c r="R795" s="10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10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19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10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7"/>
      <c r="FK795" s="7"/>
      <c r="FL795" s="7"/>
      <c r="FM795" s="7"/>
      <c r="FN795" s="7"/>
      <c r="FO795" s="7"/>
      <c r="FP795" s="7"/>
      <c r="FQ795" s="7"/>
      <c r="FR795" s="7"/>
      <c r="FS795" s="7"/>
      <c r="FT795" s="7"/>
      <c r="FU795" s="7"/>
      <c r="FV795" s="7"/>
      <c r="FW795" s="7"/>
      <c r="FX795" s="10"/>
      <c r="FY795" s="10"/>
      <c r="FZ795" s="10"/>
      <c r="GA795" s="10"/>
      <c r="GB795" s="10"/>
      <c r="GC795" s="10"/>
      <c r="GD795" s="10"/>
      <c r="GE795" s="10"/>
      <c r="GF795" s="10"/>
      <c r="GG795" s="10"/>
      <c r="GH795" s="10"/>
      <c r="GI795" s="10"/>
      <c r="GJ795" s="10"/>
      <c r="GK795" s="10"/>
      <c r="GL795" s="10"/>
      <c r="GM795" s="10"/>
      <c r="GN795" s="10"/>
      <c r="GO795" s="10"/>
      <c r="GP795" s="10"/>
    </row>
    <row r="796" spans="1:198" ht="13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37"/>
      <c r="L796" s="7"/>
      <c r="M796" s="7"/>
      <c r="N796" s="7"/>
      <c r="O796" s="7"/>
      <c r="P796" s="7"/>
      <c r="Q796" s="7"/>
      <c r="R796" s="10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10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19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10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  <c r="FS796" s="7"/>
      <c r="FT796" s="7"/>
      <c r="FU796" s="7"/>
      <c r="FV796" s="7"/>
      <c r="FW796" s="7"/>
      <c r="FX796" s="10"/>
      <c r="FY796" s="10"/>
      <c r="FZ796" s="10"/>
      <c r="GA796" s="10"/>
      <c r="GB796" s="10"/>
      <c r="GC796" s="10"/>
      <c r="GD796" s="10"/>
      <c r="GE796" s="10"/>
      <c r="GF796" s="10"/>
      <c r="GG796" s="10"/>
      <c r="GH796" s="10"/>
      <c r="GI796" s="10"/>
      <c r="GJ796" s="10"/>
      <c r="GK796" s="10"/>
      <c r="GL796" s="10"/>
      <c r="GM796" s="10"/>
      <c r="GN796" s="10"/>
      <c r="GO796" s="10"/>
      <c r="GP796" s="10"/>
    </row>
    <row r="797" spans="1:198" ht="13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37"/>
      <c r="L797" s="7"/>
      <c r="M797" s="7"/>
      <c r="N797" s="7"/>
      <c r="O797" s="7"/>
      <c r="P797" s="7"/>
      <c r="Q797" s="7"/>
      <c r="R797" s="10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10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19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10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7"/>
      <c r="FI797" s="7"/>
      <c r="FJ797" s="7"/>
      <c r="FK797" s="7"/>
      <c r="FL797" s="7"/>
      <c r="FM797" s="7"/>
      <c r="FN797" s="7"/>
      <c r="FO797" s="7"/>
      <c r="FP797" s="7"/>
      <c r="FQ797" s="7"/>
      <c r="FR797" s="7"/>
      <c r="FS797" s="7"/>
      <c r="FT797" s="7"/>
      <c r="FU797" s="7"/>
      <c r="FV797" s="7"/>
      <c r="FW797" s="7"/>
      <c r="FX797" s="10"/>
      <c r="FY797" s="10"/>
      <c r="FZ797" s="10"/>
      <c r="GA797" s="10"/>
      <c r="GB797" s="10"/>
      <c r="GC797" s="10"/>
      <c r="GD797" s="10"/>
      <c r="GE797" s="10"/>
      <c r="GF797" s="10"/>
      <c r="GG797" s="10"/>
      <c r="GH797" s="10"/>
      <c r="GI797" s="10"/>
      <c r="GJ797" s="10"/>
      <c r="GK797" s="10"/>
      <c r="GL797" s="10"/>
      <c r="GM797" s="10"/>
      <c r="GN797" s="10"/>
      <c r="GO797" s="10"/>
      <c r="GP797" s="10"/>
    </row>
    <row r="798" spans="1:198" ht="13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37"/>
      <c r="L798" s="7"/>
      <c r="M798" s="7"/>
      <c r="N798" s="7"/>
      <c r="O798" s="7"/>
      <c r="P798" s="7"/>
      <c r="Q798" s="7"/>
      <c r="R798" s="10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10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19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10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7"/>
      <c r="EZ798" s="7"/>
      <c r="FA798" s="7"/>
      <c r="FB798" s="7"/>
      <c r="FC798" s="7"/>
      <c r="FD798" s="7"/>
      <c r="FE798" s="7"/>
      <c r="FF798" s="7"/>
      <c r="FG798" s="7"/>
      <c r="FH798" s="7"/>
      <c r="FI798" s="7"/>
      <c r="FJ798" s="7"/>
      <c r="FK798" s="7"/>
      <c r="FL798" s="7"/>
      <c r="FM798" s="7"/>
      <c r="FN798" s="7"/>
      <c r="FO798" s="7"/>
      <c r="FP798" s="7"/>
      <c r="FQ798" s="7"/>
      <c r="FR798" s="7"/>
      <c r="FS798" s="7"/>
      <c r="FT798" s="7"/>
      <c r="FU798" s="7"/>
      <c r="FV798" s="7"/>
      <c r="FW798" s="7"/>
      <c r="FX798" s="10"/>
      <c r="FY798" s="10"/>
      <c r="FZ798" s="10"/>
      <c r="GA798" s="10"/>
      <c r="GB798" s="10"/>
      <c r="GC798" s="10"/>
      <c r="GD798" s="10"/>
      <c r="GE798" s="10"/>
      <c r="GF798" s="10"/>
      <c r="GG798" s="10"/>
      <c r="GH798" s="10"/>
      <c r="GI798" s="10"/>
      <c r="GJ798" s="10"/>
      <c r="GK798" s="10"/>
      <c r="GL798" s="10"/>
      <c r="GM798" s="10"/>
      <c r="GN798" s="10"/>
      <c r="GO798" s="10"/>
      <c r="GP798" s="10"/>
    </row>
    <row r="799" spans="1:198" ht="13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37"/>
      <c r="L799" s="7"/>
      <c r="M799" s="7"/>
      <c r="N799" s="7"/>
      <c r="O799" s="7"/>
      <c r="P799" s="7"/>
      <c r="Q799" s="7"/>
      <c r="R799" s="10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10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19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10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7"/>
      <c r="FK799" s="7"/>
      <c r="FL799" s="7"/>
      <c r="FM799" s="7"/>
      <c r="FN799" s="7"/>
      <c r="FO799" s="7"/>
      <c r="FP799" s="7"/>
      <c r="FQ799" s="7"/>
      <c r="FR799" s="7"/>
      <c r="FS799" s="7"/>
      <c r="FT799" s="7"/>
      <c r="FU799" s="7"/>
      <c r="FV799" s="7"/>
      <c r="FW799" s="7"/>
      <c r="FX799" s="10"/>
      <c r="FY799" s="10"/>
      <c r="FZ799" s="10"/>
      <c r="GA799" s="10"/>
      <c r="GB799" s="10"/>
      <c r="GC799" s="10"/>
      <c r="GD799" s="10"/>
      <c r="GE799" s="10"/>
      <c r="GF799" s="10"/>
      <c r="GG799" s="10"/>
      <c r="GH799" s="10"/>
      <c r="GI799" s="10"/>
      <c r="GJ799" s="10"/>
      <c r="GK799" s="10"/>
      <c r="GL799" s="10"/>
      <c r="GM799" s="10"/>
      <c r="GN799" s="10"/>
      <c r="GO799" s="10"/>
      <c r="GP799" s="10"/>
    </row>
    <row r="800" spans="1:198" ht="13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37"/>
      <c r="L800" s="7"/>
      <c r="M800" s="7"/>
      <c r="N800" s="7"/>
      <c r="O800" s="7"/>
      <c r="P800" s="7"/>
      <c r="Q800" s="7"/>
      <c r="R800" s="10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10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19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10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7"/>
      <c r="FI800" s="7"/>
      <c r="FJ800" s="7"/>
      <c r="FK800" s="7"/>
      <c r="FL800" s="7"/>
      <c r="FM800" s="7"/>
      <c r="FN800" s="7"/>
      <c r="FO800" s="7"/>
      <c r="FP800" s="7"/>
      <c r="FQ800" s="7"/>
      <c r="FR800" s="7"/>
      <c r="FS800" s="7"/>
      <c r="FT800" s="7"/>
      <c r="FU800" s="7"/>
      <c r="FV800" s="7"/>
      <c r="FW800" s="7"/>
      <c r="FX800" s="10"/>
      <c r="FY800" s="10"/>
      <c r="FZ800" s="10"/>
      <c r="GA800" s="10"/>
      <c r="GB800" s="10"/>
      <c r="GC800" s="10"/>
      <c r="GD800" s="10"/>
      <c r="GE800" s="10"/>
      <c r="GF800" s="10"/>
      <c r="GG800" s="10"/>
      <c r="GH800" s="10"/>
      <c r="GI800" s="10"/>
      <c r="GJ800" s="10"/>
      <c r="GK800" s="10"/>
      <c r="GL800" s="10"/>
      <c r="GM800" s="10"/>
      <c r="GN800" s="10"/>
      <c r="GO800" s="10"/>
      <c r="GP800" s="10"/>
    </row>
    <row r="801" spans="1:198" ht="13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37"/>
      <c r="L801" s="7"/>
      <c r="M801" s="7"/>
      <c r="N801" s="7"/>
      <c r="O801" s="7"/>
      <c r="P801" s="7"/>
      <c r="Q801" s="7"/>
      <c r="R801" s="10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10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19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10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7"/>
      <c r="FK801" s="7"/>
      <c r="FL801" s="7"/>
      <c r="FM801" s="7"/>
      <c r="FN801" s="7"/>
      <c r="FO801" s="7"/>
      <c r="FP801" s="7"/>
      <c r="FQ801" s="7"/>
      <c r="FR801" s="7"/>
      <c r="FS801" s="7"/>
      <c r="FT801" s="7"/>
      <c r="FU801" s="7"/>
      <c r="FV801" s="7"/>
      <c r="FW801" s="7"/>
      <c r="FX801" s="10"/>
      <c r="FY801" s="10"/>
      <c r="FZ801" s="10"/>
      <c r="GA801" s="10"/>
      <c r="GB801" s="10"/>
      <c r="GC801" s="10"/>
      <c r="GD801" s="10"/>
      <c r="GE801" s="10"/>
      <c r="GF801" s="10"/>
      <c r="GG801" s="10"/>
      <c r="GH801" s="10"/>
      <c r="GI801" s="10"/>
      <c r="GJ801" s="10"/>
      <c r="GK801" s="10"/>
      <c r="GL801" s="10"/>
      <c r="GM801" s="10"/>
      <c r="GN801" s="10"/>
      <c r="GO801" s="10"/>
      <c r="GP801" s="10"/>
    </row>
    <row r="802" spans="1:198" ht="13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37"/>
      <c r="L802" s="7"/>
      <c r="M802" s="7"/>
      <c r="N802" s="7"/>
      <c r="O802" s="7"/>
      <c r="P802" s="7"/>
      <c r="Q802" s="7"/>
      <c r="R802" s="10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10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19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10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7"/>
      <c r="FI802" s="7"/>
      <c r="FJ802" s="7"/>
      <c r="FK802" s="7"/>
      <c r="FL802" s="7"/>
      <c r="FM802" s="7"/>
      <c r="FN802" s="7"/>
      <c r="FO802" s="7"/>
      <c r="FP802" s="7"/>
      <c r="FQ802" s="7"/>
      <c r="FR802" s="7"/>
      <c r="FS802" s="7"/>
      <c r="FT802" s="7"/>
      <c r="FU802" s="7"/>
      <c r="FV802" s="7"/>
      <c r="FW802" s="7"/>
      <c r="FX802" s="10"/>
      <c r="FY802" s="10"/>
      <c r="FZ802" s="10"/>
      <c r="GA802" s="10"/>
      <c r="GB802" s="10"/>
      <c r="GC802" s="10"/>
      <c r="GD802" s="10"/>
      <c r="GE802" s="10"/>
      <c r="GF802" s="10"/>
      <c r="GG802" s="10"/>
      <c r="GH802" s="10"/>
      <c r="GI802" s="10"/>
      <c r="GJ802" s="10"/>
      <c r="GK802" s="10"/>
      <c r="GL802" s="10"/>
      <c r="GM802" s="10"/>
      <c r="GN802" s="10"/>
      <c r="GO802" s="10"/>
      <c r="GP802" s="10"/>
    </row>
    <row r="803" spans="1:198" ht="13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37"/>
      <c r="L803" s="7"/>
      <c r="M803" s="7"/>
      <c r="N803" s="7"/>
      <c r="O803" s="7"/>
      <c r="P803" s="7"/>
      <c r="Q803" s="7"/>
      <c r="R803" s="10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10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19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10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7"/>
      <c r="FK803" s="7"/>
      <c r="FL803" s="7"/>
      <c r="FM803" s="7"/>
      <c r="FN803" s="7"/>
      <c r="FO803" s="7"/>
      <c r="FP803" s="7"/>
      <c r="FQ803" s="7"/>
      <c r="FR803" s="7"/>
      <c r="FS803" s="7"/>
      <c r="FT803" s="7"/>
      <c r="FU803" s="7"/>
      <c r="FV803" s="7"/>
      <c r="FW803" s="7"/>
      <c r="FX803" s="10"/>
      <c r="FY803" s="10"/>
      <c r="FZ803" s="10"/>
      <c r="GA803" s="10"/>
      <c r="GB803" s="10"/>
      <c r="GC803" s="10"/>
      <c r="GD803" s="10"/>
      <c r="GE803" s="10"/>
      <c r="GF803" s="10"/>
      <c r="GG803" s="10"/>
      <c r="GH803" s="10"/>
      <c r="GI803" s="10"/>
      <c r="GJ803" s="10"/>
      <c r="GK803" s="10"/>
      <c r="GL803" s="10"/>
      <c r="GM803" s="10"/>
      <c r="GN803" s="10"/>
      <c r="GO803" s="10"/>
      <c r="GP803" s="10"/>
    </row>
    <row r="804" spans="1:198" ht="13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37"/>
      <c r="L804" s="7"/>
      <c r="M804" s="7"/>
      <c r="N804" s="7"/>
      <c r="O804" s="7"/>
      <c r="P804" s="7"/>
      <c r="Q804" s="7"/>
      <c r="R804" s="10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10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19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10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7"/>
      <c r="FI804" s="7"/>
      <c r="FJ804" s="7"/>
      <c r="FK804" s="7"/>
      <c r="FL804" s="7"/>
      <c r="FM804" s="7"/>
      <c r="FN804" s="7"/>
      <c r="FO804" s="7"/>
      <c r="FP804" s="7"/>
      <c r="FQ804" s="7"/>
      <c r="FR804" s="7"/>
      <c r="FS804" s="7"/>
      <c r="FT804" s="7"/>
      <c r="FU804" s="7"/>
      <c r="FV804" s="7"/>
      <c r="FW804" s="7"/>
      <c r="FX804" s="10"/>
      <c r="FY804" s="10"/>
      <c r="FZ804" s="10"/>
      <c r="GA804" s="10"/>
      <c r="GB804" s="10"/>
      <c r="GC804" s="10"/>
      <c r="GD804" s="10"/>
      <c r="GE804" s="10"/>
      <c r="GF804" s="10"/>
      <c r="GG804" s="10"/>
      <c r="GH804" s="10"/>
      <c r="GI804" s="10"/>
      <c r="GJ804" s="10"/>
      <c r="GK804" s="10"/>
      <c r="GL804" s="10"/>
      <c r="GM804" s="10"/>
      <c r="GN804" s="10"/>
      <c r="GO804" s="10"/>
      <c r="GP804" s="10"/>
    </row>
    <row r="805" spans="1:198" ht="13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37"/>
      <c r="L805" s="7"/>
      <c r="M805" s="7"/>
      <c r="N805" s="7"/>
      <c r="O805" s="7"/>
      <c r="P805" s="7"/>
      <c r="Q805" s="7"/>
      <c r="R805" s="10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10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19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10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7"/>
      <c r="FK805" s="7"/>
      <c r="FL805" s="7"/>
      <c r="FM805" s="7"/>
      <c r="FN805" s="7"/>
      <c r="FO805" s="7"/>
      <c r="FP805" s="7"/>
      <c r="FQ805" s="7"/>
      <c r="FR805" s="7"/>
      <c r="FS805" s="7"/>
      <c r="FT805" s="7"/>
      <c r="FU805" s="7"/>
      <c r="FV805" s="7"/>
      <c r="FW805" s="7"/>
      <c r="FX805" s="10"/>
      <c r="FY805" s="10"/>
      <c r="FZ805" s="10"/>
      <c r="GA805" s="10"/>
      <c r="GB805" s="10"/>
      <c r="GC805" s="10"/>
      <c r="GD805" s="10"/>
      <c r="GE805" s="10"/>
      <c r="GF805" s="10"/>
      <c r="GG805" s="10"/>
      <c r="GH805" s="10"/>
      <c r="GI805" s="10"/>
      <c r="GJ805" s="10"/>
      <c r="GK805" s="10"/>
      <c r="GL805" s="10"/>
      <c r="GM805" s="10"/>
      <c r="GN805" s="10"/>
      <c r="GO805" s="10"/>
      <c r="GP805" s="10"/>
    </row>
    <row r="806" spans="1:198" ht="13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37"/>
      <c r="L806" s="7"/>
      <c r="M806" s="7"/>
      <c r="N806" s="7"/>
      <c r="O806" s="7"/>
      <c r="P806" s="7"/>
      <c r="Q806" s="7"/>
      <c r="R806" s="10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10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19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10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7"/>
      <c r="FI806" s="7"/>
      <c r="FJ806" s="7"/>
      <c r="FK806" s="7"/>
      <c r="FL806" s="7"/>
      <c r="FM806" s="7"/>
      <c r="FN806" s="7"/>
      <c r="FO806" s="7"/>
      <c r="FP806" s="7"/>
      <c r="FQ806" s="7"/>
      <c r="FR806" s="7"/>
      <c r="FS806" s="7"/>
      <c r="FT806" s="7"/>
      <c r="FU806" s="7"/>
      <c r="FV806" s="7"/>
      <c r="FW806" s="7"/>
      <c r="FX806" s="10"/>
      <c r="FY806" s="10"/>
      <c r="FZ806" s="10"/>
      <c r="GA806" s="10"/>
      <c r="GB806" s="10"/>
      <c r="GC806" s="10"/>
      <c r="GD806" s="10"/>
      <c r="GE806" s="10"/>
      <c r="GF806" s="10"/>
      <c r="GG806" s="10"/>
      <c r="GH806" s="10"/>
      <c r="GI806" s="10"/>
      <c r="GJ806" s="10"/>
      <c r="GK806" s="10"/>
      <c r="GL806" s="10"/>
      <c r="GM806" s="10"/>
      <c r="GN806" s="10"/>
      <c r="GO806" s="10"/>
      <c r="GP806" s="10"/>
    </row>
    <row r="807" spans="1:198" ht="13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37"/>
      <c r="L807" s="7"/>
      <c r="M807" s="7"/>
      <c r="N807" s="7"/>
      <c r="O807" s="7"/>
      <c r="P807" s="7"/>
      <c r="Q807" s="7"/>
      <c r="R807" s="10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10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19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10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  <c r="ER807" s="7"/>
      <c r="ES807" s="7"/>
      <c r="ET807" s="7"/>
      <c r="EU807" s="7"/>
      <c r="EV807" s="7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7"/>
      <c r="FI807" s="7"/>
      <c r="FJ807" s="7"/>
      <c r="FK807" s="7"/>
      <c r="FL807" s="7"/>
      <c r="FM807" s="7"/>
      <c r="FN807" s="7"/>
      <c r="FO807" s="7"/>
      <c r="FP807" s="7"/>
      <c r="FQ807" s="7"/>
      <c r="FR807" s="7"/>
      <c r="FS807" s="7"/>
      <c r="FT807" s="7"/>
      <c r="FU807" s="7"/>
      <c r="FV807" s="7"/>
      <c r="FW807" s="7"/>
      <c r="FX807" s="10"/>
      <c r="FY807" s="10"/>
      <c r="FZ807" s="10"/>
      <c r="GA807" s="10"/>
      <c r="GB807" s="10"/>
      <c r="GC807" s="10"/>
      <c r="GD807" s="10"/>
      <c r="GE807" s="10"/>
      <c r="GF807" s="10"/>
      <c r="GG807" s="10"/>
      <c r="GH807" s="10"/>
      <c r="GI807" s="10"/>
      <c r="GJ807" s="10"/>
      <c r="GK807" s="10"/>
      <c r="GL807" s="10"/>
      <c r="GM807" s="10"/>
      <c r="GN807" s="10"/>
      <c r="GO807" s="10"/>
      <c r="GP807" s="10"/>
    </row>
    <row r="808" spans="1:198" ht="13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37"/>
      <c r="L808" s="7"/>
      <c r="M808" s="7"/>
      <c r="N808" s="7"/>
      <c r="O808" s="7"/>
      <c r="P808" s="7"/>
      <c r="Q808" s="7"/>
      <c r="R808" s="10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10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19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10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  <c r="ER808" s="7"/>
      <c r="ES808" s="7"/>
      <c r="ET808" s="7"/>
      <c r="EU808" s="7"/>
      <c r="EV808" s="7"/>
      <c r="EW808" s="7"/>
      <c r="EX808" s="7"/>
      <c r="EY808" s="7"/>
      <c r="EZ808" s="7"/>
      <c r="FA808" s="7"/>
      <c r="FB808" s="7"/>
      <c r="FC808" s="7"/>
      <c r="FD808" s="7"/>
      <c r="FE808" s="7"/>
      <c r="FF808" s="7"/>
      <c r="FG808" s="7"/>
      <c r="FH808" s="7"/>
      <c r="FI808" s="7"/>
      <c r="FJ808" s="7"/>
      <c r="FK808" s="7"/>
      <c r="FL808" s="7"/>
      <c r="FM808" s="7"/>
      <c r="FN808" s="7"/>
      <c r="FO808" s="7"/>
      <c r="FP808" s="7"/>
      <c r="FQ808" s="7"/>
      <c r="FR808" s="7"/>
      <c r="FS808" s="7"/>
      <c r="FT808" s="7"/>
      <c r="FU808" s="7"/>
      <c r="FV808" s="7"/>
      <c r="FW808" s="7"/>
      <c r="FX808" s="10"/>
      <c r="FY808" s="10"/>
      <c r="FZ808" s="10"/>
      <c r="GA808" s="10"/>
      <c r="GB808" s="10"/>
      <c r="GC808" s="10"/>
      <c r="GD808" s="10"/>
      <c r="GE808" s="10"/>
      <c r="GF808" s="10"/>
      <c r="GG808" s="10"/>
      <c r="GH808" s="10"/>
      <c r="GI808" s="10"/>
      <c r="GJ808" s="10"/>
      <c r="GK808" s="10"/>
      <c r="GL808" s="10"/>
      <c r="GM808" s="10"/>
      <c r="GN808" s="10"/>
      <c r="GO808" s="10"/>
      <c r="GP808" s="10"/>
    </row>
    <row r="809" spans="1:198" ht="13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37"/>
      <c r="L809" s="7"/>
      <c r="M809" s="7"/>
      <c r="N809" s="7"/>
      <c r="O809" s="7"/>
      <c r="P809" s="7"/>
      <c r="Q809" s="7"/>
      <c r="R809" s="10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10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19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10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  <c r="EQ809" s="7"/>
      <c r="ER809" s="7"/>
      <c r="ES809" s="7"/>
      <c r="ET809" s="7"/>
      <c r="EU809" s="7"/>
      <c r="EV809" s="7"/>
      <c r="EW809" s="7"/>
      <c r="EX809" s="7"/>
      <c r="EY809" s="7"/>
      <c r="EZ809" s="7"/>
      <c r="FA809" s="7"/>
      <c r="FB809" s="7"/>
      <c r="FC809" s="7"/>
      <c r="FD809" s="7"/>
      <c r="FE809" s="7"/>
      <c r="FF809" s="7"/>
      <c r="FG809" s="7"/>
      <c r="FH809" s="7"/>
      <c r="FI809" s="7"/>
      <c r="FJ809" s="7"/>
      <c r="FK809" s="7"/>
      <c r="FL809" s="7"/>
      <c r="FM809" s="7"/>
      <c r="FN809" s="7"/>
      <c r="FO809" s="7"/>
      <c r="FP809" s="7"/>
      <c r="FQ809" s="7"/>
      <c r="FR809" s="7"/>
      <c r="FS809" s="7"/>
      <c r="FT809" s="7"/>
      <c r="FU809" s="7"/>
      <c r="FV809" s="7"/>
      <c r="FW809" s="7"/>
      <c r="FX809" s="10"/>
      <c r="FY809" s="10"/>
      <c r="FZ809" s="10"/>
      <c r="GA809" s="10"/>
      <c r="GB809" s="10"/>
      <c r="GC809" s="10"/>
      <c r="GD809" s="10"/>
      <c r="GE809" s="10"/>
      <c r="GF809" s="10"/>
      <c r="GG809" s="10"/>
      <c r="GH809" s="10"/>
      <c r="GI809" s="10"/>
      <c r="GJ809" s="10"/>
      <c r="GK809" s="10"/>
      <c r="GL809" s="10"/>
      <c r="GM809" s="10"/>
      <c r="GN809" s="10"/>
      <c r="GO809" s="10"/>
      <c r="GP809" s="10"/>
    </row>
    <row r="810" spans="1:198" ht="13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37"/>
      <c r="L810" s="7"/>
      <c r="M810" s="7"/>
      <c r="N810" s="7"/>
      <c r="O810" s="7"/>
      <c r="P810" s="7"/>
      <c r="Q810" s="7"/>
      <c r="R810" s="10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10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19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10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  <c r="EQ810" s="7"/>
      <c r="ER810" s="7"/>
      <c r="ES810" s="7"/>
      <c r="ET810" s="7"/>
      <c r="EU810" s="7"/>
      <c r="EV810" s="7"/>
      <c r="EW810" s="7"/>
      <c r="EX810" s="7"/>
      <c r="EY810" s="7"/>
      <c r="EZ810" s="7"/>
      <c r="FA810" s="7"/>
      <c r="FB810" s="7"/>
      <c r="FC810" s="7"/>
      <c r="FD810" s="7"/>
      <c r="FE810" s="7"/>
      <c r="FF810" s="7"/>
      <c r="FG810" s="7"/>
      <c r="FH810" s="7"/>
      <c r="FI810" s="7"/>
      <c r="FJ810" s="7"/>
      <c r="FK810" s="7"/>
      <c r="FL810" s="7"/>
      <c r="FM810" s="7"/>
      <c r="FN810" s="7"/>
      <c r="FO810" s="7"/>
      <c r="FP810" s="7"/>
      <c r="FQ810" s="7"/>
      <c r="FR810" s="7"/>
      <c r="FS810" s="7"/>
      <c r="FT810" s="7"/>
      <c r="FU810" s="7"/>
      <c r="FV810" s="7"/>
      <c r="FW810" s="7"/>
      <c r="FX810" s="10"/>
      <c r="FY810" s="10"/>
      <c r="FZ810" s="10"/>
      <c r="GA810" s="10"/>
      <c r="GB810" s="10"/>
      <c r="GC810" s="10"/>
      <c r="GD810" s="10"/>
      <c r="GE810" s="10"/>
      <c r="GF810" s="10"/>
      <c r="GG810" s="10"/>
      <c r="GH810" s="10"/>
      <c r="GI810" s="10"/>
      <c r="GJ810" s="10"/>
      <c r="GK810" s="10"/>
      <c r="GL810" s="10"/>
      <c r="GM810" s="10"/>
      <c r="GN810" s="10"/>
      <c r="GO810" s="10"/>
      <c r="GP810" s="10"/>
    </row>
    <row r="811" spans="1:198" ht="13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37"/>
      <c r="L811" s="7"/>
      <c r="M811" s="7"/>
      <c r="N811" s="7"/>
      <c r="O811" s="7"/>
      <c r="P811" s="7"/>
      <c r="Q811" s="7"/>
      <c r="R811" s="10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10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19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10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  <c r="ER811" s="7"/>
      <c r="ES811" s="7"/>
      <c r="ET811" s="7"/>
      <c r="EU811" s="7"/>
      <c r="EV811" s="7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7"/>
      <c r="FI811" s="7"/>
      <c r="FJ811" s="7"/>
      <c r="FK811" s="7"/>
      <c r="FL811" s="7"/>
      <c r="FM811" s="7"/>
      <c r="FN811" s="7"/>
      <c r="FO811" s="7"/>
      <c r="FP811" s="7"/>
      <c r="FQ811" s="7"/>
      <c r="FR811" s="7"/>
      <c r="FS811" s="7"/>
      <c r="FT811" s="7"/>
      <c r="FU811" s="7"/>
      <c r="FV811" s="7"/>
      <c r="FW811" s="7"/>
      <c r="FX811" s="10"/>
      <c r="FY811" s="10"/>
      <c r="FZ811" s="10"/>
      <c r="GA811" s="10"/>
      <c r="GB811" s="10"/>
      <c r="GC811" s="10"/>
      <c r="GD811" s="10"/>
      <c r="GE811" s="10"/>
      <c r="GF811" s="10"/>
      <c r="GG811" s="10"/>
      <c r="GH811" s="10"/>
      <c r="GI811" s="10"/>
      <c r="GJ811" s="10"/>
      <c r="GK811" s="10"/>
      <c r="GL811" s="10"/>
      <c r="GM811" s="10"/>
      <c r="GN811" s="10"/>
      <c r="GO811" s="10"/>
      <c r="GP811" s="10"/>
    </row>
    <row r="812" spans="1:198" ht="13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37"/>
      <c r="L812" s="7"/>
      <c r="M812" s="7"/>
      <c r="N812" s="7"/>
      <c r="O812" s="7"/>
      <c r="P812" s="7"/>
      <c r="Q812" s="7"/>
      <c r="R812" s="10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10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19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10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  <c r="ER812" s="7"/>
      <c r="ES812" s="7"/>
      <c r="ET812" s="7"/>
      <c r="EU812" s="7"/>
      <c r="EV812" s="7"/>
      <c r="EW812" s="7"/>
      <c r="EX812" s="7"/>
      <c r="EY812" s="7"/>
      <c r="EZ812" s="7"/>
      <c r="FA812" s="7"/>
      <c r="FB812" s="7"/>
      <c r="FC812" s="7"/>
      <c r="FD812" s="7"/>
      <c r="FE812" s="7"/>
      <c r="FF812" s="7"/>
      <c r="FG812" s="7"/>
      <c r="FH812" s="7"/>
      <c r="FI812" s="7"/>
      <c r="FJ812" s="7"/>
      <c r="FK812" s="7"/>
      <c r="FL812" s="7"/>
      <c r="FM812" s="7"/>
      <c r="FN812" s="7"/>
      <c r="FO812" s="7"/>
      <c r="FP812" s="7"/>
      <c r="FQ812" s="7"/>
      <c r="FR812" s="7"/>
      <c r="FS812" s="7"/>
      <c r="FT812" s="7"/>
      <c r="FU812" s="7"/>
      <c r="FV812" s="7"/>
      <c r="FW812" s="7"/>
      <c r="FX812" s="10"/>
      <c r="FY812" s="10"/>
      <c r="FZ812" s="10"/>
      <c r="GA812" s="10"/>
      <c r="GB812" s="10"/>
      <c r="GC812" s="10"/>
      <c r="GD812" s="10"/>
      <c r="GE812" s="10"/>
      <c r="GF812" s="10"/>
      <c r="GG812" s="10"/>
      <c r="GH812" s="10"/>
      <c r="GI812" s="10"/>
      <c r="GJ812" s="10"/>
      <c r="GK812" s="10"/>
      <c r="GL812" s="10"/>
      <c r="GM812" s="10"/>
      <c r="GN812" s="10"/>
      <c r="GO812" s="10"/>
      <c r="GP812" s="10"/>
    </row>
    <row r="813" spans="1:198" ht="13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37"/>
      <c r="L813" s="7"/>
      <c r="M813" s="7"/>
      <c r="N813" s="7"/>
      <c r="O813" s="7"/>
      <c r="P813" s="7"/>
      <c r="Q813" s="7"/>
      <c r="R813" s="10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10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19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10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  <c r="ER813" s="7"/>
      <c r="ES813" s="7"/>
      <c r="ET813" s="7"/>
      <c r="EU813" s="7"/>
      <c r="EV813" s="7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7"/>
      <c r="FI813" s="7"/>
      <c r="FJ813" s="7"/>
      <c r="FK813" s="7"/>
      <c r="FL813" s="7"/>
      <c r="FM813" s="7"/>
      <c r="FN813" s="7"/>
      <c r="FO813" s="7"/>
      <c r="FP813" s="7"/>
      <c r="FQ813" s="7"/>
      <c r="FR813" s="7"/>
      <c r="FS813" s="7"/>
      <c r="FT813" s="7"/>
      <c r="FU813" s="7"/>
      <c r="FV813" s="7"/>
      <c r="FW813" s="7"/>
      <c r="FX813" s="10"/>
      <c r="FY813" s="10"/>
      <c r="FZ813" s="10"/>
      <c r="GA813" s="10"/>
      <c r="GB813" s="10"/>
      <c r="GC813" s="10"/>
      <c r="GD813" s="10"/>
      <c r="GE813" s="10"/>
      <c r="GF813" s="10"/>
      <c r="GG813" s="10"/>
      <c r="GH813" s="10"/>
      <c r="GI813" s="10"/>
      <c r="GJ813" s="10"/>
      <c r="GK813" s="10"/>
      <c r="GL813" s="10"/>
      <c r="GM813" s="10"/>
      <c r="GN813" s="10"/>
      <c r="GO813" s="10"/>
      <c r="GP813" s="10"/>
    </row>
    <row r="814" spans="1:198" ht="13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37"/>
      <c r="L814" s="7"/>
      <c r="M814" s="7"/>
      <c r="N814" s="7"/>
      <c r="O814" s="7"/>
      <c r="P814" s="7"/>
      <c r="Q814" s="7"/>
      <c r="R814" s="10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10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19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10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  <c r="ER814" s="7"/>
      <c r="ES814" s="7"/>
      <c r="ET814" s="7"/>
      <c r="EU814" s="7"/>
      <c r="EV814" s="7"/>
      <c r="EW814" s="7"/>
      <c r="EX814" s="7"/>
      <c r="EY814" s="7"/>
      <c r="EZ814" s="7"/>
      <c r="FA814" s="7"/>
      <c r="FB814" s="7"/>
      <c r="FC814" s="7"/>
      <c r="FD814" s="7"/>
      <c r="FE814" s="7"/>
      <c r="FF814" s="7"/>
      <c r="FG814" s="7"/>
      <c r="FH814" s="7"/>
      <c r="FI814" s="7"/>
      <c r="FJ814" s="7"/>
      <c r="FK814" s="7"/>
      <c r="FL814" s="7"/>
      <c r="FM814" s="7"/>
      <c r="FN814" s="7"/>
      <c r="FO814" s="7"/>
      <c r="FP814" s="7"/>
      <c r="FQ814" s="7"/>
      <c r="FR814" s="7"/>
      <c r="FS814" s="7"/>
      <c r="FT814" s="7"/>
      <c r="FU814" s="7"/>
      <c r="FV814" s="7"/>
      <c r="FW814" s="7"/>
      <c r="FX814" s="10"/>
      <c r="FY814" s="10"/>
      <c r="FZ814" s="10"/>
      <c r="GA814" s="10"/>
      <c r="GB814" s="10"/>
      <c r="GC814" s="10"/>
      <c r="GD814" s="10"/>
      <c r="GE814" s="10"/>
      <c r="GF814" s="10"/>
      <c r="GG814" s="10"/>
      <c r="GH814" s="10"/>
      <c r="GI814" s="10"/>
      <c r="GJ814" s="10"/>
      <c r="GK814" s="10"/>
      <c r="GL814" s="10"/>
      <c r="GM814" s="10"/>
      <c r="GN814" s="10"/>
      <c r="GO814" s="10"/>
      <c r="GP814" s="10"/>
    </row>
    <row r="815" spans="1:198" ht="13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37"/>
      <c r="L815" s="7"/>
      <c r="M815" s="7"/>
      <c r="N815" s="7"/>
      <c r="O815" s="7"/>
      <c r="P815" s="7"/>
      <c r="Q815" s="7"/>
      <c r="R815" s="10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10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19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10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  <c r="EQ815" s="7"/>
      <c r="ER815" s="7"/>
      <c r="ES815" s="7"/>
      <c r="ET815" s="7"/>
      <c r="EU815" s="7"/>
      <c r="EV815" s="7"/>
      <c r="EW815" s="7"/>
      <c r="EX815" s="7"/>
      <c r="EY815" s="7"/>
      <c r="EZ815" s="7"/>
      <c r="FA815" s="7"/>
      <c r="FB815" s="7"/>
      <c r="FC815" s="7"/>
      <c r="FD815" s="7"/>
      <c r="FE815" s="7"/>
      <c r="FF815" s="7"/>
      <c r="FG815" s="7"/>
      <c r="FH815" s="7"/>
      <c r="FI815" s="7"/>
      <c r="FJ815" s="7"/>
      <c r="FK815" s="7"/>
      <c r="FL815" s="7"/>
      <c r="FM815" s="7"/>
      <c r="FN815" s="7"/>
      <c r="FO815" s="7"/>
      <c r="FP815" s="7"/>
      <c r="FQ815" s="7"/>
      <c r="FR815" s="7"/>
      <c r="FS815" s="7"/>
      <c r="FT815" s="7"/>
      <c r="FU815" s="7"/>
      <c r="FV815" s="7"/>
      <c r="FW815" s="7"/>
      <c r="FX815" s="10"/>
      <c r="FY815" s="10"/>
      <c r="FZ815" s="10"/>
      <c r="GA815" s="10"/>
      <c r="GB815" s="10"/>
      <c r="GC815" s="10"/>
      <c r="GD815" s="10"/>
      <c r="GE815" s="10"/>
      <c r="GF815" s="10"/>
      <c r="GG815" s="10"/>
      <c r="GH815" s="10"/>
      <c r="GI815" s="10"/>
      <c r="GJ815" s="10"/>
      <c r="GK815" s="10"/>
      <c r="GL815" s="10"/>
      <c r="GM815" s="10"/>
      <c r="GN815" s="10"/>
      <c r="GO815" s="10"/>
      <c r="GP815" s="10"/>
    </row>
    <row r="816" spans="1:198" ht="13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37"/>
      <c r="L816" s="7"/>
      <c r="M816" s="7"/>
      <c r="N816" s="7"/>
      <c r="O816" s="7"/>
      <c r="P816" s="7"/>
      <c r="Q816" s="7"/>
      <c r="R816" s="10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10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19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10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  <c r="EQ816" s="7"/>
      <c r="ER816" s="7"/>
      <c r="ES816" s="7"/>
      <c r="ET816" s="7"/>
      <c r="EU816" s="7"/>
      <c r="EV816" s="7"/>
      <c r="EW816" s="7"/>
      <c r="EX816" s="7"/>
      <c r="EY816" s="7"/>
      <c r="EZ816" s="7"/>
      <c r="FA816" s="7"/>
      <c r="FB816" s="7"/>
      <c r="FC816" s="7"/>
      <c r="FD816" s="7"/>
      <c r="FE816" s="7"/>
      <c r="FF816" s="7"/>
      <c r="FG816" s="7"/>
      <c r="FH816" s="7"/>
      <c r="FI816" s="7"/>
      <c r="FJ816" s="7"/>
      <c r="FK816" s="7"/>
      <c r="FL816" s="7"/>
      <c r="FM816" s="7"/>
      <c r="FN816" s="7"/>
      <c r="FO816" s="7"/>
      <c r="FP816" s="7"/>
      <c r="FQ816" s="7"/>
      <c r="FR816" s="7"/>
      <c r="FS816" s="7"/>
      <c r="FT816" s="7"/>
      <c r="FU816" s="7"/>
      <c r="FV816" s="7"/>
      <c r="FW816" s="7"/>
      <c r="FX816" s="10"/>
      <c r="FY816" s="10"/>
      <c r="FZ816" s="10"/>
      <c r="GA816" s="10"/>
      <c r="GB816" s="10"/>
      <c r="GC816" s="10"/>
      <c r="GD816" s="10"/>
      <c r="GE816" s="10"/>
      <c r="GF816" s="10"/>
      <c r="GG816" s="10"/>
      <c r="GH816" s="10"/>
      <c r="GI816" s="10"/>
      <c r="GJ816" s="10"/>
      <c r="GK816" s="10"/>
      <c r="GL816" s="10"/>
      <c r="GM816" s="10"/>
      <c r="GN816" s="10"/>
      <c r="GO816" s="10"/>
      <c r="GP816" s="10"/>
    </row>
    <row r="817" spans="1:198" ht="13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37"/>
      <c r="L817" s="7"/>
      <c r="M817" s="7"/>
      <c r="N817" s="7"/>
      <c r="O817" s="7"/>
      <c r="P817" s="7"/>
      <c r="Q817" s="7"/>
      <c r="R817" s="10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10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19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10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  <c r="ER817" s="7"/>
      <c r="ES817" s="7"/>
      <c r="ET817" s="7"/>
      <c r="EU817" s="7"/>
      <c r="EV817" s="7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7"/>
      <c r="FI817" s="7"/>
      <c r="FJ817" s="7"/>
      <c r="FK817" s="7"/>
      <c r="FL817" s="7"/>
      <c r="FM817" s="7"/>
      <c r="FN817" s="7"/>
      <c r="FO817" s="7"/>
      <c r="FP817" s="7"/>
      <c r="FQ817" s="7"/>
      <c r="FR817" s="7"/>
      <c r="FS817" s="7"/>
      <c r="FT817" s="7"/>
      <c r="FU817" s="7"/>
      <c r="FV817" s="7"/>
      <c r="FW817" s="7"/>
      <c r="FX817" s="10"/>
      <c r="FY817" s="10"/>
      <c r="FZ817" s="10"/>
      <c r="GA817" s="10"/>
      <c r="GB817" s="10"/>
      <c r="GC817" s="10"/>
      <c r="GD817" s="10"/>
      <c r="GE817" s="10"/>
      <c r="GF817" s="10"/>
      <c r="GG817" s="10"/>
      <c r="GH817" s="10"/>
      <c r="GI817" s="10"/>
      <c r="GJ817" s="10"/>
      <c r="GK817" s="10"/>
      <c r="GL817" s="10"/>
      <c r="GM817" s="10"/>
      <c r="GN817" s="10"/>
      <c r="GO817" s="10"/>
      <c r="GP817" s="10"/>
    </row>
    <row r="818" spans="1:198" ht="13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37"/>
      <c r="L818" s="7"/>
      <c r="M818" s="7"/>
      <c r="N818" s="7"/>
      <c r="O818" s="7"/>
      <c r="P818" s="7"/>
      <c r="Q818" s="7"/>
      <c r="R818" s="10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10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19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10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  <c r="ER818" s="7"/>
      <c r="ES818" s="7"/>
      <c r="ET818" s="7"/>
      <c r="EU818" s="7"/>
      <c r="EV818" s="7"/>
      <c r="EW818" s="7"/>
      <c r="EX818" s="7"/>
      <c r="EY818" s="7"/>
      <c r="EZ818" s="7"/>
      <c r="FA818" s="7"/>
      <c r="FB818" s="7"/>
      <c r="FC818" s="7"/>
      <c r="FD818" s="7"/>
      <c r="FE818" s="7"/>
      <c r="FF818" s="7"/>
      <c r="FG818" s="7"/>
      <c r="FH818" s="7"/>
      <c r="FI818" s="7"/>
      <c r="FJ818" s="7"/>
      <c r="FK818" s="7"/>
      <c r="FL818" s="7"/>
      <c r="FM818" s="7"/>
      <c r="FN818" s="7"/>
      <c r="FO818" s="7"/>
      <c r="FP818" s="7"/>
      <c r="FQ818" s="7"/>
      <c r="FR818" s="7"/>
      <c r="FS818" s="7"/>
      <c r="FT818" s="7"/>
      <c r="FU818" s="7"/>
      <c r="FV818" s="7"/>
      <c r="FW818" s="7"/>
      <c r="FX818" s="10"/>
      <c r="FY818" s="10"/>
      <c r="FZ818" s="10"/>
      <c r="GA818" s="10"/>
      <c r="GB818" s="10"/>
      <c r="GC818" s="10"/>
      <c r="GD818" s="10"/>
      <c r="GE818" s="10"/>
      <c r="GF818" s="10"/>
      <c r="GG818" s="10"/>
      <c r="GH818" s="10"/>
      <c r="GI818" s="10"/>
      <c r="GJ818" s="10"/>
      <c r="GK818" s="10"/>
      <c r="GL818" s="10"/>
      <c r="GM818" s="10"/>
      <c r="GN818" s="10"/>
      <c r="GO818" s="10"/>
      <c r="GP818" s="10"/>
    </row>
    <row r="819" spans="1:198" ht="13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37"/>
      <c r="L819" s="7"/>
      <c r="M819" s="7"/>
      <c r="N819" s="7"/>
      <c r="O819" s="7"/>
      <c r="P819" s="7"/>
      <c r="Q819" s="7"/>
      <c r="R819" s="10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10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19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10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  <c r="ER819" s="7"/>
      <c r="ES819" s="7"/>
      <c r="ET819" s="7"/>
      <c r="EU819" s="7"/>
      <c r="EV819" s="7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7"/>
      <c r="FI819" s="7"/>
      <c r="FJ819" s="7"/>
      <c r="FK819" s="7"/>
      <c r="FL819" s="7"/>
      <c r="FM819" s="7"/>
      <c r="FN819" s="7"/>
      <c r="FO819" s="7"/>
      <c r="FP819" s="7"/>
      <c r="FQ819" s="7"/>
      <c r="FR819" s="7"/>
      <c r="FS819" s="7"/>
      <c r="FT819" s="7"/>
      <c r="FU819" s="7"/>
      <c r="FV819" s="7"/>
      <c r="FW819" s="7"/>
      <c r="FX819" s="10"/>
      <c r="FY819" s="10"/>
      <c r="FZ819" s="10"/>
      <c r="GA819" s="10"/>
      <c r="GB819" s="10"/>
      <c r="GC819" s="10"/>
      <c r="GD819" s="10"/>
      <c r="GE819" s="10"/>
      <c r="GF819" s="10"/>
      <c r="GG819" s="10"/>
      <c r="GH819" s="10"/>
      <c r="GI819" s="10"/>
      <c r="GJ819" s="10"/>
      <c r="GK819" s="10"/>
      <c r="GL819" s="10"/>
      <c r="GM819" s="10"/>
      <c r="GN819" s="10"/>
      <c r="GO819" s="10"/>
      <c r="GP819" s="10"/>
    </row>
    <row r="820" spans="1:198" ht="13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37"/>
      <c r="L820" s="7"/>
      <c r="M820" s="7"/>
      <c r="N820" s="7"/>
      <c r="O820" s="7"/>
      <c r="P820" s="7"/>
      <c r="Q820" s="7"/>
      <c r="R820" s="10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10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19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10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  <c r="ER820" s="7"/>
      <c r="ES820" s="7"/>
      <c r="ET820" s="7"/>
      <c r="EU820" s="7"/>
      <c r="EV820" s="7"/>
      <c r="EW820" s="7"/>
      <c r="EX820" s="7"/>
      <c r="EY820" s="7"/>
      <c r="EZ820" s="7"/>
      <c r="FA820" s="7"/>
      <c r="FB820" s="7"/>
      <c r="FC820" s="7"/>
      <c r="FD820" s="7"/>
      <c r="FE820" s="7"/>
      <c r="FF820" s="7"/>
      <c r="FG820" s="7"/>
      <c r="FH820" s="7"/>
      <c r="FI820" s="7"/>
      <c r="FJ820" s="7"/>
      <c r="FK820" s="7"/>
      <c r="FL820" s="7"/>
      <c r="FM820" s="7"/>
      <c r="FN820" s="7"/>
      <c r="FO820" s="7"/>
      <c r="FP820" s="7"/>
      <c r="FQ820" s="7"/>
      <c r="FR820" s="7"/>
      <c r="FS820" s="7"/>
      <c r="FT820" s="7"/>
      <c r="FU820" s="7"/>
      <c r="FV820" s="7"/>
      <c r="FW820" s="7"/>
      <c r="FX820" s="10"/>
      <c r="FY820" s="10"/>
      <c r="FZ820" s="10"/>
      <c r="GA820" s="10"/>
      <c r="GB820" s="10"/>
      <c r="GC820" s="10"/>
      <c r="GD820" s="10"/>
      <c r="GE820" s="10"/>
      <c r="GF820" s="10"/>
      <c r="GG820" s="10"/>
      <c r="GH820" s="10"/>
      <c r="GI820" s="10"/>
      <c r="GJ820" s="10"/>
      <c r="GK820" s="10"/>
      <c r="GL820" s="10"/>
      <c r="GM820" s="10"/>
      <c r="GN820" s="10"/>
      <c r="GO820" s="10"/>
      <c r="GP820" s="10"/>
    </row>
    <row r="821" spans="1:198" ht="13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37"/>
      <c r="L821" s="7"/>
      <c r="M821" s="7"/>
      <c r="N821" s="7"/>
      <c r="O821" s="7"/>
      <c r="P821" s="7"/>
      <c r="Q821" s="7"/>
      <c r="R821" s="10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10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19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10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  <c r="EQ821" s="7"/>
      <c r="ER821" s="7"/>
      <c r="ES821" s="7"/>
      <c r="ET821" s="7"/>
      <c r="EU821" s="7"/>
      <c r="EV821" s="7"/>
      <c r="EW821" s="7"/>
      <c r="EX821" s="7"/>
      <c r="EY821" s="7"/>
      <c r="EZ821" s="7"/>
      <c r="FA821" s="7"/>
      <c r="FB821" s="7"/>
      <c r="FC821" s="7"/>
      <c r="FD821" s="7"/>
      <c r="FE821" s="7"/>
      <c r="FF821" s="7"/>
      <c r="FG821" s="7"/>
      <c r="FH821" s="7"/>
      <c r="FI821" s="7"/>
      <c r="FJ821" s="7"/>
      <c r="FK821" s="7"/>
      <c r="FL821" s="7"/>
      <c r="FM821" s="7"/>
      <c r="FN821" s="7"/>
      <c r="FO821" s="7"/>
      <c r="FP821" s="7"/>
      <c r="FQ821" s="7"/>
      <c r="FR821" s="7"/>
      <c r="FS821" s="7"/>
      <c r="FT821" s="7"/>
      <c r="FU821" s="7"/>
      <c r="FV821" s="7"/>
      <c r="FW821" s="7"/>
      <c r="FX821" s="10"/>
      <c r="FY821" s="10"/>
      <c r="FZ821" s="10"/>
      <c r="GA821" s="10"/>
      <c r="GB821" s="10"/>
      <c r="GC821" s="10"/>
      <c r="GD821" s="10"/>
      <c r="GE821" s="10"/>
      <c r="GF821" s="10"/>
      <c r="GG821" s="10"/>
      <c r="GH821" s="10"/>
      <c r="GI821" s="10"/>
      <c r="GJ821" s="10"/>
      <c r="GK821" s="10"/>
      <c r="GL821" s="10"/>
      <c r="GM821" s="10"/>
      <c r="GN821" s="10"/>
      <c r="GO821" s="10"/>
      <c r="GP821" s="10"/>
    </row>
    <row r="822" spans="1:198" ht="13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37"/>
      <c r="L822" s="7"/>
      <c r="M822" s="7"/>
      <c r="N822" s="7"/>
      <c r="O822" s="7"/>
      <c r="P822" s="7"/>
      <c r="Q822" s="7"/>
      <c r="R822" s="10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10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19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10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  <c r="EQ822" s="7"/>
      <c r="ER822" s="7"/>
      <c r="ES822" s="7"/>
      <c r="ET822" s="7"/>
      <c r="EU822" s="7"/>
      <c r="EV822" s="7"/>
      <c r="EW822" s="7"/>
      <c r="EX822" s="7"/>
      <c r="EY822" s="7"/>
      <c r="EZ822" s="7"/>
      <c r="FA822" s="7"/>
      <c r="FB822" s="7"/>
      <c r="FC822" s="7"/>
      <c r="FD822" s="7"/>
      <c r="FE822" s="7"/>
      <c r="FF822" s="7"/>
      <c r="FG822" s="7"/>
      <c r="FH822" s="7"/>
      <c r="FI822" s="7"/>
      <c r="FJ822" s="7"/>
      <c r="FK822" s="7"/>
      <c r="FL822" s="7"/>
      <c r="FM822" s="7"/>
      <c r="FN822" s="7"/>
      <c r="FO822" s="7"/>
      <c r="FP822" s="7"/>
      <c r="FQ822" s="7"/>
      <c r="FR822" s="7"/>
      <c r="FS822" s="7"/>
      <c r="FT822" s="7"/>
      <c r="FU822" s="7"/>
      <c r="FV822" s="7"/>
      <c r="FW822" s="7"/>
      <c r="FX822" s="10"/>
      <c r="FY822" s="10"/>
      <c r="FZ822" s="10"/>
      <c r="GA822" s="10"/>
      <c r="GB822" s="10"/>
      <c r="GC822" s="10"/>
      <c r="GD822" s="10"/>
      <c r="GE822" s="10"/>
      <c r="GF822" s="10"/>
      <c r="GG822" s="10"/>
      <c r="GH822" s="10"/>
      <c r="GI822" s="10"/>
      <c r="GJ822" s="10"/>
      <c r="GK822" s="10"/>
      <c r="GL822" s="10"/>
      <c r="GM822" s="10"/>
      <c r="GN822" s="10"/>
      <c r="GO822" s="10"/>
      <c r="GP822" s="10"/>
    </row>
    <row r="823" spans="1:198" ht="13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37"/>
      <c r="L823" s="7"/>
      <c r="M823" s="7"/>
      <c r="N823" s="7"/>
      <c r="O823" s="7"/>
      <c r="P823" s="7"/>
      <c r="Q823" s="7"/>
      <c r="R823" s="10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10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19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10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  <c r="ER823" s="7"/>
      <c r="ES823" s="7"/>
      <c r="ET823" s="7"/>
      <c r="EU823" s="7"/>
      <c r="EV823" s="7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7"/>
      <c r="FI823" s="7"/>
      <c r="FJ823" s="7"/>
      <c r="FK823" s="7"/>
      <c r="FL823" s="7"/>
      <c r="FM823" s="7"/>
      <c r="FN823" s="7"/>
      <c r="FO823" s="7"/>
      <c r="FP823" s="7"/>
      <c r="FQ823" s="7"/>
      <c r="FR823" s="7"/>
      <c r="FS823" s="7"/>
      <c r="FT823" s="7"/>
      <c r="FU823" s="7"/>
      <c r="FV823" s="7"/>
      <c r="FW823" s="7"/>
      <c r="FX823" s="10"/>
      <c r="FY823" s="10"/>
      <c r="FZ823" s="10"/>
      <c r="GA823" s="10"/>
      <c r="GB823" s="10"/>
      <c r="GC823" s="10"/>
      <c r="GD823" s="10"/>
      <c r="GE823" s="10"/>
      <c r="GF823" s="10"/>
      <c r="GG823" s="10"/>
      <c r="GH823" s="10"/>
      <c r="GI823" s="10"/>
      <c r="GJ823" s="10"/>
      <c r="GK823" s="10"/>
      <c r="GL823" s="10"/>
      <c r="GM823" s="10"/>
      <c r="GN823" s="10"/>
      <c r="GO823" s="10"/>
      <c r="GP823" s="10"/>
    </row>
    <row r="824" spans="1:198" ht="13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37"/>
      <c r="L824" s="7"/>
      <c r="M824" s="7"/>
      <c r="N824" s="7"/>
      <c r="O824" s="7"/>
      <c r="P824" s="7"/>
      <c r="Q824" s="7"/>
      <c r="R824" s="10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10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19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10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  <c r="ER824" s="7"/>
      <c r="ES824" s="7"/>
      <c r="ET824" s="7"/>
      <c r="EU824" s="7"/>
      <c r="EV824" s="7"/>
      <c r="EW824" s="7"/>
      <c r="EX824" s="7"/>
      <c r="EY824" s="7"/>
      <c r="EZ824" s="7"/>
      <c r="FA824" s="7"/>
      <c r="FB824" s="7"/>
      <c r="FC824" s="7"/>
      <c r="FD824" s="7"/>
      <c r="FE824" s="7"/>
      <c r="FF824" s="7"/>
      <c r="FG824" s="7"/>
      <c r="FH824" s="7"/>
      <c r="FI824" s="7"/>
      <c r="FJ824" s="7"/>
      <c r="FK824" s="7"/>
      <c r="FL824" s="7"/>
      <c r="FM824" s="7"/>
      <c r="FN824" s="7"/>
      <c r="FO824" s="7"/>
      <c r="FP824" s="7"/>
      <c r="FQ824" s="7"/>
      <c r="FR824" s="7"/>
      <c r="FS824" s="7"/>
      <c r="FT824" s="7"/>
      <c r="FU824" s="7"/>
      <c r="FV824" s="7"/>
      <c r="FW824" s="7"/>
      <c r="FX824" s="10"/>
      <c r="FY824" s="10"/>
      <c r="FZ824" s="10"/>
      <c r="GA824" s="10"/>
      <c r="GB824" s="10"/>
      <c r="GC824" s="10"/>
      <c r="GD824" s="10"/>
      <c r="GE824" s="10"/>
      <c r="GF824" s="10"/>
      <c r="GG824" s="10"/>
      <c r="GH824" s="10"/>
      <c r="GI824" s="10"/>
      <c r="GJ824" s="10"/>
      <c r="GK824" s="10"/>
      <c r="GL824" s="10"/>
      <c r="GM824" s="10"/>
      <c r="GN824" s="10"/>
      <c r="GO824" s="10"/>
      <c r="GP824" s="10"/>
    </row>
    <row r="825" spans="1:198" ht="13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37"/>
      <c r="L825" s="7"/>
      <c r="M825" s="7"/>
      <c r="N825" s="7"/>
      <c r="O825" s="7"/>
      <c r="P825" s="7"/>
      <c r="Q825" s="7"/>
      <c r="R825" s="10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10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19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10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  <c r="ER825" s="7"/>
      <c r="ES825" s="7"/>
      <c r="ET825" s="7"/>
      <c r="EU825" s="7"/>
      <c r="EV825" s="7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7"/>
      <c r="FI825" s="7"/>
      <c r="FJ825" s="7"/>
      <c r="FK825" s="7"/>
      <c r="FL825" s="7"/>
      <c r="FM825" s="7"/>
      <c r="FN825" s="7"/>
      <c r="FO825" s="7"/>
      <c r="FP825" s="7"/>
      <c r="FQ825" s="7"/>
      <c r="FR825" s="7"/>
      <c r="FS825" s="7"/>
      <c r="FT825" s="7"/>
      <c r="FU825" s="7"/>
      <c r="FV825" s="7"/>
      <c r="FW825" s="7"/>
      <c r="FX825" s="10"/>
      <c r="FY825" s="10"/>
      <c r="FZ825" s="10"/>
      <c r="GA825" s="10"/>
      <c r="GB825" s="10"/>
      <c r="GC825" s="10"/>
      <c r="GD825" s="10"/>
      <c r="GE825" s="10"/>
      <c r="GF825" s="10"/>
      <c r="GG825" s="10"/>
      <c r="GH825" s="10"/>
      <c r="GI825" s="10"/>
      <c r="GJ825" s="10"/>
      <c r="GK825" s="10"/>
      <c r="GL825" s="10"/>
      <c r="GM825" s="10"/>
      <c r="GN825" s="10"/>
      <c r="GO825" s="10"/>
      <c r="GP825" s="10"/>
    </row>
    <row r="826" spans="1:198" ht="13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37"/>
      <c r="L826" s="7"/>
      <c r="M826" s="7"/>
      <c r="N826" s="7"/>
      <c r="O826" s="7"/>
      <c r="P826" s="7"/>
      <c r="Q826" s="7"/>
      <c r="R826" s="10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10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19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10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  <c r="ER826" s="7"/>
      <c r="ES826" s="7"/>
      <c r="ET826" s="7"/>
      <c r="EU826" s="7"/>
      <c r="EV826" s="7"/>
      <c r="EW826" s="7"/>
      <c r="EX826" s="7"/>
      <c r="EY826" s="7"/>
      <c r="EZ826" s="7"/>
      <c r="FA826" s="7"/>
      <c r="FB826" s="7"/>
      <c r="FC826" s="7"/>
      <c r="FD826" s="7"/>
      <c r="FE826" s="7"/>
      <c r="FF826" s="7"/>
      <c r="FG826" s="7"/>
      <c r="FH826" s="7"/>
      <c r="FI826" s="7"/>
      <c r="FJ826" s="7"/>
      <c r="FK826" s="7"/>
      <c r="FL826" s="7"/>
      <c r="FM826" s="7"/>
      <c r="FN826" s="7"/>
      <c r="FO826" s="7"/>
      <c r="FP826" s="7"/>
      <c r="FQ826" s="7"/>
      <c r="FR826" s="7"/>
      <c r="FS826" s="7"/>
      <c r="FT826" s="7"/>
      <c r="FU826" s="7"/>
      <c r="FV826" s="7"/>
      <c r="FW826" s="7"/>
      <c r="FX826" s="10"/>
      <c r="FY826" s="10"/>
      <c r="FZ826" s="10"/>
      <c r="GA826" s="10"/>
      <c r="GB826" s="10"/>
      <c r="GC826" s="10"/>
      <c r="GD826" s="10"/>
      <c r="GE826" s="10"/>
      <c r="GF826" s="10"/>
      <c r="GG826" s="10"/>
      <c r="GH826" s="10"/>
      <c r="GI826" s="10"/>
      <c r="GJ826" s="10"/>
      <c r="GK826" s="10"/>
      <c r="GL826" s="10"/>
      <c r="GM826" s="10"/>
      <c r="GN826" s="10"/>
      <c r="GO826" s="10"/>
      <c r="GP826" s="10"/>
    </row>
    <row r="827" spans="1:198" ht="13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37"/>
      <c r="L827" s="7"/>
      <c r="M827" s="7"/>
      <c r="N827" s="7"/>
      <c r="O827" s="7"/>
      <c r="P827" s="7"/>
      <c r="Q827" s="7"/>
      <c r="R827" s="10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10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19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10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  <c r="EQ827" s="7"/>
      <c r="ER827" s="7"/>
      <c r="ES827" s="7"/>
      <c r="ET827" s="7"/>
      <c r="EU827" s="7"/>
      <c r="EV827" s="7"/>
      <c r="EW827" s="7"/>
      <c r="EX827" s="7"/>
      <c r="EY827" s="7"/>
      <c r="EZ827" s="7"/>
      <c r="FA827" s="7"/>
      <c r="FB827" s="7"/>
      <c r="FC827" s="7"/>
      <c r="FD827" s="7"/>
      <c r="FE827" s="7"/>
      <c r="FF827" s="7"/>
      <c r="FG827" s="7"/>
      <c r="FH827" s="7"/>
      <c r="FI827" s="7"/>
      <c r="FJ827" s="7"/>
      <c r="FK827" s="7"/>
      <c r="FL827" s="7"/>
      <c r="FM827" s="7"/>
      <c r="FN827" s="7"/>
      <c r="FO827" s="7"/>
      <c r="FP827" s="7"/>
      <c r="FQ827" s="7"/>
      <c r="FR827" s="7"/>
      <c r="FS827" s="7"/>
      <c r="FT827" s="7"/>
      <c r="FU827" s="7"/>
      <c r="FV827" s="7"/>
      <c r="FW827" s="7"/>
      <c r="FX827" s="10"/>
      <c r="FY827" s="10"/>
      <c r="FZ827" s="10"/>
      <c r="GA827" s="10"/>
      <c r="GB827" s="10"/>
      <c r="GC827" s="10"/>
      <c r="GD827" s="10"/>
      <c r="GE827" s="10"/>
      <c r="GF827" s="10"/>
      <c r="GG827" s="10"/>
      <c r="GH827" s="10"/>
      <c r="GI827" s="10"/>
      <c r="GJ827" s="10"/>
      <c r="GK827" s="10"/>
      <c r="GL827" s="10"/>
      <c r="GM827" s="10"/>
      <c r="GN827" s="10"/>
      <c r="GO827" s="10"/>
      <c r="GP827" s="10"/>
    </row>
    <row r="828" spans="1:198" ht="13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37"/>
      <c r="L828" s="7"/>
      <c r="M828" s="7"/>
      <c r="N828" s="7"/>
      <c r="O828" s="7"/>
      <c r="P828" s="7"/>
      <c r="Q828" s="7"/>
      <c r="R828" s="10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10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19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10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  <c r="EQ828" s="7"/>
      <c r="ER828" s="7"/>
      <c r="ES828" s="7"/>
      <c r="ET828" s="7"/>
      <c r="EU828" s="7"/>
      <c r="EV828" s="7"/>
      <c r="EW828" s="7"/>
      <c r="EX828" s="7"/>
      <c r="EY828" s="7"/>
      <c r="EZ828" s="7"/>
      <c r="FA828" s="7"/>
      <c r="FB828" s="7"/>
      <c r="FC828" s="7"/>
      <c r="FD828" s="7"/>
      <c r="FE828" s="7"/>
      <c r="FF828" s="7"/>
      <c r="FG828" s="7"/>
      <c r="FH828" s="7"/>
      <c r="FI828" s="7"/>
      <c r="FJ828" s="7"/>
      <c r="FK828" s="7"/>
      <c r="FL828" s="7"/>
      <c r="FM828" s="7"/>
      <c r="FN828" s="7"/>
      <c r="FO828" s="7"/>
      <c r="FP828" s="7"/>
      <c r="FQ828" s="7"/>
      <c r="FR828" s="7"/>
      <c r="FS828" s="7"/>
      <c r="FT828" s="7"/>
      <c r="FU828" s="7"/>
      <c r="FV828" s="7"/>
      <c r="FW828" s="7"/>
      <c r="FX828" s="10"/>
      <c r="FY828" s="10"/>
      <c r="FZ828" s="10"/>
      <c r="GA828" s="10"/>
      <c r="GB828" s="10"/>
      <c r="GC828" s="10"/>
      <c r="GD828" s="10"/>
      <c r="GE828" s="10"/>
      <c r="GF828" s="10"/>
      <c r="GG828" s="10"/>
      <c r="GH828" s="10"/>
      <c r="GI828" s="10"/>
      <c r="GJ828" s="10"/>
      <c r="GK828" s="10"/>
      <c r="GL828" s="10"/>
      <c r="GM828" s="10"/>
      <c r="GN828" s="10"/>
      <c r="GO828" s="10"/>
      <c r="GP828" s="10"/>
    </row>
    <row r="829" spans="1:198" ht="13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37"/>
      <c r="L829" s="7"/>
      <c r="M829" s="7"/>
      <c r="N829" s="7"/>
      <c r="O829" s="7"/>
      <c r="P829" s="7"/>
      <c r="Q829" s="7"/>
      <c r="R829" s="10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10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19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10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  <c r="ER829" s="7"/>
      <c r="ES829" s="7"/>
      <c r="ET829" s="7"/>
      <c r="EU829" s="7"/>
      <c r="EV829" s="7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7"/>
      <c r="FI829" s="7"/>
      <c r="FJ829" s="7"/>
      <c r="FK829" s="7"/>
      <c r="FL829" s="7"/>
      <c r="FM829" s="7"/>
      <c r="FN829" s="7"/>
      <c r="FO829" s="7"/>
      <c r="FP829" s="7"/>
      <c r="FQ829" s="7"/>
      <c r="FR829" s="7"/>
      <c r="FS829" s="7"/>
      <c r="FT829" s="7"/>
      <c r="FU829" s="7"/>
      <c r="FV829" s="7"/>
      <c r="FW829" s="7"/>
      <c r="FX829" s="10"/>
      <c r="FY829" s="10"/>
      <c r="FZ829" s="10"/>
      <c r="GA829" s="10"/>
      <c r="GB829" s="10"/>
      <c r="GC829" s="10"/>
      <c r="GD829" s="10"/>
      <c r="GE829" s="10"/>
      <c r="GF829" s="10"/>
      <c r="GG829" s="10"/>
      <c r="GH829" s="10"/>
      <c r="GI829" s="10"/>
      <c r="GJ829" s="10"/>
      <c r="GK829" s="10"/>
      <c r="GL829" s="10"/>
      <c r="GM829" s="10"/>
      <c r="GN829" s="10"/>
      <c r="GO829" s="10"/>
      <c r="GP829" s="10"/>
    </row>
    <row r="830" spans="1:198" ht="13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37"/>
      <c r="L830" s="7"/>
      <c r="M830" s="7"/>
      <c r="N830" s="7"/>
      <c r="O830" s="7"/>
      <c r="P830" s="7"/>
      <c r="Q830" s="7"/>
      <c r="R830" s="10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10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19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10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  <c r="ER830" s="7"/>
      <c r="ES830" s="7"/>
      <c r="ET830" s="7"/>
      <c r="EU830" s="7"/>
      <c r="EV830" s="7"/>
      <c r="EW830" s="7"/>
      <c r="EX830" s="7"/>
      <c r="EY830" s="7"/>
      <c r="EZ830" s="7"/>
      <c r="FA830" s="7"/>
      <c r="FB830" s="7"/>
      <c r="FC830" s="7"/>
      <c r="FD830" s="7"/>
      <c r="FE830" s="7"/>
      <c r="FF830" s="7"/>
      <c r="FG830" s="7"/>
      <c r="FH830" s="7"/>
      <c r="FI830" s="7"/>
      <c r="FJ830" s="7"/>
      <c r="FK830" s="7"/>
      <c r="FL830" s="7"/>
      <c r="FM830" s="7"/>
      <c r="FN830" s="7"/>
      <c r="FO830" s="7"/>
      <c r="FP830" s="7"/>
      <c r="FQ830" s="7"/>
      <c r="FR830" s="7"/>
      <c r="FS830" s="7"/>
      <c r="FT830" s="7"/>
      <c r="FU830" s="7"/>
      <c r="FV830" s="7"/>
      <c r="FW830" s="7"/>
      <c r="FX830" s="10"/>
      <c r="FY830" s="10"/>
      <c r="FZ830" s="10"/>
      <c r="GA830" s="10"/>
      <c r="GB830" s="10"/>
      <c r="GC830" s="10"/>
      <c r="GD830" s="10"/>
      <c r="GE830" s="10"/>
      <c r="GF830" s="10"/>
      <c r="GG830" s="10"/>
      <c r="GH830" s="10"/>
      <c r="GI830" s="10"/>
      <c r="GJ830" s="10"/>
      <c r="GK830" s="10"/>
      <c r="GL830" s="10"/>
      <c r="GM830" s="10"/>
      <c r="GN830" s="10"/>
      <c r="GO830" s="10"/>
      <c r="GP830" s="10"/>
    </row>
    <row r="831" spans="1:198" ht="13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37"/>
      <c r="L831" s="7"/>
      <c r="M831" s="7"/>
      <c r="N831" s="7"/>
      <c r="O831" s="7"/>
      <c r="P831" s="7"/>
      <c r="Q831" s="7"/>
      <c r="R831" s="10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10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19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10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  <c r="ER831" s="7"/>
      <c r="ES831" s="7"/>
      <c r="ET831" s="7"/>
      <c r="EU831" s="7"/>
      <c r="EV831" s="7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7"/>
      <c r="FI831" s="7"/>
      <c r="FJ831" s="7"/>
      <c r="FK831" s="7"/>
      <c r="FL831" s="7"/>
      <c r="FM831" s="7"/>
      <c r="FN831" s="7"/>
      <c r="FO831" s="7"/>
      <c r="FP831" s="7"/>
      <c r="FQ831" s="7"/>
      <c r="FR831" s="7"/>
      <c r="FS831" s="7"/>
      <c r="FT831" s="7"/>
      <c r="FU831" s="7"/>
      <c r="FV831" s="7"/>
      <c r="FW831" s="7"/>
      <c r="FX831" s="10"/>
      <c r="FY831" s="10"/>
      <c r="FZ831" s="10"/>
      <c r="GA831" s="10"/>
      <c r="GB831" s="10"/>
      <c r="GC831" s="10"/>
      <c r="GD831" s="10"/>
      <c r="GE831" s="10"/>
      <c r="GF831" s="10"/>
      <c r="GG831" s="10"/>
      <c r="GH831" s="10"/>
      <c r="GI831" s="10"/>
      <c r="GJ831" s="10"/>
      <c r="GK831" s="10"/>
      <c r="GL831" s="10"/>
      <c r="GM831" s="10"/>
      <c r="GN831" s="10"/>
      <c r="GO831" s="10"/>
      <c r="GP831" s="10"/>
    </row>
    <row r="832" spans="1:198" ht="13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37"/>
      <c r="L832" s="7"/>
      <c r="M832" s="7"/>
      <c r="N832" s="7"/>
      <c r="O832" s="7"/>
      <c r="P832" s="7"/>
      <c r="Q832" s="7"/>
      <c r="R832" s="10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10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19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10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  <c r="ER832" s="7"/>
      <c r="ES832" s="7"/>
      <c r="ET832" s="7"/>
      <c r="EU832" s="7"/>
      <c r="EV832" s="7"/>
      <c r="EW832" s="7"/>
      <c r="EX832" s="7"/>
      <c r="EY832" s="7"/>
      <c r="EZ832" s="7"/>
      <c r="FA832" s="7"/>
      <c r="FB832" s="7"/>
      <c r="FC832" s="7"/>
      <c r="FD832" s="7"/>
      <c r="FE832" s="7"/>
      <c r="FF832" s="7"/>
      <c r="FG832" s="7"/>
      <c r="FH832" s="7"/>
      <c r="FI832" s="7"/>
      <c r="FJ832" s="7"/>
      <c r="FK832" s="7"/>
      <c r="FL832" s="7"/>
      <c r="FM832" s="7"/>
      <c r="FN832" s="7"/>
      <c r="FO832" s="7"/>
      <c r="FP832" s="7"/>
      <c r="FQ832" s="7"/>
      <c r="FR832" s="7"/>
      <c r="FS832" s="7"/>
      <c r="FT832" s="7"/>
      <c r="FU832" s="7"/>
      <c r="FV832" s="7"/>
      <c r="FW832" s="7"/>
      <c r="FX832" s="10"/>
      <c r="FY832" s="10"/>
      <c r="FZ832" s="10"/>
      <c r="GA832" s="10"/>
      <c r="GB832" s="10"/>
      <c r="GC832" s="10"/>
      <c r="GD832" s="10"/>
      <c r="GE832" s="10"/>
      <c r="GF832" s="10"/>
      <c r="GG832" s="10"/>
      <c r="GH832" s="10"/>
      <c r="GI832" s="10"/>
      <c r="GJ832" s="10"/>
      <c r="GK832" s="10"/>
      <c r="GL832" s="10"/>
      <c r="GM832" s="10"/>
      <c r="GN832" s="10"/>
      <c r="GO832" s="10"/>
      <c r="GP832" s="10"/>
    </row>
    <row r="833" spans="1:198" ht="13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37"/>
      <c r="L833" s="7"/>
      <c r="M833" s="7"/>
      <c r="N833" s="7"/>
      <c r="O833" s="7"/>
      <c r="P833" s="7"/>
      <c r="Q833" s="7"/>
      <c r="R833" s="10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10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19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10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  <c r="EQ833" s="7"/>
      <c r="ER833" s="7"/>
      <c r="ES833" s="7"/>
      <c r="ET833" s="7"/>
      <c r="EU833" s="7"/>
      <c r="EV833" s="7"/>
      <c r="EW833" s="7"/>
      <c r="EX833" s="7"/>
      <c r="EY833" s="7"/>
      <c r="EZ833" s="7"/>
      <c r="FA833" s="7"/>
      <c r="FB833" s="7"/>
      <c r="FC833" s="7"/>
      <c r="FD833" s="7"/>
      <c r="FE833" s="7"/>
      <c r="FF833" s="7"/>
      <c r="FG833" s="7"/>
      <c r="FH833" s="7"/>
      <c r="FI833" s="7"/>
      <c r="FJ833" s="7"/>
      <c r="FK833" s="7"/>
      <c r="FL833" s="7"/>
      <c r="FM833" s="7"/>
      <c r="FN833" s="7"/>
      <c r="FO833" s="7"/>
      <c r="FP833" s="7"/>
      <c r="FQ833" s="7"/>
      <c r="FR833" s="7"/>
      <c r="FS833" s="7"/>
      <c r="FT833" s="7"/>
      <c r="FU833" s="7"/>
      <c r="FV833" s="7"/>
      <c r="FW833" s="7"/>
      <c r="FX833" s="10"/>
      <c r="FY833" s="10"/>
      <c r="FZ833" s="10"/>
      <c r="GA833" s="10"/>
      <c r="GB833" s="10"/>
      <c r="GC833" s="10"/>
      <c r="GD833" s="10"/>
      <c r="GE833" s="10"/>
      <c r="GF833" s="10"/>
      <c r="GG833" s="10"/>
      <c r="GH833" s="10"/>
      <c r="GI833" s="10"/>
      <c r="GJ833" s="10"/>
      <c r="GK833" s="10"/>
      <c r="GL833" s="10"/>
      <c r="GM833" s="10"/>
      <c r="GN833" s="10"/>
      <c r="GO833" s="10"/>
      <c r="GP833" s="10"/>
    </row>
    <row r="834" spans="1:198" ht="13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37"/>
      <c r="L834" s="7"/>
      <c r="M834" s="7"/>
      <c r="N834" s="7"/>
      <c r="O834" s="7"/>
      <c r="P834" s="7"/>
      <c r="Q834" s="7"/>
      <c r="R834" s="10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10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19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10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  <c r="EQ834" s="7"/>
      <c r="ER834" s="7"/>
      <c r="ES834" s="7"/>
      <c r="ET834" s="7"/>
      <c r="EU834" s="7"/>
      <c r="EV834" s="7"/>
      <c r="EW834" s="7"/>
      <c r="EX834" s="7"/>
      <c r="EY834" s="7"/>
      <c r="EZ834" s="7"/>
      <c r="FA834" s="7"/>
      <c r="FB834" s="7"/>
      <c r="FC834" s="7"/>
      <c r="FD834" s="7"/>
      <c r="FE834" s="7"/>
      <c r="FF834" s="7"/>
      <c r="FG834" s="7"/>
      <c r="FH834" s="7"/>
      <c r="FI834" s="7"/>
      <c r="FJ834" s="7"/>
      <c r="FK834" s="7"/>
      <c r="FL834" s="7"/>
      <c r="FM834" s="7"/>
      <c r="FN834" s="7"/>
      <c r="FO834" s="7"/>
      <c r="FP834" s="7"/>
      <c r="FQ834" s="7"/>
      <c r="FR834" s="7"/>
      <c r="FS834" s="7"/>
      <c r="FT834" s="7"/>
      <c r="FU834" s="7"/>
      <c r="FV834" s="7"/>
      <c r="FW834" s="7"/>
      <c r="FX834" s="10"/>
      <c r="FY834" s="10"/>
      <c r="FZ834" s="10"/>
      <c r="GA834" s="10"/>
      <c r="GB834" s="10"/>
      <c r="GC834" s="10"/>
      <c r="GD834" s="10"/>
      <c r="GE834" s="10"/>
      <c r="GF834" s="10"/>
      <c r="GG834" s="10"/>
      <c r="GH834" s="10"/>
      <c r="GI834" s="10"/>
      <c r="GJ834" s="10"/>
      <c r="GK834" s="10"/>
      <c r="GL834" s="10"/>
      <c r="GM834" s="10"/>
      <c r="GN834" s="10"/>
      <c r="GO834" s="10"/>
      <c r="GP834" s="10"/>
    </row>
    <row r="835" spans="1:198" ht="13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37"/>
      <c r="L835" s="7"/>
      <c r="M835" s="7"/>
      <c r="N835" s="7"/>
      <c r="O835" s="7"/>
      <c r="P835" s="7"/>
      <c r="Q835" s="7"/>
      <c r="R835" s="10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10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19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10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  <c r="ER835" s="7"/>
      <c r="ES835" s="7"/>
      <c r="ET835" s="7"/>
      <c r="EU835" s="7"/>
      <c r="EV835" s="7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7"/>
      <c r="FI835" s="7"/>
      <c r="FJ835" s="7"/>
      <c r="FK835" s="7"/>
      <c r="FL835" s="7"/>
      <c r="FM835" s="7"/>
      <c r="FN835" s="7"/>
      <c r="FO835" s="7"/>
      <c r="FP835" s="7"/>
      <c r="FQ835" s="7"/>
      <c r="FR835" s="7"/>
      <c r="FS835" s="7"/>
      <c r="FT835" s="7"/>
      <c r="FU835" s="7"/>
      <c r="FV835" s="7"/>
      <c r="FW835" s="7"/>
      <c r="FX835" s="10"/>
      <c r="FY835" s="10"/>
      <c r="FZ835" s="10"/>
      <c r="GA835" s="10"/>
      <c r="GB835" s="10"/>
      <c r="GC835" s="10"/>
      <c r="GD835" s="10"/>
      <c r="GE835" s="10"/>
      <c r="GF835" s="10"/>
      <c r="GG835" s="10"/>
      <c r="GH835" s="10"/>
      <c r="GI835" s="10"/>
      <c r="GJ835" s="10"/>
      <c r="GK835" s="10"/>
      <c r="GL835" s="10"/>
      <c r="GM835" s="10"/>
      <c r="GN835" s="10"/>
      <c r="GO835" s="10"/>
      <c r="GP835" s="10"/>
    </row>
    <row r="836" spans="1:198" ht="13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37"/>
      <c r="L836" s="7"/>
      <c r="M836" s="7"/>
      <c r="N836" s="7"/>
      <c r="O836" s="7"/>
      <c r="P836" s="7"/>
      <c r="Q836" s="7"/>
      <c r="R836" s="10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10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19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10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  <c r="ER836" s="7"/>
      <c r="ES836" s="7"/>
      <c r="ET836" s="7"/>
      <c r="EU836" s="7"/>
      <c r="EV836" s="7"/>
      <c r="EW836" s="7"/>
      <c r="EX836" s="7"/>
      <c r="EY836" s="7"/>
      <c r="EZ836" s="7"/>
      <c r="FA836" s="7"/>
      <c r="FB836" s="7"/>
      <c r="FC836" s="7"/>
      <c r="FD836" s="7"/>
      <c r="FE836" s="7"/>
      <c r="FF836" s="7"/>
      <c r="FG836" s="7"/>
      <c r="FH836" s="7"/>
      <c r="FI836" s="7"/>
      <c r="FJ836" s="7"/>
      <c r="FK836" s="7"/>
      <c r="FL836" s="7"/>
      <c r="FM836" s="7"/>
      <c r="FN836" s="7"/>
      <c r="FO836" s="7"/>
      <c r="FP836" s="7"/>
      <c r="FQ836" s="7"/>
      <c r="FR836" s="7"/>
      <c r="FS836" s="7"/>
      <c r="FT836" s="7"/>
      <c r="FU836" s="7"/>
      <c r="FV836" s="7"/>
      <c r="FW836" s="7"/>
      <c r="FX836" s="10"/>
      <c r="FY836" s="10"/>
      <c r="FZ836" s="10"/>
      <c r="GA836" s="10"/>
      <c r="GB836" s="10"/>
      <c r="GC836" s="10"/>
      <c r="GD836" s="10"/>
      <c r="GE836" s="10"/>
      <c r="GF836" s="10"/>
      <c r="GG836" s="10"/>
      <c r="GH836" s="10"/>
      <c r="GI836" s="10"/>
      <c r="GJ836" s="10"/>
      <c r="GK836" s="10"/>
      <c r="GL836" s="10"/>
      <c r="GM836" s="10"/>
      <c r="GN836" s="10"/>
      <c r="GO836" s="10"/>
      <c r="GP836" s="10"/>
    </row>
    <row r="837" spans="1:198" ht="13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37"/>
      <c r="L837" s="7"/>
      <c r="M837" s="7"/>
      <c r="N837" s="7"/>
      <c r="O837" s="7"/>
      <c r="P837" s="7"/>
      <c r="Q837" s="7"/>
      <c r="R837" s="10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10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19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10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  <c r="EQ837" s="7"/>
      <c r="ER837" s="7"/>
      <c r="ES837" s="7"/>
      <c r="ET837" s="7"/>
      <c r="EU837" s="7"/>
      <c r="EV837" s="7"/>
      <c r="EW837" s="7"/>
      <c r="EX837" s="7"/>
      <c r="EY837" s="7"/>
      <c r="EZ837" s="7"/>
      <c r="FA837" s="7"/>
      <c r="FB837" s="7"/>
      <c r="FC837" s="7"/>
      <c r="FD837" s="7"/>
      <c r="FE837" s="7"/>
      <c r="FF837" s="7"/>
      <c r="FG837" s="7"/>
      <c r="FH837" s="7"/>
      <c r="FI837" s="7"/>
      <c r="FJ837" s="7"/>
      <c r="FK837" s="7"/>
      <c r="FL837" s="7"/>
      <c r="FM837" s="7"/>
      <c r="FN837" s="7"/>
      <c r="FO837" s="7"/>
      <c r="FP837" s="7"/>
      <c r="FQ837" s="7"/>
      <c r="FR837" s="7"/>
      <c r="FS837" s="7"/>
      <c r="FT837" s="7"/>
      <c r="FU837" s="7"/>
      <c r="FV837" s="7"/>
      <c r="FW837" s="7"/>
      <c r="FX837" s="10"/>
      <c r="FY837" s="10"/>
      <c r="FZ837" s="10"/>
      <c r="GA837" s="10"/>
      <c r="GB837" s="10"/>
      <c r="GC837" s="10"/>
      <c r="GD837" s="10"/>
      <c r="GE837" s="10"/>
      <c r="GF837" s="10"/>
      <c r="GG837" s="10"/>
      <c r="GH837" s="10"/>
      <c r="GI837" s="10"/>
      <c r="GJ837" s="10"/>
      <c r="GK837" s="10"/>
      <c r="GL837" s="10"/>
      <c r="GM837" s="10"/>
      <c r="GN837" s="10"/>
      <c r="GO837" s="10"/>
      <c r="GP837" s="10"/>
    </row>
    <row r="838" spans="1:198" ht="13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37"/>
      <c r="L838" s="7"/>
      <c r="M838" s="7"/>
      <c r="N838" s="7"/>
      <c r="O838" s="7"/>
      <c r="P838" s="7"/>
      <c r="Q838" s="7"/>
      <c r="R838" s="10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10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19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10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  <c r="EQ838" s="7"/>
      <c r="ER838" s="7"/>
      <c r="ES838" s="7"/>
      <c r="ET838" s="7"/>
      <c r="EU838" s="7"/>
      <c r="EV838" s="7"/>
      <c r="EW838" s="7"/>
      <c r="EX838" s="7"/>
      <c r="EY838" s="7"/>
      <c r="EZ838" s="7"/>
      <c r="FA838" s="7"/>
      <c r="FB838" s="7"/>
      <c r="FC838" s="7"/>
      <c r="FD838" s="7"/>
      <c r="FE838" s="7"/>
      <c r="FF838" s="7"/>
      <c r="FG838" s="7"/>
      <c r="FH838" s="7"/>
      <c r="FI838" s="7"/>
      <c r="FJ838" s="7"/>
      <c r="FK838" s="7"/>
      <c r="FL838" s="7"/>
      <c r="FM838" s="7"/>
      <c r="FN838" s="7"/>
      <c r="FO838" s="7"/>
      <c r="FP838" s="7"/>
      <c r="FQ838" s="7"/>
      <c r="FR838" s="7"/>
      <c r="FS838" s="7"/>
      <c r="FT838" s="7"/>
      <c r="FU838" s="7"/>
      <c r="FV838" s="7"/>
      <c r="FW838" s="7"/>
      <c r="FX838" s="10"/>
      <c r="FY838" s="10"/>
      <c r="FZ838" s="10"/>
      <c r="GA838" s="10"/>
      <c r="GB838" s="10"/>
      <c r="GC838" s="10"/>
      <c r="GD838" s="10"/>
      <c r="GE838" s="10"/>
      <c r="GF838" s="10"/>
      <c r="GG838" s="10"/>
      <c r="GH838" s="10"/>
      <c r="GI838" s="10"/>
      <c r="GJ838" s="10"/>
      <c r="GK838" s="10"/>
      <c r="GL838" s="10"/>
      <c r="GM838" s="10"/>
      <c r="GN838" s="10"/>
      <c r="GO838" s="10"/>
      <c r="GP838" s="10"/>
    </row>
    <row r="839" spans="1:198" ht="13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37"/>
      <c r="L839" s="7"/>
      <c r="M839" s="7"/>
      <c r="N839" s="7"/>
      <c r="O839" s="7"/>
      <c r="P839" s="7"/>
      <c r="Q839" s="7"/>
      <c r="R839" s="10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10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19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10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  <c r="ER839" s="7"/>
      <c r="ES839" s="7"/>
      <c r="ET839" s="7"/>
      <c r="EU839" s="7"/>
      <c r="EV839" s="7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7"/>
      <c r="FI839" s="7"/>
      <c r="FJ839" s="7"/>
      <c r="FK839" s="7"/>
      <c r="FL839" s="7"/>
      <c r="FM839" s="7"/>
      <c r="FN839" s="7"/>
      <c r="FO839" s="7"/>
      <c r="FP839" s="7"/>
      <c r="FQ839" s="7"/>
      <c r="FR839" s="7"/>
      <c r="FS839" s="7"/>
      <c r="FT839" s="7"/>
      <c r="FU839" s="7"/>
      <c r="FV839" s="7"/>
      <c r="FW839" s="7"/>
      <c r="FX839" s="10"/>
      <c r="FY839" s="10"/>
      <c r="FZ839" s="10"/>
      <c r="GA839" s="10"/>
      <c r="GB839" s="10"/>
      <c r="GC839" s="10"/>
      <c r="GD839" s="10"/>
      <c r="GE839" s="10"/>
      <c r="GF839" s="10"/>
      <c r="GG839" s="10"/>
      <c r="GH839" s="10"/>
      <c r="GI839" s="10"/>
      <c r="GJ839" s="10"/>
      <c r="GK839" s="10"/>
      <c r="GL839" s="10"/>
      <c r="GM839" s="10"/>
      <c r="GN839" s="10"/>
      <c r="GO839" s="10"/>
      <c r="GP839" s="10"/>
    </row>
    <row r="840" spans="1:198" ht="13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37"/>
      <c r="L840" s="7"/>
      <c r="M840" s="7"/>
      <c r="N840" s="7"/>
      <c r="O840" s="7"/>
      <c r="P840" s="7"/>
      <c r="Q840" s="7"/>
      <c r="R840" s="10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10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19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10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  <c r="ER840" s="7"/>
      <c r="ES840" s="7"/>
      <c r="ET840" s="7"/>
      <c r="EU840" s="7"/>
      <c r="EV840" s="7"/>
      <c r="EW840" s="7"/>
      <c r="EX840" s="7"/>
      <c r="EY840" s="7"/>
      <c r="EZ840" s="7"/>
      <c r="FA840" s="7"/>
      <c r="FB840" s="7"/>
      <c r="FC840" s="7"/>
      <c r="FD840" s="7"/>
      <c r="FE840" s="7"/>
      <c r="FF840" s="7"/>
      <c r="FG840" s="7"/>
      <c r="FH840" s="7"/>
      <c r="FI840" s="7"/>
      <c r="FJ840" s="7"/>
      <c r="FK840" s="7"/>
      <c r="FL840" s="7"/>
      <c r="FM840" s="7"/>
      <c r="FN840" s="7"/>
      <c r="FO840" s="7"/>
      <c r="FP840" s="7"/>
      <c r="FQ840" s="7"/>
      <c r="FR840" s="7"/>
      <c r="FS840" s="7"/>
      <c r="FT840" s="7"/>
      <c r="FU840" s="7"/>
      <c r="FV840" s="7"/>
      <c r="FW840" s="7"/>
      <c r="FX840" s="10"/>
      <c r="FY840" s="10"/>
      <c r="FZ840" s="10"/>
      <c r="GA840" s="10"/>
      <c r="GB840" s="10"/>
      <c r="GC840" s="10"/>
      <c r="GD840" s="10"/>
      <c r="GE840" s="10"/>
      <c r="GF840" s="10"/>
      <c r="GG840" s="10"/>
      <c r="GH840" s="10"/>
      <c r="GI840" s="10"/>
      <c r="GJ840" s="10"/>
      <c r="GK840" s="10"/>
      <c r="GL840" s="10"/>
      <c r="GM840" s="10"/>
      <c r="GN840" s="10"/>
      <c r="GO840" s="10"/>
      <c r="GP840" s="10"/>
    </row>
    <row r="841" spans="1:198" ht="13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37"/>
      <c r="L841" s="7"/>
      <c r="M841" s="7"/>
      <c r="N841" s="7"/>
      <c r="O841" s="7"/>
      <c r="P841" s="7"/>
      <c r="Q841" s="7"/>
      <c r="R841" s="10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10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19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10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  <c r="EQ841" s="7"/>
      <c r="ER841" s="7"/>
      <c r="ES841" s="7"/>
      <c r="ET841" s="7"/>
      <c r="EU841" s="7"/>
      <c r="EV841" s="7"/>
      <c r="EW841" s="7"/>
      <c r="EX841" s="7"/>
      <c r="EY841" s="7"/>
      <c r="EZ841" s="7"/>
      <c r="FA841" s="7"/>
      <c r="FB841" s="7"/>
      <c r="FC841" s="7"/>
      <c r="FD841" s="7"/>
      <c r="FE841" s="7"/>
      <c r="FF841" s="7"/>
      <c r="FG841" s="7"/>
      <c r="FH841" s="7"/>
      <c r="FI841" s="7"/>
      <c r="FJ841" s="7"/>
      <c r="FK841" s="7"/>
      <c r="FL841" s="7"/>
      <c r="FM841" s="7"/>
      <c r="FN841" s="7"/>
      <c r="FO841" s="7"/>
      <c r="FP841" s="7"/>
      <c r="FQ841" s="7"/>
      <c r="FR841" s="7"/>
      <c r="FS841" s="7"/>
      <c r="FT841" s="7"/>
      <c r="FU841" s="7"/>
      <c r="FV841" s="7"/>
      <c r="FW841" s="7"/>
      <c r="FX841" s="10"/>
      <c r="FY841" s="10"/>
      <c r="FZ841" s="10"/>
      <c r="GA841" s="10"/>
      <c r="GB841" s="10"/>
      <c r="GC841" s="10"/>
      <c r="GD841" s="10"/>
      <c r="GE841" s="10"/>
      <c r="GF841" s="10"/>
      <c r="GG841" s="10"/>
      <c r="GH841" s="10"/>
      <c r="GI841" s="10"/>
      <c r="GJ841" s="10"/>
      <c r="GK841" s="10"/>
      <c r="GL841" s="10"/>
      <c r="GM841" s="10"/>
      <c r="GN841" s="10"/>
      <c r="GO841" s="10"/>
      <c r="GP841" s="10"/>
    </row>
    <row r="842" spans="1:198" ht="13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37"/>
      <c r="L842" s="7"/>
      <c r="M842" s="7"/>
      <c r="N842" s="7"/>
      <c r="O842" s="7"/>
      <c r="P842" s="7"/>
      <c r="Q842" s="7"/>
      <c r="R842" s="10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10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19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10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  <c r="EQ842" s="7"/>
      <c r="ER842" s="7"/>
      <c r="ES842" s="7"/>
      <c r="ET842" s="7"/>
      <c r="EU842" s="7"/>
      <c r="EV842" s="7"/>
      <c r="EW842" s="7"/>
      <c r="EX842" s="7"/>
      <c r="EY842" s="7"/>
      <c r="EZ842" s="7"/>
      <c r="FA842" s="7"/>
      <c r="FB842" s="7"/>
      <c r="FC842" s="7"/>
      <c r="FD842" s="7"/>
      <c r="FE842" s="7"/>
      <c r="FF842" s="7"/>
      <c r="FG842" s="7"/>
      <c r="FH842" s="7"/>
      <c r="FI842" s="7"/>
      <c r="FJ842" s="7"/>
      <c r="FK842" s="7"/>
      <c r="FL842" s="7"/>
      <c r="FM842" s="7"/>
      <c r="FN842" s="7"/>
      <c r="FO842" s="7"/>
      <c r="FP842" s="7"/>
      <c r="FQ842" s="7"/>
      <c r="FR842" s="7"/>
      <c r="FS842" s="7"/>
      <c r="FT842" s="7"/>
      <c r="FU842" s="7"/>
      <c r="FV842" s="7"/>
      <c r="FW842" s="7"/>
      <c r="FX842" s="10"/>
      <c r="FY842" s="10"/>
      <c r="FZ842" s="10"/>
      <c r="GA842" s="10"/>
      <c r="GB842" s="10"/>
      <c r="GC842" s="10"/>
      <c r="GD842" s="10"/>
      <c r="GE842" s="10"/>
      <c r="GF842" s="10"/>
      <c r="GG842" s="10"/>
      <c r="GH842" s="10"/>
      <c r="GI842" s="10"/>
      <c r="GJ842" s="10"/>
      <c r="GK842" s="10"/>
      <c r="GL842" s="10"/>
      <c r="GM842" s="10"/>
      <c r="GN842" s="10"/>
      <c r="GO842" s="10"/>
      <c r="GP842" s="10"/>
    </row>
    <row r="843" spans="1:198" ht="13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37"/>
      <c r="L843" s="7"/>
      <c r="M843" s="7"/>
      <c r="N843" s="7"/>
      <c r="O843" s="7"/>
      <c r="P843" s="7"/>
      <c r="Q843" s="7"/>
      <c r="R843" s="10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10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19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10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  <c r="ER843" s="7"/>
      <c r="ES843" s="7"/>
      <c r="ET843" s="7"/>
      <c r="EU843" s="7"/>
      <c r="EV843" s="7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7"/>
      <c r="FI843" s="7"/>
      <c r="FJ843" s="7"/>
      <c r="FK843" s="7"/>
      <c r="FL843" s="7"/>
      <c r="FM843" s="7"/>
      <c r="FN843" s="7"/>
      <c r="FO843" s="7"/>
      <c r="FP843" s="7"/>
      <c r="FQ843" s="7"/>
      <c r="FR843" s="7"/>
      <c r="FS843" s="7"/>
      <c r="FT843" s="7"/>
      <c r="FU843" s="7"/>
      <c r="FV843" s="7"/>
      <c r="FW843" s="7"/>
      <c r="FX843" s="10"/>
      <c r="FY843" s="10"/>
      <c r="FZ843" s="10"/>
      <c r="GA843" s="10"/>
      <c r="GB843" s="10"/>
      <c r="GC843" s="10"/>
      <c r="GD843" s="10"/>
      <c r="GE843" s="10"/>
      <c r="GF843" s="10"/>
      <c r="GG843" s="10"/>
      <c r="GH843" s="10"/>
      <c r="GI843" s="10"/>
      <c r="GJ843" s="10"/>
      <c r="GK843" s="10"/>
      <c r="GL843" s="10"/>
      <c r="GM843" s="10"/>
      <c r="GN843" s="10"/>
      <c r="GO843" s="10"/>
      <c r="GP843" s="10"/>
    </row>
    <row r="844" spans="1:198" ht="13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37"/>
      <c r="L844" s="7"/>
      <c r="M844" s="7"/>
      <c r="N844" s="7"/>
      <c r="O844" s="7"/>
      <c r="P844" s="7"/>
      <c r="Q844" s="7"/>
      <c r="R844" s="10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10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19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10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  <c r="ER844" s="7"/>
      <c r="ES844" s="7"/>
      <c r="ET844" s="7"/>
      <c r="EU844" s="7"/>
      <c r="EV844" s="7"/>
      <c r="EW844" s="7"/>
      <c r="EX844" s="7"/>
      <c r="EY844" s="7"/>
      <c r="EZ844" s="7"/>
      <c r="FA844" s="7"/>
      <c r="FB844" s="7"/>
      <c r="FC844" s="7"/>
      <c r="FD844" s="7"/>
      <c r="FE844" s="7"/>
      <c r="FF844" s="7"/>
      <c r="FG844" s="7"/>
      <c r="FH844" s="7"/>
      <c r="FI844" s="7"/>
      <c r="FJ844" s="7"/>
      <c r="FK844" s="7"/>
      <c r="FL844" s="7"/>
      <c r="FM844" s="7"/>
      <c r="FN844" s="7"/>
      <c r="FO844" s="7"/>
      <c r="FP844" s="7"/>
      <c r="FQ844" s="7"/>
      <c r="FR844" s="7"/>
      <c r="FS844" s="7"/>
      <c r="FT844" s="7"/>
      <c r="FU844" s="7"/>
      <c r="FV844" s="7"/>
      <c r="FW844" s="7"/>
      <c r="FX844" s="10"/>
      <c r="FY844" s="10"/>
      <c r="FZ844" s="10"/>
      <c r="GA844" s="10"/>
      <c r="GB844" s="10"/>
      <c r="GC844" s="10"/>
      <c r="GD844" s="10"/>
      <c r="GE844" s="10"/>
      <c r="GF844" s="10"/>
      <c r="GG844" s="10"/>
      <c r="GH844" s="10"/>
      <c r="GI844" s="10"/>
      <c r="GJ844" s="10"/>
      <c r="GK844" s="10"/>
      <c r="GL844" s="10"/>
      <c r="GM844" s="10"/>
      <c r="GN844" s="10"/>
      <c r="GO844" s="10"/>
      <c r="GP844" s="10"/>
    </row>
    <row r="845" spans="1:198" ht="13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37"/>
      <c r="L845" s="7"/>
      <c r="M845" s="7"/>
      <c r="N845" s="7"/>
      <c r="O845" s="7"/>
      <c r="P845" s="7"/>
      <c r="Q845" s="7"/>
      <c r="R845" s="10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10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19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10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  <c r="EQ845" s="7"/>
      <c r="ER845" s="7"/>
      <c r="ES845" s="7"/>
      <c r="ET845" s="7"/>
      <c r="EU845" s="7"/>
      <c r="EV845" s="7"/>
      <c r="EW845" s="7"/>
      <c r="EX845" s="7"/>
      <c r="EY845" s="7"/>
      <c r="EZ845" s="7"/>
      <c r="FA845" s="7"/>
      <c r="FB845" s="7"/>
      <c r="FC845" s="7"/>
      <c r="FD845" s="7"/>
      <c r="FE845" s="7"/>
      <c r="FF845" s="7"/>
      <c r="FG845" s="7"/>
      <c r="FH845" s="7"/>
      <c r="FI845" s="7"/>
      <c r="FJ845" s="7"/>
      <c r="FK845" s="7"/>
      <c r="FL845" s="7"/>
      <c r="FM845" s="7"/>
      <c r="FN845" s="7"/>
      <c r="FO845" s="7"/>
      <c r="FP845" s="7"/>
      <c r="FQ845" s="7"/>
      <c r="FR845" s="7"/>
      <c r="FS845" s="7"/>
      <c r="FT845" s="7"/>
      <c r="FU845" s="7"/>
      <c r="FV845" s="7"/>
      <c r="FW845" s="7"/>
      <c r="FX845" s="10"/>
      <c r="FY845" s="10"/>
      <c r="FZ845" s="10"/>
      <c r="GA845" s="10"/>
      <c r="GB845" s="10"/>
      <c r="GC845" s="10"/>
      <c r="GD845" s="10"/>
      <c r="GE845" s="10"/>
      <c r="GF845" s="10"/>
      <c r="GG845" s="10"/>
      <c r="GH845" s="10"/>
      <c r="GI845" s="10"/>
      <c r="GJ845" s="10"/>
      <c r="GK845" s="10"/>
      <c r="GL845" s="10"/>
      <c r="GM845" s="10"/>
      <c r="GN845" s="10"/>
      <c r="GO845" s="10"/>
      <c r="GP845" s="10"/>
    </row>
    <row r="846" spans="1:198" ht="13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37"/>
      <c r="L846" s="7"/>
      <c r="M846" s="7"/>
      <c r="N846" s="7"/>
      <c r="O846" s="7"/>
      <c r="P846" s="7"/>
      <c r="Q846" s="7"/>
      <c r="R846" s="10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10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19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10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  <c r="EQ846" s="7"/>
      <c r="ER846" s="7"/>
      <c r="ES846" s="7"/>
      <c r="ET846" s="7"/>
      <c r="EU846" s="7"/>
      <c r="EV846" s="7"/>
      <c r="EW846" s="7"/>
      <c r="EX846" s="7"/>
      <c r="EY846" s="7"/>
      <c r="EZ846" s="7"/>
      <c r="FA846" s="7"/>
      <c r="FB846" s="7"/>
      <c r="FC846" s="7"/>
      <c r="FD846" s="7"/>
      <c r="FE846" s="7"/>
      <c r="FF846" s="7"/>
      <c r="FG846" s="7"/>
      <c r="FH846" s="7"/>
      <c r="FI846" s="7"/>
      <c r="FJ846" s="7"/>
      <c r="FK846" s="7"/>
      <c r="FL846" s="7"/>
      <c r="FM846" s="7"/>
      <c r="FN846" s="7"/>
      <c r="FO846" s="7"/>
      <c r="FP846" s="7"/>
      <c r="FQ846" s="7"/>
      <c r="FR846" s="7"/>
      <c r="FS846" s="7"/>
      <c r="FT846" s="7"/>
      <c r="FU846" s="7"/>
      <c r="FV846" s="7"/>
      <c r="FW846" s="7"/>
      <c r="FX846" s="10"/>
      <c r="FY846" s="10"/>
      <c r="FZ846" s="10"/>
      <c r="GA846" s="10"/>
      <c r="GB846" s="10"/>
      <c r="GC846" s="10"/>
      <c r="GD846" s="10"/>
      <c r="GE846" s="10"/>
      <c r="GF846" s="10"/>
      <c r="GG846" s="10"/>
      <c r="GH846" s="10"/>
      <c r="GI846" s="10"/>
      <c r="GJ846" s="10"/>
      <c r="GK846" s="10"/>
      <c r="GL846" s="10"/>
      <c r="GM846" s="10"/>
      <c r="GN846" s="10"/>
      <c r="GO846" s="10"/>
      <c r="GP846" s="10"/>
    </row>
    <row r="847" spans="1:198" ht="13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37"/>
      <c r="L847" s="7"/>
      <c r="M847" s="7"/>
      <c r="N847" s="7"/>
      <c r="O847" s="7"/>
      <c r="P847" s="7"/>
      <c r="Q847" s="7"/>
      <c r="R847" s="10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10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19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10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  <c r="FS847" s="7"/>
      <c r="FT847" s="7"/>
      <c r="FU847" s="7"/>
      <c r="FV847" s="7"/>
      <c r="FW847" s="7"/>
      <c r="FX847" s="10"/>
      <c r="FY847" s="10"/>
      <c r="FZ847" s="10"/>
      <c r="GA847" s="10"/>
      <c r="GB847" s="10"/>
      <c r="GC847" s="10"/>
      <c r="GD847" s="10"/>
      <c r="GE847" s="10"/>
      <c r="GF847" s="10"/>
      <c r="GG847" s="10"/>
      <c r="GH847" s="10"/>
      <c r="GI847" s="10"/>
      <c r="GJ847" s="10"/>
      <c r="GK847" s="10"/>
      <c r="GL847" s="10"/>
      <c r="GM847" s="10"/>
      <c r="GN847" s="10"/>
      <c r="GO847" s="10"/>
      <c r="GP847" s="10"/>
    </row>
    <row r="848" spans="1:198" ht="13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37"/>
      <c r="L848" s="7"/>
      <c r="M848" s="7"/>
      <c r="N848" s="7"/>
      <c r="O848" s="7"/>
      <c r="P848" s="7"/>
      <c r="Q848" s="7"/>
      <c r="R848" s="10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10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19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10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  <c r="ER848" s="7"/>
      <c r="ES848" s="7"/>
      <c r="ET848" s="7"/>
      <c r="EU848" s="7"/>
      <c r="EV848" s="7"/>
      <c r="EW848" s="7"/>
      <c r="EX848" s="7"/>
      <c r="EY848" s="7"/>
      <c r="EZ848" s="7"/>
      <c r="FA848" s="7"/>
      <c r="FB848" s="7"/>
      <c r="FC848" s="7"/>
      <c r="FD848" s="7"/>
      <c r="FE848" s="7"/>
      <c r="FF848" s="7"/>
      <c r="FG848" s="7"/>
      <c r="FH848" s="7"/>
      <c r="FI848" s="7"/>
      <c r="FJ848" s="7"/>
      <c r="FK848" s="7"/>
      <c r="FL848" s="7"/>
      <c r="FM848" s="7"/>
      <c r="FN848" s="7"/>
      <c r="FO848" s="7"/>
      <c r="FP848" s="7"/>
      <c r="FQ848" s="7"/>
      <c r="FR848" s="7"/>
      <c r="FS848" s="7"/>
      <c r="FT848" s="7"/>
      <c r="FU848" s="7"/>
      <c r="FV848" s="7"/>
      <c r="FW848" s="7"/>
      <c r="FX848" s="10"/>
      <c r="FY848" s="10"/>
      <c r="FZ848" s="10"/>
      <c r="GA848" s="10"/>
      <c r="GB848" s="10"/>
      <c r="GC848" s="10"/>
      <c r="GD848" s="10"/>
      <c r="GE848" s="10"/>
      <c r="GF848" s="10"/>
      <c r="GG848" s="10"/>
      <c r="GH848" s="10"/>
      <c r="GI848" s="10"/>
      <c r="GJ848" s="10"/>
      <c r="GK848" s="10"/>
      <c r="GL848" s="10"/>
      <c r="GM848" s="10"/>
      <c r="GN848" s="10"/>
      <c r="GO848" s="10"/>
      <c r="GP848" s="10"/>
    </row>
    <row r="849" spans="1:198" ht="13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37"/>
      <c r="L849" s="7"/>
      <c r="M849" s="7"/>
      <c r="N849" s="7"/>
      <c r="O849" s="7"/>
      <c r="P849" s="7"/>
      <c r="Q849" s="7"/>
      <c r="R849" s="10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10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19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10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  <c r="ER849" s="7"/>
      <c r="ES849" s="7"/>
      <c r="ET849" s="7"/>
      <c r="EU849" s="7"/>
      <c r="EV849" s="7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7"/>
      <c r="FI849" s="7"/>
      <c r="FJ849" s="7"/>
      <c r="FK849" s="7"/>
      <c r="FL849" s="7"/>
      <c r="FM849" s="7"/>
      <c r="FN849" s="7"/>
      <c r="FO849" s="7"/>
      <c r="FP849" s="7"/>
      <c r="FQ849" s="7"/>
      <c r="FR849" s="7"/>
      <c r="FS849" s="7"/>
      <c r="FT849" s="7"/>
      <c r="FU849" s="7"/>
      <c r="FV849" s="7"/>
      <c r="FW849" s="7"/>
      <c r="FX849" s="10"/>
      <c r="FY849" s="10"/>
      <c r="FZ849" s="10"/>
      <c r="GA849" s="10"/>
      <c r="GB849" s="10"/>
      <c r="GC849" s="10"/>
      <c r="GD849" s="10"/>
      <c r="GE849" s="10"/>
      <c r="GF849" s="10"/>
      <c r="GG849" s="10"/>
      <c r="GH849" s="10"/>
      <c r="GI849" s="10"/>
      <c r="GJ849" s="10"/>
      <c r="GK849" s="10"/>
      <c r="GL849" s="10"/>
      <c r="GM849" s="10"/>
      <c r="GN849" s="10"/>
      <c r="GO849" s="10"/>
      <c r="GP849" s="10"/>
    </row>
    <row r="850" spans="1:198" ht="13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37"/>
      <c r="L850" s="7"/>
      <c r="M850" s="7"/>
      <c r="N850" s="7"/>
      <c r="O850" s="7"/>
      <c r="P850" s="7"/>
      <c r="Q850" s="7"/>
      <c r="R850" s="10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10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19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10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  <c r="ER850" s="7"/>
      <c r="ES850" s="7"/>
      <c r="ET850" s="7"/>
      <c r="EU850" s="7"/>
      <c r="EV850" s="7"/>
      <c r="EW850" s="7"/>
      <c r="EX850" s="7"/>
      <c r="EY850" s="7"/>
      <c r="EZ850" s="7"/>
      <c r="FA850" s="7"/>
      <c r="FB850" s="7"/>
      <c r="FC850" s="7"/>
      <c r="FD850" s="7"/>
      <c r="FE850" s="7"/>
      <c r="FF850" s="7"/>
      <c r="FG850" s="7"/>
      <c r="FH850" s="7"/>
      <c r="FI850" s="7"/>
      <c r="FJ850" s="7"/>
      <c r="FK850" s="7"/>
      <c r="FL850" s="7"/>
      <c r="FM850" s="7"/>
      <c r="FN850" s="7"/>
      <c r="FO850" s="7"/>
      <c r="FP850" s="7"/>
      <c r="FQ850" s="7"/>
      <c r="FR850" s="7"/>
      <c r="FS850" s="7"/>
      <c r="FT850" s="7"/>
      <c r="FU850" s="7"/>
      <c r="FV850" s="7"/>
      <c r="FW850" s="7"/>
      <c r="FX850" s="10"/>
      <c r="FY850" s="10"/>
      <c r="FZ850" s="10"/>
      <c r="GA850" s="10"/>
      <c r="GB850" s="10"/>
      <c r="GC850" s="10"/>
      <c r="GD850" s="10"/>
      <c r="GE850" s="10"/>
      <c r="GF850" s="10"/>
      <c r="GG850" s="10"/>
      <c r="GH850" s="10"/>
      <c r="GI850" s="10"/>
      <c r="GJ850" s="10"/>
      <c r="GK850" s="10"/>
      <c r="GL850" s="10"/>
      <c r="GM850" s="10"/>
      <c r="GN850" s="10"/>
      <c r="GO850" s="10"/>
      <c r="GP850" s="10"/>
    </row>
    <row r="851" spans="1:198" ht="13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37"/>
      <c r="L851" s="7"/>
      <c r="M851" s="7"/>
      <c r="N851" s="7"/>
      <c r="O851" s="7"/>
      <c r="P851" s="7"/>
      <c r="Q851" s="7"/>
      <c r="R851" s="10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10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19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10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  <c r="ER851" s="7"/>
      <c r="ES851" s="7"/>
      <c r="ET851" s="7"/>
      <c r="EU851" s="7"/>
      <c r="EV851" s="7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7"/>
      <c r="FI851" s="7"/>
      <c r="FJ851" s="7"/>
      <c r="FK851" s="7"/>
      <c r="FL851" s="7"/>
      <c r="FM851" s="7"/>
      <c r="FN851" s="7"/>
      <c r="FO851" s="7"/>
      <c r="FP851" s="7"/>
      <c r="FQ851" s="7"/>
      <c r="FR851" s="7"/>
      <c r="FS851" s="7"/>
      <c r="FT851" s="7"/>
      <c r="FU851" s="7"/>
      <c r="FV851" s="7"/>
      <c r="FW851" s="7"/>
      <c r="FX851" s="10"/>
      <c r="FY851" s="10"/>
      <c r="FZ851" s="10"/>
      <c r="GA851" s="10"/>
      <c r="GB851" s="10"/>
      <c r="GC851" s="10"/>
      <c r="GD851" s="10"/>
      <c r="GE851" s="10"/>
      <c r="GF851" s="10"/>
      <c r="GG851" s="10"/>
      <c r="GH851" s="10"/>
      <c r="GI851" s="10"/>
      <c r="GJ851" s="10"/>
      <c r="GK851" s="10"/>
      <c r="GL851" s="10"/>
      <c r="GM851" s="10"/>
      <c r="GN851" s="10"/>
      <c r="GO851" s="10"/>
      <c r="GP851" s="10"/>
    </row>
    <row r="852" spans="1:198" ht="13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37"/>
      <c r="L852" s="7"/>
      <c r="M852" s="7"/>
      <c r="N852" s="7"/>
      <c r="O852" s="7"/>
      <c r="P852" s="7"/>
      <c r="Q852" s="7"/>
      <c r="R852" s="10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10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19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10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  <c r="ER852" s="7"/>
      <c r="ES852" s="7"/>
      <c r="ET852" s="7"/>
      <c r="EU852" s="7"/>
      <c r="EV852" s="7"/>
      <c r="EW852" s="7"/>
      <c r="EX852" s="7"/>
      <c r="EY852" s="7"/>
      <c r="EZ852" s="7"/>
      <c r="FA852" s="7"/>
      <c r="FB852" s="7"/>
      <c r="FC852" s="7"/>
      <c r="FD852" s="7"/>
      <c r="FE852" s="7"/>
      <c r="FF852" s="7"/>
      <c r="FG852" s="7"/>
      <c r="FH852" s="7"/>
      <c r="FI852" s="7"/>
      <c r="FJ852" s="7"/>
      <c r="FK852" s="7"/>
      <c r="FL852" s="7"/>
      <c r="FM852" s="7"/>
      <c r="FN852" s="7"/>
      <c r="FO852" s="7"/>
      <c r="FP852" s="7"/>
      <c r="FQ852" s="7"/>
      <c r="FR852" s="7"/>
      <c r="FS852" s="7"/>
      <c r="FT852" s="7"/>
      <c r="FU852" s="7"/>
      <c r="FV852" s="7"/>
      <c r="FW852" s="7"/>
      <c r="FX852" s="10"/>
      <c r="FY852" s="10"/>
      <c r="FZ852" s="10"/>
      <c r="GA852" s="10"/>
      <c r="GB852" s="10"/>
      <c r="GC852" s="10"/>
      <c r="GD852" s="10"/>
      <c r="GE852" s="10"/>
      <c r="GF852" s="10"/>
      <c r="GG852" s="10"/>
      <c r="GH852" s="10"/>
      <c r="GI852" s="10"/>
      <c r="GJ852" s="10"/>
      <c r="GK852" s="10"/>
      <c r="GL852" s="10"/>
      <c r="GM852" s="10"/>
      <c r="GN852" s="10"/>
      <c r="GO852" s="10"/>
      <c r="GP852" s="10"/>
    </row>
    <row r="853" spans="1:198" ht="13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37"/>
      <c r="L853" s="7"/>
      <c r="M853" s="7"/>
      <c r="N853" s="7"/>
      <c r="O853" s="7"/>
      <c r="P853" s="7"/>
      <c r="Q853" s="7"/>
      <c r="R853" s="10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10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19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10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  <c r="ER853" s="7"/>
      <c r="ES853" s="7"/>
      <c r="ET853" s="7"/>
      <c r="EU853" s="7"/>
      <c r="EV853" s="7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7"/>
      <c r="FI853" s="7"/>
      <c r="FJ853" s="7"/>
      <c r="FK853" s="7"/>
      <c r="FL853" s="7"/>
      <c r="FM853" s="7"/>
      <c r="FN853" s="7"/>
      <c r="FO853" s="7"/>
      <c r="FP853" s="7"/>
      <c r="FQ853" s="7"/>
      <c r="FR853" s="7"/>
      <c r="FS853" s="7"/>
      <c r="FT853" s="7"/>
      <c r="FU853" s="7"/>
      <c r="FV853" s="7"/>
      <c r="FW853" s="7"/>
      <c r="FX853" s="10"/>
      <c r="FY853" s="10"/>
      <c r="FZ853" s="10"/>
      <c r="GA853" s="10"/>
      <c r="GB853" s="10"/>
      <c r="GC853" s="10"/>
      <c r="GD853" s="10"/>
      <c r="GE853" s="10"/>
      <c r="GF853" s="10"/>
      <c r="GG853" s="10"/>
      <c r="GH853" s="10"/>
      <c r="GI853" s="10"/>
      <c r="GJ853" s="10"/>
      <c r="GK853" s="10"/>
      <c r="GL853" s="10"/>
      <c r="GM853" s="10"/>
      <c r="GN853" s="10"/>
      <c r="GO853" s="10"/>
      <c r="GP853" s="10"/>
    </row>
    <row r="854" spans="1:198" ht="13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37"/>
      <c r="L854" s="7"/>
      <c r="M854" s="7"/>
      <c r="N854" s="7"/>
      <c r="O854" s="7"/>
      <c r="P854" s="7"/>
      <c r="Q854" s="7"/>
      <c r="R854" s="10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10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19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10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  <c r="ER854" s="7"/>
      <c r="ES854" s="7"/>
      <c r="ET854" s="7"/>
      <c r="EU854" s="7"/>
      <c r="EV854" s="7"/>
      <c r="EW854" s="7"/>
      <c r="EX854" s="7"/>
      <c r="EY854" s="7"/>
      <c r="EZ854" s="7"/>
      <c r="FA854" s="7"/>
      <c r="FB854" s="7"/>
      <c r="FC854" s="7"/>
      <c r="FD854" s="7"/>
      <c r="FE854" s="7"/>
      <c r="FF854" s="7"/>
      <c r="FG854" s="7"/>
      <c r="FH854" s="7"/>
      <c r="FI854" s="7"/>
      <c r="FJ854" s="7"/>
      <c r="FK854" s="7"/>
      <c r="FL854" s="7"/>
      <c r="FM854" s="7"/>
      <c r="FN854" s="7"/>
      <c r="FO854" s="7"/>
      <c r="FP854" s="7"/>
      <c r="FQ854" s="7"/>
      <c r="FR854" s="7"/>
      <c r="FS854" s="7"/>
      <c r="FT854" s="7"/>
      <c r="FU854" s="7"/>
      <c r="FV854" s="7"/>
      <c r="FW854" s="7"/>
      <c r="FX854" s="10"/>
      <c r="FY854" s="10"/>
      <c r="FZ854" s="10"/>
      <c r="GA854" s="10"/>
      <c r="GB854" s="10"/>
      <c r="GC854" s="10"/>
      <c r="GD854" s="10"/>
      <c r="GE854" s="10"/>
      <c r="GF854" s="10"/>
      <c r="GG854" s="10"/>
      <c r="GH854" s="10"/>
      <c r="GI854" s="10"/>
      <c r="GJ854" s="10"/>
      <c r="GK854" s="10"/>
      <c r="GL854" s="10"/>
      <c r="GM854" s="10"/>
      <c r="GN854" s="10"/>
      <c r="GO854" s="10"/>
      <c r="GP854" s="10"/>
    </row>
    <row r="855" spans="1:198" ht="13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37"/>
      <c r="L855" s="7"/>
      <c r="M855" s="7"/>
      <c r="N855" s="7"/>
      <c r="O855" s="7"/>
      <c r="P855" s="7"/>
      <c r="Q855" s="7"/>
      <c r="R855" s="10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10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19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10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  <c r="ER855" s="7"/>
      <c r="ES855" s="7"/>
      <c r="ET855" s="7"/>
      <c r="EU855" s="7"/>
      <c r="EV855" s="7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7"/>
      <c r="FI855" s="7"/>
      <c r="FJ855" s="7"/>
      <c r="FK855" s="7"/>
      <c r="FL855" s="7"/>
      <c r="FM855" s="7"/>
      <c r="FN855" s="7"/>
      <c r="FO855" s="7"/>
      <c r="FP855" s="7"/>
      <c r="FQ855" s="7"/>
      <c r="FR855" s="7"/>
      <c r="FS855" s="7"/>
      <c r="FT855" s="7"/>
      <c r="FU855" s="7"/>
      <c r="FV855" s="7"/>
      <c r="FW855" s="7"/>
      <c r="FX855" s="10"/>
      <c r="FY855" s="10"/>
      <c r="FZ855" s="10"/>
      <c r="GA855" s="10"/>
      <c r="GB855" s="10"/>
      <c r="GC855" s="10"/>
      <c r="GD855" s="10"/>
      <c r="GE855" s="10"/>
      <c r="GF855" s="10"/>
      <c r="GG855" s="10"/>
      <c r="GH855" s="10"/>
      <c r="GI855" s="10"/>
      <c r="GJ855" s="10"/>
      <c r="GK855" s="10"/>
      <c r="GL855" s="10"/>
      <c r="GM855" s="10"/>
      <c r="GN855" s="10"/>
      <c r="GO855" s="10"/>
      <c r="GP855" s="10"/>
    </row>
    <row r="856" spans="1:198" ht="13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37"/>
      <c r="L856" s="7"/>
      <c r="M856" s="7"/>
      <c r="N856" s="7"/>
      <c r="O856" s="7"/>
      <c r="P856" s="7"/>
      <c r="Q856" s="7"/>
      <c r="R856" s="10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10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19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10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  <c r="ER856" s="7"/>
      <c r="ES856" s="7"/>
      <c r="ET856" s="7"/>
      <c r="EU856" s="7"/>
      <c r="EV856" s="7"/>
      <c r="EW856" s="7"/>
      <c r="EX856" s="7"/>
      <c r="EY856" s="7"/>
      <c r="EZ856" s="7"/>
      <c r="FA856" s="7"/>
      <c r="FB856" s="7"/>
      <c r="FC856" s="7"/>
      <c r="FD856" s="7"/>
      <c r="FE856" s="7"/>
      <c r="FF856" s="7"/>
      <c r="FG856" s="7"/>
      <c r="FH856" s="7"/>
      <c r="FI856" s="7"/>
      <c r="FJ856" s="7"/>
      <c r="FK856" s="7"/>
      <c r="FL856" s="7"/>
      <c r="FM856" s="7"/>
      <c r="FN856" s="7"/>
      <c r="FO856" s="7"/>
      <c r="FP856" s="7"/>
      <c r="FQ856" s="7"/>
      <c r="FR856" s="7"/>
      <c r="FS856" s="7"/>
      <c r="FT856" s="7"/>
      <c r="FU856" s="7"/>
      <c r="FV856" s="7"/>
      <c r="FW856" s="7"/>
      <c r="FX856" s="10"/>
      <c r="FY856" s="10"/>
      <c r="FZ856" s="10"/>
      <c r="GA856" s="10"/>
      <c r="GB856" s="10"/>
      <c r="GC856" s="10"/>
      <c r="GD856" s="10"/>
      <c r="GE856" s="10"/>
      <c r="GF856" s="10"/>
      <c r="GG856" s="10"/>
      <c r="GH856" s="10"/>
      <c r="GI856" s="10"/>
      <c r="GJ856" s="10"/>
      <c r="GK856" s="10"/>
      <c r="GL856" s="10"/>
      <c r="GM856" s="10"/>
      <c r="GN856" s="10"/>
      <c r="GO856" s="10"/>
      <c r="GP856" s="10"/>
    </row>
    <row r="857" spans="1:198" ht="13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37"/>
      <c r="L857" s="7"/>
      <c r="M857" s="7"/>
      <c r="N857" s="7"/>
      <c r="O857" s="7"/>
      <c r="P857" s="7"/>
      <c r="Q857" s="7"/>
      <c r="R857" s="10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10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19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10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  <c r="EQ857" s="7"/>
      <c r="ER857" s="7"/>
      <c r="ES857" s="7"/>
      <c r="ET857" s="7"/>
      <c r="EU857" s="7"/>
      <c r="EV857" s="7"/>
      <c r="EW857" s="7"/>
      <c r="EX857" s="7"/>
      <c r="EY857" s="7"/>
      <c r="EZ857" s="7"/>
      <c r="FA857" s="7"/>
      <c r="FB857" s="7"/>
      <c r="FC857" s="7"/>
      <c r="FD857" s="7"/>
      <c r="FE857" s="7"/>
      <c r="FF857" s="7"/>
      <c r="FG857" s="7"/>
      <c r="FH857" s="7"/>
      <c r="FI857" s="7"/>
      <c r="FJ857" s="7"/>
      <c r="FK857" s="7"/>
      <c r="FL857" s="7"/>
      <c r="FM857" s="7"/>
      <c r="FN857" s="7"/>
      <c r="FO857" s="7"/>
      <c r="FP857" s="7"/>
      <c r="FQ857" s="7"/>
      <c r="FR857" s="7"/>
      <c r="FS857" s="7"/>
      <c r="FT857" s="7"/>
      <c r="FU857" s="7"/>
      <c r="FV857" s="7"/>
      <c r="FW857" s="7"/>
      <c r="FX857" s="10"/>
      <c r="FY857" s="10"/>
      <c r="FZ857" s="10"/>
      <c r="GA857" s="10"/>
      <c r="GB857" s="10"/>
      <c r="GC857" s="10"/>
      <c r="GD857" s="10"/>
      <c r="GE857" s="10"/>
      <c r="GF857" s="10"/>
      <c r="GG857" s="10"/>
      <c r="GH857" s="10"/>
      <c r="GI857" s="10"/>
      <c r="GJ857" s="10"/>
      <c r="GK857" s="10"/>
      <c r="GL857" s="10"/>
      <c r="GM857" s="10"/>
      <c r="GN857" s="10"/>
      <c r="GO857" s="10"/>
      <c r="GP857" s="10"/>
    </row>
    <row r="858" spans="1:198" ht="13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37"/>
      <c r="L858" s="7"/>
      <c r="M858" s="7"/>
      <c r="N858" s="7"/>
      <c r="O858" s="7"/>
      <c r="P858" s="7"/>
      <c r="Q858" s="7"/>
      <c r="R858" s="10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10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19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10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7"/>
      <c r="EZ858" s="7"/>
      <c r="FA858" s="7"/>
      <c r="FB858" s="7"/>
      <c r="FC858" s="7"/>
      <c r="FD858" s="7"/>
      <c r="FE858" s="7"/>
      <c r="FF858" s="7"/>
      <c r="FG858" s="7"/>
      <c r="FH858" s="7"/>
      <c r="FI858" s="7"/>
      <c r="FJ858" s="7"/>
      <c r="FK858" s="7"/>
      <c r="FL858" s="7"/>
      <c r="FM858" s="7"/>
      <c r="FN858" s="7"/>
      <c r="FO858" s="7"/>
      <c r="FP858" s="7"/>
      <c r="FQ858" s="7"/>
      <c r="FR858" s="7"/>
      <c r="FS858" s="7"/>
      <c r="FT858" s="7"/>
      <c r="FU858" s="7"/>
      <c r="FV858" s="7"/>
      <c r="FW858" s="7"/>
      <c r="FX858" s="10"/>
      <c r="FY858" s="10"/>
      <c r="FZ858" s="10"/>
      <c r="GA858" s="10"/>
      <c r="GB858" s="10"/>
      <c r="GC858" s="10"/>
      <c r="GD858" s="10"/>
      <c r="GE858" s="10"/>
      <c r="GF858" s="10"/>
      <c r="GG858" s="10"/>
      <c r="GH858" s="10"/>
      <c r="GI858" s="10"/>
      <c r="GJ858" s="10"/>
      <c r="GK858" s="10"/>
      <c r="GL858" s="10"/>
      <c r="GM858" s="10"/>
      <c r="GN858" s="10"/>
      <c r="GO858" s="10"/>
      <c r="GP858" s="10"/>
    </row>
    <row r="859" spans="1:198" ht="13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37"/>
      <c r="L859" s="7"/>
      <c r="M859" s="7"/>
      <c r="N859" s="7"/>
      <c r="O859" s="7"/>
      <c r="P859" s="7"/>
      <c r="Q859" s="7"/>
      <c r="R859" s="10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10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19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10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  <c r="ER859" s="7"/>
      <c r="ES859" s="7"/>
      <c r="ET859" s="7"/>
      <c r="EU859" s="7"/>
      <c r="EV859" s="7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7"/>
      <c r="FI859" s="7"/>
      <c r="FJ859" s="7"/>
      <c r="FK859" s="7"/>
      <c r="FL859" s="7"/>
      <c r="FM859" s="7"/>
      <c r="FN859" s="7"/>
      <c r="FO859" s="7"/>
      <c r="FP859" s="7"/>
      <c r="FQ859" s="7"/>
      <c r="FR859" s="7"/>
      <c r="FS859" s="7"/>
      <c r="FT859" s="7"/>
      <c r="FU859" s="7"/>
      <c r="FV859" s="7"/>
      <c r="FW859" s="7"/>
      <c r="FX859" s="10"/>
      <c r="FY859" s="10"/>
      <c r="FZ859" s="10"/>
      <c r="GA859" s="10"/>
      <c r="GB859" s="10"/>
      <c r="GC859" s="10"/>
      <c r="GD859" s="10"/>
      <c r="GE859" s="10"/>
      <c r="GF859" s="10"/>
      <c r="GG859" s="10"/>
      <c r="GH859" s="10"/>
      <c r="GI859" s="10"/>
      <c r="GJ859" s="10"/>
      <c r="GK859" s="10"/>
      <c r="GL859" s="10"/>
      <c r="GM859" s="10"/>
      <c r="GN859" s="10"/>
      <c r="GO859" s="10"/>
      <c r="GP859" s="10"/>
    </row>
    <row r="860" spans="1:198" ht="13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37"/>
      <c r="L860" s="7"/>
      <c r="M860" s="7"/>
      <c r="N860" s="7"/>
      <c r="O860" s="7"/>
      <c r="P860" s="7"/>
      <c r="Q860" s="7"/>
      <c r="R860" s="10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10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19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10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7"/>
      <c r="FI860" s="7"/>
      <c r="FJ860" s="7"/>
      <c r="FK860" s="7"/>
      <c r="FL860" s="7"/>
      <c r="FM860" s="7"/>
      <c r="FN860" s="7"/>
      <c r="FO860" s="7"/>
      <c r="FP860" s="7"/>
      <c r="FQ860" s="7"/>
      <c r="FR860" s="7"/>
      <c r="FS860" s="7"/>
      <c r="FT860" s="7"/>
      <c r="FU860" s="7"/>
      <c r="FV860" s="7"/>
      <c r="FW860" s="7"/>
      <c r="FX860" s="10"/>
      <c r="FY860" s="10"/>
      <c r="FZ860" s="10"/>
      <c r="GA860" s="10"/>
      <c r="GB860" s="10"/>
      <c r="GC860" s="10"/>
      <c r="GD860" s="10"/>
      <c r="GE860" s="10"/>
      <c r="GF860" s="10"/>
      <c r="GG860" s="10"/>
      <c r="GH860" s="10"/>
      <c r="GI860" s="10"/>
      <c r="GJ860" s="10"/>
      <c r="GK860" s="10"/>
      <c r="GL860" s="10"/>
      <c r="GM860" s="10"/>
      <c r="GN860" s="10"/>
      <c r="GO860" s="10"/>
      <c r="GP860" s="10"/>
    </row>
    <row r="861" spans="1:198" ht="13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37"/>
      <c r="L861" s="7"/>
      <c r="M861" s="7"/>
      <c r="N861" s="7"/>
      <c r="O861" s="7"/>
      <c r="P861" s="7"/>
      <c r="Q861" s="7"/>
      <c r="R861" s="10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10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19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10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  <c r="ER861" s="7"/>
      <c r="ES861" s="7"/>
      <c r="ET861" s="7"/>
      <c r="EU861" s="7"/>
      <c r="EV861" s="7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7"/>
      <c r="FI861" s="7"/>
      <c r="FJ861" s="7"/>
      <c r="FK861" s="7"/>
      <c r="FL861" s="7"/>
      <c r="FM861" s="7"/>
      <c r="FN861" s="7"/>
      <c r="FO861" s="7"/>
      <c r="FP861" s="7"/>
      <c r="FQ861" s="7"/>
      <c r="FR861" s="7"/>
      <c r="FS861" s="7"/>
      <c r="FT861" s="7"/>
      <c r="FU861" s="7"/>
      <c r="FV861" s="7"/>
      <c r="FW861" s="7"/>
      <c r="FX861" s="10"/>
      <c r="FY861" s="10"/>
      <c r="FZ861" s="10"/>
      <c r="GA861" s="10"/>
      <c r="GB861" s="10"/>
      <c r="GC861" s="10"/>
      <c r="GD861" s="10"/>
      <c r="GE861" s="10"/>
      <c r="GF861" s="10"/>
      <c r="GG861" s="10"/>
      <c r="GH861" s="10"/>
      <c r="GI861" s="10"/>
      <c r="GJ861" s="10"/>
      <c r="GK861" s="10"/>
      <c r="GL861" s="10"/>
      <c r="GM861" s="10"/>
      <c r="GN861" s="10"/>
      <c r="GO861" s="10"/>
      <c r="GP861" s="10"/>
    </row>
    <row r="862" spans="1:198" ht="13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37"/>
      <c r="L862" s="7"/>
      <c r="M862" s="7"/>
      <c r="N862" s="7"/>
      <c r="O862" s="7"/>
      <c r="P862" s="7"/>
      <c r="Q862" s="7"/>
      <c r="R862" s="10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10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19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10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7"/>
      <c r="FI862" s="7"/>
      <c r="FJ862" s="7"/>
      <c r="FK862" s="7"/>
      <c r="FL862" s="7"/>
      <c r="FM862" s="7"/>
      <c r="FN862" s="7"/>
      <c r="FO862" s="7"/>
      <c r="FP862" s="7"/>
      <c r="FQ862" s="7"/>
      <c r="FR862" s="7"/>
      <c r="FS862" s="7"/>
      <c r="FT862" s="7"/>
      <c r="FU862" s="7"/>
      <c r="FV862" s="7"/>
      <c r="FW862" s="7"/>
      <c r="FX862" s="10"/>
      <c r="FY862" s="10"/>
      <c r="FZ862" s="10"/>
      <c r="GA862" s="10"/>
      <c r="GB862" s="10"/>
      <c r="GC862" s="10"/>
      <c r="GD862" s="10"/>
      <c r="GE862" s="10"/>
      <c r="GF862" s="10"/>
      <c r="GG862" s="10"/>
      <c r="GH862" s="10"/>
      <c r="GI862" s="10"/>
      <c r="GJ862" s="10"/>
      <c r="GK862" s="10"/>
      <c r="GL862" s="10"/>
      <c r="GM862" s="10"/>
      <c r="GN862" s="10"/>
      <c r="GO862" s="10"/>
      <c r="GP862" s="10"/>
    </row>
    <row r="863" spans="1:198" ht="13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37"/>
      <c r="L863" s="7"/>
      <c r="M863" s="7"/>
      <c r="N863" s="7"/>
      <c r="O863" s="7"/>
      <c r="P863" s="7"/>
      <c r="Q863" s="7"/>
      <c r="R863" s="10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10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19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10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  <c r="EQ863" s="7"/>
      <c r="ER863" s="7"/>
      <c r="ES863" s="7"/>
      <c r="ET863" s="7"/>
      <c r="EU863" s="7"/>
      <c r="EV863" s="7"/>
      <c r="EW863" s="7"/>
      <c r="EX863" s="7"/>
      <c r="EY863" s="7"/>
      <c r="EZ863" s="7"/>
      <c r="FA863" s="7"/>
      <c r="FB863" s="7"/>
      <c r="FC863" s="7"/>
      <c r="FD863" s="7"/>
      <c r="FE863" s="7"/>
      <c r="FF863" s="7"/>
      <c r="FG863" s="7"/>
      <c r="FH863" s="7"/>
      <c r="FI863" s="7"/>
      <c r="FJ863" s="7"/>
      <c r="FK863" s="7"/>
      <c r="FL863" s="7"/>
      <c r="FM863" s="7"/>
      <c r="FN863" s="7"/>
      <c r="FO863" s="7"/>
      <c r="FP863" s="7"/>
      <c r="FQ863" s="7"/>
      <c r="FR863" s="7"/>
      <c r="FS863" s="7"/>
      <c r="FT863" s="7"/>
      <c r="FU863" s="7"/>
      <c r="FV863" s="7"/>
      <c r="FW863" s="7"/>
      <c r="FX863" s="10"/>
      <c r="FY863" s="10"/>
      <c r="FZ863" s="10"/>
      <c r="GA863" s="10"/>
      <c r="GB863" s="10"/>
      <c r="GC863" s="10"/>
      <c r="GD863" s="10"/>
      <c r="GE863" s="10"/>
      <c r="GF863" s="10"/>
      <c r="GG863" s="10"/>
      <c r="GH863" s="10"/>
      <c r="GI863" s="10"/>
      <c r="GJ863" s="10"/>
      <c r="GK863" s="10"/>
      <c r="GL863" s="10"/>
      <c r="GM863" s="10"/>
      <c r="GN863" s="10"/>
      <c r="GO863" s="10"/>
      <c r="GP863" s="10"/>
    </row>
    <row r="864" spans="1:198" ht="13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37"/>
      <c r="L864" s="7"/>
      <c r="M864" s="7"/>
      <c r="N864" s="7"/>
      <c r="O864" s="7"/>
      <c r="P864" s="7"/>
      <c r="Q864" s="7"/>
      <c r="R864" s="10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10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19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10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  <c r="EQ864" s="7"/>
      <c r="ER864" s="7"/>
      <c r="ES864" s="7"/>
      <c r="ET864" s="7"/>
      <c r="EU864" s="7"/>
      <c r="EV864" s="7"/>
      <c r="EW864" s="7"/>
      <c r="EX864" s="7"/>
      <c r="EY864" s="7"/>
      <c r="EZ864" s="7"/>
      <c r="FA864" s="7"/>
      <c r="FB864" s="7"/>
      <c r="FC864" s="7"/>
      <c r="FD864" s="7"/>
      <c r="FE864" s="7"/>
      <c r="FF864" s="7"/>
      <c r="FG864" s="7"/>
      <c r="FH864" s="7"/>
      <c r="FI864" s="7"/>
      <c r="FJ864" s="7"/>
      <c r="FK864" s="7"/>
      <c r="FL864" s="7"/>
      <c r="FM864" s="7"/>
      <c r="FN864" s="7"/>
      <c r="FO864" s="7"/>
      <c r="FP864" s="7"/>
      <c r="FQ864" s="7"/>
      <c r="FR864" s="7"/>
      <c r="FS864" s="7"/>
      <c r="FT864" s="7"/>
      <c r="FU864" s="7"/>
      <c r="FV864" s="7"/>
      <c r="FW864" s="7"/>
      <c r="FX864" s="10"/>
      <c r="FY864" s="10"/>
      <c r="FZ864" s="10"/>
      <c r="GA864" s="10"/>
      <c r="GB864" s="10"/>
      <c r="GC864" s="10"/>
      <c r="GD864" s="10"/>
      <c r="GE864" s="10"/>
      <c r="GF864" s="10"/>
      <c r="GG864" s="10"/>
      <c r="GH864" s="10"/>
      <c r="GI864" s="10"/>
      <c r="GJ864" s="10"/>
      <c r="GK864" s="10"/>
      <c r="GL864" s="10"/>
      <c r="GM864" s="10"/>
      <c r="GN864" s="10"/>
      <c r="GO864" s="10"/>
      <c r="GP864" s="10"/>
    </row>
    <row r="865" spans="1:198" ht="13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37"/>
      <c r="L865" s="7"/>
      <c r="M865" s="7"/>
      <c r="N865" s="7"/>
      <c r="O865" s="7"/>
      <c r="P865" s="7"/>
      <c r="Q865" s="7"/>
      <c r="R865" s="10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10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19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10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  <c r="ER865" s="7"/>
      <c r="ES865" s="7"/>
      <c r="ET865" s="7"/>
      <c r="EU865" s="7"/>
      <c r="EV865" s="7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7"/>
      <c r="FI865" s="7"/>
      <c r="FJ865" s="7"/>
      <c r="FK865" s="7"/>
      <c r="FL865" s="7"/>
      <c r="FM865" s="7"/>
      <c r="FN865" s="7"/>
      <c r="FO865" s="7"/>
      <c r="FP865" s="7"/>
      <c r="FQ865" s="7"/>
      <c r="FR865" s="7"/>
      <c r="FS865" s="7"/>
      <c r="FT865" s="7"/>
      <c r="FU865" s="7"/>
      <c r="FV865" s="7"/>
      <c r="FW865" s="7"/>
      <c r="FX865" s="10"/>
      <c r="FY865" s="10"/>
      <c r="FZ865" s="10"/>
      <c r="GA865" s="10"/>
      <c r="GB865" s="10"/>
      <c r="GC865" s="10"/>
      <c r="GD865" s="10"/>
      <c r="GE865" s="10"/>
      <c r="GF865" s="10"/>
      <c r="GG865" s="10"/>
      <c r="GH865" s="10"/>
      <c r="GI865" s="10"/>
      <c r="GJ865" s="10"/>
      <c r="GK865" s="10"/>
      <c r="GL865" s="10"/>
      <c r="GM865" s="10"/>
      <c r="GN865" s="10"/>
      <c r="GO865" s="10"/>
      <c r="GP865" s="10"/>
    </row>
    <row r="866" spans="1:198" ht="13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37"/>
      <c r="L866" s="7"/>
      <c r="M866" s="7"/>
      <c r="N866" s="7"/>
      <c r="O866" s="7"/>
      <c r="P866" s="7"/>
      <c r="Q866" s="7"/>
      <c r="R866" s="10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10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19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10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  <c r="ER866" s="7"/>
      <c r="ES866" s="7"/>
      <c r="ET866" s="7"/>
      <c r="EU866" s="7"/>
      <c r="EV866" s="7"/>
      <c r="EW866" s="7"/>
      <c r="EX866" s="7"/>
      <c r="EY866" s="7"/>
      <c r="EZ866" s="7"/>
      <c r="FA866" s="7"/>
      <c r="FB866" s="7"/>
      <c r="FC866" s="7"/>
      <c r="FD866" s="7"/>
      <c r="FE866" s="7"/>
      <c r="FF866" s="7"/>
      <c r="FG866" s="7"/>
      <c r="FH866" s="7"/>
      <c r="FI866" s="7"/>
      <c r="FJ866" s="7"/>
      <c r="FK866" s="7"/>
      <c r="FL866" s="7"/>
      <c r="FM866" s="7"/>
      <c r="FN866" s="7"/>
      <c r="FO866" s="7"/>
      <c r="FP866" s="7"/>
      <c r="FQ866" s="7"/>
      <c r="FR866" s="7"/>
      <c r="FS866" s="7"/>
      <c r="FT866" s="7"/>
      <c r="FU866" s="7"/>
      <c r="FV866" s="7"/>
      <c r="FW866" s="7"/>
      <c r="FX866" s="10"/>
      <c r="FY866" s="10"/>
      <c r="FZ866" s="10"/>
      <c r="GA866" s="10"/>
      <c r="GB866" s="10"/>
      <c r="GC866" s="10"/>
      <c r="GD866" s="10"/>
      <c r="GE866" s="10"/>
      <c r="GF866" s="10"/>
      <c r="GG866" s="10"/>
      <c r="GH866" s="10"/>
      <c r="GI866" s="10"/>
      <c r="GJ866" s="10"/>
      <c r="GK866" s="10"/>
      <c r="GL866" s="10"/>
      <c r="GM866" s="10"/>
      <c r="GN866" s="10"/>
      <c r="GO866" s="10"/>
      <c r="GP866" s="10"/>
    </row>
    <row r="867" spans="1:198" ht="13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37"/>
      <c r="L867" s="7"/>
      <c r="M867" s="7"/>
      <c r="N867" s="7"/>
      <c r="O867" s="7"/>
      <c r="P867" s="7"/>
      <c r="Q867" s="7"/>
      <c r="R867" s="10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10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19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10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  <c r="ER867" s="7"/>
      <c r="ES867" s="7"/>
      <c r="ET867" s="7"/>
      <c r="EU867" s="7"/>
      <c r="EV867" s="7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7"/>
      <c r="FI867" s="7"/>
      <c r="FJ867" s="7"/>
      <c r="FK867" s="7"/>
      <c r="FL867" s="7"/>
      <c r="FM867" s="7"/>
      <c r="FN867" s="7"/>
      <c r="FO867" s="7"/>
      <c r="FP867" s="7"/>
      <c r="FQ867" s="7"/>
      <c r="FR867" s="7"/>
      <c r="FS867" s="7"/>
      <c r="FT867" s="7"/>
      <c r="FU867" s="7"/>
      <c r="FV867" s="7"/>
      <c r="FW867" s="7"/>
      <c r="FX867" s="10"/>
      <c r="FY867" s="10"/>
      <c r="FZ867" s="10"/>
      <c r="GA867" s="10"/>
      <c r="GB867" s="10"/>
      <c r="GC867" s="10"/>
      <c r="GD867" s="10"/>
      <c r="GE867" s="10"/>
      <c r="GF867" s="10"/>
      <c r="GG867" s="10"/>
      <c r="GH867" s="10"/>
      <c r="GI867" s="10"/>
      <c r="GJ867" s="10"/>
      <c r="GK867" s="10"/>
      <c r="GL867" s="10"/>
      <c r="GM867" s="10"/>
      <c r="GN867" s="10"/>
      <c r="GO867" s="10"/>
      <c r="GP867" s="10"/>
    </row>
    <row r="868" spans="1:198" ht="13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37"/>
      <c r="L868" s="7"/>
      <c r="M868" s="7"/>
      <c r="N868" s="7"/>
      <c r="O868" s="7"/>
      <c r="P868" s="7"/>
      <c r="Q868" s="7"/>
      <c r="R868" s="10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10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19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10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  <c r="ER868" s="7"/>
      <c r="ES868" s="7"/>
      <c r="ET868" s="7"/>
      <c r="EU868" s="7"/>
      <c r="EV868" s="7"/>
      <c r="EW868" s="7"/>
      <c r="EX868" s="7"/>
      <c r="EY868" s="7"/>
      <c r="EZ868" s="7"/>
      <c r="FA868" s="7"/>
      <c r="FB868" s="7"/>
      <c r="FC868" s="7"/>
      <c r="FD868" s="7"/>
      <c r="FE868" s="7"/>
      <c r="FF868" s="7"/>
      <c r="FG868" s="7"/>
      <c r="FH868" s="7"/>
      <c r="FI868" s="7"/>
      <c r="FJ868" s="7"/>
      <c r="FK868" s="7"/>
      <c r="FL868" s="7"/>
      <c r="FM868" s="7"/>
      <c r="FN868" s="7"/>
      <c r="FO868" s="7"/>
      <c r="FP868" s="7"/>
      <c r="FQ868" s="7"/>
      <c r="FR868" s="7"/>
      <c r="FS868" s="7"/>
      <c r="FT868" s="7"/>
      <c r="FU868" s="7"/>
      <c r="FV868" s="7"/>
      <c r="FW868" s="7"/>
      <c r="FX868" s="10"/>
      <c r="FY868" s="10"/>
      <c r="FZ868" s="10"/>
      <c r="GA868" s="10"/>
      <c r="GB868" s="10"/>
      <c r="GC868" s="10"/>
      <c r="GD868" s="10"/>
      <c r="GE868" s="10"/>
      <c r="GF868" s="10"/>
      <c r="GG868" s="10"/>
      <c r="GH868" s="10"/>
      <c r="GI868" s="10"/>
      <c r="GJ868" s="10"/>
      <c r="GK868" s="10"/>
      <c r="GL868" s="10"/>
      <c r="GM868" s="10"/>
      <c r="GN868" s="10"/>
      <c r="GO868" s="10"/>
      <c r="GP868" s="10"/>
    </row>
    <row r="869" spans="1:198" ht="13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37"/>
      <c r="L869" s="7"/>
      <c r="M869" s="7"/>
      <c r="N869" s="7"/>
      <c r="O869" s="7"/>
      <c r="P869" s="7"/>
      <c r="Q869" s="7"/>
      <c r="R869" s="10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10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19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10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  <c r="ER869" s="7"/>
      <c r="ES869" s="7"/>
      <c r="ET869" s="7"/>
      <c r="EU869" s="7"/>
      <c r="EV869" s="7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7"/>
      <c r="FI869" s="7"/>
      <c r="FJ869" s="7"/>
      <c r="FK869" s="7"/>
      <c r="FL869" s="7"/>
      <c r="FM869" s="7"/>
      <c r="FN869" s="7"/>
      <c r="FO869" s="7"/>
      <c r="FP869" s="7"/>
      <c r="FQ869" s="7"/>
      <c r="FR869" s="7"/>
      <c r="FS869" s="7"/>
      <c r="FT869" s="7"/>
      <c r="FU869" s="7"/>
      <c r="FV869" s="7"/>
      <c r="FW869" s="7"/>
      <c r="FX869" s="10"/>
      <c r="FY869" s="10"/>
      <c r="FZ869" s="10"/>
      <c r="GA869" s="10"/>
      <c r="GB869" s="10"/>
      <c r="GC869" s="10"/>
      <c r="GD869" s="10"/>
      <c r="GE869" s="10"/>
      <c r="GF869" s="10"/>
      <c r="GG869" s="10"/>
      <c r="GH869" s="10"/>
      <c r="GI869" s="10"/>
      <c r="GJ869" s="10"/>
      <c r="GK869" s="10"/>
      <c r="GL869" s="10"/>
      <c r="GM869" s="10"/>
      <c r="GN869" s="10"/>
      <c r="GO869" s="10"/>
      <c r="GP869" s="10"/>
    </row>
    <row r="870" spans="1:198" ht="13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37"/>
      <c r="L870" s="7"/>
      <c r="M870" s="7"/>
      <c r="N870" s="7"/>
      <c r="O870" s="7"/>
      <c r="P870" s="7"/>
      <c r="Q870" s="7"/>
      <c r="R870" s="10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10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19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10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  <c r="ER870" s="7"/>
      <c r="ES870" s="7"/>
      <c r="ET870" s="7"/>
      <c r="EU870" s="7"/>
      <c r="EV870" s="7"/>
      <c r="EW870" s="7"/>
      <c r="EX870" s="7"/>
      <c r="EY870" s="7"/>
      <c r="EZ870" s="7"/>
      <c r="FA870" s="7"/>
      <c r="FB870" s="7"/>
      <c r="FC870" s="7"/>
      <c r="FD870" s="7"/>
      <c r="FE870" s="7"/>
      <c r="FF870" s="7"/>
      <c r="FG870" s="7"/>
      <c r="FH870" s="7"/>
      <c r="FI870" s="7"/>
      <c r="FJ870" s="7"/>
      <c r="FK870" s="7"/>
      <c r="FL870" s="7"/>
      <c r="FM870" s="7"/>
      <c r="FN870" s="7"/>
      <c r="FO870" s="7"/>
      <c r="FP870" s="7"/>
      <c r="FQ870" s="7"/>
      <c r="FR870" s="7"/>
      <c r="FS870" s="7"/>
      <c r="FT870" s="7"/>
      <c r="FU870" s="7"/>
      <c r="FV870" s="7"/>
      <c r="FW870" s="7"/>
      <c r="FX870" s="10"/>
      <c r="FY870" s="10"/>
      <c r="FZ870" s="10"/>
      <c r="GA870" s="10"/>
      <c r="GB870" s="10"/>
      <c r="GC870" s="10"/>
      <c r="GD870" s="10"/>
      <c r="GE870" s="10"/>
      <c r="GF870" s="10"/>
      <c r="GG870" s="10"/>
      <c r="GH870" s="10"/>
      <c r="GI870" s="10"/>
      <c r="GJ870" s="10"/>
      <c r="GK870" s="10"/>
      <c r="GL870" s="10"/>
      <c r="GM870" s="10"/>
      <c r="GN870" s="10"/>
      <c r="GO870" s="10"/>
      <c r="GP870" s="10"/>
    </row>
    <row r="871" spans="1:198" ht="13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37"/>
      <c r="L871" s="7"/>
      <c r="M871" s="7"/>
      <c r="N871" s="7"/>
      <c r="O871" s="7"/>
      <c r="P871" s="7"/>
      <c r="Q871" s="7"/>
      <c r="R871" s="10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10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19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10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  <c r="ER871" s="7"/>
      <c r="ES871" s="7"/>
      <c r="ET871" s="7"/>
      <c r="EU871" s="7"/>
      <c r="EV871" s="7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7"/>
      <c r="FI871" s="7"/>
      <c r="FJ871" s="7"/>
      <c r="FK871" s="7"/>
      <c r="FL871" s="7"/>
      <c r="FM871" s="7"/>
      <c r="FN871" s="7"/>
      <c r="FO871" s="7"/>
      <c r="FP871" s="7"/>
      <c r="FQ871" s="7"/>
      <c r="FR871" s="7"/>
      <c r="FS871" s="7"/>
      <c r="FT871" s="7"/>
      <c r="FU871" s="7"/>
      <c r="FV871" s="7"/>
      <c r="FW871" s="7"/>
      <c r="FX871" s="10"/>
      <c r="FY871" s="10"/>
      <c r="FZ871" s="10"/>
      <c r="GA871" s="10"/>
      <c r="GB871" s="10"/>
      <c r="GC871" s="10"/>
      <c r="GD871" s="10"/>
      <c r="GE871" s="10"/>
      <c r="GF871" s="10"/>
      <c r="GG871" s="10"/>
      <c r="GH871" s="10"/>
      <c r="GI871" s="10"/>
      <c r="GJ871" s="10"/>
      <c r="GK871" s="10"/>
      <c r="GL871" s="10"/>
      <c r="GM871" s="10"/>
      <c r="GN871" s="10"/>
      <c r="GO871" s="10"/>
      <c r="GP871" s="10"/>
    </row>
    <row r="872" spans="1:198" ht="13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37"/>
      <c r="L872" s="7"/>
      <c r="M872" s="7"/>
      <c r="N872" s="7"/>
      <c r="O872" s="7"/>
      <c r="P872" s="7"/>
      <c r="Q872" s="7"/>
      <c r="R872" s="10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10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19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10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  <c r="ER872" s="7"/>
      <c r="ES872" s="7"/>
      <c r="ET872" s="7"/>
      <c r="EU872" s="7"/>
      <c r="EV872" s="7"/>
      <c r="EW872" s="7"/>
      <c r="EX872" s="7"/>
      <c r="EY872" s="7"/>
      <c r="EZ872" s="7"/>
      <c r="FA872" s="7"/>
      <c r="FB872" s="7"/>
      <c r="FC872" s="7"/>
      <c r="FD872" s="7"/>
      <c r="FE872" s="7"/>
      <c r="FF872" s="7"/>
      <c r="FG872" s="7"/>
      <c r="FH872" s="7"/>
      <c r="FI872" s="7"/>
      <c r="FJ872" s="7"/>
      <c r="FK872" s="7"/>
      <c r="FL872" s="7"/>
      <c r="FM872" s="7"/>
      <c r="FN872" s="7"/>
      <c r="FO872" s="7"/>
      <c r="FP872" s="7"/>
      <c r="FQ872" s="7"/>
      <c r="FR872" s="7"/>
      <c r="FS872" s="7"/>
      <c r="FT872" s="7"/>
      <c r="FU872" s="7"/>
      <c r="FV872" s="7"/>
      <c r="FW872" s="7"/>
      <c r="FX872" s="10"/>
      <c r="FY872" s="10"/>
      <c r="FZ872" s="10"/>
      <c r="GA872" s="10"/>
      <c r="GB872" s="10"/>
      <c r="GC872" s="10"/>
      <c r="GD872" s="10"/>
      <c r="GE872" s="10"/>
      <c r="GF872" s="10"/>
      <c r="GG872" s="10"/>
      <c r="GH872" s="10"/>
      <c r="GI872" s="10"/>
      <c r="GJ872" s="10"/>
      <c r="GK872" s="10"/>
      <c r="GL872" s="10"/>
      <c r="GM872" s="10"/>
      <c r="GN872" s="10"/>
      <c r="GO872" s="10"/>
      <c r="GP872" s="10"/>
    </row>
    <row r="873" spans="1:198" ht="13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37"/>
      <c r="L873" s="7"/>
      <c r="M873" s="7"/>
      <c r="N873" s="7"/>
      <c r="O873" s="7"/>
      <c r="P873" s="7"/>
      <c r="Q873" s="7"/>
      <c r="R873" s="10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10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19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10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  <c r="ER873" s="7"/>
      <c r="ES873" s="7"/>
      <c r="ET873" s="7"/>
      <c r="EU873" s="7"/>
      <c r="EV873" s="7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7"/>
      <c r="FI873" s="7"/>
      <c r="FJ873" s="7"/>
      <c r="FK873" s="7"/>
      <c r="FL873" s="7"/>
      <c r="FM873" s="7"/>
      <c r="FN873" s="7"/>
      <c r="FO873" s="7"/>
      <c r="FP873" s="7"/>
      <c r="FQ873" s="7"/>
      <c r="FR873" s="7"/>
      <c r="FS873" s="7"/>
      <c r="FT873" s="7"/>
      <c r="FU873" s="7"/>
      <c r="FV873" s="7"/>
      <c r="FW873" s="7"/>
      <c r="FX873" s="10"/>
      <c r="FY873" s="10"/>
      <c r="FZ873" s="10"/>
      <c r="GA873" s="10"/>
      <c r="GB873" s="10"/>
      <c r="GC873" s="10"/>
      <c r="GD873" s="10"/>
      <c r="GE873" s="10"/>
      <c r="GF873" s="10"/>
      <c r="GG873" s="10"/>
      <c r="GH873" s="10"/>
      <c r="GI873" s="10"/>
      <c r="GJ873" s="10"/>
      <c r="GK873" s="10"/>
      <c r="GL873" s="10"/>
      <c r="GM873" s="10"/>
      <c r="GN873" s="10"/>
      <c r="GO873" s="10"/>
      <c r="GP873" s="10"/>
    </row>
    <row r="874" spans="1:198" ht="13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37"/>
      <c r="L874" s="7"/>
      <c r="M874" s="7"/>
      <c r="N874" s="7"/>
      <c r="O874" s="7"/>
      <c r="P874" s="7"/>
      <c r="Q874" s="7"/>
      <c r="R874" s="10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10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19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10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  <c r="ER874" s="7"/>
      <c r="ES874" s="7"/>
      <c r="ET874" s="7"/>
      <c r="EU874" s="7"/>
      <c r="EV874" s="7"/>
      <c r="EW874" s="7"/>
      <c r="EX874" s="7"/>
      <c r="EY874" s="7"/>
      <c r="EZ874" s="7"/>
      <c r="FA874" s="7"/>
      <c r="FB874" s="7"/>
      <c r="FC874" s="7"/>
      <c r="FD874" s="7"/>
      <c r="FE874" s="7"/>
      <c r="FF874" s="7"/>
      <c r="FG874" s="7"/>
      <c r="FH874" s="7"/>
      <c r="FI874" s="7"/>
      <c r="FJ874" s="7"/>
      <c r="FK874" s="7"/>
      <c r="FL874" s="7"/>
      <c r="FM874" s="7"/>
      <c r="FN874" s="7"/>
      <c r="FO874" s="7"/>
      <c r="FP874" s="7"/>
      <c r="FQ874" s="7"/>
      <c r="FR874" s="7"/>
      <c r="FS874" s="7"/>
      <c r="FT874" s="7"/>
      <c r="FU874" s="7"/>
      <c r="FV874" s="7"/>
      <c r="FW874" s="7"/>
      <c r="FX874" s="10"/>
      <c r="FY874" s="10"/>
      <c r="FZ874" s="10"/>
      <c r="GA874" s="10"/>
      <c r="GB874" s="10"/>
      <c r="GC874" s="10"/>
      <c r="GD874" s="10"/>
      <c r="GE874" s="10"/>
      <c r="GF874" s="10"/>
      <c r="GG874" s="10"/>
      <c r="GH874" s="10"/>
      <c r="GI874" s="10"/>
      <c r="GJ874" s="10"/>
      <c r="GK874" s="10"/>
      <c r="GL874" s="10"/>
      <c r="GM874" s="10"/>
      <c r="GN874" s="10"/>
      <c r="GO874" s="10"/>
      <c r="GP874" s="10"/>
    </row>
    <row r="875" spans="1:198" ht="13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37"/>
      <c r="L875" s="7"/>
      <c r="M875" s="7"/>
      <c r="N875" s="7"/>
      <c r="O875" s="7"/>
      <c r="P875" s="7"/>
      <c r="Q875" s="7"/>
      <c r="R875" s="10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10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19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10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  <c r="EQ875" s="7"/>
      <c r="ER875" s="7"/>
      <c r="ES875" s="7"/>
      <c r="ET875" s="7"/>
      <c r="EU875" s="7"/>
      <c r="EV875" s="7"/>
      <c r="EW875" s="7"/>
      <c r="EX875" s="7"/>
      <c r="EY875" s="7"/>
      <c r="EZ875" s="7"/>
      <c r="FA875" s="7"/>
      <c r="FB875" s="7"/>
      <c r="FC875" s="7"/>
      <c r="FD875" s="7"/>
      <c r="FE875" s="7"/>
      <c r="FF875" s="7"/>
      <c r="FG875" s="7"/>
      <c r="FH875" s="7"/>
      <c r="FI875" s="7"/>
      <c r="FJ875" s="7"/>
      <c r="FK875" s="7"/>
      <c r="FL875" s="7"/>
      <c r="FM875" s="7"/>
      <c r="FN875" s="7"/>
      <c r="FO875" s="7"/>
      <c r="FP875" s="7"/>
      <c r="FQ875" s="7"/>
      <c r="FR875" s="7"/>
      <c r="FS875" s="7"/>
      <c r="FT875" s="7"/>
      <c r="FU875" s="7"/>
      <c r="FV875" s="7"/>
      <c r="FW875" s="7"/>
      <c r="FX875" s="10"/>
      <c r="FY875" s="10"/>
      <c r="FZ875" s="10"/>
      <c r="GA875" s="10"/>
      <c r="GB875" s="10"/>
      <c r="GC875" s="10"/>
      <c r="GD875" s="10"/>
      <c r="GE875" s="10"/>
      <c r="GF875" s="10"/>
      <c r="GG875" s="10"/>
      <c r="GH875" s="10"/>
      <c r="GI875" s="10"/>
      <c r="GJ875" s="10"/>
      <c r="GK875" s="10"/>
      <c r="GL875" s="10"/>
      <c r="GM875" s="10"/>
      <c r="GN875" s="10"/>
      <c r="GO875" s="10"/>
      <c r="GP875" s="10"/>
    </row>
    <row r="876" spans="1:198" ht="13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37"/>
      <c r="L876" s="7"/>
      <c r="M876" s="7"/>
      <c r="N876" s="7"/>
      <c r="O876" s="7"/>
      <c r="P876" s="7"/>
      <c r="Q876" s="7"/>
      <c r="R876" s="10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10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19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10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  <c r="EQ876" s="7"/>
      <c r="ER876" s="7"/>
      <c r="ES876" s="7"/>
      <c r="ET876" s="7"/>
      <c r="EU876" s="7"/>
      <c r="EV876" s="7"/>
      <c r="EW876" s="7"/>
      <c r="EX876" s="7"/>
      <c r="EY876" s="7"/>
      <c r="EZ876" s="7"/>
      <c r="FA876" s="7"/>
      <c r="FB876" s="7"/>
      <c r="FC876" s="7"/>
      <c r="FD876" s="7"/>
      <c r="FE876" s="7"/>
      <c r="FF876" s="7"/>
      <c r="FG876" s="7"/>
      <c r="FH876" s="7"/>
      <c r="FI876" s="7"/>
      <c r="FJ876" s="7"/>
      <c r="FK876" s="7"/>
      <c r="FL876" s="7"/>
      <c r="FM876" s="7"/>
      <c r="FN876" s="7"/>
      <c r="FO876" s="7"/>
      <c r="FP876" s="7"/>
      <c r="FQ876" s="7"/>
      <c r="FR876" s="7"/>
      <c r="FS876" s="7"/>
      <c r="FT876" s="7"/>
      <c r="FU876" s="7"/>
      <c r="FV876" s="7"/>
      <c r="FW876" s="7"/>
      <c r="FX876" s="10"/>
      <c r="FY876" s="10"/>
      <c r="FZ876" s="10"/>
      <c r="GA876" s="10"/>
      <c r="GB876" s="10"/>
      <c r="GC876" s="10"/>
      <c r="GD876" s="10"/>
      <c r="GE876" s="10"/>
      <c r="GF876" s="10"/>
      <c r="GG876" s="10"/>
      <c r="GH876" s="10"/>
      <c r="GI876" s="10"/>
      <c r="GJ876" s="10"/>
      <c r="GK876" s="10"/>
      <c r="GL876" s="10"/>
      <c r="GM876" s="10"/>
      <c r="GN876" s="10"/>
      <c r="GO876" s="10"/>
      <c r="GP876" s="10"/>
    </row>
    <row r="877" spans="1:198" ht="13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37"/>
      <c r="L877" s="7"/>
      <c r="M877" s="7"/>
      <c r="N877" s="7"/>
      <c r="O877" s="7"/>
      <c r="P877" s="7"/>
      <c r="Q877" s="7"/>
      <c r="R877" s="10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10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19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10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  <c r="ER877" s="7"/>
      <c r="ES877" s="7"/>
      <c r="ET877" s="7"/>
      <c r="EU877" s="7"/>
      <c r="EV877" s="7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7"/>
      <c r="FI877" s="7"/>
      <c r="FJ877" s="7"/>
      <c r="FK877" s="7"/>
      <c r="FL877" s="7"/>
      <c r="FM877" s="7"/>
      <c r="FN877" s="7"/>
      <c r="FO877" s="7"/>
      <c r="FP877" s="7"/>
      <c r="FQ877" s="7"/>
      <c r="FR877" s="7"/>
      <c r="FS877" s="7"/>
      <c r="FT877" s="7"/>
      <c r="FU877" s="7"/>
      <c r="FV877" s="7"/>
      <c r="FW877" s="7"/>
      <c r="FX877" s="10"/>
      <c r="FY877" s="10"/>
      <c r="FZ877" s="10"/>
      <c r="GA877" s="10"/>
      <c r="GB877" s="10"/>
      <c r="GC877" s="10"/>
      <c r="GD877" s="10"/>
      <c r="GE877" s="10"/>
      <c r="GF877" s="10"/>
      <c r="GG877" s="10"/>
      <c r="GH877" s="10"/>
      <c r="GI877" s="10"/>
      <c r="GJ877" s="10"/>
      <c r="GK877" s="10"/>
      <c r="GL877" s="10"/>
      <c r="GM877" s="10"/>
      <c r="GN877" s="10"/>
      <c r="GO877" s="10"/>
      <c r="GP877" s="10"/>
    </row>
    <row r="878" spans="1:198" ht="13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37"/>
      <c r="L878" s="7"/>
      <c r="M878" s="7"/>
      <c r="N878" s="7"/>
      <c r="O878" s="7"/>
      <c r="P878" s="7"/>
      <c r="Q878" s="7"/>
      <c r="R878" s="10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10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19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10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  <c r="ER878" s="7"/>
      <c r="ES878" s="7"/>
      <c r="ET878" s="7"/>
      <c r="EU878" s="7"/>
      <c r="EV878" s="7"/>
      <c r="EW878" s="7"/>
      <c r="EX878" s="7"/>
      <c r="EY878" s="7"/>
      <c r="EZ878" s="7"/>
      <c r="FA878" s="7"/>
      <c r="FB878" s="7"/>
      <c r="FC878" s="7"/>
      <c r="FD878" s="7"/>
      <c r="FE878" s="7"/>
      <c r="FF878" s="7"/>
      <c r="FG878" s="7"/>
      <c r="FH878" s="7"/>
      <c r="FI878" s="7"/>
      <c r="FJ878" s="7"/>
      <c r="FK878" s="7"/>
      <c r="FL878" s="7"/>
      <c r="FM878" s="7"/>
      <c r="FN878" s="7"/>
      <c r="FO878" s="7"/>
      <c r="FP878" s="7"/>
      <c r="FQ878" s="7"/>
      <c r="FR878" s="7"/>
      <c r="FS878" s="7"/>
      <c r="FT878" s="7"/>
      <c r="FU878" s="7"/>
      <c r="FV878" s="7"/>
      <c r="FW878" s="7"/>
      <c r="FX878" s="10"/>
      <c r="FY878" s="10"/>
      <c r="FZ878" s="10"/>
      <c r="GA878" s="10"/>
      <c r="GB878" s="10"/>
      <c r="GC878" s="10"/>
      <c r="GD878" s="10"/>
      <c r="GE878" s="10"/>
      <c r="GF878" s="10"/>
      <c r="GG878" s="10"/>
      <c r="GH878" s="10"/>
      <c r="GI878" s="10"/>
      <c r="GJ878" s="10"/>
      <c r="GK878" s="10"/>
      <c r="GL878" s="10"/>
      <c r="GM878" s="10"/>
      <c r="GN878" s="10"/>
      <c r="GO878" s="10"/>
      <c r="GP878" s="10"/>
    </row>
    <row r="879" spans="1:198" ht="13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37"/>
      <c r="L879" s="7"/>
      <c r="M879" s="7"/>
      <c r="N879" s="7"/>
      <c r="O879" s="7"/>
      <c r="P879" s="7"/>
      <c r="Q879" s="7"/>
      <c r="R879" s="10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10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19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10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7"/>
      <c r="FI879" s="7"/>
      <c r="FJ879" s="7"/>
      <c r="FK879" s="7"/>
      <c r="FL879" s="7"/>
      <c r="FM879" s="7"/>
      <c r="FN879" s="7"/>
      <c r="FO879" s="7"/>
      <c r="FP879" s="7"/>
      <c r="FQ879" s="7"/>
      <c r="FR879" s="7"/>
      <c r="FS879" s="7"/>
      <c r="FT879" s="7"/>
      <c r="FU879" s="7"/>
      <c r="FV879" s="7"/>
      <c r="FW879" s="7"/>
      <c r="FX879" s="10"/>
      <c r="FY879" s="10"/>
      <c r="FZ879" s="10"/>
      <c r="GA879" s="10"/>
      <c r="GB879" s="10"/>
      <c r="GC879" s="10"/>
      <c r="GD879" s="10"/>
      <c r="GE879" s="10"/>
      <c r="GF879" s="10"/>
      <c r="GG879" s="10"/>
      <c r="GH879" s="10"/>
      <c r="GI879" s="10"/>
      <c r="GJ879" s="10"/>
      <c r="GK879" s="10"/>
      <c r="GL879" s="10"/>
      <c r="GM879" s="10"/>
      <c r="GN879" s="10"/>
      <c r="GO879" s="10"/>
      <c r="GP879" s="10"/>
    </row>
    <row r="880" spans="1:198" ht="13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37"/>
      <c r="L880" s="7"/>
      <c r="M880" s="7"/>
      <c r="N880" s="7"/>
      <c r="O880" s="7"/>
      <c r="P880" s="7"/>
      <c r="Q880" s="7"/>
      <c r="R880" s="10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10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19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10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  <c r="EQ880" s="7"/>
      <c r="ER880" s="7"/>
      <c r="ES880" s="7"/>
      <c r="ET880" s="7"/>
      <c r="EU880" s="7"/>
      <c r="EV880" s="7"/>
      <c r="EW880" s="7"/>
      <c r="EX880" s="7"/>
      <c r="EY880" s="7"/>
      <c r="EZ880" s="7"/>
      <c r="FA880" s="7"/>
      <c r="FB880" s="7"/>
      <c r="FC880" s="7"/>
      <c r="FD880" s="7"/>
      <c r="FE880" s="7"/>
      <c r="FF880" s="7"/>
      <c r="FG880" s="7"/>
      <c r="FH880" s="7"/>
      <c r="FI880" s="7"/>
      <c r="FJ880" s="7"/>
      <c r="FK880" s="7"/>
      <c r="FL880" s="7"/>
      <c r="FM880" s="7"/>
      <c r="FN880" s="7"/>
      <c r="FO880" s="7"/>
      <c r="FP880" s="7"/>
      <c r="FQ880" s="7"/>
      <c r="FR880" s="7"/>
      <c r="FS880" s="7"/>
      <c r="FT880" s="7"/>
      <c r="FU880" s="7"/>
      <c r="FV880" s="7"/>
      <c r="FW880" s="7"/>
      <c r="FX880" s="10"/>
      <c r="FY880" s="10"/>
      <c r="FZ880" s="10"/>
      <c r="GA880" s="10"/>
      <c r="GB880" s="10"/>
      <c r="GC880" s="10"/>
      <c r="GD880" s="10"/>
      <c r="GE880" s="10"/>
      <c r="GF880" s="10"/>
      <c r="GG880" s="10"/>
      <c r="GH880" s="10"/>
      <c r="GI880" s="10"/>
      <c r="GJ880" s="10"/>
      <c r="GK880" s="10"/>
      <c r="GL880" s="10"/>
      <c r="GM880" s="10"/>
      <c r="GN880" s="10"/>
      <c r="GO880" s="10"/>
      <c r="GP880" s="10"/>
    </row>
    <row r="881" spans="1:198" ht="13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37"/>
      <c r="L881" s="7"/>
      <c r="M881" s="7"/>
      <c r="N881" s="7"/>
      <c r="O881" s="7"/>
      <c r="P881" s="7"/>
      <c r="Q881" s="7"/>
      <c r="R881" s="10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10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19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10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  <c r="ER881" s="7"/>
      <c r="ES881" s="7"/>
      <c r="ET881" s="7"/>
      <c r="EU881" s="7"/>
      <c r="EV881" s="7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7"/>
      <c r="FI881" s="7"/>
      <c r="FJ881" s="7"/>
      <c r="FK881" s="7"/>
      <c r="FL881" s="7"/>
      <c r="FM881" s="7"/>
      <c r="FN881" s="7"/>
      <c r="FO881" s="7"/>
      <c r="FP881" s="7"/>
      <c r="FQ881" s="7"/>
      <c r="FR881" s="7"/>
      <c r="FS881" s="7"/>
      <c r="FT881" s="7"/>
      <c r="FU881" s="7"/>
      <c r="FV881" s="7"/>
      <c r="FW881" s="7"/>
      <c r="FX881" s="10"/>
      <c r="FY881" s="10"/>
      <c r="FZ881" s="10"/>
      <c r="GA881" s="10"/>
      <c r="GB881" s="10"/>
      <c r="GC881" s="10"/>
      <c r="GD881" s="10"/>
      <c r="GE881" s="10"/>
      <c r="GF881" s="10"/>
      <c r="GG881" s="10"/>
      <c r="GH881" s="10"/>
      <c r="GI881" s="10"/>
      <c r="GJ881" s="10"/>
      <c r="GK881" s="10"/>
      <c r="GL881" s="10"/>
      <c r="GM881" s="10"/>
      <c r="GN881" s="10"/>
      <c r="GO881" s="10"/>
      <c r="GP881" s="10"/>
    </row>
    <row r="882" spans="1:198" ht="13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37"/>
      <c r="L882" s="7"/>
      <c r="M882" s="7"/>
      <c r="N882" s="7"/>
      <c r="O882" s="7"/>
      <c r="P882" s="7"/>
      <c r="Q882" s="7"/>
      <c r="R882" s="10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10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19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10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  <c r="ER882" s="7"/>
      <c r="ES882" s="7"/>
      <c r="ET882" s="7"/>
      <c r="EU882" s="7"/>
      <c r="EV882" s="7"/>
      <c r="EW882" s="7"/>
      <c r="EX882" s="7"/>
      <c r="EY882" s="7"/>
      <c r="EZ882" s="7"/>
      <c r="FA882" s="7"/>
      <c r="FB882" s="7"/>
      <c r="FC882" s="7"/>
      <c r="FD882" s="7"/>
      <c r="FE882" s="7"/>
      <c r="FF882" s="7"/>
      <c r="FG882" s="7"/>
      <c r="FH882" s="7"/>
      <c r="FI882" s="7"/>
      <c r="FJ882" s="7"/>
      <c r="FK882" s="7"/>
      <c r="FL882" s="7"/>
      <c r="FM882" s="7"/>
      <c r="FN882" s="7"/>
      <c r="FO882" s="7"/>
      <c r="FP882" s="7"/>
      <c r="FQ882" s="7"/>
      <c r="FR882" s="7"/>
      <c r="FS882" s="7"/>
      <c r="FT882" s="7"/>
      <c r="FU882" s="7"/>
      <c r="FV882" s="7"/>
      <c r="FW882" s="7"/>
      <c r="FX882" s="10"/>
      <c r="FY882" s="10"/>
      <c r="FZ882" s="10"/>
      <c r="GA882" s="10"/>
      <c r="GB882" s="10"/>
      <c r="GC882" s="10"/>
      <c r="GD882" s="10"/>
      <c r="GE882" s="10"/>
      <c r="GF882" s="10"/>
      <c r="GG882" s="10"/>
      <c r="GH882" s="10"/>
      <c r="GI882" s="10"/>
      <c r="GJ882" s="10"/>
      <c r="GK882" s="10"/>
      <c r="GL882" s="10"/>
      <c r="GM882" s="10"/>
      <c r="GN882" s="10"/>
      <c r="GO882" s="10"/>
      <c r="GP882" s="10"/>
    </row>
    <row r="883" spans="1:198" ht="13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37"/>
      <c r="L883" s="7"/>
      <c r="M883" s="7"/>
      <c r="N883" s="7"/>
      <c r="O883" s="7"/>
      <c r="P883" s="7"/>
      <c r="Q883" s="7"/>
      <c r="R883" s="10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10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19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10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  <c r="ER883" s="7"/>
      <c r="ES883" s="7"/>
      <c r="ET883" s="7"/>
      <c r="EU883" s="7"/>
      <c r="EV883" s="7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7"/>
      <c r="FI883" s="7"/>
      <c r="FJ883" s="7"/>
      <c r="FK883" s="7"/>
      <c r="FL883" s="7"/>
      <c r="FM883" s="7"/>
      <c r="FN883" s="7"/>
      <c r="FO883" s="7"/>
      <c r="FP883" s="7"/>
      <c r="FQ883" s="7"/>
      <c r="FR883" s="7"/>
      <c r="FS883" s="7"/>
      <c r="FT883" s="7"/>
      <c r="FU883" s="7"/>
      <c r="FV883" s="7"/>
      <c r="FW883" s="7"/>
      <c r="FX883" s="10"/>
      <c r="FY883" s="10"/>
      <c r="FZ883" s="10"/>
      <c r="GA883" s="10"/>
      <c r="GB883" s="10"/>
      <c r="GC883" s="10"/>
      <c r="GD883" s="10"/>
      <c r="GE883" s="10"/>
      <c r="GF883" s="10"/>
      <c r="GG883" s="10"/>
      <c r="GH883" s="10"/>
      <c r="GI883" s="10"/>
      <c r="GJ883" s="10"/>
      <c r="GK883" s="10"/>
      <c r="GL883" s="10"/>
      <c r="GM883" s="10"/>
      <c r="GN883" s="10"/>
      <c r="GO883" s="10"/>
      <c r="GP883" s="10"/>
    </row>
    <row r="884" spans="1:198" ht="13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37"/>
      <c r="L884" s="7"/>
      <c r="M884" s="7"/>
      <c r="N884" s="7"/>
      <c r="O884" s="7"/>
      <c r="P884" s="7"/>
      <c r="Q884" s="7"/>
      <c r="R884" s="10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10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19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10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  <c r="ER884" s="7"/>
      <c r="ES884" s="7"/>
      <c r="ET884" s="7"/>
      <c r="EU884" s="7"/>
      <c r="EV884" s="7"/>
      <c r="EW884" s="7"/>
      <c r="EX884" s="7"/>
      <c r="EY884" s="7"/>
      <c r="EZ884" s="7"/>
      <c r="FA884" s="7"/>
      <c r="FB884" s="7"/>
      <c r="FC884" s="7"/>
      <c r="FD884" s="7"/>
      <c r="FE884" s="7"/>
      <c r="FF884" s="7"/>
      <c r="FG884" s="7"/>
      <c r="FH884" s="7"/>
      <c r="FI884" s="7"/>
      <c r="FJ884" s="7"/>
      <c r="FK884" s="7"/>
      <c r="FL884" s="7"/>
      <c r="FM884" s="7"/>
      <c r="FN884" s="7"/>
      <c r="FO884" s="7"/>
      <c r="FP884" s="7"/>
      <c r="FQ884" s="7"/>
      <c r="FR884" s="7"/>
      <c r="FS884" s="7"/>
      <c r="FT884" s="7"/>
      <c r="FU884" s="7"/>
      <c r="FV884" s="7"/>
      <c r="FW884" s="7"/>
      <c r="FX884" s="10"/>
      <c r="FY884" s="10"/>
      <c r="FZ884" s="10"/>
      <c r="GA884" s="10"/>
      <c r="GB884" s="10"/>
      <c r="GC884" s="10"/>
      <c r="GD884" s="10"/>
      <c r="GE884" s="10"/>
      <c r="GF884" s="10"/>
      <c r="GG884" s="10"/>
      <c r="GH884" s="10"/>
      <c r="GI884" s="10"/>
      <c r="GJ884" s="10"/>
      <c r="GK884" s="10"/>
      <c r="GL884" s="10"/>
      <c r="GM884" s="10"/>
      <c r="GN884" s="10"/>
      <c r="GO884" s="10"/>
      <c r="GP884" s="10"/>
    </row>
    <row r="885" spans="1:198" ht="13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37"/>
      <c r="L885" s="7"/>
      <c r="M885" s="7"/>
      <c r="N885" s="7"/>
      <c r="O885" s="7"/>
      <c r="P885" s="7"/>
      <c r="Q885" s="7"/>
      <c r="R885" s="10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10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19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10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  <c r="EQ885" s="7"/>
      <c r="ER885" s="7"/>
      <c r="ES885" s="7"/>
      <c r="ET885" s="7"/>
      <c r="EU885" s="7"/>
      <c r="EV885" s="7"/>
      <c r="EW885" s="7"/>
      <c r="EX885" s="7"/>
      <c r="EY885" s="7"/>
      <c r="EZ885" s="7"/>
      <c r="FA885" s="7"/>
      <c r="FB885" s="7"/>
      <c r="FC885" s="7"/>
      <c r="FD885" s="7"/>
      <c r="FE885" s="7"/>
      <c r="FF885" s="7"/>
      <c r="FG885" s="7"/>
      <c r="FH885" s="7"/>
      <c r="FI885" s="7"/>
      <c r="FJ885" s="7"/>
      <c r="FK885" s="7"/>
      <c r="FL885" s="7"/>
      <c r="FM885" s="7"/>
      <c r="FN885" s="7"/>
      <c r="FO885" s="7"/>
      <c r="FP885" s="7"/>
      <c r="FQ885" s="7"/>
      <c r="FR885" s="7"/>
      <c r="FS885" s="7"/>
      <c r="FT885" s="7"/>
      <c r="FU885" s="7"/>
      <c r="FV885" s="7"/>
      <c r="FW885" s="7"/>
      <c r="FX885" s="10"/>
      <c r="FY885" s="10"/>
      <c r="FZ885" s="10"/>
      <c r="GA885" s="10"/>
      <c r="GB885" s="10"/>
      <c r="GC885" s="10"/>
      <c r="GD885" s="10"/>
      <c r="GE885" s="10"/>
      <c r="GF885" s="10"/>
      <c r="GG885" s="10"/>
      <c r="GH885" s="10"/>
      <c r="GI885" s="10"/>
      <c r="GJ885" s="10"/>
      <c r="GK885" s="10"/>
      <c r="GL885" s="10"/>
      <c r="GM885" s="10"/>
      <c r="GN885" s="10"/>
      <c r="GO885" s="10"/>
      <c r="GP885" s="10"/>
    </row>
    <row r="886" spans="1:198" ht="13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37"/>
      <c r="L886" s="7"/>
      <c r="M886" s="7"/>
      <c r="N886" s="7"/>
      <c r="O886" s="7"/>
      <c r="P886" s="7"/>
      <c r="Q886" s="7"/>
      <c r="R886" s="10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10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19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10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  <c r="EQ886" s="7"/>
      <c r="ER886" s="7"/>
      <c r="ES886" s="7"/>
      <c r="ET886" s="7"/>
      <c r="EU886" s="7"/>
      <c r="EV886" s="7"/>
      <c r="EW886" s="7"/>
      <c r="EX886" s="7"/>
      <c r="EY886" s="7"/>
      <c r="EZ886" s="7"/>
      <c r="FA886" s="7"/>
      <c r="FB886" s="7"/>
      <c r="FC886" s="7"/>
      <c r="FD886" s="7"/>
      <c r="FE886" s="7"/>
      <c r="FF886" s="7"/>
      <c r="FG886" s="7"/>
      <c r="FH886" s="7"/>
      <c r="FI886" s="7"/>
      <c r="FJ886" s="7"/>
      <c r="FK886" s="7"/>
      <c r="FL886" s="7"/>
      <c r="FM886" s="7"/>
      <c r="FN886" s="7"/>
      <c r="FO886" s="7"/>
      <c r="FP886" s="7"/>
      <c r="FQ886" s="7"/>
      <c r="FR886" s="7"/>
      <c r="FS886" s="7"/>
      <c r="FT886" s="7"/>
      <c r="FU886" s="7"/>
      <c r="FV886" s="7"/>
      <c r="FW886" s="7"/>
      <c r="FX886" s="10"/>
      <c r="FY886" s="10"/>
      <c r="FZ886" s="10"/>
      <c r="GA886" s="10"/>
      <c r="GB886" s="10"/>
      <c r="GC886" s="10"/>
      <c r="GD886" s="10"/>
      <c r="GE886" s="10"/>
      <c r="GF886" s="10"/>
      <c r="GG886" s="10"/>
      <c r="GH886" s="10"/>
      <c r="GI886" s="10"/>
      <c r="GJ886" s="10"/>
      <c r="GK886" s="10"/>
      <c r="GL886" s="10"/>
      <c r="GM886" s="10"/>
      <c r="GN886" s="10"/>
      <c r="GO886" s="10"/>
      <c r="GP886" s="10"/>
    </row>
    <row r="887" spans="1:198" ht="13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37"/>
      <c r="L887" s="7"/>
      <c r="M887" s="7"/>
      <c r="N887" s="7"/>
      <c r="O887" s="7"/>
      <c r="P887" s="7"/>
      <c r="Q887" s="7"/>
      <c r="R887" s="10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10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19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10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  <c r="ER887" s="7"/>
      <c r="ES887" s="7"/>
      <c r="ET887" s="7"/>
      <c r="EU887" s="7"/>
      <c r="EV887" s="7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7"/>
      <c r="FI887" s="7"/>
      <c r="FJ887" s="7"/>
      <c r="FK887" s="7"/>
      <c r="FL887" s="7"/>
      <c r="FM887" s="7"/>
      <c r="FN887" s="7"/>
      <c r="FO887" s="7"/>
      <c r="FP887" s="7"/>
      <c r="FQ887" s="7"/>
      <c r="FR887" s="7"/>
      <c r="FS887" s="7"/>
      <c r="FT887" s="7"/>
      <c r="FU887" s="7"/>
      <c r="FV887" s="7"/>
      <c r="FW887" s="7"/>
      <c r="FX887" s="10"/>
      <c r="FY887" s="10"/>
      <c r="FZ887" s="10"/>
      <c r="GA887" s="10"/>
      <c r="GB887" s="10"/>
      <c r="GC887" s="10"/>
      <c r="GD887" s="10"/>
      <c r="GE887" s="10"/>
      <c r="GF887" s="10"/>
      <c r="GG887" s="10"/>
      <c r="GH887" s="10"/>
      <c r="GI887" s="10"/>
      <c r="GJ887" s="10"/>
      <c r="GK887" s="10"/>
      <c r="GL887" s="10"/>
      <c r="GM887" s="10"/>
      <c r="GN887" s="10"/>
      <c r="GO887" s="10"/>
      <c r="GP887" s="10"/>
    </row>
    <row r="888" spans="1:198" ht="13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37"/>
      <c r="L888" s="7"/>
      <c r="M888" s="7"/>
      <c r="N888" s="7"/>
      <c r="O888" s="7"/>
      <c r="P888" s="7"/>
      <c r="Q888" s="7"/>
      <c r="R888" s="10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10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19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10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  <c r="ER888" s="7"/>
      <c r="ES888" s="7"/>
      <c r="ET888" s="7"/>
      <c r="EU888" s="7"/>
      <c r="EV888" s="7"/>
      <c r="EW888" s="7"/>
      <c r="EX888" s="7"/>
      <c r="EY888" s="7"/>
      <c r="EZ888" s="7"/>
      <c r="FA888" s="7"/>
      <c r="FB888" s="7"/>
      <c r="FC888" s="7"/>
      <c r="FD888" s="7"/>
      <c r="FE888" s="7"/>
      <c r="FF888" s="7"/>
      <c r="FG888" s="7"/>
      <c r="FH888" s="7"/>
      <c r="FI888" s="7"/>
      <c r="FJ888" s="7"/>
      <c r="FK888" s="7"/>
      <c r="FL888" s="7"/>
      <c r="FM888" s="7"/>
      <c r="FN888" s="7"/>
      <c r="FO888" s="7"/>
      <c r="FP888" s="7"/>
      <c r="FQ888" s="7"/>
      <c r="FR888" s="7"/>
      <c r="FS888" s="7"/>
      <c r="FT888" s="7"/>
      <c r="FU888" s="7"/>
      <c r="FV888" s="7"/>
      <c r="FW888" s="7"/>
      <c r="FX888" s="10"/>
      <c r="FY888" s="10"/>
      <c r="FZ888" s="10"/>
      <c r="GA888" s="10"/>
      <c r="GB888" s="10"/>
      <c r="GC888" s="10"/>
      <c r="GD888" s="10"/>
      <c r="GE888" s="10"/>
      <c r="GF888" s="10"/>
      <c r="GG888" s="10"/>
      <c r="GH888" s="10"/>
      <c r="GI888" s="10"/>
      <c r="GJ888" s="10"/>
      <c r="GK888" s="10"/>
      <c r="GL888" s="10"/>
      <c r="GM888" s="10"/>
      <c r="GN888" s="10"/>
      <c r="GO888" s="10"/>
      <c r="GP888" s="10"/>
    </row>
    <row r="889" spans="1:198" ht="13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37"/>
      <c r="L889" s="7"/>
      <c r="M889" s="7"/>
      <c r="N889" s="7"/>
      <c r="O889" s="7"/>
      <c r="P889" s="7"/>
      <c r="Q889" s="7"/>
      <c r="R889" s="10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10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19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10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  <c r="ER889" s="7"/>
      <c r="ES889" s="7"/>
      <c r="ET889" s="7"/>
      <c r="EU889" s="7"/>
      <c r="EV889" s="7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7"/>
      <c r="FI889" s="7"/>
      <c r="FJ889" s="7"/>
      <c r="FK889" s="7"/>
      <c r="FL889" s="7"/>
      <c r="FM889" s="7"/>
      <c r="FN889" s="7"/>
      <c r="FO889" s="7"/>
      <c r="FP889" s="7"/>
      <c r="FQ889" s="7"/>
      <c r="FR889" s="7"/>
      <c r="FS889" s="7"/>
      <c r="FT889" s="7"/>
      <c r="FU889" s="7"/>
      <c r="FV889" s="7"/>
      <c r="FW889" s="7"/>
      <c r="FX889" s="10"/>
      <c r="FY889" s="10"/>
      <c r="FZ889" s="10"/>
      <c r="GA889" s="10"/>
      <c r="GB889" s="10"/>
      <c r="GC889" s="10"/>
      <c r="GD889" s="10"/>
      <c r="GE889" s="10"/>
      <c r="GF889" s="10"/>
      <c r="GG889" s="10"/>
      <c r="GH889" s="10"/>
      <c r="GI889" s="10"/>
      <c r="GJ889" s="10"/>
      <c r="GK889" s="10"/>
      <c r="GL889" s="10"/>
      <c r="GM889" s="10"/>
      <c r="GN889" s="10"/>
      <c r="GO889" s="10"/>
      <c r="GP889" s="10"/>
    </row>
    <row r="890" spans="1:198" ht="13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37"/>
      <c r="L890" s="7"/>
      <c r="M890" s="7"/>
      <c r="N890" s="7"/>
      <c r="O890" s="7"/>
      <c r="P890" s="7"/>
      <c r="Q890" s="7"/>
      <c r="R890" s="10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10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19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10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  <c r="ER890" s="7"/>
      <c r="ES890" s="7"/>
      <c r="ET890" s="7"/>
      <c r="EU890" s="7"/>
      <c r="EV890" s="7"/>
      <c r="EW890" s="7"/>
      <c r="EX890" s="7"/>
      <c r="EY890" s="7"/>
      <c r="EZ890" s="7"/>
      <c r="FA890" s="7"/>
      <c r="FB890" s="7"/>
      <c r="FC890" s="7"/>
      <c r="FD890" s="7"/>
      <c r="FE890" s="7"/>
      <c r="FF890" s="7"/>
      <c r="FG890" s="7"/>
      <c r="FH890" s="7"/>
      <c r="FI890" s="7"/>
      <c r="FJ890" s="7"/>
      <c r="FK890" s="7"/>
      <c r="FL890" s="7"/>
      <c r="FM890" s="7"/>
      <c r="FN890" s="7"/>
      <c r="FO890" s="7"/>
      <c r="FP890" s="7"/>
      <c r="FQ890" s="7"/>
      <c r="FR890" s="7"/>
      <c r="FS890" s="7"/>
      <c r="FT890" s="7"/>
      <c r="FU890" s="7"/>
      <c r="FV890" s="7"/>
      <c r="FW890" s="7"/>
      <c r="FX890" s="10"/>
      <c r="FY890" s="10"/>
      <c r="FZ890" s="10"/>
      <c r="GA890" s="10"/>
      <c r="GB890" s="10"/>
      <c r="GC890" s="10"/>
      <c r="GD890" s="10"/>
      <c r="GE890" s="10"/>
      <c r="GF890" s="10"/>
      <c r="GG890" s="10"/>
      <c r="GH890" s="10"/>
      <c r="GI890" s="10"/>
      <c r="GJ890" s="10"/>
      <c r="GK890" s="10"/>
      <c r="GL890" s="10"/>
      <c r="GM890" s="10"/>
      <c r="GN890" s="10"/>
      <c r="GO890" s="10"/>
      <c r="GP890" s="10"/>
    </row>
    <row r="891" spans="1:198" ht="13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37"/>
      <c r="L891" s="7"/>
      <c r="M891" s="7"/>
      <c r="N891" s="7"/>
      <c r="O891" s="7"/>
      <c r="P891" s="7"/>
      <c r="Q891" s="7"/>
      <c r="R891" s="10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10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19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10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  <c r="EQ891" s="7"/>
      <c r="ER891" s="7"/>
      <c r="ES891" s="7"/>
      <c r="ET891" s="7"/>
      <c r="EU891" s="7"/>
      <c r="EV891" s="7"/>
      <c r="EW891" s="7"/>
      <c r="EX891" s="7"/>
      <c r="EY891" s="7"/>
      <c r="EZ891" s="7"/>
      <c r="FA891" s="7"/>
      <c r="FB891" s="7"/>
      <c r="FC891" s="7"/>
      <c r="FD891" s="7"/>
      <c r="FE891" s="7"/>
      <c r="FF891" s="7"/>
      <c r="FG891" s="7"/>
      <c r="FH891" s="7"/>
      <c r="FI891" s="7"/>
      <c r="FJ891" s="7"/>
      <c r="FK891" s="7"/>
      <c r="FL891" s="7"/>
      <c r="FM891" s="7"/>
      <c r="FN891" s="7"/>
      <c r="FO891" s="7"/>
      <c r="FP891" s="7"/>
      <c r="FQ891" s="7"/>
      <c r="FR891" s="7"/>
      <c r="FS891" s="7"/>
      <c r="FT891" s="7"/>
      <c r="FU891" s="7"/>
      <c r="FV891" s="7"/>
      <c r="FW891" s="7"/>
      <c r="FX891" s="10"/>
      <c r="FY891" s="10"/>
      <c r="FZ891" s="10"/>
      <c r="GA891" s="10"/>
      <c r="GB891" s="10"/>
      <c r="GC891" s="10"/>
      <c r="GD891" s="10"/>
      <c r="GE891" s="10"/>
      <c r="GF891" s="10"/>
      <c r="GG891" s="10"/>
      <c r="GH891" s="10"/>
      <c r="GI891" s="10"/>
      <c r="GJ891" s="10"/>
      <c r="GK891" s="10"/>
      <c r="GL891" s="10"/>
      <c r="GM891" s="10"/>
      <c r="GN891" s="10"/>
      <c r="GO891" s="10"/>
      <c r="GP891" s="10"/>
    </row>
    <row r="892" spans="1:198" ht="13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37"/>
      <c r="L892" s="7"/>
      <c r="M892" s="7"/>
      <c r="N892" s="7"/>
      <c r="O892" s="7"/>
      <c r="P892" s="7"/>
      <c r="Q892" s="7"/>
      <c r="R892" s="10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10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19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10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7"/>
      <c r="EZ892" s="7"/>
      <c r="FA892" s="7"/>
      <c r="FB892" s="7"/>
      <c r="FC892" s="7"/>
      <c r="FD892" s="7"/>
      <c r="FE892" s="7"/>
      <c r="FF892" s="7"/>
      <c r="FG892" s="7"/>
      <c r="FH892" s="7"/>
      <c r="FI892" s="7"/>
      <c r="FJ892" s="7"/>
      <c r="FK892" s="7"/>
      <c r="FL892" s="7"/>
      <c r="FM892" s="7"/>
      <c r="FN892" s="7"/>
      <c r="FO892" s="7"/>
      <c r="FP892" s="7"/>
      <c r="FQ892" s="7"/>
      <c r="FR892" s="7"/>
      <c r="FS892" s="7"/>
      <c r="FT892" s="7"/>
      <c r="FU892" s="7"/>
      <c r="FV892" s="7"/>
      <c r="FW892" s="7"/>
      <c r="FX892" s="10"/>
      <c r="FY892" s="10"/>
      <c r="FZ892" s="10"/>
      <c r="GA892" s="10"/>
      <c r="GB892" s="10"/>
      <c r="GC892" s="10"/>
      <c r="GD892" s="10"/>
      <c r="GE892" s="10"/>
      <c r="GF892" s="10"/>
      <c r="GG892" s="10"/>
      <c r="GH892" s="10"/>
      <c r="GI892" s="10"/>
      <c r="GJ892" s="10"/>
      <c r="GK892" s="10"/>
      <c r="GL892" s="10"/>
      <c r="GM892" s="10"/>
      <c r="GN892" s="10"/>
      <c r="GO892" s="10"/>
      <c r="GP892" s="10"/>
    </row>
    <row r="893" spans="1:198" ht="13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37"/>
      <c r="L893" s="7"/>
      <c r="M893" s="7"/>
      <c r="N893" s="7"/>
      <c r="O893" s="7"/>
      <c r="P893" s="7"/>
      <c r="Q893" s="7"/>
      <c r="R893" s="10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10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19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10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7"/>
      <c r="FK893" s="7"/>
      <c r="FL893" s="7"/>
      <c r="FM893" s="7"/>
      <c r="FN893" s="7"/>
      <c r="FO893" s="7"/>
      <c r="FP893" s="7"/>
      <c r="FQ893" s="7"/>
      <c r="FR893" s="7"/>
      <c r="FS893" s="7"/>
      <c r="FT893" s="7"/>
      <c r="FU893" s="7"/>
      <c r="FV893" s="7"/>
      <c r="FW893" s="7"/>
      <c r="FX893" s="10"/>
      <c r="FY893" s="10"/>
      <c r="FZ893" s="10"/>
      <c r="GA893" s="10"/>
      <c r="GB893" s="10"/>
      <c r="GC893" s="10"/>
      <c r="GD893" s="10"/>
      <c r="GE893" s="10"/>
      <c r="GF893" s="10"/>
      <c r="GG893" s="10"/>
      <c r="GH893" s="10"/>
      <c r="GI893" s="10"/>
      <c r="GJ893" s="10"/>
      <c r="GK893" s="10"/>
      <c r="GL893" s="10"/>
      <c r="GM893" s="10"/>
      <c r="GN893" s="10"/>
      <c r="GO893" s="10"/>
      <c r="GP893" s="10"/>
    </row>
    <row r="894" spans="1:198" ht="13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37"/>
      <c r="L894" s="7"/>
      <c r="M894" s="7"/>
      <c r="N894" s="7"/>
      <c r="O894" s="7"/>
      <c r="P894" s="7"/>
      <c r="Q894" s="7"/>
      <c r="R894" s="10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10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19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10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7"/>
      <c r="FI894" s="7"/>
      <c r="FJ894" s="7"/>
      <c r="FK894" s="7"/>
      <c r="FL894" s="7"/>
      <c r="FM894" s="7"/>
      <c r="FN894" s="7"/>
      <c r="FO894" s="7"/>
      <c r="FP894" s="7"/>
      <c r="FQ894" s="7"/>
      <c r="FR894" s="7"/>
      <c r="FS894" s="7"/>
      <c r="FT894" s="7"/>
      <c r="FU894" s="7"/>
      <c r="FV894" s="7"/>
      <c r="FW894" s="7"/>
      <c r="FX894" s="10"/>
      <c r="FY894" s="10"/>
      <c r="FZ894" s="10"/>
      <c r="GA894" s="10"/>
      <c r="GB894" s="10"/>
      <c r="GC894" s="10"/>
      <c r="GD894" s="10"/>
      <c r="GE894" s="10"/>
      <c r="GF894" s="10"/>
      <c r="GG894" s="10"/>
      <c r="GH894" s="10"/>
      <c r="GI894" s="10"/>
      <c r="GJ894" s="10"/>
      <c r="GK894" s="10"/>
      <c r="GL894" s="10"/>
      <c r="GM894" s="10"/>
      <c r="GN894" s="10"/>
      <c r="GO894" s="10"/>
      <c r="GP894" s="10"/>
    </row>
    <row r="895" spans="1:198" ht="13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37"/>
      <c r="L895" s="7"/>
      <c r="M895" s="7"/>
      <c r="N895" s="7"/>
      <c r="O895" s="7"/>
      <c r="P895" s="7"/>
      <c r="Q895" s="7"/>
      <c r="R895" s="10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10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19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10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7"/>
      <c r="FK895" s="7"/>
      <c r="FL895" s="7"/>
      <c r="FM895" s="7"/>
      <c r="FN895" s="7"/>
      <c r="FO895" s="7"/>
      <c r="FP895" s="7"/>
      <c r="FQ895" s="7"/>
      <c r="FR895" s="7"/>
      <c r="FS895" s="7"/>
      <c r="FT895" s="7"/>
      <c r="FU895" s="7"/>
      <c r="FV895" s="7"/>
      <c r="FW895" s="7"/>
      <c r="FX895" s="10"/>
      <c r="FY895" s="10"/>
      <c r="FZ895" s="10"/>
      <c r="GA895" s="10"/>
      <c r="GB895" s="10"/>
      <c r="GC895" s="10"/>
      <c r="GD895" s="10"/>
      <c r="GE895" s="10"/>
      <c r="GF895" s="10"/>
      <c r="GG895" s="10"/>
      <c r="GH895" s="10"/>
      <c r="GI895" s="10"/>
      <c r="GJ895" s="10"/>
      <c r="GK895" s="10"/>
      <c r="GL895" s="10"/>
      <c r="GM895" s="10"/>
      <c r="GN895" s="10"/>
      <c r="GO895" s="10"/>
      <c r="GP895" s="10"/>
    </row>
    <row r="896" spans="1:198" ht="13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37"/>
      <c r="L896" s="7"/>
      <c r="M896" s="7"/>
      <c r="N896" s="7"/>
      <c r="O896" s="7"/>
      <c r="P896" s="7"/>
      <c r="Q896" s="7"/>
      <c r="R896" s="10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10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19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10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  <c r="FS896" s="7"/>
      <c r="FT896" s="7"/>
      <c r="FU896" s="7"/>
      <c r="FV896" s="7"/>
      <c r="FW896" s="7"/>
      <c r="FX896" s="10"/>
      <c r="FY896" s="10"/>
      <c r="FZ896" s="10"/>
      <c r="GA896" s="10"/>
      <c r="GB896" s="10"/>
      <c r="GC896" s="10"/>
      <c r="GD896" s="10"/>
      <c r="GE896" s="10"/>
      <c r="GF896" s="10"/>
      <c r="GG896" s="10"/>
      <c r="GH896" s="10"/>
      <c r="GI896" s="10"/>
      <c r="GJ896" s="10"/>
      <c r="GK896" s="10"/>
      <c r="GL896" s="10"/>
      <c r="GM896" s="10"/>
      <c r="GN896" s="10"/>
      <c r="GO896" s="10"/>
      <c r="GP896" s="10"/>
    </row>
    <row r="897" spans="1:198" ht="13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37"/>
      <c r="L897" s="7"/>
      <c r="M897" s="7"/>
      <c r="N897" s="7"/>
      <c r="O897" s="7"/>
      <c r="P897" s="7"/>
      <c r="Q897" s="7"/>
      <c r="R897" s="10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10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19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10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  <c r="ER897" s="7"/>
      <c r="ES897" s="7"/>
      <c r="ET897" s="7"/>
      <c r="EU897" s="7"/>
      <c r="EV897" s="7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7"/>
      <c r="FI897" s="7"/>
      <c r="FJ897" s="7"/>
      <c r="FK897" s="7"/>
      <c r="FL897" s="7"/>
      <c r="FM897" s="7"/>
      <c r="FN897" s="7"/>
      <c r="FO897" s="7"/>
      <c r="FP897" s="7"/>
      <c r="FQ897" s="7"/>
      <c r="FR897" s="7"/>
      <c r="FS897" s="7"/>
      <c r="FT897" s="7"/>
      <c r="FU897" s="7"/>
      <c r="FV897" s="7"/>
      <c r="FW897" s="7"/>
      <c r="FX897" s="10"/>
      <c r="FY897" s="10"/>
      <c r="FZ897" s="10"/>
      <c r="GA897" s="10"/>
      <c r="GB897" s="10"/>
      <c r="GC897" s="10"/>
      <c r="GD897" s="10"/>
      <c r="GE897" s="10"/>
      <c r="GF897" s="10"/>
      <c r="GG897" s="10"/>
      <c r="GH897" s="10"/>
      <c r="GI897" s="10"/>
      <c r="GJ897" s="10"/>
      <c r="GK897" s="10"/>
      <c r="GL897" s="10"/>
      <c r="GM897" s="10"/>
      <c r="GN897" s="10"/>
      <c r="GO897" s="10"/>
      <c r="GP897" s="10"/>
    </row>
    <row r="898" spans="1:198" ht="13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37"/>
      <c r="L898" s="7"/>
      <c r="M898" s="7"/>
      <c r="N898" s="7"/>
      <c r="O898" s="7"/>
      <c r="P898" s="7"/>
      <c r="Q898" s="7"/>
      <c r="R898" s="10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10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19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10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  <c r="ER898" s="7"/>
      <c r="ES898" s="7"/>
      <c r="ET898" s="7"/>
      <c r="EU898" s="7"/>
      <c r="EV898" s="7"/>
      <c r="EW898" s="7"/>
      <c r="EX898" s="7"/>
      <c r="EY898" s="7"/>
      <c r="EZ898" s="7"/>
      <c r="FA898" s="7"/>
      <c r="FB898" s="7"/>
      <c r="FC898" s="7"/>
      <c r="FD898" s="7"/>
      <c r="FE898" s="7"/>
      <c r="FF898" s="7"/>
      <c r="FG898" s="7"/>
      <c r="FH898" s="7"/>
      <c r="FI898" s="7"/>
      <c r="FJ898" s="7"/>
      <c r="FK898" s="7"/>
      <c r="FL898" s="7"/>
      <c r="FM898" s="7"/>
      <c r="FN898" s="7"/>
      <c r="FO898" s="7"/>
      <c r="FP898" s="7"/>
      <c r="FQ898" s="7"/>
      <c r="FR898" s="7"/>
      <c r="FS898" s="7"/>
      <c r="FT898" s="7"/>
      <c r="FU898" s="7"/>
      <c r="FV898" s="7"/>
      <c r="FW898" s="7"/>
      <c r="FX898" s="10"/>
      <c r="FY898" s="10"/>
      <c r="FZ898" s="10"/>
      <c r="GA898" s="10"/>
      <c r="GB898" s="10"/>
      <c r="GC898" s="10"/>
      <c r="GD898" s="10"/>
      <c r="GE898" s="10"/>
      <c r="GF898" s="10"/>
      <c r="GG898" s="10"/>
      <c r="GH898" s="10"/>
      <c r="GI898" s="10"/>
      <c r="GJ898" s="10"/>
      <c r="GK898" s="10"/>
      <c r="GL898" s="10"/>
      <c r="GM898" s="10"/>
      <c r="GN898" s="10"/>
      <c r="GO898" s="10"/>
      <c r="GP898" s="10"/>
    </row>
    <row r="899" spans="1:198" ht="13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37"/>
      <c r="L899" s="7"/>
      <c r="M899" s="7"/>
      <c r="N899" s="7"/>
      <c r="O899" s="7"/>
      <c r="P899" s="7"/>
      <c r="Q899" s="7"/>
      <c r="R899" s="10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10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19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10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7"/>
      <c r="FK899" s="7"/>
      <c r="FL899" s="7"/>
      <c r="FM899" s="7"/>
      <c r="FN899" s="7"/>
      <c r="FO899" s="7"/>
      <c r="FP899" s="7"/>
      <c r="FQ899" s="7"/>
      <c r="FR899" s="7"/>
      <c r="FS899" s="7"/>
      <c r="FT899" s="7"/>
      <c r="FU899" s="7"/>
      <c r="FV899" s="7"/>
      <c r="FW899" s="7"/>
      <c r="FX899" s="10"/>
      <c r="FY899" s="10"/>
      <c r="FZ899" s="10"/>
      <c r="GA899" s="10"/>
      <c r="GB899" s="10"/>
      <c r="GC899" s="10"/>
      <c r="GD899" s="10"/>
      <c r="GE899" s="10"/>
      <c r="GF899" s="10"/>
      <c r="GG899" s="10"/>
      <c r="GH899" s="10"/>
      <c r="GI899" s="10"/>
      <c r="GJ899" s="10"/>
      <c r="GK899" s="10"/>
      <c r="GL899" s="10"/>
      <c r="GM899" s="10"/>
      <c r="GN899" s="10"/>
      <c r="GO899" s="10"/>
      <c r="GP899" s="10"/>
    </row>
    <row r="900" spans="1:198" ht="13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37"/>
      <c r="L900" s="7"/>
      <c r="M900" s="7"/>
      <c r="N900" s="7"/>
      <c r="O900" s="7"/>
      <c r="P900" s="7"/>
      <c r="Q900" s="7"/>
      <c r="R900" s="10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10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19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10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  <c r="ER900" s="7"/>
      <c r="ES900" s="7"/>
      <c r="ET900" s="7"/>
      <c r="EU900" s="7"/>
      <c r="EV900" s="7"/>
      <c r="EW900" s="7"/>
      <c r="EX900" s="7"/>
      <c r="EY900" s="7"/>
      <c r="EZ900" s="7"/>
      <c r="FA900" s="7"/>
      <c r="FB900" s="7"/>
      <c r="FC900" s="7"/>
      <c r="FD900" s="7"/>
      <c r="FE900" s="7"/>
      <c r="FF900" s="7"/>
      <c r="FG900" s="7"/>
      <c r="FH900" s="7"/>
      <c r="FI900" s="7"/>
      <c r="FJ900" s="7"/>
      <c r="FK900" s="7"/>
      <c r="FL900" s="7"/>
      <c r="FM900" s="7"/>
      <c r="FN900" s="7"/>
      <c r="FO900" s="7"/>
      <c r="FP900" s="7"/>
      <c r="FQ900" s="7"/>
      <c r="FR900" s="7"/>
      <c r="FS900" s="7"/>
      <c r="FT900" s="7"/>
      <c r="FU900" s="7"/>
      <c r="FV900" s="7"/>
      <c r="FW900" s="7"/>
      <c r="FX900" s="10"/>
      <c r="FY900" s="10"/>
      <c r="FZ900" s="10"/>
      <c r="GA900" s="10"/>
      <c r="GB900" s="10"/>
      <c r="GC900" s="10"/>
      <c r="GD900" s="10"/>
      <c r="GE900" s="10"/>
      <c r="GF900" s="10"/>
      <c r="GG900" s="10"/>
      <c r="GH900" s="10"/>
      <c r="GI900" s="10"/>
      <c r="GJ900" s="10"/>
      <c r="GK900" s="10"/>
      <c r="GL900" s="10"/>
      <c r="GM900" s="10"/>
      <c r="GN900" s="10"/>
      <c r="GO900" s="10"/>
      <c r="GP900" s="10"/>
    </row>
    <row r="901" spans="1:198" ht="13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37"/>
      <c r="L901" s="7"/>
      <c r="M901" s="7"/>
      <c r="N901" s="7"/>
      <c r="O901" s="7"/>
      <c r="P901" s="7"/>
      <c r="Q901" s="7"/>
      <c r="R901" s="10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10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19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10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  <c r="EQ901" s="7"/>
      <c r="ER901" s="7"/>
      <c r="ES901" s="7"/>
      <c r="ET901" s="7"/>
      <c r="EU901" s="7"/>
      <c r="EV901" s="7"/>
      <c r="EW901" s="7"/>
      <c r="EX901" s="7"/>
      <c r="EY901" s="7"/>
      <c r="EZ901" s="7"/>
      <c r="FA901" s="7"/>
      <c r="FB901" s="7"/>
      <c r="FC901" s="7"/>
      <c r="FD901" s="7"/>
      <c r="FE901" s="7"/>
      <c r="FF901" s="7"/>
      <c r="FG901" s="7"/>
      <c r="FH901" s="7"/>
      <c r="FI901" s="7"/>
      <c r="FJ901" s="7"/>
      <c r="FK901" s="7"/>
      <c r="FL901" s="7"/>
      <c r="FM901" s="7"/>
      <c r="FN901" s="7"/>
      <c r="FO901" s="7"/>
      <c r="FP901" s="7"/>
      <c r="FQ901" s="7"/>
      <c r="FR901" s="7"/>
      <c r="FS901" s="7"/>
      <c r="FT901" s="7"/>
      <c r="FU901" s="7"/>
      <c r="FV901" s="7"/>
      <c r="FW901" s="7"/>
      <c r="FX901" s="10"/>
      <c r="FY901" s="10"/>
      <c r="FZ901" s="10"/>
      <c r="GA901" s="10"/>
      <c r="GB901" s="10"/>
      <c r="GC901" s="10"/>
      <c r="GD901" s="10"/>
      <c r="GE901" s="10"/>
      <c r="GF901" s="10"/>
      <c r="GG901" s="10"/>
      <c r="GH901" s="10"/>
      <c r="GI901" s="10"/>
      <c r="GJ901" s="10"/>
      <c r="GK901" s="10"/>
      <c r="GL901" s="10"/>
      <c r="GM901" s="10"/>
      <c r="GN901" s="10"/>
      <c r="GO901" s="10"/>
      <c r="GP901" s="10"/>
    </row>
    <row r="902" spans="1:198" ht="13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37"/>
      <c r="L902" s="7"/>
      <c r="M902" s="7"/>
      <c r="N902" s="7"/>
      <c r="O902" s="7"/>
      <c r="P902" s="7"/>
      <c r="Q902" s="7"/>
      <c r="R902" s="10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10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19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10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  <c r="EQ902" s="7"/>
      <c r="ER902" s="7"/>
      <c r="ES902" s="7"/>
      <c r="ET902" s="7"/>
      <c r="EU902" s="7"/>
      <c r="EV902" s="7"/>
      <c r="EW902" s="7"/>
      <c r="EX902" s="7"/>
      <c r="EY902" s="7"/>
      <c r="EZ902" s="7"/>
      <c r="FA902" s="7"/>
      <c r="FB902" s="7"/>
      <c r="FC902" s="7"/>
      <c r="FD902" s="7"/>
      <c r="FE902" s="7"/>
      <c r="FF902" s="7"/>
      <c r="FG902" s="7"/>
      <c r="FH902" s="7"/>
      <c r="FI902" s="7"/>
      <c r="FJ902" s="7"/>
      <c r="FK902" s="7"/>
      <c r="FL902" s="7"/>
      <c r="FM902" s="7"/>
      <c r="FN902" s="7"/>
      <c r="FO902" s="7"/>
      <c r="FP902" s="7"/>
      <c r="FQ902" s="7"/>
      <c r="FR902" s="7"/>
      <c r="FS902" s="7"/>
      <c r="FT902" s="7"/>
      <c r="FU902" s="7"/>
      <c r="FV902" s="7"/>
      <c r="FW902" s="7"/>
      <c r="FX902" s="10"/>
      <c r="FY902" s="10"/>
      <c r="FZ902" s="10"/>
      <c r="GA902" s="10"/>
      <c r="GB902" s="10"/>
      <c r="GC902" s="10"/>
      <c r="GD902" s="10"/>
      <c r="GE902" s="10"/>
      <c r="GF902" s="10"/>
      <c r="GG902" s="10"/>
      <c r="GH902" s="10"/>
      <c r="GI902" s="10"/>
      <c r="GJ902" s="10"/>
      <c r="GK902" s="10"/>
      <c r="GL902" s="10"/>
      <c r="GM902" s="10"/>
      <c r="GN902" s="10"/>
      <c r="GO902" s="10"/>
      <c r="GP902" s="10"/>
    </row>
    <row r="903" spans="1:198" ht="13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37"/>
      <c r="L903" s="7"/>
      <c r="M903" s="7"/>
      <c r="N903" s="7"/>
      <c r="O903" s="7"/>
      <c r="P903" s="7"/>
      <c r="Q903" s="7"/>
      <c r="R903" s="10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10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19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10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  <c r="ER903" s="7"/>
      <c r="ES903" s="7"/>
      <c r="ET903" s="7"/>
      <c r="EU903" s="7"/>
      <c r="EV903" s="7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7"/>
      <c r="FI903" s="7"/>
      <c r="FJ903" s="7"/>
      <c r="FK903" s="7"/>
      <c r="FL903" s="7"/>
      <c r="FM903" s="7"/>
      <c r="FN903" s="7"/>
      <c r="FO903" s="7"/>
      <c r="FP903" s="7"/>
      <c r="FQ903" s="7"/>
      <c r="FR903" s="7"/>
      <c r="FS903" s="7"/>
      <c r="FT903" s="7"/>
      <c r="FU903" s="7"/>
      <c r="FV903" s="7"/>
      <c r="FW903" s="7"/>
      <c r="FX903" s="10"/>
      <c r="FY903" s="10"/>
      <c r="FZ903" s="10"/>
      <c r="GA903" s="10"/>
      <c r="GB903" s="10"/>
      <c r="GC903" s="10"/>
      <c r="GD903" s="10"/>
      <c r="GE903" s="10"/>
      <c r="GF903" s="10"/>
      <c r="GG903" s="10"/>
      <c r="GH903" s="10"/>
      <c r="GI903" s="10"/>
      <c r="GJ903" s="10"/>
      <c r="GK903" s="10"/>
      <c r="GL903" s="10"/>
      <c r="GM903" s="10"/>
      <c r="GN903" s="10"/>
      <c r="GO903" s="10"/>
      <c r="GP903" s="10"/>
    </row>
    <row r="904" spans="1:198" ht="13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37"/>
      <c r="L904" s="7"/>
      <c r="M904" s="7"/>
      <c r="N904" s="7"/>
      <c r="O904" s="7"/>
      <c r="P904" s="7"/>
      <c r="Q904" s="7"/>
      <c r="R904" s="10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10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19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10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  <c r="ER904" s="7"/>
      <c r="ES904" s="7"/>
      <c r="ET904" s="7"/>
      <c r="EU904" s="7"/>
      <c r="EV904" s="7"/>
      <c r="EW904" s="7"/>
      <c r="EX904" s="7"/>
      <c r="EY904" s="7"/>
      <c r="EZ904" s="7"/>
      <c r="FA904" s="7"/>
      <c r="FB904" s="7"/>
      <c r="FC904" s="7"/>
      <c r="FD904" s="7"/>
      <c r="FE904" s="7"/>
      <c r="FF904" s="7"/>
      <c r="FG904" s="7"/>
      <c r="FH904" s="7"/>
      <c r="FI904" s="7"/>
      <c r="FJ904" s="7"/>
      <c r="FK904" s="7"/>
      <c r="FL904" s="7"/>
      <c r="FM904" s="7"/>
      <c r="FN904" s="7"/>
      <c r="FO904" s="7"/>
      <c r="FP904" s="7"/>
      <c r="FQ904" s="7"/>
      <c r="FR904" s="7"/>
      <c r="FS904" s="7"/>
      <c r="FT904" s="7"/>
      <c r="FU904" s="7"/>
      <c r="FV904" s="7"/>
      <c r="FW904" s="7"/>
      <c r="FX904" s="10"/>
      <c r="FY904" s="10"/>
      <c r="FZ904" s="10"/>
      <c r="GA904" s="10"/>
      <c r="GB904" s="10"/>
      <c r="GC904" s="10"/>
      <c r="GD904" s="10"/>
      <c r="GE904" s="10"/>
      <c r="GF904" s="10"/>
      <c r="GG904" s="10"/>
      <c r="GH904" s="10"/>
      <c r="GI904" s="10"/>
      <c r="GJ904" s="10"/>
      <c r="GK904" s="10"/>
      <c r="GL904" s="10"/>
      <c r="GM904" s="10"/>
      <c r="GN904" s="10"/>
      <c r="GO904" s="10"/>
      <c r="GP904" s="10"/>
    </row>
    <row r="905" spans="1:198" ht="13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37"/>
      <c r="L905" s="7"/>
      <c r="M905" s="7"/>
      <c r="N905" s="7"/>
      <c r="O905" s="7"/>
      <c r="P905" s="7"/>
      <c r="Q905" s="7"/>
      <c r="R905" s="10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10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19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10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  <c r="ER905" s="7"/>
      <c r="ES905" s="7"/>
      <c r="ET905" s="7"/>
      <c r="EU905" s="7"/>
      <c r="EV905" s="7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7"/>
      <c r="FI905" s="7"/>
      <c r="FJ905" s="7"/>
      <c r="FK905" s="7"/>
      <c r="FL905" s="7"/>
      <c r="FM905" s="7"/>
      <c r="FN905" s="7"/>
      <c r="FO905" s="7"/>
      <c r="FP905" s="7"/>
      <c r="FQ905" s="7"/>
      <c r="FR905" s="7"/>
      <c r="FS905" s="7"/>
      <c r="FT905" s="7"/>
      <c r="FU905" s="7"/>
      <c r="FV905" s="7"/>
      <c r="FW905" s="7"/>
      <c r="FX905" s="10"/>
      <c r="FY905" s="10"/>
      <c r="FZ905" s="10"/>
      <c r="GA905" s="10"/>
      <c r="GB905" s="10"/>
      <c r="GC905" s="10"/>
      <c r="GD905" s="10"/>
      <c r="GE905" s="10"/>
      <c r="GF905" s="10"/>
      <c r="GG905" s="10"/>
      <c r="GH905" s="10"/>
      <c r="GI905" s="10"/>
      <c r="GJ905" s="10"/>
      <c r="GK905" s="10"/>
      <c r="GL905" s="10"/>
      <c r="GM905" s="10"/>
      <c r="GN905" s="10"/>
      <c r="GO905" s="10"/>
      <c r="GP905" s="10"/>
    </row>
    <row r="906" spans="1:198" ht="13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37"/>
      <c r="L906" s="7"/>
      <c r="M906" s="7"/>
      <c r="N906" s="7"/>
      <c r="O906" s="7"/>
      <c r="P906" s="7"/>
      <c r="Q906" s="7"/>
      <c r="R906" s="10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10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19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10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  <c r="ER906" s="7"/>
      <c r="ES906" s="7"/>
      <c r="ET906" s="7"/>
      <c r="EU906" s="7"/>
      <c r="EV906" s="7"/>
      <c r="EW906" s="7"/>
      <c r="EX906" s="7"/>
      <c r="EY906" s="7"/>
      <c r="EZ906" s="7"/>
      <c r="FA906" s="7"/>
      <c r="FB906" s="7"/>
      <c r="FC906" s="7"/>
      <c r="FD906" s="7"/>
      <c r="FE906" s="7"/>
      <c r="FF906" s="7"/>
      <c r="FG906" s="7"/>
      <c r="FH906" s="7"/>
      <c r="FI906" s="7"/>
      <c r="FJ906" s="7"/>
      <c r="FK906" s="7"/>
      <c r="FL906" s="7"/>
      <c r="FM906" s="7"/>
      <c r="FN906" s="7"/>
      <c r="FO906" s="7"/>
      <c r="FP906" s="7"/>
      <c r="FQ906" s="7"/>
      <c r="FR906" s="7"/>
      <c r="FS906" s="7"/>
      <c r="FT906" s="7"/>
      <c r="FU906" s="7"/>
      <c r="FV906" s="7"/>
      <c r="FW906" s="7"/>
      <c r="FX906" s="10"/>
      <c r="FY906" s="10"/>
      <c r="FZ906" s="10"/>
      <c r="GA906" s="10"/>
      <c r="GB906" s="10"/>
      <c r="GC906" s="10"/>
      <c r="GD906" s="10"/>
      <c r="GE906" s="10"/>
      <c r="GF906" s="10"/>
      <c r="GG906" s="10"/>
      <c r="GH906" s="10"/>
      <c r="GI906" s="10"/>
      <c r="GJ906" s="10"/>
      <c r="GK906" s="10"/>
      <c r="GL906" s="10"/>
      <c r="GM906" s="10"/>
      <c r="GN906" s="10"/>
      <c r="GO906" s="10"/>
      <c r="GP906" s="10"/>
    </row>
    <row r="907" spans="1:198" ht="13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37"/>
      <c r="L907" s="7"/>
      <c r="M907" s="7"/>
      <c r="N907" s="7"/>
      <c r="O907" s="7"/>
      <c r="P907" s="7"/>
      <c r="Q907" s="7"/>
      <c r="R907" s="10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10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19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10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  <c r="EQ907" s="7"/>
      <c r="ER907" s="7"/>
      <c r="ES907" s="7"/>
      <c r="ET907" s="7"/>
      <c r="EU907" s="7"/>
      <c r="EV907" s="7"/>
      <c r="EW907" s="7"/>
      <c r="EX907" s="7"/>
      <c r="EY907" s="7"/>
      <c r="EZ907" s="7"/>
      <c r="FA907" s="7"/>
      <c r="FB907" s="7"/>
      <c r="FC907" s="7"/>
      <c r="FD907" s="7"/>
      <c r="FE907" s="7"/>
      <c r="FF907" s="7"/>
      <c r="FG907" s="7"/>
      <c r="FH907" s="7"/>
      <c r="FI907" s="7"/>
      <c r="FJ907" s="7"/>
      <c r="FK907" s="7"/>
      <c r="FL907" s="7"/>
      <c r="FM907" s="7"/>
      <c r="FN907" s="7"/>
      <c r="FO907" s="7"/>
      <c r="FP907" s="7"/>
      <c r="FQ907" s="7"/>
      <c r="FR907" s="7"/>
      <c r="FS907" s="7"/>
      <c r="FT907" s="7"/>
      <c r="FU907" s="7"/>
      <c r="FV907" s="7"/>
      <c r="FW907" s="7"/>
      <c r="FX907" s="10"/>
      <c r="FY907" s="10"/>
      <c r="FZ907" s="10"/>
      <c r="GA907" s="10"/>
      <c r="GB907" s="10"/>
      <c r="GC907" s="10"/>
      <c r="GD907" s="10"/>
      <c r="GE907" s="10"/>
      <c r="GF907" s="10"/>
      <c r="GG907" s="10"/>
      <c r="GH907" s="10"/>
      <c r="GI907" s="10"/>
      <c r="GJ907" s="10"/>
      <c r="GK907" s="10"/>
      <c r="GL907" s="10"/>
      <c r="GM907" s="10"/>
      <c r="GN907" s="10"/>
      <c r="GO907" s="10"/>
      <c r="GP907" s="10"/>
    </row>
    <row r="908" spans="1:198" ht="13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37"/>
      <c r="L908" s="7"/>
      <c r="M908" s="7"/>
      <c r="N908" s="7"/>
      <c r="O908" s="7"/>
      <c r="P908" s="7"/>
      <c r="Q908" s="7"/>
      <c r="R908" s="10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10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19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10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  <c r="EQ908" s="7"/>
      <c r="ER908" s="7"/>
      <c r="ES908" s="7"/>
      <c r="ET908" s="7"/>
      <c r="EU908" s="7"/>
      <c r="EV908" s="7"/>
      <c r="EW908" s="7"/>
      <c r="EX908" s="7"/>
      <c r="EY908" s="7"/>
      <c r="EZ908" s="7"/>
      <c r="FA908" s="7"/>
      <c r="FB908" s="7"/>
      <c r="FC908" s="7"/>
      <c r="FD908" s="7"/>
      <c r="FE908" s="7"/>
      <c r="FF908" s="7"/>
      <c r="FG908" s="7"/>
      <c r="FH908" s="7"/>
      <c r="FI908" s="7"/>
      <c r="FJ908" s="7"/>
      <c r="FK908" s="7"/>
      <c r="FL908" s="7"/>
      <c r="FM908" s="7"/>
      <c r="FN908" s="7"/>
      <c r="FO908" s="7"/>
      <c r="FP908" s="7"/>
      <c r="FQ908" s="7"/>
      <c r="FR908" s="7"/>
      <c r="FS908" s="7"/>
      <c r="FT908" s="7"/>
      <c r="FU908" s="7"/>
      <c r="FV908" s="7"/>
      <c r="FW908" s="7"/>
      <c r="FX908" s="10"/>
      <c r="FY908" s="10"/>
      <c r="FZ908" s="10"/>
      <c r="GA908" s="10"/>
      <c r="GB908" s="10"/>
      <c r="GC908" s="10"/>
      <c r="GD908" s="10"/>
      <c r="GE908" s="10"/>
      <c r="GF908" s="10"/>
      <c r="GG908" s="10"/>
      <c r="GH908" s="10"/>
      <c r="GI908" s="10"/>
      <c r="GJ908" s="10"/>
      <c r="GK908" s="10"/>
      <c r="GL908" s="10"/>
      <c r="GM908" s="10"/>
      <c r="GN908" s="10"/>
      <c r="GO908" s="10"/>
      <c r="GP908" s="10"/>
    </row>
    <row r="909" spans="1:198" ht="13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37"/>
      <c r="L909" s="7"/>
      <c r="M909" s="7"/>
      <c r="N909" s="7"/>
      <c r="O909" s="7"/>
      <c r="P909" s="7"/>
      <c r="Q909" s="7"/>
      <c r="R909" s="10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10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19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10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  <c r="ER909" s="7"/>
      <c r="ES909" s="7"/>
      <c r="ET909" s="7"/>
      <c r="EU909" s="7"/>
      <c r="EV909" s="7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7"/>
      <c r="FI909" s="7"/>
      <c r="FJ909" s="7"/>
      <c r="FK909" s="7"/>
      <c r="FL909" s="7"/>
      <c r="FM909" s="7"/>
      <c r="FN909" s="7"/>
      <c r="FO909" s="7"/>
      <c r="FP909" s="7"/>
      <c r="FQ909" s="7"/>
      <c r="FR909" s="7"/>
      <c r="FS909" s="7"/>
      <c r="FT909" s="7"/>
      <c r="FU909" s="7"/>
      <c r="FV909" s="7"/>
      <c r="FW909" s="7"/>
      <c r="FX909" s="10"/>
      <c r="FY909" s="10"/>
      <c r="FZ909" s="10"/>
      <c r="GA909" s="10"/>
      <c r="GB909" s="10"/>
      <c r="GC909" s="10"/>
      <c r="GD909" s="10"/>
      <c r="GE909" s="10"/>
      <c r="GF909" s="10"/>
      <c r="GG909" s="10"/>
      <c r="GH909" s="10"/>
      <c r="GI909" s="10"/>
      <c r="GJ909" s="10"/>
      <c r="GK909" s="10"/>
      <c r="GL909" s="10"/>
      <c r="GM909" s="10"/>
      <c r="GN909" s="10"/>
      <c r="GO909" s="10"/>
      <c r="GP909" s="10"/>
    </row>
    <row r="910" spans="1:198" ht="13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37"/>
      <c r="L910" s="7"/>
      <c r="M910" s="7"/>
      <c r="N910" s="7"/>
      <c r="O910" s="7"/>
      <c r="P910" s="7"/>
      <c r="Q910" s="7"/>
      <c r="R910" s="10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10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19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10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  <c r="ER910" s="7"/>
      <c r="ES910" s="7"/>
      <c r="ET910" s="7"/>
      <c r="EU910" s="7"/>
      <c r="EV910" s="7"/>
      <c r="EW910" s="7"/>
      <c r="EX910" s="7"/>
      <c r="EY910" s="7"/>
      <c r="EZ910" s="7"/>
      <c r="FA910" s="7"/>
      <c r="FB910" s="7"/>
      <c r="FC910" s="7"/>
      <c r="FD910" s="7"/>
      <c r="FE910" s="7"/>
      <c r="FF910" s="7"/>
      <c r="FG910" s="7"/>
      <c r="FH910" s="7"/>
      <c r="FI910" s="7"/>
      <c r="FJ910" s="7"/>
      <c r="FK910" s="7"/>
      <c r="FL910" s="7"/>
      <c r="FM910" s="7"/>
      <c r="FN910" s="7"/>
      <c r="FO910" s="7"/>
      <c r="FP910" s="7"/>
      <c r="FQ910" s="7"/>
      <c r="FR910" s="7"/>
      <c r="FS910" s="7"/>
      <c r="FT910" s="7"/>
      <c r="FU910" s="7"/>
      <c r="FV910" s="7"/>
      <c r="FW910" s="7"/>
      <c r="FX910" s="10"/>
      <c r="FY910" s="10"/>
      <c r="FZ910" s="10"/>
      <c r="GA910" s="10"/>
      <c r="GB910" s="10"/>
      <c r="GC910" s="10"/>
      <c r="GD910" s="10"/>
      <c r="GE910" s="10"/>
      <c r="GF910" s="10"/>
      <c r="GG910" s="10"/>
      <c r="GH910" s="10"/>
      <c r="GI910" s="10"/>
      <c r="GJ910" s="10"/>
      <c r="GK910" s="10"/>
      <c r="GL910" s="10"/>
      <c r="GM910" s="10"/>
      <c r="GN910" s="10"/>
      <c r="GO910" s="10"/>
      <c r="GP910" s="10"/>
    </row>
    <row r="911" spans="1:198" ht="13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37"/>
      <c r="L911" s="7"/>
      <c r="M911" s="7"/>
      <c r="N911" s="7"/>
      <c r="O911" s="7"/>
      <c r="P911" s="7"/>
      <c r="Q911" s="7"/>
      <c r="R911" s="10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10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19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10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  <c r="ER911" s="7"/>
      <c r="ES911" s="7"/>
      <c r="ET911" s="7"/>
      <c r="EU911" s="7"/>
      <c r="EV911" s="7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7"/>
      <c r="FI911" s="7"/>
      <c r="FJ911" s="7"/>
      <c r="FK911" s="7"/>
      <c r="FL911" s="7"/>
      <c r="FM911" s="7"/>
      <c r="FN911" s="7"/>
      <c r="FO911" s="7"/>
      <c r="FP911" s="7"/>
      <c r="FQ911" s="7"/>
      <c r="FR911" s="7"/>
      <c r="FS911" s="7"/>
      <c r="FT911" s="7"/>
      <c r="FU911" s="7"/>
      <c r="FV911" s="7"/>
      <c r="FW911" s="7"/>
      <c r="FX911" s="10"/>
      <c r="FY911" s="10"/>
      <c r="FZ911" s="10"/>
      <c r="GA911" s="10"/>
      <c r="GB911" s="10"/>
      <c r="GC911" s="10"/>
      <c r="GD911" s="10"/>
      <c r="GE911" s="10"/>
      <c r="GF911" s="10"/>
      <c r="GG911" s="10"/>
      <c r="GH911" s="10"/>
      <c r="GI911" s="10"/>
      <c r="GJ911" s="10"/>
      <c r="GK911" s="10"/>
      <c r="GL911" s="10"/>
      <c r="GM911" s="10"/>
      <c r="GN911" s="10"/>
      <c r="GO911" s="10"/>
      <c r="GP911" s="10"/>
    </row>
    <row r="912" spans="1:198" ht="13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37"/>
      <c r="L912" s="7"/>
      <c r="M912" s="7"/>
      <c r="N912" s="7"/>
      <c r="O912" s="7"/>
      <c r="P912" s="7"/>
      <c r="Q912" s="7"/>
      <c r="R912" s="10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10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19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10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  <c r="ER912" s="7"/>
      <c r="ES912" s="7"/>
      <c r="ET912" s="7"/>
      <c r="EU912" s="7"/>
      <c r="EV912" s="7"/>
      <c r="EW912" s="7"/>
      <c r="EX912" s="7"/>
      <c r="EY912" s="7"/>
      <c r="EZ912" s="7"/>
      <c r="FA912" s="7"/>
      <c r="FB912" s="7"/>
      <c r="FC912" s="7"/>
      <c r="FD912" s="7"/>
      <c r="FE912" s="7"/>
      <c r="FF912" s="7"/>
      <c r="FG912" s="7"/>
      <c r="FH912" s="7"/>
      <c r="FI912" s="7"/>
      <c r="FJ912" s="7"/>
      <c r="FK912" s="7"/>
      <c r="FL912" s="7"/>
      <c r="FM912" s="7"/>
      <c r="FN912" s="7"/>
      <c r="FO912" s="7"/>
      <c r="FP912" s="7"/>
      <c r="FQ912" s="7"/>
      <c r="FR912" s="7"/>
      <c r="FS912" s="7"/>
      <c r="FT912" s="7"/>
      <c r="FU912" s="7"/>
      <c r="FV912" s="7"/>
      <c r="FW912" s="7"/>
      <c r="FX912" s="10"/>
      <c r="FY912" s="10"/>
      <c r="FZ912" s="10"/>
      <c r="GA912" s="10"/>
      <c r="GB912" s="10"/>
      <c r="GC912" s="10"/>
      <c r="GD912" s="10"/>
      <c r="GE912" s="10"/>
      <c r="GF912" s="10"/>
      <c r="GG912" s="10"/>
      <c r="GH912" s="10"/>
      <c r="GI912" s="10"/>
      <c r="GJ912" s="10"/>
      <c r="GK912" s="10"/>
      <c r="GL912" s="10"/>
      <c r="GM912" s="10"/>
      <c r="GN912" s="10"/>
      <c r="GO912" s="10"/>
      <c r="GP912" s="10"/>
    </row>
    <row r="913" spans="1:198" ht="13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37"/>
      <c r="L913" s="7"/>
      <c r="M913" s="7"/>
      <c r="N913" s="7"/>
      <c r="O913" s="7"/>
      <c r="P913" s="7"/>
      <c r="Q913" s="7"/>
      <c r="R913" s="10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10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19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10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  <c r="EQ913" s="7"/>
      <c r="ER913" s="7"/>
      <c r="ES913" s="7"/>
      <c r="ET913" s="7"/>
      <c r="EU913" s="7"/>
      <c r="EV913" s="7"/>
      <c r="EW913" s="7"/>
      <c r="EX913" s="7"/>
      <c r="EY913" s="7"/>
      <c r="EZ913" s="7"/>
      <c r="FA913" s="7"/>
      <c r="FB913" s="7"/>
      <c r="FC913" s="7"/>
      <c r="FD913" s="7"/>
      <c r="FE913" s="7"/>
      <c r="FF913" s="7"/>
      <c r="FG913" s="7"/>
      <c r="FH913" s="7"/>
      <c r="FI913" s="7"/>
      <c r="FJ913" s="7"/>
      <c r="FK913" s="7"/>
      <c r="FL913" s="7"/>
      <c r="FM913" s="7"/>
      <c r="FN913" s="7"/>
      <c r="FO913" s="7"/>
      <c r="FP913" s="7"/>
      <c r="FQ913" s="7"/>
      <c r="FR913" s="7"/>
      <c r="FS913" s="7"/>
      <c r="FT913" s="7"/>
      <c r="FU913" s="7"/>
      <c r="FV913" s="7"/>
      <c r="FW913" s="7"/>
      <c r="FX913" s="10"/>
      <c r="FY913" s="10"/>
      <c r="FZ913" s="10"/>
      <c r="GA913" s="10"/>
      <c r="GB913" s="10"/>
      <c r="GC913" s="10"/>
      <c r="GD913" s="10"/>
      <c r="GE913" s="10"/>
      <c r="GF913" s="10"/>
      <c r="GG913" s="10"/>
      <c r="GH913" s="10"/>
      <c r="GI913" s="10"/>
      <c r="GJ913" s="10"/>
      <c r="GK913" s="10"/>
      <c r="GL913" s="10"/>
      <c r="GM913" s="10"/>
      <c r="GN913" s="10"/>
      <c r="GO913" s="10"/>
      <c r="GP913" s="10"/>
    </row>
    <row r="914" spans="1:198" ht="13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37"/>
      <c r="L914" s="7"/>
      <c r="M914" s="7"/>
      <c r="N914" s="7"/>
      <c r="O914" s="7"/>
      <c r="P914" s="7"/>
      <c r="Q914" s="7"/>
      <c r="R914" s="10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10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19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10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  <c r="EQ914" s="7"/>
      <c r="ER914" s="7"/>
      <c r="ES914" s="7"/>
      <c r="ET914" s="7"/>
      <c r="EU914" s="7"/>
      <c r="EV914" s="7"/>
      <c r="EW914" s="7"/>
      <c r="EX914" s="7"/>
      <c r="EY914" s="7"/>
      <c r="EZ914" s="7"/>
      <c r="FA914" s="7"/>
      <c r="FB914" s="7"/>
      <c r="FC914" s="7"/>
      <c r="FD914" s="7"/>
      <c r="FE914" s="7"/>
      <c r="FF914" s="7"/>
      <c r="FG914" s="7"/>
      <c r="FH914" s="7"/>
      <c r="FI914" s="7"/>
      <c r="FJ914" s="7"/>
      <c r="FK914" s="7"/>
      <c r="FL914" s="7"/>
      <c r="FM914" s="7"/>
      <c r="FN914" s="7"/>
      <c r="FO914" s="7"/>
      <c r="FP914" s="7"/>
      <c r="FQ914" s="7"/>
      <c r="FR914" s="7"/>
      <c r="FS914" s="7"/>
      <c r="FT914" s="7"/>
      <c r="FU914" s="7"/>
      <c r="FV914" s="7"/>
      <c r="FW914" s="7"/>
      <c r="FX914" s="10"/>
      <c r="FY914" s="10"/>
      <c r="FZ914" s="10"/>
      <c r="GA914" s="10"/>
      <c r="GB914" s="10"/>
      <c r="GC914" s="10"/>
      <c r="GD914" s="10"/>
      <c r="GE914" s="10"/>
      <c r="GF914" s="10"/>
      <c r="GG914" s="10"/>
      <c r="GH914" s="10"/>
      <c r="GI914" s="10"/>
      <c r="GJ914" s="10"/>
      <c r="GK914" s="10"/>
      <c r="GL914" s="10"/>
      <c r="GM914" s="10"/>
      <c r="GN914" s="10"/>
      <c r="GO914" s="10"/>
      <c r="GP914" s="10"/>
    </row>
    <row r="915" spans="1:198" ht="13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37"/>
      <c r="L915" s="7"/>
      <c r="M915" s="7"/>
      <c r="N915" s="7"/>
      <c r="O915" s="7"/>
      <c r="P915" s="7"/>
      <c r="Q915" s="7"/>
      <c r="R915" s="10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10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19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10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  <c r="EQ915" s="7"/>
      <c r="ER915" s="7"/>
      <c r="ES915" s="7"/>
      <c r="ET915" s="7"/>
      <c r="EU915" s="7"/>
      <c r="EV915" s="7"/>
      <c r="EW915" s="7"/>
      <c r="EX915" s="7"/>
      <c r="EY915" s="7"/>
      <c r="EZ915" s="7"/>
      <c r="FA915" s="7"/>
      <c r="FB915" s="7"/>
      <c r="FC915" s="7"/>
      <c r="FD915" s="7"/>
      <c r="FE915" s="7"/>
      <c r="FF915" s="7"/>
      <c r="FG915" s="7"/>
      <c r="FH915" s="7"/>
      <c r="FI915" s="7"/>
      <c r="FJ915" s="7"/>
      <c r="FK915" s="7"/>
      <c r="FL915" s="7"/>
      <c r="FM915" s="7"/>
      <c r="FN915" s="7"/>
      <c r="FO915" s="7"/>
      <c r="FP915" s="7"/>
      <c r="FQ915" s="7"/>
      <c r="FR915" s="7"/>
      <c r="FS915" s="7"/>
      <c r="FT915" s="7"/>
      <c r="FU915" s="7"/>
      <c r="FV915" s="7"/>
      <c r="FW915" s="7"/>
      <c r="FX915" s="10"/>
      <c r="FY915" s="10"/>
      <c r="FZ915" s="10"/>
      <c r="GA915" s="10"/>
      <c r="GB915" s="10"/>
      <c r="GC915" s="10"/>
      <c r="GD915" s="10"/>
      <c r="GE915" s="10"/>
      <c r="GF915" s="10"/>
      <c r="GG915" s="10"/>
      <c r="GH915" s="10"/>
      <c r="GI915" s="10"/>
      <c r="GJ915" s="10"/>
      <c r="GK915" s="10"/>
      <c r="GL915" s="10"/>
      <c r="GM915" s="10"/>
      <c r="GN915" s="10"/>
      <c r="GO915" s="10"/>
      <c r="GP915" s="10"/>
    </row>
    <row r="916" spans="1:198" ht="13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37"/>
      <c r="L916" s="7"/>
      <c r="M916" s="7"/>
      <c r="N916" s="7"/>
      <c r="O916" s="7"/>
      <c r="P916" s="7"/>
      <c r="Q916" s="7"/>
      <c r="R916" s="10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10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19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10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  <c r="ER916" s="7"/>
      <c r="ES916" s="7"/>
      <c r="ET916" s="7"/>
      <c r="EU916" s="7"/>
      <c r="EV916" s="7"/>
      <c r="EW916" s="7"/>
      <c r="EX916" s="7"/>
      <c r="EY916" s="7"/>
      <c r="EZ916" s="7"/>
      <c r="FA916" s="7"/>
      <c r="FB916" s="7"/>
      <c r="FC916" s="7"/>
      <c r="FD916" s="7"/>
      <c r="FE916" s="7"/>
      <c r="FF916" s="7"/>
      <c r="FG916" s="7"/>
      <c r="FH916" s="7"/>
      <c r="FI916" s="7"/>
      <c r="FJ916" s="7"/>
      <c r="FK916" s="7"/>
      <c r="FL916" s="7"/>
      <c r="FM916" s="7"/>
      <c r="FN916" s="7"/>
      <c r="FO916" s="7"/>
      <c r="FP916" s="7"/>
      <c r="FQ916" s="7"/>
      <c r="FR916" s="7"/>
      <c r="FS916" s="7"/>
      <c r="FT916" s="7"/>
      <c r="FU916" s="7"/>
      <c r="FV916" s="7"/>
      <c r="FW916" s="7"/>
      <c r="FX916" s="10"/>
      <c r="FY916" s="10"/>
      <c r="FZ916" s="10"/>
      <c r="GA916" s="10"/>
      <c r="GB916" s="10"/>
      <c r="GC916" s="10"/>
      <c r="GD916" s="10"/>
      <c r="GE916" s="10"/>
      <c r="GF916" s="10"/>
      <c r="GG916" s="10"/>
      <c r="GH916" s="10"/>
      <c r="GI916" s="10"/>
      <c r="GJ916" s="10"/>
      <c r="GK916" s="10"/>
      <c r="GL916" s="10"/>
      <c r="GM916" s="10"/>
      <c r="GN916" s="10"/>
      <c r="GO916" s="10"/>
      <c r="GP916" s="10"/>
    </row>
    <row r="917" spans="1:198" ht="13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37"/>
      <c r="L917" s="7"/>
      <c r="M917" s="7"/>
      <c r="N917" s="7"/>
      <c r="O917" s="7"/>
      <c r="P917" s="7"/>
      <c r="Q917" s="7"/>
      <c r="R917" s="10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10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19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10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  <c r="ER917" s="7"/>
      <c r="ES917" s="7"/>
      <c r="ET917" s="7"/>
      <c r="EU917" s="7"/>
      <c r="EV917" s="7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7"/>
      <c r="FI917" s="7"/>
      <c r="FJ917" s="7"/>
      <c r="FK917" s="7"/>
      <c r="FL917" s="7"/>
      <c r="FM917" s="7"/>
      <c r="FN917" s="7"/>
      <c r="FO917" s="7"/>
      <c r="FP917" s="7"/>
      <c r="FQ917" s="7"/>
      <c r="FR917" s="7"/>
      <c r="FS917" s="7"/>
      <c r="FT917" s="7"/>
      <c r="FU917" s="7"/>
      <c r="FV917" s="7"/>
      <c r="FW917" s="7"/>
      <c r="FX917" s="10"/>
      <c r="FY917" s="10"/>
      <c r="FZ917" s="10"/>
      <c r="GA917" s="10"/>
      <c r="GB917" s="10"/>
      <c r="GC917" s="10"/>
      <c r="GD917" s="10"/>
      <c r="GE917" s="10"/>
      <c r="GF917" s="10"/>
      <c r="GG917" s="10"/>
      <c r="GH917" s="10"/>
      <c r="GI917" s="10"/>
      <c r="GJ917" s="10"/>
      <c r="GK917" s="10"/>
      <c r="GL917" s="10"/>
      <c r="GM917" s="10"/>
      <c r="GN917" s="10"/>
      <c r="GO917" s="10"/>
      <c r="GP917" s="10"/>
    </row>
    <row r="918" spans="1:198" ht="13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37"/>
      <c r="L918" s="7"/>
      <c r="M918" s="7"/>
      <c r="N918" s="7"/>
      <c r="O918" s="7"/>
      <c r="P918" s="7"/>
      <c r="Q918" s="7"/>
      <c r="R918" s="10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10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19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10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  <c r="ER918" s="7"/>
      <c r="ES918" s="7"/>
      <c r="ET918" s="7"/>
      <c r="EU918" s="7"/>
      <c r="EV918" s="7"/>
      <c r="EW918" s="7"/>
      <c r="EX918" s="7"/>
      <c r="EY918" s="7"/>
      <c r="EZ918" s="7"/>
      <c r="FA918" s="7"/>
      <c r="FB918" s="7"/>
      <c r="FC918" s="7"/>
      <c r="FD918" s="7"/>
      <c r="FE918" s="7"/>
      <c r="FF918" s="7"/>
      <c r="FG918" s="7"/>
      <c r="FH918" s="7"/>
      <c r="FI918" s="7"/>
      <c r="FJ918" s="7"/>
      <c r="FK918" s="7"/>
      <c r="FL918" s="7"/>
      <c r="FM918" s="7"/>
      <c r="FN918" s="7"/>
      <c r="FO918" s="7"/>
      <c r="FP918" s="7"/>
      <c r="FQ918" s="7"/>
      <c r="FR918" s="7"/>
      <c r="FS918" s="7"/>
      <c r="FT918" s="7"/>
      <c r="FU918" s="7"/>
      <c r="FV918" s="7"/>
      <c r="FW918" s="7"/>
      <c r="FX918" s="10"/>
      <c r="FY918" s="10"/>
      <c r="FZ918" s="10"/>
      <c r="GA918" s="10"/>
      <c r="GB918" s="10"/>
      <c r="GC918" s="10"/>
      <c r="GD918" s="10"/>
      <c r="GE918" s="10"/>
      <c r="GF918" s="10"/>
      <c r="GG918" s="10"/>
      <c r="GH918" s="10"/>
      <c r="GI918" s="10"/>
      <c r="GJ918" s="10"/>
      <c r="GK918" s="10"/>
      <c r="GL918" s="10"/>
      <c r="GM918" s="10"/>
      <c r="GN918" s="10"/>
      <c r="GO918" s="10"/>
      <c r="GP918" s="10"/>
    </row>
    <row r="919" spans="1:198" ht="13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37"/>
      <c r="L919" s="7"/>
      <c r="M919" s="7"/>
      <c r="N919" s="7"/>
      <c r="O919" s="7"/>
      <c r="P919" s="7"/>
      <c r="Q919" s="7"/>
      <c r="R919" s="10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10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19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10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  <c r="ER919" s="7"/>
      <c r="ES919" s="7"/>
      <c r="ET919" s="7"/>
      <c r="EU919" s="7"/>
      <c r="EV919" s="7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7"/>
      <c r="FI919" s="7"/>
      <c r="FJ919" s="7"/>
      <c r="FK919" s="7"/>
      <c r="FL919" s="7"/>
      <c r="FM919" s="7"/>
      <c r="FN919" s="7"/>
      <c r="FO919" s="7"/>
      <c r="FP919" s="7"/>
      <c r="FQ919" s="7"/>
      <c r="FR919" s="7"/>
      <c r="FS919" s="7"/>
      <c r="FT919" s="7"/>
      <c r="FU919" s="7"/>
      <c r="FV919" s="7"/>
      <c r="FW919" s="7"/>
      <c r="FX919" s="10"/>
      <c r="FY919" s="10"/>
      <c r="FZ919" s="10"/>
      <c r="GA919" s="10"/>
      <c r="GB919" s="10"/>
      <c r="GC919" s="10"/>
      <c r="GD919" s="10"/>
      <c r="GE919" s="10"/>
      <c r="GF919" s="10"/>
      <c r="GG919" s="10"/>
      <c r="GH919" s="10"/>
      <c r="GI919" s="10"/>
      <c r="GJ919" s="10"/>
      <c r="GK919" s="10"/>
      <c r="GL919" s="10"/>
      <c r="GM919" s="10"/>
      <c r="GN919" s="10"/>
      <c r="GO919" s="10"/>
      <c r="GP919" s="10"/>
    </row>
    <row r="920" spans="1:198" ht="13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37"/>
      <c r="L920" s="7"/>
      <c r="M920" s="7"/>
      <c r="N920" s="7"/>
      <c r="O920" s="7"/>
      <c r="P920" s="7"/>
      <c r="Q920" s="7"/>
      <c r="R920" s="10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10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19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10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  <c r="ER920" s="7"/>
      <c r="ES920" s="7"/>
      <c r="ET920" s="7"/>
      <c r="EU920" s="7"/>
      <c r="EV920" s="7"/>
      <c r="EW920" s="7"/>
      <c r="EX920" s="7"/>
      <c r="EY920" s="7"/>
      <c r="EZ920" s="7"/>
      <c r="FA920" s="7"/>
      <c r="FB920" s="7"/>
      <c r="FC920" s="7"/>
      <c r="FD920" s="7"/>
      <c r="FE920" s="7"/>
      <c r="FF920" s="7"/>
      <c r="FG920" s="7"/>
      <c r="FH920" s="7"/>
      <c r="FI920" s="7"/>
      <c r="FJ920" s="7"/>
      <c r="FK920" s="7"/>
      <c r="FL920" s="7"/>
      <c r="FM920" s="7"/>
      <c r="FN920" s="7"/>
      <c r="FO920" s="7"/>
      <c r="FP920" s="7"/>
      <c r="FQ920" s="7"/>
      <c r="FR920" s="7"/>
      <c r="FS920" s="7"/>
      <c r="FT920" s="7"/>
      <c r="FU920" s="7"/>
      <c r="FV920" s="7"/>
      <c r="FW920" s="7"/>
      <c r="FX920" s="10"/>
      <c r="FY920" s="10"/>
      <c r="FZ920" s="10"/>
      <c r="GA920" s="10"/>
      <c r="GB920" s="10"/>
      <c r="GC920" s="10"/>
      <c r="GD920" s="10"/>
      <c r="GE920" s="10"/>
      <c r="GF920" s="10"/>
      <c r="GG920" s="10"/>
      <c r="GH920" s="10"/>
      <c r="GI920" s="10"/>
      <c r="GJ920" s="10"/>
      <c r="GK920" s="10"/>
      <c r="GL920" s="10"/>
      <c r="GM920" s="10"/>
      <c r="GN920" s="10"/>
      <c r="GO920" s="10"/>
      <c r="GP920" s="10"/>
    </row>
    <row r="921" spans="1:198" ht="13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37"/>
      <c r="L921" s="7"/>
      <c r="M921" s="7"/>
      <c r="N921" s="7"/>
      <c r="O921" s="7"/>
      <c r="P921" s="7"/>
      <c r="Q921" s="7"/>
      <c r="R921" s="10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10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19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10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  <c r="ER921" s="7"/>
      <c r="ES921" s="7"/>
      <c r="ET921" s="7"/>
      <c r="EU921" s="7"/>
      <c r="EV921" s="7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7"/>
      <c r="FI921" s="7"/>
      <c r="FJ921" s="7"/>
      <c r="FK921" s="7"/>
      <c r="FL921" s="7"/>
      <c r="FM921" s="7"/>
      <c r="FN921" s="7"/>
      <c r="FO921" s="7"/>
      <c r="FP921" s="7"/>
      <c r="FQ921" s="7"/>
      <c r="FR921" s="7"/>
      <c r="FS921" s="7"/>
      <c r="FT921" s="7"/>
      <c r="FU921" s="7"/>
      <c r="FV921" s="7"/>
      <c r="FW921" s="7"/>
      <c r="FX921" s="10"/>
      <c r="FY921" s="10"/>
      <c r="FZ921" s="10"/>
      <c r="GA921" s="10"/>
      <c r="GB921" s="10"/>
      <c r="GC921" s="10"/>
      <c r="GD921" s="10"/>
      <c r="GE921" s="10"/>
      <c r="GF921" s="10"/>
      <c r="GG921" s="10"/>
      <c r="GH921" s="10"/>
      <c r="GI921" s="10"/>
      <c r="GJ921" s="10"/>
      <c r="GK921" s="10"/>
      <c r="GL921" s="10"/>
      <c r="GM921" s="10"/>
      <c r="GN921" s="10"/>
      <c r="GO921" s="10"/>
      <c r="GP921" s="10"/>
    </row>
    <row r="922" spans="1:198" ht="13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37"/>
      <c r="L922" s="7"/>
      <c r="M922" s="7"/>
      <c r="N922" s="7"/>
      <c r="O922" s="7"/>
      <c r="P922" s="7"/>
      <c r="Q922" s="7"/>
      <c r="R922" s="10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10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19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10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7"/>
      <c r="FI922" s="7"/>
      <c r="FJ922" s="7"/>
      <c r="FK922" s="7"/>
      <c r="FL922" s="7"/>
      <c r="FM922" s="7"/>
      <c r="FN922" s="7"/>
      <c r="FO922" s="7"/>
      <c r="FP922" s="7"/>
      <c r="FQ922" s="7"/>
      <c r="FR922" s="7"/>
      <c r="FS922" s="7"/>
      <c r="FT922" s="7"/>
      <c r="FU922" s="7"/>
      <c r="FV922" s="7"/>
      <c r="FW922" s="7"/>
      <c r="FX922" s="10"/>
      <c r="FY922" s="10"/>
      <c r="FZ922" s="10"/>
      <c r="GA922" s="10"/>
      <c r="GB922" s="10"/>
      <c r="GC922" s="10"/>
      <c r="GD922" s="10"/>
      <c r="GE922" s="10"/>
      <c r="GF922" s="10"/>
      <c r="GG922" s="10"/>
      <c r="GH922" s="10"/>
      <c r="GI922" s="10"/>
      <c r="GJ922" s="10"/>
      <c r="GK922" s="10"/>
      <c r="GL922" s="10"/>
      <c r="GM922" s="10"/>
      <c r="GN922" s="10"/>
      <c r="GO922" s="10"/>
      <c r="GP922" s="10"/>
    </row>
    <row r="923" spans="1:198" ht="13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37"/>
      <c r="L923" s="7"/>
      <c r="M923" s="7"/>
      <c r="N923" s="7"/>
      <c r="O923" s="7"/>
      <c r="P923" s="7"/>
      <c r="Q923" s="7"/>
      <c r="R923" s="10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10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19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10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  <c r="ER923" s="7"/>
      <c r="ES923" s="7"/>
      <c r="ET923" s="7"/>
      <c r="EU923" s="7"/>
      <c r="EV923" s="7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7"/>
      <c r="FI923" s="7"/>
      <c r="FJ923" s="7"/>
      <c r="FK923" s="7"/>
      <c r="FL923" s="7"/>
      <c r="FM923" s="7"/>
      <c r="FN923" s="7"/>
      <c r="FO923" s="7"/>
      <c r="FP923" s="7"/>
      <c r="FQ923" s="7"/>
      <c r="FR923" s="7"/>
      <c r="FS923" s="7"/>
      <c r="FT923" s="7"/>
      <c r="FU923" s="7"/>
      <c r="FV923" s="7"/>
      <c r="FW923" s="7"/>
      <c r="FX923" s="10"/>
      <c r="FY923" s="10"/>
      <c r="FZ923" s="10"/>
      <c r="GA923" s="10"/>
      <c r="GB923" s="10"/>
      <c r="GC923" s="10"/>
      <c r="GD923" s="10"/>
      <c r="GE923" s="10"/>
      <c r="GF923" s="10"/>
      <c r="GG923" s="10"/>
      <c r="GH923" s="10"/>
      <c r="GI923" s="10"/>
      <c r="GJ923" s="10"/>
      <c r="GK923" s="10"/>
      <c r="GL923" s="10"/>
      <c r="GM923" s="10"/>
      <c r="GN923" s="10"/>
      <c r="GO923" s="10"/>
      <c r="GP923" s="10"/>
    </row>
    <row r="924" spans="1:198" ht="13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37"/>
      <c r="L924" s="7"/>
      <c r="M924" s="7"/>
      <c r="N924" s="7"/>
      <c r="O924" s="7"/>
      <c r="P924" s="7"/>
      <c r="Q924" s="7"/>
      <c r="R924" s="10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10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19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10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  <c r="EQ924" s="7"/>
      <c r="ER924" s="7"/>
      <c r="ES924" s="7"/>
      <c r="ET924" s="7"/>
      <c r="EU924" s="7"/>
      <c r="EV924" s="7"/>
      <c r="EW924" s="7"/>
      <c r="EX924" s="7"/>
      <c r="EY924" s="7"/>
      <c r="EZ924" s="7"/>
      <c r="FA924" s="7"/>
      <c r="FB924" s="7"/>
      <c r="FC924" s="7"/>
      <c r="FD924" s="7"/>
      <c r="FE924" s="7"/>
      <c r="FF924" s="7"/>
      <c r="FG924" s="7"/>
      <c r="FH924" s="7"/>
      <c r="FI924" s="7"/>
      <c r="FJ924" s="7"/>
      <c r="FK924" s="7"/>
      <c r="FL924" s="7"/>
      <c r="FM924" s="7"/>
      <c r="FN924" s="7"/>
      <c r="FO924" s="7"/>
      <c r="FP924" s="7"/>
      <c r="FQ924" s="7"/>
      <c r="FR924" s="7"/>
      <c r="FS924" s="7"/>
      <c r="FT924" s="7"/>
      <c r="FU924" s="7"/>
      <c r="FV924" s="7"/>
      <c r="FW924" s="7"/>
      <c r="FX924" s="10"/>
      <c r="FY924" s="10"/>
      <c r="FZ924" s="10"/>
      <c r="GA924" s="10"/>
      <c r="GB924" s="10"/>
      <c r="GC924" s="10"/>
      <c r="GD924" s="10"/>
      <c r="GE924" s="10"/>
      <c r="GF924" s="10"/>
      <c r="GG924" s="10"/>
      <c r="GH924" s="10"/>
      <c r="GI924" s="10"/>
      <c r="GJ924" s="10"/>
      <c r="GK924" s="10"/>
      <c r="GL924" s="10"/>
      <c r="GM924" s="10"/>
      <c r="GN924" s="10"/>
      <c r="GO924" s="10"/>
      <c r="GP924" s="10"/>
    </row>
    <row r="925" spans="1:198" ht="13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37"/>
      <c r="L925" s="7"/>
      <c r="M925" s="7"/>
      <c r="N925" s="7"/>
      <c r="O925" s="7"/>
      <c r="P925" s="7"/>
      <c r="Q925" s="7"/>
      <c r="R925" s="10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10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19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10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  <c r="ER925" s="7"/>
      <c r="ES925" s="7"/>
      <c r="ET925" s="7"/>
      <c r="EU925" s="7"/>
      <c r="EV925" s="7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7"/>
      <c r="FI925" s="7"/>
      <c r="FJ925" s="7"/>
      <c r="FK925" s="7"/>
      <c r="FL925" s="7"/>
      <c r="FM925" s="7"/>
      <c r="FN925" s="7"/>
      <c r="FO925" s="7"/>
      <c r="FP925" s="7"/>
      <c r="FQ925" s="7"/>
      <c r="FR925" s="7"/>
      <c r="FS925" s="7"/>
      <c r="FT925" s="7"/>
      <c r="FU925" s="7"/>
      <c r="FV925" s="7"/>
      <c r="FW925" s="7"/>
      <c r="FX925" s="10"/>
      <c r="FY925" s="10"/>
      <c r="FZ925" s="10"/>
      <c r="GA925" s="10"/>
      <c r="GB925" s="10"/>
      <c r="GC925" s="10"/>
      <c r="GD925" s="10"/>
      <c r="GE925" s="10"/>
      <c r="GF925" s="10"/>
      <c r="GG925" s="10"/>
      <c r="GH925" s="10"/>
      <c r="GI925" s="10"/>
      <c r="GJ925" s="10"/>
      <c r="GK925" s="10"/>
      <c r="GL925" s="10"/>
      <c r="GM925" s="10"/>
      <c r="GN925" s="10"/>
      <c r="GO925" s="10"/>
      <c r="GP925" s="10"/>
    </row>
    <row r="926" spans="1:198" ht="13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37"/>
      <c r="L926" s="7"/>
      <c r="M926" s="7"/>
      <c r="N926" s="7"/>
      <c r="O926" s="7"/>
      <c r="P926" s="7"/>
      <c r="Q926" s="7"/>
      <c r="R926" s="10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10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19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10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  <c r="ER926" s="7"/>
      <c r="ES926" s="7"/>
      <c r="ET926" s="7"/>
      <c r="EU926" s="7"/>
      <c r="EV926" s="7"/>
      <c r="EW926" s="7"/>
      <c r="EX926" s="7"/>
      <c r="EY926" s="7"/>
      <c r="EZ926" s="7"/>
      <c r="FA926" s="7"/>
      <c r="FB926" s="7"/>
      <c r="FC926" s="7"/>
      <c r="FD926" s="7"/>
      <c r="FE926" s="7"/>
      <c r="FF926" s="7"/>
      <c r="FG926" s="7"/>
      <c r="FH926" s="7"/>
      <c r="FI926" s="7"/>
      <c r="FJ926" s="7"/>
      <c r="FK926" s="7"/>
      <c r="FL926" s="7"/>
      <c r="FM926" s="7"/>
      <c r="FN926" s="7"/>
      <c r="FO926" s="7"/>
      <c r="FP926" s="7"/>
      <c r="FQ926" s="7"/>
      <c r="FR926" s="7"/>
      <c r="FS926" s="7"/>
      <c r="FT926" s="7"/>
      <c r="FU926" s="7"/>
      <c r="FV926" s="7"/>
      <c r="FW926" s="7"/>
      <c r="FX926" s="10"/>
      <c r="FY926" s="10"/>
      <c r="FZ926" s="10"/>
      <c r="GA926" s="10"/>
      <c r="GB926" s="10"/>
      <c r="GC926" s="10"/>
      <c r="GD926" s="10"/>
      <c r="GE926" s="10"/>
      <c r="GF926" s="10"/>
      <c r="GG926" s="10"/>
      <c r="GH926" s="10"/>
      <c r="GI926" s="10"/>
      <c r="GJ926" s="10"/>
      <c r="GK926" s="10"/>
      <c r="GL926" s="10"/>
      <c r="GM926" s="10"/>
      <c r="GN926" s="10"/>
      <c r="GO926" s="10"/>
      <c r="GP926" s="10"/>
    </row>
    <row r="927" spans="1:198" ht="13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37"/>
      <c r="L927" s="7"/>
      <c r="M927" s="7"/>
      <c r="N927" s="7"/>
      <c r="O927" s="7"/>
      <c r="P927" s="7"/>
      <c r="Q927" s="7"/>
      <c r="R927" s="10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10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19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10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  <c r="ER927" s="7"/>
      <c r="ES927" s="7"/>
      <c r="ET927" s="7"/>
      <c r="EU927" s="7"/>
      <c r="EV927" s="7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7"/>
      <c r="FI927" s="7"/>
      <c r="FJ927" s="7"/>
      <c r="FK927" s="7"/>
      <c r="FL927" s="7"/>
      <c r="FM927" s="7"/>
      <c r="FN927" s="7"/>
      <c r="FO927" s="7"/>
      <c r="FP927" s="7"/>
      <c r="FQ927" s="7"/>
      <c r="FR927" s="7"/>
      <c r="FS927" s="7"/>
      <c r="FT927" s="7"/>
      <c r="FU927" s="7"/>
      <c r="FV927" s="7"/>
      <c r="FW927" s="7"/>
      <c r="FX927" s="10"/>
      <c r="FY927" s="10"/>
      <c r="FZ927" s="10"/>
      <c r="GA927" s="10"/>
      <c r="GB927" s="10"/>
      <c r="GC927" s="10"/>
      <c r="GD927" s="10"/>
      <c r="GE927" s="10"/>
      <c r="GF927" s="10"/>
      <c r="GG927" s="10"/>
      <c r="GH927" s="10"/>
      <c r="GI927" s="10"/>
      <c r="GJ927" s="10"/>
      <c r="GK927" s="10"/>
      <c r="GL927" s="10"/>
      <c r="GM927" s="10"/>
      <c r="GN927" s="10"/>
      <c r="GO927" s="10"/>
      <c r="GP927" s="10"/>
    </row>
    <row r="928" spans="1:198" ht="13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37"/>
      <c r="L928" s="7"/>
      <c r="M928" s="7"/>
      <c r="N928" s="7"/>
      <c r="O928" s="7"/>
      <c r="P928" s="7"/>
      <c r="Q928" s="7"/>
      <c r="R928" s="10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10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19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10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  <c r="ER928" s="7"/>
      <c r="ES928" s="7"/>
      <c r="ET928" s="7"/>
      <c r="EU928" s="7"/>
      <c r="EV928" s="7"/>
      <c r="EW928" s="7"/>
      <c r="EX928" s="7"/>
      <c r="EY928" s="7"/>
      <c r="EZ928" s="7"/>
      <c r="FA928" s="7"/>
      <c r="FB928" s="7"/>
      <c r="FC928" s="7"/>
      <c r="FD928" s="7"/>
      <c r="FE928" s="7"/>
      <c r="FF928" s="7"/>
      <c r="FG928" s="7"/>
      <c r="FH928" s="7"/>
      <c r="FI928" s="7"/>
      <c r="FJ928" s="7"/>
      <c r="FK928" s="7"/>
      <c r="FL928" s="7"/>
      <c r="FM928" s="7"/>
      <c r="FN928" s="7"/>
      <c r="FO928" s="7"/>
      <c r="FP928" s="7"/>
      <c r="FQ928" s="7"/>
      <c r="FR928" s="7"/>
      <c r="FS928" s="7"/>
      <c r="FT928" s="7"/>
      <c r="FU928" s="7"/>
      <c r="FV928" s="7"/>
      <c r="FW928" s="7"/>
      <c r="FX928" s="10"/>
      <c r="FY928" s="10"/>
      <c r="FZ928" s="10"/>
      <c r="GA928" s="10"/>
      <c r="GB928" s="10"/>
      <c r="GC928" s="10"/>
      <c r="GD928" s="10"/>
      <c r="GE928" s="10"/>
      <c r="GF928" s="10"/>
      <c r="GG928" s="10"/>
      <c r="GH928" s="10"/>
      <c r="GI928" s="10"/>
      <c r="GJ928" s="10"/>
      <c r="GK928" s="10"/>
      <c r="GL928" s="10"/>
      <c r="GM928" s="10"/>
      <c r="GN928" s="10"/>
      <c r="GO928" s="10"/>
      <c r="GP928" s="10"/>
    </row>
    <row r="929" spans="1:198" ht="13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37"/>
      <c r="L929" s="7"/>
      <c r="M929" s="7"/>
      <c r="N929" s="7"/>
      <c r="O929" s="7"/>
      <c r="P929" s="7"/>
      <c r="Q929" s="7"/>
      <c r="R929" s="10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10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19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10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7"/>
      <c r="EU929" s="7"/>
      <c r="EV929" s="7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7"/>
      <c r="FI929" s="7"/>
      <c r="FJ929" s="7"/>
      <c r="FK929" s="7"/>
      <c r="FL929" s="7"/>
      <c r="FM929" s="7"/>
      <c r="FN929" s="7"/>
      <c r="FO929" s="7"/>
      <c r="FP929" s="7"/>
      <c r="FQ929" s="7"/>
      <c r="FR929" s="7"/>
      <c r="FS929" s="7"/>
      <c r="FT929" s="7"/>
      <c r="FU929" s="7"/>
      <c r="FV929" s="7"/>
      <c r="FW929" s="7"/>
      <c r="FX929" s="10"/>
      <c r="FY929" s="10"/>
      <c r="FZ929" s="10"/>
      <c r="GA929" s="10"/>
      <c r="GB929" s="10"/>
      <c r="GC929" s="10"/>
      <c r="GD929" s="10"/>
      <c r="GE929" s="10"/>
      <c r="GF929" s="10"/>
      <c r="GG929" s="10"/>
      <c r="GH929" s="10"/>
      <c r="GI929" s="10"/>
      <c r="GJ929" s="10"/>
      <c r="GK929" s="10"/>
      <c r="GL929" s="10"/>
      <c r="GM929" s="10"/>
      <c r="GN929" s="10"/>
      <c r="GO929" s="10"/>
      <c r="GP929" s="10"/>
    </row>
    <row r="930" spans="1:198" ht="13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37"/>
      <c r="L930" s="7"/>
      <c r="M930" s="7"/>
      <c r="N930" s="7"/>
      <c r="O930" s="7"/>
      <c r="P930" s="7"/>
      <c r="Q930" s="7"/>
      <c r="R930" s="10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10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19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10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7"/>
      <c r="EU930" s="7"/>
      <c r="EV930" s="7"/>
      <c r="EW930" s="7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7"/>
      <c r="FI930" s="7"/>
      <c r="FJ930" s="7"/>
      <c r="FK930" s="7"/>
      <c r="FL930" s="7"/>
      <c r="FM930" s="7"/>
      <c r="FN930" s="7"/>
      <c r="FO930" s="7"/>
      <c r="FP930" s="7"/>
      <c r="FQ930" s="7"/>
      <c r="FR930" s="7"/>
      <c r="FS930" s="7"/>
      <c r="FT930" s="7"/>
      <c r="FU930" s="7"/>
      <c r="FV930" s="7"/>
      <c r="FW930" s="7"/>
      <c r="FX930" s="10"/>
      <c r="FY930" s="10"/>
      <c r="FZ930" s="10"/>
      <c r="GA930" s="10"/>
      <c r="GB930" s="10"/>
      <c r="GC930" s="10"/>
      <c r="GD930" s="10"/>
      <c r="GE930" s="10"/>
      <c r="GF930" s="10"/>
      <c r="GG930" s="10"/>
      <c r="GH930" s="10"/>
      <c r="GI930" s="10"/>
      <c r="GJ930" s="10"/>
      <c r="GK930" s="10"/>
      <c r="GL930" s="10"/>
      <c r="GM930" s="10"/>
      <c r="GN930" s="10"/>
      <c r="GO930" s="10"/>
      <c r="GP930" s="10"/>
    </row>
    <row r="931" spans="1:198" ht="13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37"/>
      <c r="L931" s="7"/>
      <c r="M931" s="7"/>
      <c r="N931" s="7"/>
      <c r="O931" s="7"/>
      <c r="P931" s="7"/>
      <c r="Q931" s="7"/>
      <c r="R931" s="10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10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19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10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7"/>
      <c r="EU931" s="7"/>
      <c r="EV931" s="7"/>
      <c r="EW931" s="7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7"/>
      <c r="FI931" s="7"/>
      <c r="FJ931" s="7"/>
      <c r="FK931" s="7"/>
      <c r="FL931" s="7"/>
      <c r="FM931" s="7"/>
      <c r="FN931" s="7"/>
      <c r="FO931" s="7"/>
      <c r="FP931" s="7"/>
      <c r="FQ931" s="7"/>
      <c r="FR931" s="7"/>
      <c r="FS931" s="7"/>
      <c r="FT931" s="7"/>
      <c r="FU931" s="7"/>
      <c r="FV931" s="7"/>
      <c r="FW931" s="7"/>
      <c r="FX931" s="10"/>
      <c r="FY931" s="10"/>
      <c r="FZ931" s="10"/>
      <c r="GA931" s="10"/>
      <c r="GB931" s="10"/>
      <c r="GC931" s="10"/>
      <c r="GD931" s="10"/>
      <c r="GE931" s="10"/>
      <c r="GF931" s="10"/>
      <c r="GG931" s="10"/>
      <c r="GH931" s="10"/>
      <c r="GI931" s="10"/>
      <c r="GJ931" s="10"/>
      <c r="GK931" s="10"/>
      <c r="GL931" s="10"/>
      <c r="GM931" s="10"/>
      <c r="GN931" s="10"/>
      <c r="GO931" s="10"/>
      <c r="GP931" s="10"/>
    </row>
    <row r="932" spans="1:198" ht="13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37"/>
      <c r="L932" s="7"/>
      <c r="M932" s="7"/>
      <c r="N932" s="7"/>
      <c r="O932" s="7"/>
      <c r="P932" s="7"/>
      <c r="Q932" s="7"/>
      <c r="R932" s="10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10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19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10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7"/>
      <c r="EU932" s="7"/>
      <c r="EV932" s="7"/>
      <c r="EW932" s="7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7"/>
      <c r="FI932" s="7"/>
      <c r="FJ932" s="7"/>
      <c r="FK932" s="7"/>
      <c r="FL932" s="7"/>
      <c r="FM932" s="7"/>
      <c r="FN932" s="7"/>
      <c r="FO932" s="7"/>
      <c r="FP932" s="7"/>
      <c r="FQ932" s="7"/>
      <c r="FR932" s="7"/>
      <c r="FS932" s="7"/>
      <c r="FT932" s="7"/>
      <c r="FU932" s="7"/>
      <c r="FV932" s="7"/>
      <c r="FW932" s="7"/>
      <c r="FX932" s="10"/>
      <c r="FY932" s="10"/>
      <c r="FZ932" s="10"/>
      <c r="GA932" s="10"/>
      <c r="GB932" s="10"/>
      <c r="GC932" s="10"/>
      <c r="GD932" s="10"/>
      <c r="GE932" s="10"/>
      <c r="GF932" s="10"/>
      <c r="GG932" s="10"/>
      <c r="GH932" s="10"/>
      <c r="GI932" s="10"/>
      <c r="GJ932" s="10"/>
      <c r="GK932" s="10"/>
      <c r="GL932" s="10"/>
      <c r="GM932" s="10"/>
      <c r="GN932" s="10"/>
      <c r="GO932" s="10"/>
      <c r="GP932" s="10"/>
    </row>
    <row r="933" spans="1:198" ht="13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37"/>
      <c r="L933" s="7"/>
      <c r="M933" s="7"/>
      <c r="N933" s="7"/>
      <c r="O933" s="7"/>
      <c r="P933" s="7"/>
      <c r="Q933" s="7"/>
      <c r="R933" s="10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10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19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10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7"/>
      <c r="EU933" s="7"/>
      <c r="EV933" s="7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7"/>
      <c r="FI933" s="7"/>
      <c r="FJ933" s="7"/>
      <c r="FK933" s="7"/>
      <c r="FL933" s="7"/>
      <c r="FM933" s="7"/>
      <c r="FN933" s="7"/>
      <c r="FO933" s="7"/>
      <c r="FP933" s="7"/>
      <c r="FQ933" s="7"/>
      <c r="FR933" s="7"/>
      <c r="FS933" s="7"/>
      <c r="FT933" s="7"/>
      <c r="FU933" s="7"/>
      <c r="FV933" s="7"/>
      <c r="FW933" s="7"/>
      <c r="FX933" s="10"/>
      <c r="FY933" s="10"/>
      <c r="FZ933" s="10"/>
      <c r="GA933" s="10"/>
      <c r="GB933" s="10"/>
      <c r="GC933" s="10"/>
      <c r="GD933" s="10"/>
      <c r="GE933" s="10"/>
      <c r="GF933" s="10"/>
      <c r="GG933" s="10"/>
      <c r="GH933" s="10"/>
      <c r="GI933" s="10"/>
      <c r="GJ933" s="10"/>
      <c r="GK933" s="10"/>
      <c r="GL933" s="10"/>
      <c r="GM933" s="10"/>
      <c r="GN933" s="10"/>
      <c r="GO933" s="10"/>
      <c r="GP933" s="10"/>
    </row>
    <row r="934" spans="1:198" ht="13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37"/>
      <c r="L934" s="7"/>
      <c r="M934" s="7"/>
      <c r="N934" s="7"/>
      <c r="O934" s="7"/>
      <c r="P934" s="7"/>
      <c r="Q934" s="7"/>
      <c r="R934" s="10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10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19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10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7"/>
      <c r="EU934" s="7"/>
      <c r="EV934" s="7"/>
      <c r="EW934" s="7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7"/>
      <c r="FI934" s="7"/>
      <c r="FJ934" s="7"/>
      <c r="FK934" s="7"/>
      <c r="FL934" s="7"/>
      <c r="FM934" s="7"/>
      <c r="FN934" s="7"/>
      <c r="FO934" s="7"/>
      <c r="FP934" s="7"/>
      <c r="FQ934" s="7"/>
      <c r="FR934" s="7"/>
      <c r="FS934" s="7"/>
      <c r="FT934" s="7"/>
      <c r="FU934" s="7"/>
      <c r="FV934" s="7"/>
      <c r="FW934" s="7"/>
      <c r="FX934" s="10"/>
      <c r="FY934" s="10"/>
      <c r="FZ934" s="10"/>
      <c r="GA934" s="10"/>
      <c r="GB934" s="10"/>
      <c r="GC934" s="10"/>
      <c r="GD934" s="10"/>
      <c r="GE934" s="10"/>
      <c r="GF934" s="10"/>
      <c r="GG934" s="10"/>
      <c r="GH934" s="10"/>
      <c r="GI934" s="10"/>
      <c r="GJ934" s="10"/>
      <c r="GK934" s="10"/>
      <c r="GL934" s="10"/>
      <c r="GM934" s="10"/>
      <c r="GN934" s="10"/>
      <c r="GO934" s="10"/>
      <c r="GP934" s="10"/>
    </row>
    <row r="935" spans="1:198" ht="13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37"/>
      <c r="L935" s="7"/>
      <c r="M935" s="7"/>
      <c r="N935" s="7"/>
      <c r="O935" s="7"/>
      <c r="P935" s="7"/>
      <c r="Q935" s="7"/>
      <c r="R935" s="10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10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19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10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7"/>
      <c r="EU935" s="7"/>
      <c r="EV935" s="7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7"/>
      <c r="FI935" s="7"/>
      <c r="FJ935" s="7"/>
      <c r="FK935" s="7"/>
      <c r="FL935" s="7"/>
      <c r="FM935" s="7"/>
      <c r="FN935" s="7"/>
      <c r="FO935" s="7"/>
      <c r="FP935" s="7"/>
      <c r="FQ935" s="7"/>
      <c r="FR935" s="7"/>
      <c r="FS935" s="7"/>
      <c r="FT935" s="7"/>
      <c r="FU935" s="7"/>
      <c r="FV935" s="7"/>
      <c r="FW935" s="7"/>
      <c r="FX935" s="10"/>
      <c r="FY935" s="10"/>
      <c r="FZ935" s="10"/>
      <c r="GA935" s="10"/>
      <c r="GB935" s="10"/>
      <c r="GC935" s="10"/>
      <c r="GD935" s="10"/>
      <c r="GE935" s="10"/>
      <c r="GF935" s="10"/>
      <c r="GG935" s="10"/>
      <c r="GH935" s="10"/>
      <c r="GI935" s="10"/>
      <c r="GJ935" s="10"/>
      <c r="GK935" s="10"/>
      <c r="GL935" s="10"/>
      <c r="GM935" s="10"/>
      <c r="GN935" s="10"/>
      <c r="GO935" s="10"/>
      <c r="GP935" s="10"/>
    </row>
    <row r="936" spans="1:198" ht="13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37"/>
      <c r="L936" s="7"/>
      <c r="M936" s="7"/>
      <c r="N936" s="7"/>
      <c r="O936" s="7"/>
      <c r="P936" s="7"/>
      <c r="Q936" s="7"/>
      <c r="R936" s="10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10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19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10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7"/>
      <c r="EU936" s="7"/>
      <c r="EV936" s="7"/>
      <c r="EW936" s="7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7"/>
      <c r="FI936" s="7"/>
      <c r="FJ936" s="7"/>
      <c r="FK936" s="7"/>
      <c r="FL936" s="7"/>
      <c r="FM936" s="7"/>
      <c r="FN936" s="7"/>
      <c r="FO936" s="7"/>
      <c r="FP936" s="7"/>
      <c r="FQ936" s="7"/>
      <c r="FR936" s="7"/>
      <c r="FS936" s="7"/>
      <c r="FT936" s="7"/>
      <c r="FU936" s="7"/>
      <c r="FV936" s="7"/>
      <c r="FW936" s="7"/>
      <c r="FX936" s="10"/>
      <c r="FY936" s="10"/>
      <c r="FZ936" s="10"/>
      <c r="GA936" s="10"/>
      <c r="GB936" s="10"/>
      <c r="GC936" s="10"/>
      <c r="GD936" s="10"/>
      <c r="GE936" s="10"/>
      <c r="GF936" s="10"/>
      <c r="GG936" s="10"/>
      <c r="GH936" s="10"/>
      <c r="GI936" s="10"/>
      <c r="GJ936" s="10"/>
      <c r="GK936" s="10"/>
      <c r="GL936" s="10"/>
      <c r="GM936" s="10"/>
      <c r="GN936" s="10"/>
      <c r="GO936" s="10"/>
      <c r="GP936" s="10"/>
    </row>
    <row r="937" spans="1:198" ht="13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37"/>
      <c r="L937" s="7"/>
      <c r="M937" s="7"/>
      <c r="N937" s="7"/>
      <c r="O937" s="7"/>
      <c r="P937" s="7"/>
      <c r="Q937" s="7"/>
      <c r="R937" s="10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10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19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10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7"/>
      <c r="EU937" s="7"/>
      <c r="EV937" s="7"/>
      <c r="EW937" s="7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7"/>
      <c r="FI937" s="7"/>
      <c r="FJ937" s="7"/>
      <c r="FK937" s="7"/>
      <c r="FL937" s="7"/>
      <c r="FM937" s="7"/>
      <c r="FN937" s="7"/>
      <c r="FO937" s="7"/>
      <c r="FP937" s="7"/>
      <c r="FQ937" s="7"/>
      <c r="FR937" s="7"/>
      <c r="FS937" s="7"/>
      <c r="FT937" s="7"/>
      <c r="FU937" s="7"/>
      <c r="FV937" s="7"/>
      <c r="FW937" s="7"/>
      <c r="FX937" s="10"/>
      <c r="FY937" s="10"/>
      <c r="FZ937" s="10"/>
      <c r="GA937" s="10"/>
      <c r="GB937" s="10"/>
      <c r="GC937" s="10"/>
      <c r="GD937" s="10"/>
      <c r="GE937" s="10"/>
      <c r="GF937" s="10"/>
      <c r="GG937" s="10"/>
      <c r="GH937" s="10"/>
      <c r="GI937" s="10"/>
      <c r="GJ937" s="10"/>
      <c r="GK937" s="10"/>
      <c r="GL937" s="10"/>
      <c r="GM937" s="10"/>
      <c r="GN937" s="10"/>
      <c r="GO937" s="10"/>
      <c r="GP937" s="10"/>
    </row>
    <row r="938" spans="1:198" ht="13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37"/>
      <c r="L938" s="7"/>
      <c r="M938" s="7"/>
      <c r="N938" s="7"/>
      <c r="O938" s="7"/>
      <c r="P938" s="7"/>
      <c r="Q938" s="7"/>
      <c r="R938" s="10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10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19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10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7"/>
      <c r="EU938" s="7"/>
      <c r="EV938" s="7"/>
      <c r="EW938" s="7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7"/>
      <c r="FI938" s="7"/>
      <c r="FJ938" s="7"/>
      <c r="FK938" s="7"/>
      <c r="FL938" s="7"/>
      <c r="FM938" s="7"/>
      <c r="FN938" s="7"/>
      <c r="FO938" s="7"/>
      <c r="FP938" s="7"/>
      <c r="FQ938" s="7"/>
      <c r="FR938" s="7"/>
      <c r="FS938" s="7"/>
      <c r="FT938" s="7"/>
      <c r="FU938" s="7"/>
      <c r="FV938" s="7"/>
      <c r="FW938" s="7"/>
      <c r="FX938" s="10"/>
      <c r="FY938" s="10"/>
      <c r="FZ938" s="10"/>
      <c r="GA938" s="10"/>
      <c r="GB938" s="10"/>
      <c r="GC938" s="10"/>
      <c r="GD938" s="10"/>
      <c r="GE938" s="10"/>
      <c r="GF938" s="10"/>
      <c r="GG938" s="10"/>
      <c r="GH938" s="10"/>
      <c r="GI938" s="10"/>
      <c r="GJ938" s="10"/>
      <c r="GK938" s="10"/>
      <c r="GL938" s="10"/>
      <c r="GM938" s="10"/>
      <c r="GN938" s="10"/>
      <c r="GO938" s="10"/>
      <c r="GP938" s="10"/>
    </row>
    <row r="939" spans="1:198" ht="13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37"/>
      <c r="L939" s="7"/>
      <c r="M939" s="7"/>
      <c r="N939" s="7"/>
      <c r="O939" s="7"/>
      <c r="P939" s="7"/>
      <c r="Q939" s="7"/>
      <c r="R939" s="10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10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19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10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7"/>
      <c r="EU939" s="7"/>
      <c r="EV939" s="7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7"/>
      <c r="FI939" s="7"/>
      <c r="FJ939" s="7"/>
      <c r="FK939" s="7"/>
      <c r="FL939" s="7"/>
      <c r="FM939" s="7"/>
      <c r="FN939" s="7"/>
      <c r="FO939" s="7"/>
      <c r="FP939" s="7"/>
      <c r="FQ939" s="7"/>
      <c r="FR939" s="7"/>
      <c r="FS939" s="7"/>
      <c r="FT939" s="7"/>
      <c r="FU939" s="7"/>
      <c r="FV939" s="7"/>
      <c r="FW939" s="7"/>
      <c r="FX939" s="10"/>
      <c r="FY939" s="10"/>
      <c r="FZ939" s="10"/>
      <c r="GA939" s="10"/>
      <c r="GB939" s="10"/>
      <c r="GC939" s="10"/>
      <c r="GD939" s="10"/>
      <c r="GE939" s="10"/>
      <c r="GF939" s="10"/>
      <c r="GG939" s="10"/>
      <c r="GH939" s="10"/>
      <c r="GI939" s="10"/>
      <c r="GJ939" s="10"/>
      <c r="GK939" s="10"/>
      <c r="GL939" s="10"/>
      <c r="GM939" s="10"/>
      <c r="GN939" s="10"/>
      <c r="GO939" s="10"/>
      <c r="GP939" s="10"/>
    </row>
    <row r="940" spans="1:198" ht="13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37"/>
      <c r="L940" s="7"/>
      <c r="M940" s="7"/>
      <c r="N940" s="7"/>
      <c r="O940" s="7"/>
      <c r="P940" s="7"/>
      <c r="Q940" s="7"/>
      <c r="R940" s="10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10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19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10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7"/>
      <c r="EU940" s="7"/>
      <c r="EV940" s="7"/>
      <c r="EW940" s="7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7"/>
      <c r="FI940" s="7"/>
      <c r="FJ940" s="7"/>
      <c r="FK940" s="7"/>
      <c r="FL940" s="7"/>
      <c r="FM940" s="7"/>
      <c r="FN940" s="7"/>
      <c r="FO940" s="7"/>
      <c r="FP940" s="7"/>
      <c r="FQ940" s="7"/>
      <c r="FR940" s="7"/>
      <c r="FS940" s="7"/>
      <c r="FT940" s="7"/>
      <c r="FU940" s="7"/>
      <c r="FV940" s="7"/>
      <c r="FW940" s="7"/>
      <c r="FX940" s="10"/>
      <c r="FY940" s="10"/>
      <c r="FZ940" s="10"/>
      <c r="GA940" s="10"/>
      <c r="GB940" s="10"/>
      <c r="GC940" s="10"/>
      <c r="GD940" s="10"/>
      <c r="GE940" s="10"/>
      <c r="GF940" s="10"/>
      <c r="GG940" s="10"/>
      <c r="GH940" s="10"/>
      <c r="GI940" s="10"/>
      <c r="GJ940" s="10"/>
      <c r="GK940" s="10"/>
      <c r="GL940" s="10"/>
      <c r="GM940" s="10"/>
      <c r="GN940" s="10"/>
      <c r="GO940" s="10"/>
      <c r="GP940" s="10"/>
    </row>
    <row r="941" spans="1:198" ht="13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37"/>
      <c r="L941" s="7"/>
      <c r="M941" s="7"/>
      <c r="N941" s="7"/>
      <c r="O941" s="7"/>
      <c r="P941" s="7"/>
      <c r="Q941" s="7"/>
      <c r="R941" s="10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10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19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10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7"/>
      <c r="EU941" s="7"/>
      <c r="EV941" s="7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7"/>
      <c r="FI941" s="7"/>
      <c r="FJ941" s="7"/>
      <c r="FK941" s="7"/>
      <c r="FL941" s="7"/>
      <c r="FM941" s="7"/>
      <c r="FN941" s="7"/>
      <c r="FO941" s="7"/>
      <c r="FP941" s="7"/>
      <c r="FQ941" s="7"/>
      <c r="FR941" s="7"/>
      <c r="FS941" s="7"/>
      <c r="FT941" s="7"/>
      <c r="FU941" s="7"/>
      <c r="FV941" s="7"/>
      <c r="FW941" s="7"/>
      <c r="FX941" s="10"/>
      <c r="FY941" s="10"/>
      <c r="FZ941" s="10"/>
      <c r="GA941" s="10"/>
      <c r="GB941" s="10"/>
      <c r="GC941" s="10"/>
      <c r="GD941" s="10"/>
      <c r="GE941" s="10"/>
      <c r="GF941" s="10"/>
      <c r="GG941" s="10"/>
      <c r="GH941" s="10"/>
      <c r="GI941" s="10"/>
      <c r="GJ941" s="10"/>
      <c r="GK941" s="10"/>
      <c r="GL941" s="10"/>
      <c r="GM941" s="10"/>
      <c r="GN941" s="10"/>
      <c r="GO941" s="10"/>
      <c r="GP941" s="10"/>
    </row>
    <row r="942" spans="1:198" ht="13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37"/>
      <c r="L942" s="7"/>
      <c r="M942" s="7"/>
      <c r="N942" s="7"/>
      <c r="O942" s="7"/>
      <c r="P942" s="7"/>
      <c r="Q942" s="7"/>
      <c r="R942" s="10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10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19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10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7"/>
      <c r="EU942" s="7"/>
      <c r="EV942" s="7"/>
      <c r="EW942" s="7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7"/>
      <c r="FI942" s="7"/>
      <c r="FJ942" s="7"/>
      <c r="FK942" s="7"/>
      <c r="FL942" s="7"/>
      <c r="FM942" s="7"/>
      <c r="FN942" s="7"/>
      <c r="FO942" s="7"/>
      <c r="FP942" s="7"/>
      <c r="FQ942" s="7"/>
      <c r="FR942" s="7"/>
      <c r="FS942" s="7"/>
      <c r="FT942" s="7"/>
      <c r="FU942" s="7"/>
      <c r="FV942" s="7"/>
      <c r="FW942" s="7"/>
      <c r="FX942" s="10"/>
      <c r="FY942" s="10"/>
      <c r="FZ942" s="10"/>
      <c r="GA942" s="10"/>
      <c r="GB942" s="10"/>
      <c r="GC942" s="10"/>
      <c r="GD942" s="10"/>
      <c r="GE942" s="10"/>
      <c r="GF942" s="10"/>
      <c r="GG942" s="10"/>
      <c r="GH942" s="10"/>
      <c r="GI942" s="10"/>
      <c r="GJ942" s="10"/>
      <c r="GK942" s="10"/>
      <c r="GL942" s="10"/>
      <c r="GM942" s="10"/>
      <c r="GN942" s="10"/>
      <c r="GO942" s="10"/>
      <c r="GP942" s="10"/>
    </row>
    <row r="943" spans="1:198" ht="13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37"/>
      <c r="L943" s="7"/>
      <c r="M943" s="7"/>
      <c r="N943" s="7"/>
      <c r="O943" s="7"/>
      <c r="P943" s="7"/>
      <c r="Q943" s="7"/>
      <c r="R943" s="10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10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19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10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7"/>
      <c r="EU943" s="7"/>
      <c r="EV943" s="7"/>
      <c r="EW943" s="7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7"/>
      <c r="FI943" s="7"/>
      <c r="FJ943" s="7"/>
      <c r="FK943" s="7"/>
      <c r="FL943" s="7"/>
      <c r="FM943" s="7"/>
      <c r="FN943" s="7"/>
      <c r="FO943" s="7"/>
      <c r="FP943" s="7"/>
      <c r="FQ943" s="7"/>
      <c r="FR943" s="7"/>
      <c r="FS943" s="7"/>
      <c r="FT943" s="7"/>
      <c r="FU943" s="7"/>
      <c r="FV943" s="7"/>
      <c r="FW943" s="7"/>
      <c r="FX943" s="10"/>
      <c r="FY943" s="10"/>
      <c r="FZ943" s="10"/>
      <c r="GA943" s="10"/>
      <c r="GB943" s="10"/>
      <c r="GC943" s="10"/>
      <c r="GD943" s="10"/>
      <c r="GE943" s="10"/>
      <c r="GF943" s="10"/>
      <c r="GG943" s="10"/>
      <c r="GH943" s="10"/>
      <c r="GI943" s="10"/>
      <c r="GJ943" s="10"/>
      <c r="GK943" s="10"/>
      <c r="GL943" s="10"/>
      <c r="GM943" s="10"/>
      <c r="GN943" s="10"/>
      <c r="GO943" s="10"/>
      <c r="GP943" s="10"/>
    </row>
    <row r="944" spans="1:198" ht="13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37"/>
      <c r="L944" s="7"/>
      <c r="M944" s="7"/>
      <c r="N944" s="7"/>
      <c r="O944" s="7"/>
      <c r="P944" s="7"/>
      <c r="Q944" s="7"/>
      <c r="R944" s="10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10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19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10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7"/>
      <c r="EU944" s="7"/>
      <c r="EV944" s="7"/>
      <c r="EW944" s="7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7"/>
      <c r="FI944" s="7"/>
      <c r="FJ944" s="7"/>
      <c r="FK944" s="7"/>
      <c r="FL944" s="7"/>
      <c r="FM944" s="7"/>
      <c r="FN944" s="7"/>
      <c r="FO944" s="7"/>
      <c r="FP944" s="7"/>
      <c r="FQ944" s="7"/>
      <c r="FR944" s="7"/>
      <c r="FS944" s="7"/>
      <c r="FT944" s="7"/>
      <c r="FU944" s="7"/>
      <c r="FV944" s="7"/>
      <c r="FW944" s="7"/>
      <c r="FX944" s="10"/>
      <c r="FY944" s="10"/>
      <c r="FZ944" s="10"/>
      <c r="GA944" s="10"/>
      <c r="GB944" s="10"/>
      <c r="GC944" s="10"/>
      <c r="GD944" s="10"/>
      <c r="GE944" s="10"/>
      <c r="GF944" s="10"/>
      <c r="GG944" s="10"/>
      <c r="GH944" s="10"/>
      <c r="GI944" s="10"/>
      <c r="GJ944" s="10"/>
      <c r="GK944" s="10"/>
      <c r="GL944" s="10"/>
      <c r="GM944" s="10"/>
      <c r="GN944" s="10"/>
      <c r="GO944" s="10"/>
      <c r="GP944" s="10"/>
    </row>
    <row r="945" spans="1:198" ht="13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37"/>
      <c r="L945" s="7"/>
      <c r="M945" s="7"/>
      <c r="N945" s="7"/>
      <c r="O945" s="7"/>
      <c r="P945" s="7"/>
      <c r="Q945" s="7"/>
      <c r="R945" s="10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10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19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10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7"/>
      <c r="EU945" s="7"/>
      <c r="EV945" s="7"/>
      <c r="EW945" s="7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7"/>
      <c r="FI945" s="7"/>
      <c r="FJ945" s="7"/>
      <c r="FK945" s="7"/>
      <c r="FL945" s="7"/>
      <c r="FM945" s="7"/>
      <c r="FN945" s="7"/>
      <c r="FO945" s="7"/>
      <c r="FP945" s="7"/>
      <c r="FQ945" s="7"/>
      <c r="FR945" s="7"/>
      <c r="FS945" s="7"/>
      <c r="FT945" s="7"/>
      <c r="FU945" s="7"/>
      <c r="FV945" s="7"/>
      <c r="FW945" s="7"/>
      <c r="FX945" s="10"/>
      <c r="FY945" s="10"/>
      <c r="FZ945" s="10"/>
      <c r="GA945" s="10"/>
      <c r="GB945" s="10"/>
      <c r="GC945" s="10"/>
      <c r="GD945" s="10"/>
      <c r="GE945" s="10"/>
      <c r="GF945" s="10"/>
      <c r="GG945" s="10"/>
      <c r="GH945" s="10"/>
      <c r="GI945" s="10"/>
      <c r="GJ945" s="10"/>
      <c r="GK945" s="10"/>
      <c r="GL945" s="10"/>
      <c r="GM945" s="10"/>
      <c r="GN945" s="10"/>
      <c r="GO945" s="10"/>
      <c r="GP945" s="10"/>
    </row>
    <row r="946" spans="1:198" ht="13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37"/>
      <c r="L946" s="7"/>
      <c r="M946" s="7"/>
      <c r="N946" s="7"/>
      <c r="O946" s="7"/>
      <c r="P946" s="7"/>
      <c r="Q946" s="7"/>
      <c r="R946" s="10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10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19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10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7"/>
      <c r="EU946" s="7"/>
      <c r="EV946" s="7"/>
      <c r="EW946" s="7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7"/>
      <c r="FI946" s="7"/>
      <c r="FJ946" s="7"/>
      <c r="FK946" s="7"/>
      <c r="FL946" s="7"/>
      <c r="FM946" s="7"/>
      <c r="FN946" s="7"/>
      <c r="FO946" s="7"/>
      <c r="FP946" s="7"/>
      <c r="FQ946" s="7"/>
      <c r="FR946" s="7"/>
      <c r="FS946" s="7"/>
      <c r="FT946" s="7"/>
      <c r="FU946" s="7"/>
      <c r="FV946" s="7"/>
      <c r="FW946" s="7"/>
      <c r="FX946" s="10"/>
      <c r="FY946" s="10"/>
      <c r="FZ946" s="10"/>
      <c r="GA946" s="10"/>
      <c r="GB946" s="10"/>
      <c r="GC946" s="10"/>
      <c r="GD946" s="10"/>
      <c r="GE946" s="10"/>
      <c r="GF946" s="10"/>
      <c r="GG946" s="10"/>
      <c r="GH946" s="10"/>
      <c r="GI946" s="10"/>
      <c r="GJ946" s="10"/>
      <c r="GK946" s="10"/>
      <c r="GL946" s="10"/>
      <c r="GM946" s="10"/>
      <c r="GN946" s="10"/>
      <c r="GO946" s="10"/>
      <c r="GP946" s="10"/>
    </row>
    <row r="947" spans="1:198" ht="13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37"/>
      <c r="L947" s="7"/>
      <c r="M947" s="7"/>
      <c r="N947" s="7"/>
      <c r="O947" s="7"/>
      <c r="P947" s="7"/>
      <c r="Q947" s="7"/>
      <c r="R947" s="10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10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19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10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7"/>
      <c r="EU947" s="7"/>
      <c r="EV947" s="7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7"/>
      <c r="FI947" s="7"/>
      <c r="FJ947" s="7"/>
      <c r="FK947" s="7"/>
      <c r="FL947" s="7"/>
      <c r="FM947" s="7"/>
      <c r="FN947" s="7"/>
      <c r="FO947" s="7"/>
      <c r="FP947" s="7"/>
      <c r="FQ947" s="7"/>
      <c r="FR947" s="7"/>
      <c r="FS947" s="7"/>
      <c r="FT947" s="7"/>
      <c r="FU947" s="7"/>
      <c r="FV947" s="7"/>
      <c r="FW947" s="7"/>
      <c r="FX947" s="10"/>
      <c r="FY947" s="10"/>
      <c r="FZ947" s="10"/>
      <c r="GA947" s="10"/>
      <c r="GB947" s="10"/>
      <c r="GC947" s="10"/>
      <c r="GD947" s="10"/>
      <c r="GE947" s="10"/>
      <c r="GF947" s="10"/>
      <c r="GG947" s="10"/>
      <c r="GH947" s="10"/>
      <c r="GI947" s="10"/>
      <c r="GJ947" s="10"/>
      <c r="GK947" s="10"/>
      <c r="GL947" s="10"/>
      <c r="GM947" s="10"/>
      <c r="GN947" s="10"/>
      <c r="GO947" s="10"/>
      <c r="GP947" s="10"/>
    </row>
    <row r="948" spans="1:198" ht="13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37"/>
      <c r="L948" s="7"/>
      <c r="M948" s="7"/>
      <c r="N948" s="7"/>
      <c r="O948" s="7"/>
      <c r="P948" s="7"/>
      <c r="Q948" s="7"/>
      <c r="R948" s="10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10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19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10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7"/>
      <c r="FI948" s="7"/>
      <c r="FJ948" s="7"/>
      <c r="FK948" s="7"/>
      <c r="FL948" s="7"/>
      <c r="FM948" s="7"/>
      <c r="FN948" s="7"/>
      <c r="FO948" s="7"/>
      <c r="FP948" s="7"/>
      <c r="FQ948" s="7"/>
      <c r="FR948" s="7"/>
      <c r="FS948" s="7"/>
      <c r="FT948" s="7"/>
      <c r="FU948" s="7"/>
      <c r="FV948" s="7"/>
      <c r="FW948" s="7"/>
      <c r="FX948" s="10"/>
      <c r="FY948" s="10"/>
      <c r="FZ948" s="10"/>
      <c r="GA948" s="10"/>
      <c r="GB948" s="10"/>
      <c r="GC948" s="10"/>
      <c r="GD948" s="10"/>
      <c r="GE948" s="10"/>
      <c r="GF948" s="10"/>
      <c r="GG948" s="10"/>
      <c r="GH948" s="10"/>
      <c r="GI948" s="10"/>
      <c r="GJ948" s="10"/>
      <c r="GK948" s="10"/>
      <c r="GL948" s="10"/>
      <c r="GM948" s="10"/>
      <c r="GN948" s="10"/>
      <c r="GO948" s="10"/>
      <c r="GP948" s="10"/>
    </row>
    <row r="949" spans="1:198" ht="13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37"/>
      <c r="L949" s="7"/>
      <c r="M949" s="7"/>
      <c r="N949" s="7"/>
      <c r="O949" s="7"/>
      <c r="P949" s="7"/>
      <c r="Q949" s="7"/>
      <c r="R949" s="10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10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19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10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7"/>
      <c r="FK949" s="7"/>
      <c r="FL949" s="7"/>
      <c r="FM949" s="7"/>
      <c r="FN949" s="7"/>
      <c r="FO949" s="7"/>
      <c r="FP949" s="7"/>
      <c r="FQ949" s="7"/>
      <c r="FR949" s="7"/>
      <c r="FS949" s="7"/>
      <c r="FT949" s="7"/>
      <c r="FU949" s="7"/>
      <c r="FV949" s="7"/>
      <c r="FW949" s="7"/>
      <c r="FX949" s="10"/>
      <c r="FY949" s="10"/>
      <c r="FZ949" s="10"/>
      <c r="GA949" s="10"/>
      <c r="GB949" s="10"/>
      <c r="GC949" s="10"/>
      <c r="GD949" s="10"/>
      <c r="GE949" s="10"/>
      <c r="GF949" s="10"/>
      <c r="GG949" s="10"/>
      <c r="GH949" s="10"/>
      <c r="GI949" s="10"/>
      <c r="GJ949" s="10"/>
      <c r="GK949" s="10"/>
      <c r="GL949" s="10"/>
      <c r="GM949" s="10"/>
      <c r="GN949" s="10"/>
      <c r="GO949" s="10"/>
      <c r="GP949" s="10"/>
    </row>
    <row r="950" spans="1:198" ht="13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37"/>
      <c r="L950" s="7"/>
      <c r="M950" s="7"/>
      <c r="N950" s="7"/>
      <c r="O950" s="7"/>
      <c r="P950" s="7"/>
      <c r="Q950" s="7"/>
      <c r="R950" s="10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10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19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10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7"/>
      <c r="FI950" s="7"/>
      <c r="FJ950" s="7"/>
      <c r="FK950" s="7"/>
      <c r="FL950" s="7"/>
      <c r="FM950" s="7"/>
      <c r="FN950" s="7"/>
      <c r="FO950" s="7"/>
      <c r="FP950" s="7"/>
      <c r="FQ950" s="7"/>
      <c r="FR950" s="7"/>
      <c r="FS950" s="7"/>
      <c r="FT950" s="7"/>
      <c r="FU950" s="7"/>
      <c r="FV950" s="7"/>
      <c r="FW950" s="7"/>
      <c r="FX950" s="10"/>
      <c r="FY950" s="10"/>
      <c r="FZ950" s="10"/>
      <c r="GA950" s="10"/>
      <c r="GB950" s="10"/>
      <c r="GC950" s="10"/>
      <c r="GD950" s="10"/>
      <c r="GE950" s="10"/>
      <c r="GF950" s="10"/>
      <c r="GG950" s="10"/>
      <c r="GH950" s="10"/>
      <c r="GI950" s="10"/>
      <c r="GJ950" s="10"/>
      <c r="GK950" s="10"/>
      <c r="GL950" s="10"/>
      <c r="GM950" s="10"/>
      <c r="GN950" s="10"/>
      <c r="GO950" s="10"/>
      <c r="GP950" s="10"/>
    </row>
    <row r="951" spans="1:198" ht="13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37"/>
      <c r="L951" s="7"/>
      <c r="M951" s="7"/>
      <c r="N951" s="7"/>
      <c r="O951" s="7"/>
      <c r="P951" s="7"/>
      <c r="Q951" s="7"/>
      <c r="R951" s="10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10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19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10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7"/>
      <c r="FI951" s="7"/>
      <c r="FJ951" s="7"/>
      <c r="FK951" s="7"/>
      <c r="FL951" s="7"/>
      <c r="FM951" s="7"/>
      <c r="FN951" s="7"/>
      <c r="FO951" s="7"/>
      <c r="FP951" s="7"/>
      <c r="FQ951" s="7"/>
      <c r="FR951" s="7"/>
      <c r="FS951" s="7"/>
      <c r="FT951" s="7"/>
      <c r="FU951" s="7"/>
      <c r="FV951" s="7"/>
      <c r="FW951" s="7"/>
      <c r="FX951" s="10"/>
      <c r="FY951" s="10"/>
      <c r="FZ951" s="10"/>
      <c r="GA951" s="10"/>
      <c r="GB951" s="10"/>
      <c r="GC951" s="10"/>
      <c r="GD951" s="10"/>
      <c r="GE951" s="10"/>
      <c r="GF951" s="10"/>
      <c r="GG951" s="10"/>
      <c r="GH951" s="10"/>
      <c r="GI951" s="10"/>
      <c r="GJ951" s="10"/>
      <c r="GK951" s="10"/>
      <c r="GL951" s="10"/>
      <c r="GM951" s="10"/>
      <c r="GN951" s="10"/>
      <c r="GO951" s="10"/>
      <c r="GP951" s="10"/>
    </row>
    <row r="952" spans="1:198" ht="13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37"/>
      <c r="L952" s="7"/>
      <c r="M952" s="7"/>
      <c r="N952" s="7"/>
      <c r="O952" s="7"/>
      <c r="P952" s="7"/>
      <c r="Q952" s="7"/>
      <c r="R952" s="10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10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19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10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7"/>
      <c r="FI952" s="7"/>
      <c r="FJ952" s="7"/>
      <c r="FK952" s="7"/>
      <c r="FL952" s="7"/>
      <c r="FM952" s="7"/>
      <c r="FN952" s="7"/>
      <c r="FO952" s="7"/>
      <c r="FP952" s="7"/>
      <c r="FQ952" s="7"/>
      <c r="FR952" s="7"/>
      <c r="FS952" s="7"/>
      <c r="FT952" s="7"/>
      <c r="FU952" s="7"/>
      <c r="FV952" s="7"/>
      <c r="FW952" s="7"/>
      <c r="FX952" s="10"/>
      <c r="FY952" s="10"/>
      <c r="FZ952" s="10"/>
      <c r="GA952" s="10"/>
      <c r="GB952" s="10"/>
      <c r="GC952" s="10"/>
      <c r="GD952" s="10"/>
      <c r="GE952" s="10"/>
      <c r="GF952" s="10"/>
      <c r="GG952" s="10"/>
      <c r="GH952" s="10"/>
      <c r="GI952" s="10"/>
      <c r="GJ952" s="10"/>
      <c r="GK952" s="10"/>
      <c r="GL952" s="10"/>
      <c r="GM952" s="10"/>
      <c r="GN952" s="10"/>
      <c r="GO952" s="10"/>
      <c r="GP952" s="10"/>
    </row>
    <row r="953" spans="1:198" ht="13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37"/>
      <c r="L953" s="7"/>
      <c r="M953" s="7"/>
      <c r="N953" s="7"/>
      <c r="O953" s="7"/>
      <c r="P953" s="7"/>
      <c r="Q953" s="7"/>
      <c r="R953" s="10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10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19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10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7"/>
      <c r="EU953" s="7"/>
      <c r="EV953" s="7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7"/>
      <c r="FI953" s="7"/>
      <c r="FJ953" s="7"/>
      <c r="FK953" s="7"/>
      <c r="FL953" s="7"/>
      <c r="FM953" s="7"/>
      <c r="FN953" s="7"/>
      <c r="FO953" s="7"/>
      <c r="FP953" s="7"/>
      <c r="FQ953" s="7"/>
      <c r="FR953" s="7"/>
      <c r="FS953" s="7"/>
      <c r="FT953" s="7"/>
      <c r="FU953" s="7"/>
      <c r="FV953" s="7"/>
      <c r="FW953" s="7"/>
      <c r="FX953" s="10"/>
      <c r="FY953" s="10"/>
      <c r="FZ953" s="10"/>
      <c r="GA953" s="10"/>
      <c r="GB953" s="10"/>
      <c r="GC953" s="10"/>
      <c r="GD953" s="10"/>
      <c r="GE953" s="10"/>
      <c r="GF953" s="10"/>
      <c r="GG953" s="10"/>
      <c r="GH953" s="10"/>
      <c r="GI953" s="10"/>
      <c r="GJ953" s="10"/>
      <c r="GK953" s="10"/>
      <c r="GL953" s="10"/>
      <c r="GM953" s="10"/>
      <c r="GN953" s="10"/>
      <c r="GO953" s="10"/>
      <c r="GP953" s="10"/>
    </row>
    <row r="954" spans="1:198" ht="13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37"/>
      <c r="L954" s="7"/>
      <c r="M954" s="7"/>
      <c r="N954" s="7"/>
      <c r="O954" s="7"/>
      <c r="P954" s="7"/>
      <c r="Q954" s="7"/>
      <c r="R954" s="10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10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19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10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7"/>
      <c r="EU954" s="7"/>
      <c r="EV954" s="7"/>
      <c r="EW954" s="7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7"/>
      <c r="FI954" s="7"/>
      <c r="FJ954" s="7"/>
      <c r="FK954" s="7"/>
      <c r="FL954" s="7"/>
      <c r="FM954" s="7"/>
      <c r="FN954" s="7"/>
      <c r="FO954" s="7"/>
      <c r="FP954" s="7"/>
      <c r="FQ954" s="7"/>
      <c r="FR954" s="7"/>
      <c r="FS954" s="7"/>
      <c r="FT954" s="7"/>
      <c r="FU954" s="7"/>
      <c r="FV954" s="7"/>
      <c r="FW954" s="7"/>
      <c r="FX954" s="10"/>
      <c r="FY954" s="10"/>
      <c r="FZ954" s="10"/>
      <c r="GA954" s="10"/>
      <c r="GB954" s="10"/>
      <c r="GC954" s="10"/>
      <c r="GD954" s="10"/>
      <c r="GE954" s="10"/>
      <c r="GF954" s="10"/>
      <c r="GG954" s="10"/>
      <c r="GH954" s="10"/>
      <c r="GI954" s="10"/>
      <c r="GJ954" s="10"/>
      <c r="GK954" s="10"/>
      <c r="GL954" s="10"/>
      <c r="GM954" s="10"/>
      <c r="GN954" s="10"/>
      <c r="GO954" s="10"/>
      <c r="GP954" s="10"/>
    </row>
    <row r="955" spans="1:198" ht="13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37"/>
      <c r="L955" s="7"/>
      <c r="M955" s="7"/>
      <c r="N955" s="7"/>
      <c r="O955" s="7"/>
      <c r="P955" s="7"/>
      <c r="Q955" s="7"/>
      <c r="R955" s="10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10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19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10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7"/>
      <c r="EU955" s="7"/>
      <c r="EV955" s="7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7"/>
      <c r="FI955" s="7"/>
      <c r="FJ955" s="7"/>
      <c r="FK955" s="7"/>
      <c r="FL955" s="7"/>
      <c r="FM955" s="7"/>
      <c r="FN955" s="7"/>
      <c r="FO955" s="7"/>
      <c r="FP955" s="7"/>
      <c r="FQ955" s="7"/>
      <c r="FR955" s="7"/>
      <c r="FS955" s="7"/>
      <c r="FT955" s="7"/>
      <c r="FU955" s="7"/>
      <c r="FV955" s="7"/>
      <c r="FW955" s="7"/>
      <c r="FX955" s="10"/>
      <c r="FY955" s="10"/>
      <c r="FZ955" s="10"/>
      <c r="GA955" s="10"/>
      <c r="GB955" s="10"/>
      <c r="GC955" s="10"/>
      <c r="GD955" s="10"/>
      <c r="GE955" s="10"/>
      <c r="GF955" s="10"/>
      <c r="GG955" s="10"/>
      <c r="GH955" s="10"/>
      <c r="GI955" s="10"/>
      <c r="GJ955" s="10"/>
      <c r="GK955" s="10"/>
      <c r="GL955" s="10"/>
      <c r="GM955" s="10"/>
      <c r="GN955" s="10"/>
      <c r="GO955" s="10"/>
      <c r="GP955" s="10"/>
    </row>
    <row r="956" spans="1:198" ht="13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37"/>
      <c r="L956" s="7"/>
      <c r="M956" s="7"/>
      <c r="N956" s="7"/>
      <c r="O956" s="7"/>
      <c r="P956" s="7"/>
      <c r="Q956" s="7"/>
      <c r="R956" s="10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10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19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10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7"/>
      <c r="EU956" s="7"/>
      <c r="EV956" s="7"/>
      <c r="EW956" s="7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7"/>
      <c r="FI956" s="7"/>
      <c r="FJ956" s="7"/>
      <c r="FK956" s="7"/>
      <c r="FL956" s="7"/>
      <c r="FM956" s="7"/>
      <c r="FN956" s="7"/>
      <c r="FO956" s="7"/>
      <c r="FP956" s="7"/>
      <c r="FQ956" s="7"/>
      <c r="FR956" s="7"/>
      <c r="FS956" s="7"/>
      <c r="FT956" s="7"/>
      <c r="FU956" s="7"/>
      <c r="FV956" s="7"/>
      <c r="FW956" s="7"/>
      <c r="FX956" s="10"/>
      <c r="FY956" s="10"/>
      <c r="FZ956" s="10"/>
      <c r="GA956" s="10"/>
      <c r="GB956" s="10"/>
      <c r="GC956" s="10"/>
      <c r="GD956" s="10"/>
      <c r="GE956" s="10"/>
      <c r="GF956" s="10"/>
      <c r="GG956" s="10"/>
      <c r="GH956" s="10"/>
      <c r="GI956" s="10"/>
      <c r="GJ956" s="10"/>
      <c r="GK956" s="10"/>
      <c r="GL956" s="10"/>
      <c r="GM956" s="10"/>
      <c r="GN956" s="10"/>
      <c r="GO956" s="10"/>
      <c r="GP956" s="10"/>
    </row>
    <row r="957" spans="1:198" ht="13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37"/>
      <c r="L957" s="7"/>
      <c r="M957" s="7"/>
      <c r="N957" s="7"/>
      <c r="O957" s="7"/>
      <c r="P957" s="7"/>
      <c r="Q957" s="7"/>
      <c r="R957" s="10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10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19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10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7"/>
      <c r="EU957" s="7"/>
      <c r="EV957" s="7"/>
      <c r="EW957" s="7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7"/>
      <c r="FI957" s="7"/>
      <c r="FJ957" s="7"/>
      <c r="FK957" s="7"/>
      <c r="FL957" s="7"/>
      <c r="FM957" s="7"/>
      <c r="FN957" s="7"/>
      <c r="FO957" s="7"/>
      <c r="FP957" s="7"/>
      <c r="FQ957" s="7"/>
      <c r="FR957" s="7"/>
      <c r="FS957" s="7"/>
      <c r="FT957" s="7"/>
      <c r="FU957" s="7"/>
      <c r="FV957" s="7"/>
      <c r="FW957" s="7"/>
      <c r="FX957" s="10"/>
      <c r="FY957" s="10"/>
      <c r="FZ957" s="10"/>
      <c r="GA957" s="10"/>
      <c r="GB957" s="10"/>
      <c r="GC957" s="10"/>
      <c r="GD957" s="10"/>
      <c r="GE957" s="10"/>
      <c r="GF957" s="10"/>
      <c r="GG957" s="10"/>
      <c r="GH957" s="10"/>
      <c r="GI957" s="10"/>
      <c r="GJ957" s="10"/>
      <c r="GK957" s="10"/>
      <c r="GL957" s="10"/>
      <c r="GM957" s="10"/>
      <c r="GN957" s="10"/>
      <c r="GO957" s="10"/>
      <c r="GP957" s="10"/>
    </row>
    <row r="958" spans="1:198" ht="13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37"/>
      <c r="L958" s="7"/>
      <c r="M958" s="7"/>
      <c r="N958" s="7"/>
      <c r="O958" s="7"/>
      <c r="P958" s="7"/>
      <c r="Q958" s="7"/>
      <c r="R958" s="10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10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19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10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7"/>
      <c r="EU958" s="7"/>
      <c r="EV958" s="7"/>
      <c r="EW958" s="7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7"/>
      <c r="FI958" s="7"/>
      <c r="FJ958" s="7"/>
      <c r="FK958" s="7"/>
      <c r="FL958" s="7"/>
      <c r="FM958" s="7"/>
      <c r="FN958" s="7"/>
      <c r="FO958" s="7"/>
      <c r="FP958" s="7"/>
      <c r="FQ958" s="7"/>
      <c r="FR958" s="7"/>
      <c r="FS958" s="7"/>
      <c r="FT958" s="7"/>
      <c r="FU958" s="7"/>
      <c r="FV958" s="7"/>
      <c r="FW958" s="7"/>
      <c r="FX958" s="10"/>
      <c r="FY958" s="10"/>
      <c r="FZ958" s="10"/>
      <c r="GA958" s="10"/>
      <c r="GB958" s="10"/>
      <c r="GC958" s="10"/>
      <c r="GD958" s="10"/>
      <c r="GE958" s="10"/>
      <c r="GF958" s="10"/>
      <c r="GG958" s="10"/>
      <c r="GH958" s="10"/>
      <c r="GI958" s="10"/>
      <c r="GJ958" s="10"/>
      <c r="GK958" s="10"/>
      <c r="GL958" s="10"/>
      <c r="GM958" s="10"/>
      <c r="GN958" s="10"/>
      <c r="GO958" s="10"/>
      <c r="GP958" s="10"/>
    </row>
    <row r="959" spans="1:198" ht="13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37"/>
      <c r="L959" s="7"/>
      <c r="M959" s="7"/>
      <c r="N959" s="7"/>
      <c r="O959" s="7"/>
      <c r="P959" s="7"/>
      <c r="Q959" s="7"/>
      <c r="R959" s="10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10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19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10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7"/>
      <c r="EU959" s="7"/>
      <c r="EV959" s="7"/>
      <c r="EW959" s="7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7"/>
      <c r="FI959" s="7"/>
      <c r="FJ959" s="7"/>
      <c r="FK959" s="7"/>
      <c r="FL959" s="7"/>
      <c r="FM959" s="7"/>
      <c r="FN959" s="7"/>
      <c r="FO959" s="7"/>
      <c r="FP959" s="7"/>
      <c r="FQ959" s="7"/>
      <c r="FR959" s="7"/>
      <c r="FS959" s="7"/>
      <c r="FT959" s="7"/>
      <c r="FU959" s="7"/>
      <c r="FV959" s="7"/>
      <c r="FW959" s="7"/>
      <c r="FX959" s="10"/>
      <c r="FY959" s="10"/>
      <c r="FZ959" s="10"/>
      <c r="GA959" s="10"/>
      <c r="GB959" s="10"/>
      <c r="GC959" s="10"/>
      <c r="GD959" s="10"/>
      <c r="GE959" s="10"/>
      <c r="GF959" s="10"/>
      <c r="GG959" s="10"/>
      <c r="GH959" s="10"/>
      <c r="GI959" s="10"/>
      <c r="GJ959" s="10"/>
      <c r="GK959" s="10"/>
      <c r="GL959" s="10"/>
      <c r="GM959" s="10"/>
      <c r="GN959" s="10"/>
      <c r="GO959" s="10"/>
      <c r="GP959" s="10"/>
    </row>
    <row r="960" spans="1:198" ht="13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37"/>
      <c r="L960" s="7"/>
      <c r="M960" s="7"/>
      <c r="N960" s="7"/>
      <c r="O960" s="7"/>
      <c r="P960" s="7"/>
      <c r="Q960" s="7"/>
      <c r="R960" s="10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10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19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10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7"/>
      <c r="EU960" s="7"/>
      <c r="EV960" s="7"/>
      <c r="EW960" s="7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7"/>
      <c r="FI960" s="7"/>
      <c r="FJ960" s="7"/>
      <c r="FK960" s="7"/>
      <c r="FL960" s="7"/>
      <c r="FM960" s="7"/>
      <c r="FN960" s="7"/>
      <c r="FO960" s="7"/>
      <c r="FP960" s="7"/>
      <c r="FQ960" s="7"/>
      <c r="FR960" s="7"/>
      <c r="FS960" s="7"/>
      <c r="FT960" s="7"/>
      <c r="FU960" s="7"/>
      <c r="FV960" s="7"/>
      <c r="FW960" s="7"/>
      <c r="FX960" s="10"/>
      <c r="FY960" s="10"/>
      <c r="FZ960" s="10"/>
      <c r="GA960" s="10"/>
      <c r="GB960" s="10"/>
      <c r="GC960" s="10"/>
      <c r="GD960" s="10"/>
      <c r="GE960" s="10"/>
      <c r="GF960" s="10"/>
      <c r="GG960" s="10"/>
      <c r="GH960" s="10"/>
      <c r="GI960" s="10"/>
      <c r="GJ960" s="10"/>
      <c r="GK960" s="10"/>
      <c r="GL960" s="10"/>
      <c r="GM960" s="10"/>
      <c r="GN960" s="10"/>
      <c r="GO960" s="10"/>
      <c r="GP960" s="10"/>
    </row>
    <row r="961" spans="1:198" ht="13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37"/>
      <c r="L961" s="7"/>
      <c r="M961" s="7"/>
      <c r="N961" s="7"/>
      <c r="O961" s="7"/>
      <c r="P961" s="7"/>
      <c r="Q961" s="7"/>
      <c r="R961" s="10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10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19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10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7"/>
      <c r="EU961" s="7"/>
      <c r="EV961" s="7"/>
      <c r="EW961" s="7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7"/>
      <c r="FI961" s="7"/>
      <c r="FJ961" s="7"/>
      <c r="FK961" s="7"/>
      <c r="FL961" s="7"/>
      <c r="FM961" s="7"/>
      <c r="FN961" s="7"/>
      <c r="FO961" s="7"/>
      <c r="FP961" s="7"/>
      <c r="FQ961" s="7"/>
      <c r="FR961" s="7"/>
      <c r="FS961" s="7"/>
      <c r="FT961" s="7"/>
      <c r="FU961" s="7"/>
      <c r="FV961" s="7"/>
      <c r="FW961" s="7"/>
      <c r="FX961" s="10"/>
      <c r="FY961" s="10"/>
      <c r="FZ961" s="10"/>
      <c r="GA961" s="10"/>
      <c r="GB961" s="10"/>
      <c r="GC961" s="10"/>
      <c r="GD961" s="10"/>
      <c r="GE961" s="10"/>
      <c r="GF961" s="10"/>
      <c r="GG961" s="10"/>
      <c r="GH961" s="10"/>
      <c r="GI961" s="10"/>
      <c r="GJ961" s="10"/>
      <c r="GK961" s="10"/>
      <c r="GL961" s="10"/>
      <c r="GM961" s="10"/>
      <c r="GN961" s="10"/>
      <c r="GO961" s="10"/>
      <c r="GP961" s="10"/>
    </row>
    <row r="962" spans="1:198" ht="13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37"/>
      <c r="L962" s="7"/>
      <c r="M962" s="7"/>
      <c r="N962" s="7"/>
      <c r="O962" s="7"/>
      <c r="P962" s="7"/>
      <c r="Q962" s="7"/>
      <c r="R962" s="10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10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19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10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7"/>
      <c r="EU962" s="7"/>
      <c r="EV962" s="7"/>
      <c r="EW962" s="7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7"/>
      <c r="FI962" s="7"/>
      <c r="FJ962" s="7"/>
      <c r="FK962" s="7"/>
      <c r="FL962" s="7"/>
      <c r="FM962" s="7"/>
      <c r="FN962" s="7"/>
      <c r="FO962" s="7"/>
      <c r="FP962" s="7"/>
      <c r="FQ962" s="7"/>
      <c r="FR962" s="7"/>
      <c r="FS962" s="7"/>
      <c r="FT962" s="7"/>
      <c r="FU962" s="7"/>
      <c r="FV962" s="7"/>
      <c r="FW962" s="7"/>
      <c r="FX962" s="10"/>
      <c r="FY962" s="10"/>
      <c r="FZ962" s="10"/>
      <c r="GA962" s="10"/>
      <c r="GB962" s="10"/>
      <c r="GC962" s="10"/>
      <c r="GD962" s="10"/>
      <c r="GE962" s="10"/>
      <c r="GF962" s="10"/>
      <c r="GG962" s="10"/>
      <c r="GH962" s="10"/>
      <c r="GI962" s="10"/>
      <c r="GJ962" s="10"/>
      <c r="GK962" s="10"/>
      <c r="GL962" s="10"/>
      <c r="GM962" s="10"/>
      <c r="GN962" s="10"/>
      <c r="GO962" s="10"/>
      <c r="GP962" s="10"/>
    </row>
    <row r="963" spans="1:198" ht="13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37"/>
      <c r="L963" s="7"/>
      <c r="M963" s="7"/>
      <c r="N963" s="7"/>
      <c r="O963" s="7"/>
      <c r="P963" s="7"/>
      <c r="Q963" s="7"/>
      <c r="R963" s="10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10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19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10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7"/>
      <c r="EU963" s="7"/>
      <c r="EV963" s="7"/>
      <c r="EW963" s="7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7"/>
      <c r="FI963" s="7"/>
      <c r="FJ963" s="7"/>
      <c r="FK963" s="7"/>
      <c r="FL963" s="7"/>
      <c r="FM963" s="7"/>
      <c r="FN963" s="7"/>
      <c r="FO963" s="7"/>
      <c r="FP963" s="7"/>
      <c r="FQ963" s="7"/>
      <c r="FR963" s="7"/>
      <c r="FS963" s="7"/>
      <c r="FT963" s="7"/>
      <c r="FU963" s="7"/>
      <c r="FV963" s="7"/>
      <c r="FW963" s="7"/>
      <c r="FX963" s="10"/>
      <c r="FY963" s="10"/>
      <c r="FZ963" s="10"/>
      <c r="GA963" s="10"/>
      <c r="GB963" s="10"/>
      <c r="GC963" s="10"/>
      <c r="GD963" s="10"/>
      <c r="GE963" s="10"/>
      <c r="GF963" s="10"/>
      <c r="GG963" s="10"/>
      <c r="GH963" s="10"/>
      <c r="GI963" s="10"/>
      <c r="GJ963" s="10"/>
      <c r="GK963" s="10"/>
      <c r="GL963" s="10"/>
      <c r="GM963" s="10"/>
      <c r="GN963" s="10"/>
      <c r="GO963" s="10"/>
      <c r="GP963" s="10"/>
    </row>
    <row r="964" spans="1:198" ht="13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37"/>
      <c r="L964" s="7"/>
      <c r="M964" s="7"/>
      <c r="N964" s="7"/>
      <c r="O964" s="7"/>
      <c r="P964" s="7"/>
      <c r="Q964" s="7"/>
      <c r="R964" s="10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10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19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10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7"/>
      <c r="EU964" s="7"/>
      <c r="EV964" s="7"/>
      <c r="EW964" s="7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7"/>
      <c r="FI964" s="7"/>
      <c r="FJ964" s="7"/>
      <c r="FK964" s="7"/>
      <c r="FL964" s="7"/>
      <c r="FM964" s="7"/>
      <c r="FN964" s="7"/>
      <c r="FO964" s="7"/>
      <c r="FP964" s="7"/>
      <c r="FQ964" s="7"/>
      <c r="FR964" s="7"/>
      <c r="FS964" s="7"/>
      <c r="FT964" s="7"/>
      <c r="FU964" s="7"/>
      <c r="FV964" s="7"/>
      <c r="FW964" s="7"/>
      <c r="FX964" s="10"/>
      <c r="FY964" s="10"/>
      <c r="FZ964" s="10"/>
      <c r="GA964" s="10"/>
      <c r="GB964" s="10"/>
      <c r="GC964" s="10"/>
      <c r="GD964" s="10"/>
      <c r="GE964" s="10"/>
      <c r="GF964" s="10"/>
      <c r="GG964" s="10"/>
      <c r="GH964" s="10"/>
      <c r="GI964" s="10"/>
      <c r="GJ964" s="10"/>
      <c r="GK964" s="10"/>
      <c r="GL964" s="10"/>
      <c r="GM964" s="10"/>
      <c r="GN964" s="10"/>
      <c r="GO964" s="10"/>
      <c r="GP964" s="10"/>
    </row>
    <row r="965" spans="1:198" ht="13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37"/>
      <c r="L965" s="7"/>
      <c r="M965" s="7"/>
      <c r="N965" s="7"/>
      <c r="O965" s="7"/>
      <c r="P965" s="7"/>
      <c r="Q965" s="7"/>
      <c r="R965" s="10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10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19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10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7"/>
      <c r="EU965" s="7"/>
      <c r="EV965" s="7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7"/>
      <c r="FI965" s="7"/>
      <c r="FJ965" s="7"/>
      <c r="FK965" s="7"/>
      <c r="FL965" s="7"/>
      <c r="FM965" s="7"/>
      <c r="FN965" s="7"/>
      <c r="FO965" s="7"/>
      <c r="FP965" s="7"/>
      <c r="FQ965" s="7"/>
      <c r="FR965" s="7"/>
      <c r="FS965" s="7"/>
      <c r="FT965" s="7"/>
      <c r="FU965" s="7"/>
      <c r="FV965" s="7"/>
      <c r="FW965" s="7"/>
      <c r="FX965" s="10"/>
      <c r="FY965" s="10"/>
      <c r="FZ965" s="10"/>
      <c r="GA965" s="10"/>
      <c r="GB965" s="10"/>
      <c r="GC965" s="10"/>
      <c r="GD965" s="10"/>
      <c r="GE965" s="10"/>
      <c r="GF965" s="10"/>
      <c r="GG965" s="10"/>
      <c r="GH965" s="10"/>
      <c r="GI965" s="10"/>
      <c r="GJ965" s="10"/>
      <c r="GK965" s="10"/>
      <c r="GL965" s="10"/>
      <c r="GM965" s="10"/>
      <c r="GN965" s="10"/>
      <c r="GO965" s="10"/>
      <c r="GP965" s="10"/>
    </row>
    <row r="966" spans="1:198" ht="13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37"/>
      <c r="L966" s="7"/>
      <c r="M966" s="7"/>
      <c r="N966" s="7"/>
      <c r="O966" s="7"/>
      <c r="P966" s="7"/>
      <c r="Q966" s="7"/>
      <c r="R966" s="10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10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19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10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7"/>
      <c r="EU966" s="7"/>
      <c r="EV966" s="7"/>
      <c r="EW966" s="7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7"/>
      <c r="FI966" s="7"/>
      <c r="FJ966" s="7"/>
      <c r="FK966" s="7"/>
      <c r="FL966" s="7"/>
      <c r="FM966" s="7"/>
      <c r="FN966" s="7"/>
      <c r="FO966" s="7"/>
      <c r="FP966" s="7"/>
      <c r="FQ966" s="7"/>
      <c r="FR966" s="7"/>
      <c r="FS966" s="7"/>
      <c r="FT966" s="7"/>
      <c r="FU966" s="7"/>
      <c r="FV966" s="7"/>
      <c r="FW966" s="7"/>
      <c r="FX966" s="10"/>
      <c r="FY966" s="10"/>
      <c r="FZ966" s="10"/>
      <c r="GA966" s="10"/>
      <c r="GB966" s="10"/>
      <c r="GC966" s="10"/>
      <c r="GD966" s="10"/>
      <c r="GE966" s="10"/>
      <c r="GF966" s="10"/>
      <c r="GG966" s="10"/>
      <c r="GH966" s="10"/>
      <c r="GI966" s="10"/>
      <c r="GJ966" s="10"/>
      <c r="GK966" s="10"/>
      <c r="GL966" s="10"/>
      <c r="GM966" s="10"/>
      <c r="GN966" s="10"/>
      <c r="GO966" s="10"/>
      <c r="GP966" s="10"/>
    </row>
    <row r="967" spans="1:198" ht="13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37"/>
      <c r="L967" s="7"/>
      <c r="M967" s="7"/>
      <c r="N967" s="7"/>
      <c r="O967" s="7"/>
      <c r="P967" s="7"/>
      <c r="Q967" s="7"/>
      <c r="R967" s="10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10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19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10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7"/>
      <c r="EU967" s="7"/>
      <c r="EV967" s="7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7"/>
      <c r="FI967" s="7"/>
      <c r="FJ967" s="7"/>
      <c r="FK967" s="7"/>
      <c r="FL967" s="7"/>
      <c r="FM967" s="7"/>
      <c r="FN967" s="7"/>
      <c r="FO967" s="7"/>
      <c r="FP967" s="7"/>
      <c r="FQ967" s="7"/>
      <c r="FR967" s="7"/>
      <c r="FS967" s="7"/>
      <c r="FT967" s="7"/>
      <c r="FU967" s="7"/>
      <c r="FV967" s="7"/>
      <c r="FW967" s="7"/>
      <c r="FX967" s="10"/>
      <c r="FY967" s="10"/>
      <c r="FZ967" s="10"/>
      <c r="GA967" s="10"/>
      <c r="GB967" s="10"/>
      <c r="GC967" s="10"/>
      <c r="GD967" s="10"/>
      <c r="GE967" s="10"/>
      <c r="GF967" s="10"/>
      <c r="GG967" s="10"/>
      <c r="GH967" s="10"/>
      <c r="GI967" s="10"/>
      <c r="GJ967" s="10"/>
      <c r="GK967" s="10"/>
      <c r="GL967" s="10"/>
      <c r="GM967" s="10"/>
      <c r="GN967" s="10"/>
      <c r="GO967" s="10"/>
      <c r="GP967" s="10"/>
    </row>
    <row r="968" spans="1:198" ht="13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37"/>
      <c r="L968" s="7"/>
      <c r="M968" s="7"/>
      <c r="N968" s="7"/>
      <c r="O968" s="7"/>
      <c r="P968" s="7"/>
      <c r="Q968" s="7"/>
      <c r="R968" s="10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10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19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10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7"/>
      <c r="EU968" s="7"/>
      <c r="EV968" s="7"/>
      <c r="EW968" s="7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7"/>
      <c r="FI968" s="7"/>
      <c r="FJ968" s="7"/>
      <c r="FK968" s="7"/>
      <c r="FL968" s="7"/>
      <c r="FM968" s="7"/>
      <c r="FN968" s="7"/>
      <c r="FO968" s="7"/>
      <c r="FP968" s="7"/>
      <c r="FQ968" s="7"/>
      <c r="FR968" s="7"/>
      <c r="FS968" s="7"/>
      <c r="FT968" s="7"/>
      <c r="FU968" s="7"/>
      <c r="FV968" s="7"/>
      <c r="FW968" s="7"/>
      <c r="FX968" s="10"/>
      <c r="FY968" s="10"/>
      <c r="FZ968" s="10"/>
      <c r="GA968" s="10"/>
      <c r="GB968" s="10"/>
      <c r="GC968" s="10"/>
      <c r="GD968" s="10"/>
      <c r="GE968" s="10"/>
      <c r="GF968" s="10"/>
      <c r="GG968" s="10"/>
      <c r="GH968" s="10"/>
      <c r="GI968" s="10"/>
      <c r="GJ968" s="10"/>
      <c r="GK968" s="10"/>
      <c r="GL968" s="10"/>
      <c r="GM968" s="10"/>
      <c r="GN968" s="10"/>
      <c r="GO968" s="10"/>
      <c r="GP968" s="10"/>
    </row>
    <row r="969" spans="1:198" ht="13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37"/>
      <c r="L969" s="7"/>
      <c r="M969" s="7"/>
      <c r="N969" s="7"/>
      <c r="O969" s="7"/>
      <c r="P969" s="7"/>
      <c r="Q969" s="7"/>
      <c r="R969" s="10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10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19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10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7"/>
      <c r="EU969" s="7"/>
      <c r="EV969" s="7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7"/>
      <c r="FI969" s="7"/>
      <c r="FJ969" s="7"/>
      <c r="FK969" s="7"/>
      <c r="FL969" s="7"/>
      <c r="FM969" s="7"/>
      <c r="FN969" s="7"/>
      <c r="FO969" s="7"/>
      <c r="FP969" s="7"/>
      <c r="FQ969" s="7"/>
      <c r="FR969" s="7"/>
      <c r="FS969" s="7"/>
      <c r="FT969" s="7"/>
      <c r="FU969" s="7"/>
      <c r="FV969" s="7"/>
      <c r="FW969" s="7"/>
      <c r="FX969" s="10"/>
      <c r="FY969" s="10"/>
      <c r="FZ969" s="10"/>
      <c r="GA969" s="10"/>
      <c r="GB969" s="10"/>
      <c r="GC969" s="10"/>
      <c r="GD969" s="10"/>
      <c r="GE969" s="10"/>
      <c r="GF969" s="10"/>
      <c r="GG969" s="10"/>
      <c r="GH969" s="10"/>
      <c r="GI969" s="10"/>
      <c r="GJ969" s="10"/>
      <c r="GK969" s="10"/>
      <c r="GL969" s="10"/>
      <c r="GM969" s="10"/>
      <c r="GN969" s="10"/>
      <c r="GO969" s="10"/>
      <c r="GP969" s="10"/>
    </row>
    <row r="970" spans="1:198" ht="13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37"/>
      <c r="L970" s="7"/>
      <c r="M970" s="7"/>
      <c r="N970" s="7"/>
      <c r="O970" s="7"/>
      <c r="P970" s="7"/>
      <c r="Q970" s="7"/>
      <c r="R970" s="10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10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19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10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7"/>
      <c r="EU970" s="7"/>
      <c r="EV970" s="7"/>
      <c r="EW970" s="7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7"/>
      <c r="FI970" s="7"/>
      <c r="FJ970" s="7"/>
      <c r="FK970" s="7"/>
      <c r="FL970" s="7"/>
      <c r="FM970" s="7"/>
      <c r="FN970" s="7"/>
      <c r="FO970" s="7"/>
      <c r="FP970" s="7"/>
      <c r="FQ970" s="7"/>
      <c r="FR970" s="7"/>
      <c r="FS970" s="7"/>
      <c r="FT970" s="7"/>
      <c r="FU970" s="7"/>
      <c r="FV970" s="7"/>
      <c r="FW970" s="7"/>
      <c r="FX970" s="10"/>
      <c r="FY970" s="10"/>
      <c r="FZ970" s="10"/>
      <c r="GA970" s="10"/>
      <c r="GB970" s="10"/>
      <c r="GC970" s="10"/>
      <c r="GD970" s="10"/>
      <c r="GE970" s="10"/>
      <c r="GF970" s="10"/>
      <c r="GG970" s="10"/>
      <c r="GH970" s="10"/>
      <c r="GI970" s="10"/>
      <c r="GJ970" s="10"/>
      <c r="GK970" s="10"/>
      <c r="GL970" s="10"/>
      <c r="GM970" s="10"/>
      <c r="GN970" s="10"/>
      <c r="GO970" s="10"/>
      <c r="GP970" s="10"/>
    </row>
    <row r="971" spans="1:198" ht="13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37"/>
      <c r="L971" s="7"/>
      <c r="M971" s="7"/>
      <c r="N971" s="7"/>
      <c r="O971" s="7"/>
      <c r="P971" s="7"/>
      <c r="Q971" s="7"/>
      <c r="R971" s="10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10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19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10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7"/>
      <c r="EU971" s="7"/>
      <c r="EV971" s="7"/>
      <c r="EW971" s="7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7"/>
      <c r="FI971" s="7"/>
      <c r="FJ971" s="7"/>
      <c r="FK971" s="7"/>
      <c r="FL971" s="7"/>
      <c r="FM971" s="7"/>
      <c r="FN971" s="7"/>
      <c r="FO971" s="7"/>
      <c r="FP971" s="7"/>
      <c r="FQ971" s="7"/>
      <c r="FR971" s="7"/>
      <c r="FS971" s="7"/>
      <c r="FT971" s="7"/>
      <c r="FU971" s="7"/>
      <c r="FV971" s="7"/>
      <c r="FW971" s="7"/>
      <c r="FX971" s="10"/>
      <c r="FY971" s="10"/>
      <c r="FZ971" s="10"/>
      <c r="GA971" s="10"/>
      <c r="GB971" s="10"/>
      <c r="GC971" s="10"/>
      <c r="GD971" s="10"/>
      <c r="GE971" s="10"/>
      <c r="GF971" s="10"/>
      <c r="GG971" s="10"/>
      <c r="GH971" s="10"/>
      <c r="GI971" s="10"/>
      <c r="GJ971" s="10"/>
      <c r="GK971" s="10"/>
      <c r="GL971" s="10"/>
      <c r="GM971" s="10"/>
      <c r="GN971" s="10"/>
      <c r="GO971" s="10"/>
      <c r="GP971" s="10"/>
    </row>
    <row r="972" spans="1:198" ht="13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37"/>
      <c r="L972" s="7"/>
      <c r="M972" s="7"/>
      <c r="N972" s="7"/>
      <c r="O972" s="7"/>
      <c r="P972" s="7"/>
      <c r="Q972" s="7"/>
      <c r="R972" s="10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10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19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10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7"/>
      <c r="EU972" s="7"/>
      <c r="EV972" s="7"/>
      <c r="EW972" s="7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7"/>
      <c r="FI972" s="7"/>
      <c r="FJ972" s="7"/>
      <c r="FK972" s="7"/>
      <c r="FL972" s="7"/>
      <c r="FM972" s="7"/>
      <c r="FN972" s="7"/>
      <c r="FO972" s="7"/>
      <c r="FP972" s="7"/>
      <c r="FQ972" s="7"/>
      <c r="FR972" s="7"/>
      <c r="FS972" s="7"/>
      <c r="FT972" s="7"/>
      <c r="FU972" s="7"/>
      <c r="FV972" s="7"/>
      <c r="FW972" s="7"/>
      <c r="FX972" s="10"/>
      <c r="FY972" s="10"/>
      <c r="FZ972" s="10"/>
      <c r="GA972" s="10"/>
      <c r="GB972" s="10"/>
      <c r="GC972" s="10"/>
      <c r="GD972" s="10"/>
      <c r="GE972" s="10"/>
      <c r="GF972" s="10"/>
      <c r="GG972" s="10"/>
      <c r="GH972" s="10"/>
      <c r="GI972" s="10"/>
      <c r="GJ972" s="10"/>
      <c r="GK972" s="10"/>
      <c r="GL972" s="10"/>
      <c r="GM972" s="10"/>
      <c r="GN972" s="10"/>
      <c r="GO972" s="10"/>
      <c r="GP972" s="10"/>
    </row>
    <row r="973" spans="1:198" ht="13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37"/>
      <c r="L973" s="7"/>
      <c r="M973" s="7"/>
      <c r="N973" s="7"/>
      <c r="O973" s="7"/>
      <c r="P973" s="7"/>
      <c r="Q973" s="7"/>
      <c r="R973" s="10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10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19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10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7"/>
      <c r="EU973" s="7"/>
      <c r="EV973" s="7"/>
      <c r="EW973" s="7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7"/>
      <c r="FI973" s="7"/>
      <c r="FJ973" s="7"/>
      <c r="FK973" s="7"/>
      <c r="FL973" s="7"/>
      <c r="FM973" s="7"/>
      <c r="FN973" s="7"/>
      <c r="FO973" s="7"/>
      <c r="FP973" s="7"/>
      <c r="FQ973" s="7"/>
      <c r="FR973" s="7"/>
      <c r="FS973" s="7"/>
      <c r="FT973" s="7"/>
      <c r="FU973" s="7"/>
      <c r="FV973" s="7"/>
      <c r="FW973" s="7"/>
      <c r="FX973" s="10"/>
      <c r="FY973" s="10"/>
      <c r="FZ973" s="10"/>
      <c r="GA973" s="10"/>
      <c r="GB973" s="10"/>
      <c r="GC973" s="10"/>
      <c r="GD973" s="10"/>
      <c r="GE973" s="10"/>
      <c r="GF973" s="10"/>
      <c r="GG973" s="10"/>
      <c r="GH973" s="10"/>
      <c r="GI973" s="10"/>
      <c r="GJ973" s="10"/>
      <c r="GK973" s="10"/>
      <c r="GL973" s="10"/>
      <c r="GM973" s="10"/>
      <c r="GN973" s="10"/>
      <c r="GO973" s="10"/>
      <c r="GP973" s="10"/>
    </row>
    <row r="974" spans="1:198" ht="13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37"/>
      <c r="L974" s="7"/>
      <c r="M974" s="7"/>
      <c r="N974" s="7"/>
      <c r="O974" s="7"/>
      <c r="P974" s="7"/>
      <c r="Q974" s="7"/>
      <c r="R974" s="10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10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19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10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7"/>
      <c r="EU974" s="7"/>
      <c r="EV974" s="7"/>
      <c r="EW974" s="7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7"/>
      <c r="FI974" s="7"/>
      <c r="FJ974" s="7"/>
      <c r="FK974" s="7"/>
      <c r="FL974" s="7"/>
      <c r="FM974" s="7"/>
      <c r="FN974" s="7"/>
      <c r="FO974" s="7"/>
      <c r="FP974" s="7"/>
      <c r="FQ974" s="7"/>
      <c r="FR974" s="7"/>
      <c r="FS974" s="7"/>
      <c r="FT974" s="7"/>
      <c r="FU974" s="7"/>
      <c r="FV974" s="7"/>
      <c r="FW974" s="7"/>
      <c r="FX974" s="10"/>
      <c r="FY974" s="10"/>
      <c r="FZ974" s="10"/>
      <c r="GA974" s="10"/>
      <c r="GB974" s="10"/>
      <c r="GC974" s="10"/>
      <c r="GD974" s="10"/>
      <c r="GE974" s="10"/>
      <c r="GF974" s="10"/>
      <c r="GG974" s="10"/>
      <c r="GH974" s="10"/>
      <c r="GI974" s="10"/>
      <c r="GJ974" s="10"/>
      <c r="GK974" s="10"/>
      <c r="GL974" s="10"/>
      <c r="GM974" s="10"/>
      <c r="GN974" s="10"/>
      <c r="GO974" s="10"/>
      <c r="GP974" s="10"/>
    </row>
    <row r="975" spans="1:198" ht="13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37"/>
      <c r="L975" s="7"/>
      <c r="M975" s="7"/>
      <c r="N975" s="7"/>
      <c r="O975" s="7"/>
      <c r="P975" s="7"/>
      <c r="Q975" s="7"/>
      <c r="R975" s="10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10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19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10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7"/>
      <c r="EU975" s="7"/>
      <c r="EV975" s="7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7"/>
      <c r="FI975" s="7"/>
      <c r="FJ975" s="7"/>
      <c r="FK975" s="7"/>
      <c r="FL975" s="7"/>
      <c r="FM975" s="7"/>
      <c r="FN975" s="7"/>
      <c r="FO975" s="7"/>
      <c r="FP975" s="7"/>
      <c r="FQ975" s="7"/>
      <c r="FR975" s="7"/>
      <c r="FS975" s="7"/>
      <c r="FT975" s="7"/>
      <c r="FU975" s="7"/>
      <c r="FV975" s="7"/>
      <c r="FW975" s="7"/>
      <c r="FX975" s="10"/>
      <c r="FY975" s="10"/>
      <c r="FZ975" s="10"/>
      <c r="GA975" s="10"/>
      <c r="GB975" s="10"/>
      <c r="GC975" s="10"/>
      <c r="GD975" s="10"/>
      <c r="GE975" s="10"/>
      <c r="GF975" s="10"/>
      <c r="GG975" s="10"/>
      <c r="GH975" s="10"/>
      <c r="GI975" s="10"/>
      <c r="GJ975" s="10"/>
      <c r="GK975" s="10"/>
      <c r="GL975" s="10"/>
      <c r="GM975" s="10"/>
      <c r="GN975" s="10"/>
      <c r="GO975" s="10"/>
      <c r="GP975" s="10"/>
    </row>
    <row r="976" spans="1:198" ht="13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37"/>
      <c r="L976" s="7"/>
      <c r="M976" s="7"/>
      <c r="N976" s="7"/>
      <c r="O976" s="7"/>
      <c r="P976" s="7"/>
      <c r="Q976" s="7"/>
      <c r="R976" s="10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10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19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10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7"/>
      <c r="EU976" s="7"/>
      <c r="EV976" s="7"/>
      <c r="EW976" s="7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7"/>
      <c r="FI976" s="7"/>
      <c r="FJ976" s="7"/>
      <c r="FK976" s="7"/>
      <c r="FL976" s="7"/>
      <c r="FM976" s="7"/>
      <c r="FN976" s="7"/>
      <c r="FO976" s="7"/>
      <c r="FP976" s="7"/>
      <c r="FQ976" s="7"/>
      <c r="FR976" s="7"/>
      <c r="FS976" s="7"/>
      <c r="FT976" s="7"/>
      <c r="FU976" s="7"/>
      <c r="FV976" s="7"/>
      <c r="FW976" s="7"/>
      <c r="FX976" s="10"/>
      <c r="FY976" s="10"/>
      <c r="FZ976" s="10"/>
      <c r="GA976" s="10"/>
      <c r="GB976" s="10"/>
      <c r="GC976" s="10"/>
      <c r="GD976" s="10"/>
      <c r="GE976" s="10"/>
      <c r="GF976" s="10"/>
      <c r="GG976" s="10"/>
      <c r="GH976" s="10"/>
      <c r="GI976" s="10"/>
      <c r="GJ976" s="10"/>
      <c r="GK976" s="10"/>
      <c r="GL976" s="10"/>
      <c r="GM976" s="10"/>
      <c r="GN976" s="10"/>
      <c r="GO976" s="10"/>
      <c r="GP976" s="10"/>
    </row>
    <row r="977" spans="1:198" ht="13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37"/>
      <c r="L977" s="7"/>
      <c r="M977" s="7"/>
      <c r="N977" s="7"/>
      <c r="O977" s="7"/>
      <c r="P977" s="7"/>
      <c r="Q977" s="7"/>
      <c r="R977" s="10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10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19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10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7"/>
      <c r="EU977" s="7"/>
      <c r="EV977" s="7"/>
      <c r="EW977" s="7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7"/>
      <c r="FI977" s="7"/>
      <c r="FJ977" s="7"/>
      <c r="FK977" s="7"/>
      <c r="FL977" s="7"/>
      <c r="FM977" s="7"/>
      <c r="FN977" s="7"/>
      <c r="FO977" s="7"/>
      <c r="FP977" s="7"/>
      <c r="FQ977" s="7"/>
      <c r="FR977" s="7"/>
      <c r="FS977" s="7"/>
      <c r="FT977" s="7"/>
      <c r="FU977" s="7"/>
      <c r="FV977" s="7"/>
      <c r="FW977" s="7"/>
      <c r="FX977" s="10"/>
      <c r="FY977" s="10"/>
      <c r="FZ977" s="10"/>
      <c r="GA977" s="10"/>
      <c r="GB977" s="10"/>
      <c r="GC977" s="10"/>
      <c r="GD977" s="10"/>
      <c r="GE977" s="10"/>
      <c r="GF977" s="10"/>
      <c r="GG977" s="10"/>
      <c r="GH977" s="10"/>
      <c r="GI977" s="10"/>
      <c r="GJ977" s="10"/>
      <c r="GK977" s="10"/>
      <c r="GL977" s="10"/>
      <c r="GM977" s="10"/>
      <c r="GN977" s="10"/>
      <c r="GO977" s="10"/>
      <c r="GP977" s="10"/>
    </row>
    <row r="978" spans="1:198" ht="13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37"/>
      <c r="L978" s="7"/>
      <c r="M978" s="7"/>
      <c r="N978" s="7"/>
      <c r="O978" s="7"/>
      <c r="P978" s="7"/>
      <c r="Q978" s="7"/>
      <c r="R978" s="10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10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19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10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7"/>
      <c r="EU978" s="7"/>
      <c r="EV978" s="7"/>
      <c r="EW978" s="7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7"/>
      <c r="FI978" s="7"/>
      <c r="FJ978" s="7"/>
      <c r="FK978" s="7"/>
      <c r="FL978" s="7"/>
      <c r="FM978" s="7"/>
      <c r="FN978" s="7"/>
      <c r="FO978" s="7"/>
      <c r="FP978" s="7"/>
      <c r="FQ978" s="7"/>
      <c r="FR978" s="7"/>
      <c r="FS978" s="7"/>
      <c r="FT978" s="7"/>
      <c r="FU978" s="7"/>
      <c r="FV978" s="7"/>
      <c r="FW978" s="7"/>
      <c r="FX978" s="10"/>
      <c r="FY978" s="10"/>
      <c r="FZ978" s="10"/>
      <c r="GA978" s="10"/>
      <c r="GB978" s="10"/>
      <c r="GC978" s="10"/>
      <c r="GD978" s="10"/>
      <c r="GE978" s="10"/>
      <c r="GF978" s="10"/>
      <c r="GG978" s="10"/>
      <c r="GH978" s="10"/>
      <c r="GI978" s="10"/>
      <c r="GJ978" s="10"/>
      <c r="GK978" s="10"/>
      <c r="GL978" s="10"/>
      <c r="GM978" s="10"/>
      <c r="GN978" s="10"/>
      <c r="GO978" s="10"/>
      <c r="GP978" s="10"/>
    </row>
    <row r="979" spans="1:198" ht="13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37"/>
      <c r="L979" s="7"/>
      <c r="M979" s="7"/>
      <c r="N979" s="7"/>
      <c r="O979" s="7"/>
      <c r="P979" s="7"/>
      <c r="Q979" s="7"/>
      <c r="R979" s="10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10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19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10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7"/>
      <c r="EU979" s="7"/>
      <c r="EV979" s="7"/>
      <c r="EW979" s="7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7"/>
      <c r="FI979" s="7"/>
      <c r="FJ979" s="7"/>
      <c r="FK979" s="7"/>
      <c r="FL979" s="7"/>
      <c r="FM979" s="7"/>
      <c r="FN979" s="7"/>
      <c r="FO979" s="7"/>
      <c r="FP979" s="7"/>
      <c r="FQ979" s="7"/>
      <c r="FR979" s="7"/>
      <c r="FS979" s="7"/>
      <c r="FT979" s="7"/>
      <c r="FU979" s="7"/>
      <c r="FV979" s="7"/>
      <c r="FW979" s="7"/>
      <c r="FX979" s="10"/>
      <c r="FY979" s="10"/>
      <c r="FZ979" s="10"/>
      <c r="GA979" s="10"/>
      <c r="GB979" s="10"/>
      <c r="GC979" s="10"/>
      <c r="GD979" s="10"/>
      <c r="GE979" s="10"/>
      <c r="GF979" s="10"/>
      <c r="GG979" s="10"/>
      <c r="GH979" s="10"/>
      <c r="GI979" s="10"/>
      <c r="GJ979" s="10"/>
      <c r="GK979" s="10"/>
      <c r="GL979" s="10"/>
      <c r="GM979" s="10"/>
      <c r="GN979" s="10"/>
      <c r="GO979" s="10"/>
      <c r="GP979" s="10"/>
    </row>
    <row r="980" spans="1:198" ht="13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37"/>
      <c r="L980" s="7"/>
      <c r="M980" s="7"/>
      <c r="N980" s="7"/>
      <c r="O980" s="7"/>
      <c r="P980" s="7"/>
      <c r="Q980" s="7"/>
      <c r="R980" s="10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10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19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10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7"/>
      <c r="EU980" s="7"/>
      <c r="EV980" s="7"/>
      <c r="EW980" s="7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7"/>
      <c r="FI980" s="7"/>
      <c r="FJ980" s="7"/>
      <c r="FK980" s="7"/>
      <c r="FL980" s="7"/>
      <c r="FM980" s="7"/>
      <c r="FN980" s="7"/>
      <c r="FO980" s="7"/>
      <c r="FP980" s="7"/>
      <c r="FQ980" s="7"/>
      <c r="FR980" s="7"/>
      <c r="FS980" s="7"/>
      <c r="FT980" s="7"/>
      <c r="FU980" s="7"/>
      <c r="FV980" s="7"/>
      <c r="FW980" s="7"/>
      <c r="FX980" s="10"/>
      <c r="FY980" s="10"/>
      <c r="FZ980" s="10"/>
      <c r="GA980" s="10"/>
      <c r="GB980" s="10"/>
      <c r="GC980" s="10"/>
      <c r="GD980" s="10"/>
      <c r="GE980" s="10"/>
      <c r="GF980" s="10"/>
      <c r="GG980" s="10"/>
      <c r="GH980" s="10"/>
      <c r="GI980" s="10"/>
      <c r="GJ980" s="10"/>
      <c r="GK980" s="10"/>
      <c r="GL980" s="10"/>
      <c r="GM980" s="10"/>
      <c r="GN980" s="10"/>
      <c r="GO980" s="10"/>
      <c r="GP980" s="10"/>
    </row>
    <row r="981" spans="1:198" ht="13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37"/>
      <c r="L981" s="7"/>
      <c r="M981" s="7"/>
      <c r="N981" s="7"/>
      <c r="O981" s="7"/>
      <c r="P981" s="7"/>
      <c r="Q981" s="7"/>
      <c r="R981" s="10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10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19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10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7"/>
      <c r="EU981" s="7"/>
      <c r="EV981" s="7"/>
      <c r="EW981" s="7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7"/>
      <c r="FI981" s="7"/>
      <c r="FJ981" s="7"/>
      <c r="FK981" s="7"/>
      <c r="FL981" s="7"/>
      <c r="FM981" s="7"/>
      <c r="FN981" s="7"/>
      <c r="FO981" s="7"/>
      <c r="FP981" s="7"/>
      <c r="FQ981" s="7"/>
      <c r="FR981" s="7"/>
      <c r="FS981" s="7"/>
      <c r="FT981" s="7"/>
      <c r="FU981" s="7"/>
      <c r="FV981" s="7"/>
      <c r="FW981" s="7"/>
      <c r="FX981" s="10"/>
      <c r="FY981" s="10"/>
      <c r="FZ981" s="10"/>
      <c r="GA981" s="10"/>
      <c r="GB981" s="10"/>
      <c r="GC981" s="10"/>
      <c r="GD981" s="10"/>
      <c r="GE981" s="10"/>
      <c r="GF981" s="10"/>
      <c r="GG981" s="10"/>
      <c r="GH981" s="10"/>
      <c r="GI981" s="10"/>
      <c r="GJ981" s="10"/>
      <c r="GK981" s="10"/>
      <c r="GL981" s="10"/>
      <c r="GM981" s="10"/>
      <c r="GN981" s="10"/>
      <c r="GO981" s="10"/>
      <c r="GP981" s="10"/>
    </row>
    <row r="982" spans="1:198" ht="13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37"/>
      <c r="L982" s="7"/>
      <c r="M982" s="7"/>
      <c r="N982" s="7"/>
      <c r="O982" s="7"/>
      <c r="P982" s="7"/>
      <c r="Q982" s="7"/>
      <c r="R982" s="10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10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19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10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7"/>
      <c r="EU982" s="7"/>
      <c r="EV982" s="7"/>
      <c r="EW982" s="7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7"/>
      <c r="FI982" s="7"/>
      <c r="FJ982" s="7"/>
      <c r="FK982" s="7"/>
      <c r="FL982" s="7"/>
      <c r="FM982" s="7"/>
      <c r="FN982" s="7"/>
      <c r="FO982" s="7"/>
      <c r="FP982" s="7"/>
      <c r="FQ982" s="7"/>
      <c r="FR982" s="7"/>
      <c r="FS982" s="7"/>
      <c r="FT982" s="7"/>
      <c r="FU982" s="7"/>
      <c r="FV982" s="7"/>
      <c r="FW982" s="7"/>
      <c r="FX982" s="10"/>
      <c r="FY982" s="10"/>
      <c r="FZ982" s="10"/>
      <c r="GA982" s="10"/>
      <c r="GB982" s="10"/>
      <c r="GC982" s="10"/>
      <c r="GD982" s="10"/>
      <c r="GE982" s="10"/>
      <c r="GF982" s="10"/>
      <c r="GG982" s="10"/>
      <c r="GH982" s="10"/>
      <c r="GI982" s="10"/>
      <c r="GJ982" s="10"/>
      <c r="GK982" s="10"/>
      <c r="GL982" s="10"/>
      <c r="GM982" s="10"/>
      <c r="GN982" s="10"/>
      <c r="GO982" s="10"/>
      <c r="GP982" s="10"/>
    </row>
    <row r="983" spans="1:198" ht="13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37"/>
      <c r="L983" s="7"/>
      <c r="M983" s="7"/>
      <c r="N983" s="7"/>
      <c r="O983" s="7"/>
      <c r="P983" s="7"/>
      <c r="Q983" s="7"/>
      <c r="R983" s="10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10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19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10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7"/>
      <c r="EU983" s="7"/>
      <c r="EV983" s="7"/>
      <c r="EW983" s="7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7"/>
      <c r="FI983" s="7"/>
      <c r="FJ983" s="7"/>
      <c r="FK983" s="7"/>
      <c r="FL983" s="7"/>
      <c r="FM983" s="7"/>
      <c r="FN983" s="7"/>
      <c r="FO983" s="7"/>
      <c r="FP983" s="7"/>
      <c r="FQ983" s="7"/>
      <c r="FR983" s="7"/>
      <c r="FS983" s="7"/>
      <c r="FT983" s="7"/>
      <c r="FU983" s="7"/>
      <c r="FV983" s="7"/>
      <c r="FW983" s="7"/>
      <c r="FX983" s="10"/>
      <c r="FY983" s="10"/>
      <c r="FZ983" s="10"/>
      <c r="GA983" s="10"/>
      <c r="GB983" s="10"/>
      <c r="GC983" s="10"/>
      <c r="GD983" s="10"/>
      <c r="GE983" s="10"/>
      <c r="GF983" s="10"/>
      <c r="GG983" s="10"/>
      <c r="GH983" s="10"/>
      <c r="GI983" s="10"/>
      <c r="GJ983" s="10"/>
      <c r="GK983" s="10"/>
      <c r="GL983" s="10"/>
      <c r="GM983" s="10"/>
      <c r="GN983" s="10"/>
      <c r="GO983" s="10"/>
      <c r="GP983" s="10"/>
    </row>
    <row r="984" spans="1:198" ht="13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37"/>
      <c r="L984" s="7"/>
      <c r="M984" s="7"/>
      <c r="N984" s="7"/>
      <c r="O984" s="7"/>
      <c r="P984" s="7"/>
      <c r="Q984" s="7"/>
      <c r="R984" s="10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10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19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10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7"/>
      <c r="EU984" s="7"/>
      <c r="EV984" s="7"/>
      <c r="EW984" s="7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7"/>
      <c r="FI984" s="7"/>
      <c r="FJ984" s="7"/>
      <c r="FK984" s="7"/>
      <c r="FL984" s="7"/>
      <c r="FM984" s="7"/>
      <c r="FN984" s="7"/>
      <c r="FO984" s="7"/>
      <c r="FP984" s="7"/>
      <c r="FQ984" s="7"/>
      <c r="FR984" s="7"/>
      <c r="FS984" s="7"/>
      <c r="FT984" s="7"/>
      <c r="FU984" s="7"/>
      <c r="FV984" s="7"/>
      <c r="FW984" s="7"/>
      <c r="FX984" s="10"/>
      <c r="FY984" s="10"/>
      <c r="FZ984" s="10"/>
      <c r="GA984" s="10"/>
      <c r="GB984" s="10"/>
      <c r="GC984" s="10"/>
      <c r="GD984" s="10"/>
      <c r="GE984" s="10"/>
      <c r="GF984" s="10"/>
      <c r="GG984" s="10"/>
      <c r="GH984" s="10"/>
      <c r="GI984" s="10"/>
      <c r="GJ984" s="10"/>
      <c r="GK984" s="10"/>
      <c r="GL984" s="10"/>
      <c r="GM984" s="10"/>
      <c r="GN984" s="10"/>
      <c r="GO984" s="10"/>
      <c r="GP984" s="10"/>
    </row>
    <row r="985" spans="1:198" ht="13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37"/>
      <c r="L985" s="7"/>
      <c r="M985" s="7"/>
      <c r="N985" s="7"/>
      <c r="O985" s="7"/>
      <c r="P985" s="7"/>
      <c r="Q985" s="7"/>
      <c r="R985" s="10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10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19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10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7"/>
      <c r="EU985" s="7"/>
      <c r="EV985" s="7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7"/>
      <c r="FI985" s="7"/>
      <c r="FJ985" s="7"/>
      <c r="FK985" s="7"/>
      <c r="FL985" s="7"/>
      <c r="FM985" s="7"/>
      <c r="FN985" s="7"/>
      <c r="FO985" s="7"/>
      <c r="FP985" s="7"/>
      <c r="FQ985" s="7"/>
      <c r="FR985" s="7"/>
      <c r="FS985" s="7"/>
      <c r="FT985" s="7"/>
      <c r="FU985" s="7"/>
      <c r="FV985" s="7"/>
      <c r="FW985" s="7"/>
      <c r="FX985" s="10"/>
      <c r="FY985" s="10"/>
      <c r="FZ985" s="10"/>
      <c r="GA985" s="10"/>
      <c r="GB985" s="10"/>
      <c r="GC985" s="10"/>
      <c r="GD985" s="10"/>
      <c r="GE985" s="10"/>
      <c r="GF985" s="10"/>
      <c r="GG985" s="10"/>
      <c r="GH985" s="10"/>
      <c r="GI985" s="10"/>
      <c r="GJ985" s="10"/>
      <c r="GK985" s="10"/>
      <c r="GL985" s="10"/>
      <c r="GM985" s="10"/>
      <c r="GN985" s="10"/>
      <c r="GO985" s="10"/>
      <c r="GP985" s="10"/>
    </row>
    <row r="986" spans="1:198" ht="13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37"/>
      <c r="L986" s="7"/>
      <c r="M986" s="7"/>
      <c r="N986" s="7"/>
      <c r="O986" s="7"/>
      <c r="P986" s="7"/>
      <c r="Q986" s="7"/>
      <c r="R986" s="10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10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19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10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7"/>
      <c r="FI986" s="7"/>
      <c r="FJ986" s="7"/>
      <c r="FK986" s="7"/>
      <c r="FL986" s="7"/>
      <c r="FM986" s="7"/>
      <c r="FN986" s="7"/>
      <c r="FO986" s="7"/>
      <c r="FP986" s="7"/>
      <c r="FQ986" s="7"/>
      <c r="FR986" s="7"/>
      <c r="FS986" s="7"/>
      <c r="FT986" s="7"/>
      <c r="FU986" s="7"/>
      <c r="FV986" s="7"/>
      <c r="FW986" s="7"/>
      <c r="FX986" s="10"/>
      <c r="FY986" s="10"/>
      <c r="FZ986" s="10"/>
      <c r="GA986" s="10"/>
      <c r="GB986" s="10"/>
      <c r="GC986" s="10"/>
      <c r="GD986" s="10"/>
      <c r="GE986" s="10"/>
      <c r="GF986" s="10"/>
      <c r="GG986" s="10"/>
      <c r="GH986" s="10"/>
      <c r="GI986" s="10"/>
      <c r="GJ986" s="10"/>
      <c r="GK986" s="10"/>
      <c r="GL986" s="10"/>
      <c r="GM986" s="10"/>
      <c r="GN986" s="10"/>
      <c r="GO986" s="10"/>
      <c r="GP986" s="10"/>
    </row>
    <row r="987" spans="1:198" ht="13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37"/>
      <c r="L987" s="7"/>
      <c r="M987" s="7"/>
      <c r="N987" s="7"/>
      <c r="O987" s="7"/>
      <c r="P987" s="7"/>
      <c r="Q987" s="7"/>
      <c r="R987" s="10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10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19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10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7"/>
      <c r="EU987" s="7"/>
      <c r="EV987" s="7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7"/>
      <c r="FI987" s="7"/>
      <c r="FJ987" s="7"/>
      <c r="FK987" s="7"/>
      <c r="FL987" s="7"/>
      <c r="FM987" s="7"/>
      <c r="FN987" s="7"/>
      <c r="FO987" s="7"/>
      <c r="FP987" s="7"/>
      <c r="FQ987" s="7"/>
      <c r="FR987" s="7"/>
      <c r="FS987" s="7"/>
      <c r="FT987" s="7"/>
      <c r="FU987" s="7"/>
      <c r="FV987" s="7"/>
      <c r="FW987" s="7"/>
      <c r="FX987" s="10"/>
      <c r="FY987" s="10"/>
      <c r="FZ987" s="10"/>
      <c r="GA987" s="10"/>
      <c r="GB987" s="10"/>
      <c r="GC987" s="10"/>
      <c r="GD987" s="10"/>
      <c r="GE987" s="10"/>
      <c r="GF987" s="10"/>
      <c r="GG987" s="10"/>
      <c r="GH987" s="10"/>
      <c r="GI987" s="10"/>
      <c r="GJ987" s="10"/>
      <c r="GK987" s="10"/>
      <c r="GL987" s="10"/>
      <c r="GM987" s="10"/>
      <c r="GN987" s="10"/>
      <c r="GO987" s="10"/>
      <c r="GP987" s="10"/>
    </row>
    <row r="988" spans="1:198" ht="13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37"/>
      <c r="L988" s="7"/>
      <c r="M988" s="7"/>
      <c r="N988" s="7"/>
      <c r="O988" s="7"/>
      <c r="P988" s="7"/>
      <c r="Q988" s="7"/>
      <c r="R988" s="10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10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19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10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7"/>
      <c r="EU988" s="7"/>
      <c r="EV988" s="7"/>
      <c r="EW988" s="7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7"/>
      <c r="FI988" s="7"/>
      <c r="FJ988" s="7"/>
      <c r="FK988" s="7"/>
      <c r="FL988" s="7"/>
      <c r="FM988" s="7"/>
      <c r="FN988" s="7"/>
      <c r="FO988" s="7"/>
      <c r="FP988" s="7"/>
      <c r="FQ988" s="7"/>
      <c r="FR988" s="7"/>
      <c r="FS988" s="7"/>
      <c r="FT988" s="7"/>
      <c r="FU988" s="7"/>
      <c r="FV988" s="7"/>
      <c r="FW988" s="7"/>
      <c r="FX988" s="10"/>
      <c r="FY988" s="10"/>
      <c r="FZ988" s="10"/>
      <c r="GA988" s="10"/>
      <c r="GB988" s="10"/>
      <c r="GC988" s="10"/>
      <c r="GD988" s="10"/>
      <c r="GE988" s="10"/>
      <c r="GF988" s="10"/>
      <c r="GG988" s="10"/>
      <c r="GH988" s="10"/>
      <c r="GI988" s="10"/>
      <c r="GJ988" s="10"/>
      <c r="GK988" s="10"/>
      <c r="GL988" s="10"/>
      <c r="GM988" s="10"/>
      <c r="GN988" s="10"/>
      <c r="GO988" s="10"/>
      <c r="GP988" s="10"/>
    </row>
    <row r="989" spans="1:198" ht="13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37"/>
      <c r="L989" s="7"/>
      <c r="M989" s="7"/>
      <c r="N989" s="7"/>
      <c r="O989" s="7"/>
      <c r="P989" s="7"/>
      <c r="Q989" s="7"/>
      <c r="R989" s="10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10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19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10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7"/>
      <c r="EU989" s="7"/>
      <c r="EV989" s="7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7"/>
      <c r="FI989" s="7"/>
      <c r="FJ989" s="7"/>
      <c r="FK989" s="7"/>
      <c r="FL989" s="7"/>
      <c r="FM989" s="7"/>
      <c r="FN989" s="7"/>
      <c r="FO989" s="7"/>
      <c r="FP989" s="7"/>
      <c r="FQ989" s="7"/>
      <c r="FR989" s="7"/>
      <c r="FS989" s="7"/>
      <c r="FT989" s="7"/>
      <c r="FU989" s="7"/>
      <c r="FV989" s="7"/>
      <c r="FW989" s="7"/>
      <c r="FX989" s="10"/>
      <c r="FY989" s="10"/>
      <c r="FZ989" s="10"/>
      <c r="GA989" s="10"/>
      <c r="GB989" s="10"/>
      <c r="GC989" s="10"/>
      <c r="GD989" s="10"/>
      <c r="GE989" s="10"/>
      <c r="GF989" s="10"/>
      <c r="GG989" s="10"/>
      <c r="GH989" s="10"/>
      <c r="GI989" s="10"/>
      <c r="GJ989" s="10"/>
      <c r="GK989" s="10"/>
      <c r="GL989" s="10"/>
      <c r="GM989" s="10"/>
      <c r="GN989" s="10"/>
      <c r="GO989" s="10"/>
      <c r="GP989" s="10"/>
    </row>
    <row r="990" spans="1:198" ht="13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37"/>
      <c r="L990" s="7"/>
      <c r="M990" s="7"/>
      <c r="N990" s="7"/>
      <c r="O990" s="7"/>
      <c r="P990" s="7"/>
      <c r="Q990" s="7"/>
      <c r="R990" s="10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10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19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10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7"/>
      <c r="EU990" s="7"/>
      <c r="EV990" s="7"/>
      <c r="EW990" s="7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7"/>
      <c r="FI990" s="7"/>
      <c r="FJ990" s="7"/>
      <c r="FK990" s="7"/>
      <c r="FL990" s="7"/>
      <c r="FM990" s="7"/>
      <c r="FN990" s="7"/>
      <c r="FO990" s="7"/>
      <c r="FP990" s="7"/>
      <c r="FQ990" s="7"/>
      <c r="FR990" s="7"/>
      <c r="FS990" s="7"/>
      <c r="FT990" s="7"/>
      <c r="FU990" s="7"/>
      <c r="FV990" s="7"/>
      <c r="FW990" s="7"/>
      <c r="FX990" s="10"/>
      <c r="FY990" s="10"/>
      <c r="FZ990" s="10"/>
      <c r="GA990" s="10"/>
      <c r="GB990" s="10"/>
      <c r="GC990" s="10"/>
      <c r="GD990" s="10"/>
      <c r="GE990" s="10"/>
      <c r="GF990" s="10"/>
      <c r="GG990" s="10"/>
      <c r="GH990" s="10"/>
      <c r="GI990" s="10"/>
      <c r="GJ990" s="10"/>
      <c r="GK990" s="10"/>
      <c r="GL990" s="10"/>
      <c r="GM990" s="10"/>
      <c r="GN990" s="10"/>
      <c r="GO990" s="10"/>
      <c r="GP990" s="10"/>
    </row>
    <row r="991" spans="1:198" ht="13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37"/>
      <c r="L991" s="7"/>
      <c r="M991" s="7"/>
      <c r="N991" s="7"/>
      <c r="O991" s="7"/>
      <c r="P991" s="7"/>
      <c r="Q991" s="7"/>
      <c r="R991" s="10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10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19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10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7"/>
      <c r="EU991" s="7"/>
      <c r="EV991" s="7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7"/>
      <c r="FI991" s="7"/>
      <c r="FJ991" s="7"/>
      <c r="FK991" s="7"/>
      <c r="FL991" s="7"/>
      <c r="FM991" s="7"/>
      <c r="FN991" s="7"/>
      <c r="FO991" s="7"/>
      <c r="FP991" s="7"/>
      <c r="FQ991" s="7"/>
      <c r="FR991" s="7"/>
      <c r="FS991" s="7"/>
      <c r="FT991" s="7"/>
      <c r="FU991" s="7"/>
      <c r="FV991" s="7"/>
      <c r="FW991" s="7"/>
      <c r="FX991" s="10"/>
      <c r="FY991" s="10"/>
      <c r="FZ991" s="10"/>
      <c r="GA991" s="10"/>
      <c r="GB991" s="10"/>
      <c r="GC991" s="10"/>
      <c r="GD991" s="10"/>
      <c r="GE991" s="10"/>
      <c r="GF991" s="10"/>
      <c r="GG991" s="10"/>
      <c r="GH991" s="10"/>
      <c r="GI991" s="10"/>
      <c r="GJ991" s="10"/>
      <c r="GK991" s="10"/>
      <c r="GL991" s="10"/>
      <c r="GM991" s="10"/>
      <c r="GN991" s="10"/>
      <c r="GO991" s="10"/>
      <c r="GP991" s="10"/>
    </row>
    <row r="992" spans="1:198" ht="13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37"/>
      <c r="L992" s="7"/>
      <c r="M992" s="7"/>
      <c r="N992" s="7"/>
      <c r="O992" s="7"/>
      <c r="P992" s="7"/>
      <c r="Q992" s="7"/>
      <c r="R992" s="10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10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19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10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7"/>
      <c r="EU992" s="7"/>
      <c r="EV992" s="7"/>
      <c r="EW992" s="7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7"/>
      <c r="FI992" s="7"/>
      <c r="FJ992" s="7"/>
      <c r="FK992" s="7"/>
      <c r="FL992" s="7"/>
      <c r="FM992" s="7"/>
      <c r="FN992" s="7"/>
      <c r="FO992" s="7"/>
      <c r="FP992" s="7"/>
      <c r="FQ992" s="7"/>
      <c r="FR992" s="7"/>
      <c r="FS992" s="7"/>
      <c r="FT992" s="7"/>
      <c r="FU992" s="7"/>
      <c r="FV992" s="7"/>
      <c r="FW992" s="7"/>
      <c r="FX992" s="10"/>
      <c r="FY992" s="10"/>
      <c r="FZ992" s="10"/>
      <c r="GA992" s="10"/>
      <c r="GB992" s="10"/>
      <c r="GC992" s="10"/>
      <c r="GD992" s="10"/>
      <c r="GE992" s="10"/>
      <c r="GF992" s="10"/>
      <c r="GG992" s="10"/>
      <c r="GH992" s="10"/>
      <c r="GI992" s="10"/>
      <c r="GJ992" s="10"/>
      <c r="GK992" s="10"/>
      <c r="GL992" s="10"/>
      <c r="GM992" s="10"/>
      <c r="GN992" s="10"/>
      <c r="GO992" s="10"/>
      <c r="GP992" s="10"/>
    </row>
    <row r="993" spans="1:198" ht="13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37"/>
      <c r="L993" s="7"/>
      <c r="M993" s="7"/>
      <c r="N993" s="7"/>
      <c r="O993" s="7"/>
      <c r="P993" s="7"/>
      <c r="Q993" s="7"/>
      <c r="R993" s="10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10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19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10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7"/>
      <c r="EU993" s="7"/>
      <c r="EV993" s="7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7"/>
      <c r="FI993" s="7"/>
      <c r="FJ993" s="7"/>
      <c r="FK993" s="7"/>
      <c r="FL993" s="7"/>
      <c r="FM993" s="7"/>
      <c r="FN993" s="7"/>
      <c r="FO993" s="7"/>
      <c r="FP993" s="7"/>
      <c r="FQ993" s="7"/>
      <c r="FR993" s="7"/>
      <c r="FS993" s="7"/>
      <c r="FT993" s="7"/>
      <c r="FU993" s="7"/>
      <c r="FV993" s="7"/>
      <c r="FW993" s="7"/>
      <c r="FX993" s="10"/>
      <c r="FY993" s="10"/>
      <c r="FZ993" s="10"/>
      <c r="GA993" s="10"/>
      <c r="GB993" s="10"/>
      <c r="GC993" s="10"/>
      <c r="GD993" s="10"/>
      <c r="GE993" s="10"/>
      <c r="GF993" s="10"/>
      <c r="GG993" s="10"/>
      <c r="GH993" s="10"/>
      <c r="GI993" s="10"/>
      <c r="GJ993" s="10"/>
      <c r="GK993" s="10"/>
      <c r="GL993" s="10"/>
      <c r="GM993" s="10"/>
      <c r="GN993" s="10"/>
      <c r="GO993" s="10"/>
      <c r="GP993" s="10"/>
    </row>
    <row r="994" spans="1:198" ht="13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37"/>
      <c r="L994" s="7"/>
      <c r="M994" s="7"/>
      <c r="N994" s="7"/>
      <c r="O994" s="7"/>
      <c r="P994" s="7"/>
      <c r="Q994" s="7"/>
      <c r="R994" s="10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10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19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10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7"/>
      <c r="EU994" s="7"/>
      <c r="EV994" s="7"/>
      <c r="EW994" s="7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7"/>
      <c r="FI994" s="7"/>
      <c r="FJ994" s="7"/>
      <c r="FK994" s="7"/>
      <c r="FL994" s="7"/>
      <c r="FM994" s="7"/>
      <c r="FN994" s="7"/>
      <c r="FO994" s="7"/>
      <c r="FP994" s="7"/>
      <c r="FQ994" s="7"/>
      <c r="FR994" s="7"/>
      <c r="FS994" s="7"/>
      <c r="FT994" s="7"/>
      <c r="FU994" s="7"/>
      <c r="FV994" s="7"/>
      <c r="FW994" s="7"/>
      <c r="FX994" s="10"/>
      <c r="FY994" s="10"/>
      <c r="FZ994" s="10"/>
      <c r="GA994" s="10"/>
      <c r="GB994" s="10"/>
      <c r="GC994" s="10"/>
      <c r="GD994" s="10"/>
      <c r="GE994" s="10"/>
      <c r="GF994" s="10"/>
      <c r="GG994" s="10"/>
      <c r="GH994" s="10"/>
      <c r="GI994" s="10"/>
      <c r="GJ994" s="10"/>
      <c r="GK994" s="10"/>
      <c r="GL994" s="10"/>
      <c r="GM994" s="10"/>
      <c r="GN994" s="10"/>
      <c r="GO994" s="10"/>
      <c r="GP994" s="10"/>
    </row>
    <row r="995" spans="1:198" ht="13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37"/>
      <c r="L995" s="7"/>
      <c r="M995" s="7"/>
      <c r="N995" s="7"/>
      <c r="O995" s="7"/>
      <c r="P995" s="7"/>
      <c r="Q995" s="7"/>
      <c r="R995" s="10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10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19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10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7"/>
      <c r="EU995" s="7"/>
      <c r="EV995" s="7"/>
      <c r="EW995" s="7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7"/>
      <c r="FI995" s="7"/>
      <c r="FJ995" s="7"/>
      <c r="FK995" s="7"/>
      <c r="FL995" s="7"/>
      <c r="FM995" s="7"/>
      <c r="FN995" s="7"/>
      <c r="FO995" s="7"/>
      <c r="FP995" s="7"/>
      <c r="FQ995" s="7"/>
      <c r="FR995" s="7"/>
      <c r="FS995" s="7"/>
      <c r="FT995" s="7"/>
      <c r="FU995" s="7"/>
      <c r="FV995" s="7"/>
      <c r="FW995" s="7"/>
      <c r="FX995" s="10"/>
      <c r="FY995" s="10"/>
      <c r="FZ995" s="10"/>
      <c r="GA995" s="10"/>
      <c r="GB995" s="10"/>
      <c r="GC995" s="10"/>
      <c r="GD995" s="10"/>
      <c r="GE995" s="10"/>
      <c r="GF995" s="10"/>
      <c r="GG995" s="10"/>
      <c r="GH995" s="10"/>
      <c r="GI995" s="10"/>
      <c r="GJ995" s="10"/>
      <c r="GK995" s="10"/>
      <c r="GL995" s="10"/>
      <c r="GM995" s="10"/>
      <c r="GN995" s="10"/>
      <c r="GO995" s="10"/>
      <c r="GP995" s="10"/>
    </row>
    <row r="996" spans="1:198" ht="13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37"/>
      <c r="L996" s="7"/>
      <c r="M996" s="7"/>
      <c r="N996" s="7"/>
      <c r="O996" s="7"/>
      <c r="P996" s="7"/>
      <c r="Q996" s="7"/>
      <c r="R996" s="10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10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19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10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7"/>
      <c r="EU996" s="7"/>
      <c r="EV996" s="7"/>
      <c r="EW996" s="7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7"/>
      <c r="FI996" s="7"/>
      <c r="FJ996" s="7"/>
      <c r="FK996" s="7"/>
      <c r="FL996" s="7"/>
      <c r="FM996" s="7"/>
      <c r="FN996" s="7"/>
      <c r="FO996" s="7"/>
      <c r="FP996" s="7"/>
      <c r="FQ996" s="7"/>
      <c r="FR996" s="7"/>
      <c r="FS996" s="7"/>
      <c r="FT996" s="7"/>
      <c r="FU996" s="7"/>
      <c r="FV996" s="7"/>
      <c r="FW996" s="7"/>
      <c r="FX996" s="10"/>
      <c r="FY996" s="10"/>
      <c r="FZ996" s="10"/>
      <c r="GA996" s="10"/>
      <c r="GB996" s="10"/>
      <c r="GC996" s="10"/>
      <c r="GD996" s="10"/>
      <c r="GE996" s="10"/>
      <c r="GF996" s="10"/>
      <c r="GG996" s="10"/>
      <c r="GH996" s="10"/>
      <c r="GI996" s="10"/>
      <c r="GJ996" s="10"/>
      <c r="GK996" s="10"/>
      <c r="GL996" s="10"/>
      <c r="GM996" s="10"/>
      <c r="GN996" s="10"/>
      <c r="GO996" s="10"/>
      <c r="GP996" s="10"/>
    </row>
    <row r="997" spans="1:198" ht="13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37"/>
      <c r="L997" s="7"/>
      <c r="M997" s="7"/>
      <c r="N997" s="7"/>
      <c r="O997" s="7"/>
      <c r="P997" s="7"/>
      <c r="Q997" s="7"/>
      <c r="R997" s="10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10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19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10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7"/>
      <c r="EU997" s="7"/>
      <c r="EV997" s="7"/>
      <c r="EW997" s="7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7"/>
      <c r="FI997" s="7"/>
      <c r="FJ997" s="7"/>
      <c r="FK997" s="7"/>
      <c r="FL997" s="7"/>
      <c r="FM997" s="7"/>
      <c r="FN997" s="7"/>
      <c r="FO997" s="7"/>
      <c r="FP997" s="7"/>
      <c r="FQ997" s="7"/>
      <c r="FR997" s="7"/>
      <c r="FS997" s="7"/>
      <c r="FT997" s="7"/>
      <c r="FU997" s="7"/>
      <c r="FV997" s="7"/>
      <c r="FW997" s="7"/>
      <c r="FX997" s="10"/>
      <c r="FY997" s="10"/>
      <c r="FZ997" s="10"/>
      <c r="GA997" s="10"/>
      <c r="GB997" s="10"/>
      <c r="GC997" s="10"/>
      <c r="GD997" s="10"/>
      <c r="GE997" s="10"/>
      <c r="GF997" s="10"/>
      <c r="GG997" s="10"/>
      <c r="GH997" s="10"/>
      <c r="GI997" s="10"/>
      <c r="GJ997" s="10"/>
      <c r="GK997" s="10"/>
      <c r="GL997" s="10"/>
      <c r="GM997" s="10"/>
      <c r="GN997" s="10"/>
      <c r="GO997" s="10"/>
      <c r="GP997" s="10"/>
    </row>
    <row r="998" spans="1:198" ht="13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37"/>
      <c r="L998" s="7"/>
      <c r="M998" s="7"/>
      <c r="N998" s="7"/>
      <c r="O998" s="7"/>
      <c r="P998" s="7"/>
      <c r="Q998" s="7"/>
      <c r="R998" s="10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10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19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10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7"/>
      <c r="EU998" s="7"/>
      <c r="EV998" s="7"/>
      <c r="EW998" s="7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7"/>
      <c r="FI998" s="7"/>
      <c r="FJ998" s="7"/>
      <c r="FK998" s="7"/>
      <c r="FL998" s="7"/>
      <c r="FM998" s="7"/>
      <c r="FN998" s="7"/>
      <c r="FO998" s="7"/>
      <c r="FP998" s="7"/>
      <c r="FQ998" s="7"/>
      <c r="FR998" s="7"/>
      <c r="FS998" s="7"/>
      <c r="FT998" s="7"/>
      <c r="FU998" s="7"/>
      <c r="FV998" s="7"/>
      <c r="FW998" s="7"/>
      <c r="FX998" s="10"/>
      <c r="FY998" s="10"/>
      <c r="FZ998" s="10"/>
      <c r="GA998" s="10"/>
      <c r="GB998" s="10"/>
      <c r="GC998" s="10"/>
      <c r="GD998" s="10"/>
      <c r="GE998" s="10"/>
      <c r="GF998" s="10"/>
      <c r="GG998" s="10"/>
      <c r="GH998" s="10"/>
      <c r="GI998" s="10"/>
      <c r="GJ998" s="10"/>
      <c r="GK998" s="10"/>
      <c r="GL998" s="10"/>
      <c r="GM998" s="10"/>
      <c r="GN998" s="10"/>
      <c r="GO998" s="10"/>
      <c r="GP998" s="10"/>
    </row>
    <row r="999" spans="1:198" ht="13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37"/>
      <c r="L999" s="7"/>
      <c r="M999" s="7"/>
      <c r="N999" s="7"/>
      <c r="O999" s="7"/>
      <c r="P999" s="7"/>
      <c r="Q999" s="7"/>
      <c r="R999" s="10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10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19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10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  <c r="EQ999" s="7"/>
      <c r="ER999" s="7"/>
      <c r="ES999" s="7"/>
      <c r="ET999" s="7"/>
      <c r="EU999" s="7"/>
      <c r="EV999" s="7"/>
      <c r="EW999" s="7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7"/>
      <c r="FI999" s="7"/>
      <c r="FJ999" s="7"/>
      <c r="FK999" s="7"/>
      <c r="FL999" s="7"/>
      <c r="FM999" s="7"/>
      <c r="FN999" s="7"/>
      <c r="FO999" s="7"/>
      <c r="FP999" s="7"/>
      <c r="FQ999" s="7"/>
      <c r="FR999" s="7"/>
      <c r="FS999" s="7"/>
      <c r="FT999" s="7"/>
      <c r="FU999" s="7"/>
      <c r="FV999" s="7"/>
      <c r="FW999" s="7"/>
      <c r="FX999" s="10"/>
      <c r="FY999" s="10"/>
      <c r="FZ999" s="10"/>
      <c r="GA999" s="10"/>
      <c r="GB999" s="10"/>
      <c r="GC999" s="10"/>
      <c r="GD999" s="10"/>
      <c r="GE999" s="10"/>
      <c r="GF999" s="10"/>
      <c r="GG999" s="10"/>
      <c r="GH999" s="10"/>
      <c r="GI999" s="10"/>
      <c r="GJ999" s="10"/>
      <c r="GK999" s="10"/>
      <c r="GL999" s="10"/>
      <c r="GM999" s="10"/>
      <c r="GN999" s="10"/>
      <c r="GO999" s="10"/>
      <c r="GP999" s="10"/>
    </row>
    <row r="1000" spans="1:198" ht="13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37"/>
      <c r="L1000" s="7"/>
      <c r="M1000" s="7"/>
      <c r="N1000" s="7"/>
      <c r="O1000" s="7"/>
      <c r="P1000" s="7"/>
      <c r="Q1000" s="7"/>
      <c r="R1000" s="10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10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19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10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  <c r="EP1000" s="7"/>
      <c r="EQ1000" s="7"/>
      <c r="ER1000" s="7"/>
      <c r="ES1000" s="7"/>
      <c r="ET1000" s="7"/>
      <c r="EU1000" s="7"/>
      <c r="EV1000" s="7"/>
      <c r="EW1000" s="7"/>
      <c r="EX1000" s="7"/>
      <c r="EY1000" s="7"/>
      <c r="EZ1000" s="7"/>
      <c r="FA1000" s="7"/>
      <c r="FB1000" s="7"/>
      <c r="FC1000" s="7"/>
      <c r="FD1000" s="7"/>
      <c r="FE1000" s="7"/>
      <c r="FF1000" s="7"/>
      <c r="FG1000" s="7"/>
      <c r="FH1000" s="7"/>
      <c r="FI1000" s="7"/>
      <c r="FJ1000" s="7"/>
      <c r="FK1000" s="7"/>
      <c r="FL1000" s="7"/>
      <c r="FM1000" s="7"/>
      <c r="FN1000" s="7"/>
      <c r="FO1000" s="7"/>
      <c r="FP1000" s="7"/>
      <c r="FQ1000" s="7"/>
      <c r="FR1000" s="7"/>
      <c r="FS1000" s="7"/>
      <c r="FT1000" s="7"/>
      <c r="FU1000" s="7"/>
      <c r="FV1000" s="7"/>
      <c r="FW1000" s="7"/>
      <c r="FX1000" s="10"/>
      <c r="FY1000" s="10"/>
      <c r="FZ1000" s="10"/>
      <c r="GA1000" s="10"/>
      <c r="GB1000" s="10"/>
      <c r="GC1000" s="10"/>
      <c r="GD1000" s="10"/>
      <c r="GE1000" s="10"/>
      <c r="GF1000" s="10"/>
      <c r="GG1000" s="10"/>
      <c r="GH1000" s="10"/>
      <c r="GI1000" s="10"/>
      <c r="GJ1000" s="10"/>
      <c r="GK1000" s="10"/>
      <c r="GL1000" s="10"/>
      <c r="GM1000" s="10"/>
      <c r="GN1000" s="10"/>
      <c r="GO1000" s="10"/>
      <c r="GP1000" s="10"/>
    </row>
    <row r="1001" spans="1:198" ht="13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37"/>
      <c r="L1001" s="7"/>
      <c r="M1001" s="7"/>
      <c r="N1001" s="7"/>
      <c r="O1001" s="7"/>
      <c r="P1001" s="7"/>
      <c r="Q1001" s="7"/>
      <c r="R1001" s="10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10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19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10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  <c r="EL1001" s="7"/>
      <c r="EM1001" s="7"/>
      <c r="EN1001" s="7"/>
      <c r="EO1001" s="7"/>
      <c r="EP1001" s="7"/>
      <c r="EQ1001" s="7"/>
      <c r="ER1001" s="7"/>
      <c r="ES1001" s="7"/>
      <c r="ET1001" s="7"/>
      <c r="EU1001" s="7"/>
      <c r="EV1001" s="7"/>
      <c r="EW1001" s="7"/>
      <c r="EX1001" s="7"/>
      <c r="EY1001" s="7"/>
      <c r="EZ1001" s="7"/>
      <c r="FA1001" s="7"/>
      <c r="FB1001" s="7"/>
      <c r="FC1001" s="7"/>
      <c r="FD1001" s="7"/>
      <c r="FE1001" s="7"/>
      <c r="FF1001" s="7"/>
      <c r="FG1001" s="7"/>
      <c r="FH1001" s="7"/>
      <c r="FI1001" s="7"/>
      <c r="FJ1001" s="7"/>
      <c r="FK1001" s="7"/>
      <c r="FL1001" s="7"/>
      <c r="FM1001" s="7"/>
      <c r="FN1001" s="7"/>
      <c r="FO1001" s="7"/>
      <c r="FP1001" s="7"/>
      <c r="FQ1001" s="7"/>
      <c r="FR1001" s="7"/>
      <c r="FS1001" s="7"/>
      <c r="FT1001" s="7"/>
      <c r="FU1001" s="7"/>
      <c r="FV1001" s="7"/>
      <c r="FW1001" s="7"/>
      <c r="FX1001" s="10"/>
      <c r="FY1001" s="10"/>
      <c r="FZ1001" s="10"/>
      <c r="GA1001" s="10"/>
      <c r="GB1001" s="10"/>
      <c r="GC1001" s="10"/>
      <c r="GD1001" s="10"/>
      <c r="GE1001" s="10"/>
      <c r="GF1001" s="10"/>
      <c r="GG1001" s="10"/>
      <c r="GH1001" s="10"/>
      <c r="GI1001" s="10"/>
      <c r="GJ1001" s="10"/>
      <c r="GK1001" s="10"/>
      <c r="GL1001" s="10"/>
      <c r="GM1001" s="10"/>
      <c r="GN1001" s="10"/>
      <c r="GO1001" s="10"/>
      <c r="GP1001" s="10"/>
    </row>
    <row r="1002" spans="1:198" ht="13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37"/>
      <c r="L1002" s="7"/>
      <c r="M1002" s="7"/>
      <c r="N1002" s="7"/>
      <c r="O1002" s="7"/>
      <c r="P1002" s="7"/>
      <c r="Q1002" s="7"/>
      <c r="R1002" s="10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10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19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10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  <c r="EL1002" s="7"/>
      <c r="EM1002" s="7"/>
      <c r="EN1002" s="7"/>
      <c r="EO1002" s="7"/>
      <c r="EP1002" s="7"/>
      <c r="EQ1002" s="7"/>
      <c r="ER1002" s="7"/>
      <c r="ES1002" s="7"/>
      <c r="ET1002" s="7"/>
      <c r="EU1002" s="7"/>
      <c r="EV1002" s="7"/>
      <c r="EW1002" s="7"/>
      <c r="EX1002" s="7"/>
      <c r="EY1002" s="7"/>
      <c r="EZ1002" s="7"/>
      <c r="FA1002" s="7"/>
      <c r="FB1002" s="7"/>
      <c r="FC1002" s="7"/>
      <c r="FD1002" s="7"/>
      <c r="FE1002" s="7"/>
      <c r="FF1002" s="7"/>
      <c r="FG1002" s="7"/>
      <c r="FH1002" s="7"/>
      <c r="FI1002" s="7"/>
      <c r="FJ1002" s="7"/>
      <c r="FK1002" s="7"/>
      <c r="FL1002" s="7"/>
      <c r="FM1002" s="7"/>
      <c r="FN1002" s="7"/>
      <c r="FO1002" s="7"/>
      <c r="FP1002" s="7"/>
      <c r="FQ1002" s="7"/>
      <c r="FR1002" s="7"/>
      <c r="FS1002" s="7"/>
      <c r="FT1002" s="7"/>
      <c r="FU1002" s="7"/>
      <c r="FV1002" s="7"/>
      <c r="FW1002" s="7"/>
      <c r="FX1002" s="10"/>
      <c r="FY1002" s="10"/>
      <c r="FZ1002" s="10"/>
      <c r="GA1002" s="10"/>
      <c r="GB1002" s="10"/>
      <c r="GC1002" s="10"/>
      <c r="GD1002" s="10"/>
      <c r="GE1002" s="10"/>
      <c r="GF1002" s="10"/>
      <c r="GG1002" s="10"/>
      <c r="GH1002" s="10"/>
      <c r="GI1002" s="10"/>
      <c r="GJ1002" s="10"/>
      <c r="GK1002" s="10"/>
      <c r="GL1002" s="10"/>
      <c r="GM1002" s="10"/>
      <c r="GN1002" s="10"/>
      <c r="GO1002" s="10"/>
      <c r="GP1002" s="10"/>
    </row>
    <row r="1003" spans="1:198" ht="13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37"/>
      <c r="L1003" s="7"/>
      <c r="M1003" s="7"/>
      <c r="N1003" s="7"/>
      <c r="O1003" s="7"/>
      <c r="P1003" s="7"/>
      <c r="Q1003" s="7"/>
      <c r="R1003" s="10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10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19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10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7"/>
      <c r="EK1003" s="7"/>
      <c r="EL1003" s="7"/>
      <c r="EM1003" s="7"/>
      <c r="EN1003" s="7"/>
      <c r="EO1003" s="7"/>
      <c r="EP1003" s="7"/>
      <c r="EQ1003" s="7"/>
      <c r="ER1003" s="7"/>
      <c r="ES1003" s="7"/>
      <c r="ET1003" s="7"/>
      <c r="EU1003" s="7"/>
      <c r="EV1003" s="7"/>
      <c r="EW1003" s="7"/>
      <c r="EX1003" s="7"/>
      <c r="EY1003" s="7"/>
      <c r="EZ1003" s="7"/>
      <c r="FA1003" s="7"/>
      <c r="FB1003" s="7"/>
      <c r="FC1003" s="7"/>
      <c r="FD1003" s="7"/>
      <c r="FE1003" s="7"/>
      <c r="FF1003" s="7"/>
      <c r="FG1003" s="7"/>
      <c r="FH1003" s="7"/>
      <c r="FI1003" s="7"/>
      <c r="FJ1003" s="7"/>
      <c r="FK1003" s="7"/>
      <c r="FL1003" s="7"/>
      <c r="FM1003" s="7"/>
      <c r="FN1003" s="7"/>
      <c r="FO1003" s="7"/>
      <c r="FP1003" s="7"/>
      <c r="FQ1003" s="7"/>
      <c r="FR1003" s="7"/>
      <c r="FS1003" s="7"/>
      <c r="FT1003" s="7"/>
      <c r="FU1003" s="7"/>
      <c r="FV1003" s="7"/>
      <c r="FW1003" s="7"/>
      <c r="FX1003" s="10"/>
      <c r="FY1003" s="10"/>
      <c r="FZ1003" s="10"/>
      <c r="GA1003" s="10"/>
      <c r="GB1003" s="10"/>
      <c r="GC1003" s="10"/>
      <c r="GD1003" s="10"/>
      <c r="GE1003" s="10"/>
      <c r="GF1003" s="10"/>
      <c r="GG1003" s="10"/>
      <c r="GH1003" s="10"/>
      <c r="GI1003" s="10"/>
      <c r="GJ1003" s="10"/>
      <c r="GK1003" s="10"/>
      <c r="GL1003" s="10"/>
      <c r="GM1003" s="10"/>
      <c r="GN1003" s="10"/>
      <c r="GO1003" s="10"/>
      <c r="GP1003" s="10"/>
    </row>
    <row r="1004" spans="1:198" ht="13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37"/>
      <c r="L1004" s="7"/>
      <c r="M1004" s="7"/>
      <c r="N1004" s="7"/>
      <c r="O1004" s="7"/>
      <c r="P1004" s="7"/>
      <c r="Q1004" s="7"/>
      <c r="R1004" s="10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10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19"/>
      <c r="CF1004" s="43"/>
      <c r="CG1004" s="43"/>
      <c r="CH1004" s="43"/>
      <c r="CI1004" s="43"/>
      <c r="CJ1004" s="43"/>
      <c r="CK1004" s="43"/>
      <c r="CL1004" s="43"/>
      <c r="CM1004" s="43"/>
      <c r="CN1004" s="43"/>
      <c r="CO1004" s="43"/>
      <c r="CP1004" s="43"/>
      <c r="CQ1004" s="43"/>
      <c r="CR1004" s="43"/>
      <c r="CS1004" s="43"/>
      <c r="CT1004" s="43"/>
      <c r="CU1004" s="43"/>
      <c r="CV1004" s="43"/>
      <c r="CW1004" s="43"/>
      <c r="CX1004" s="43"/>
      <c r="CY1004" s="43"/>
      <c r="CZ1004" s="43"/>
      <c r="DA1004" s="21"/>
      <c r="DB1004" s="43"/>
      <c r="DC1004" s="43"/>
      <c r="DD1004" s="43"/>
      <c r="DE1004" s="43"/>
      <c r="DF1004" s="43"/>
      <c r="DG1004" s="43"/>
      <c r="DH1004" s="43"/>
      <c r="DI1004" s="43"/>
      <c r="DJ1004" s="43"/>
      <c r="DK1004" s="43"/>
      <c r="DL1004" s="43"/>
      <c r="DM1004" s="43"/>
      <c r="DN1004" s="43"/>
      <c r="DO1004" s="43"/>
      <c r="DP1004" s="43"/>
      <c r="DQ1004" s="43"/>
      <c r="DR1004" s="43"/>
      <c r="DS1004" s="43"/>
      <c r="DT1004" s="43"/>
      <c r="DU1004" s="43"/>
      <c r="DV1004" s="43"/>
      <c r="DW1004" s="43"/>
      <c r="DX1004" s="43"/>
      <c r="DY1004" s="43"/>
      <c r="DZ1004" s="43"/>
      <c r="EA1004" s="43"/>
      <c r="EB1004" s="43"/>
      <c r="EC1004" s="43"/>
      <c r="ED1004" s="43"/>
      <c r="EE1004" s="43"/>
      <c r="EF1004" s="43"/>
      <c r="EG1004" s="43"/>
      <c r="EH1004" s="43"/>
      <c r="EI1004" s="43"/>
      <c r="EJ1004" s="43"/>
      <c r="EK1004" s="43"/>
      <c r="EL1004" s="43"/>
      <c r="EM1004" s="43"/>
      <c r="EN1004" s="43"/>
      <c r="EO1004" s="43"/>
      <c r="EP1004" s="43"/>
      <c r="EQ1004" s="43"/>
      <c r="ER1004" s="43"/>
      <c r="ES1004" s="43"/>
      <c r="ET1004" s="43"/>
      <c r="EU1004" s="43"/>
      <c r="EV1004" s="43"/>
      <c r="EW1004" s="43"/>
      <c r="EX1004" s="43"/>
      <c r="EY1004" s="43"/>
      <c r="EZ1004" s="43"/>
      <c r="FA1004" s="43"/>
      <c r="FB1004" s="43"/>
      <c r="FC1004" s="43"/>
      <c r="FD1004" s="43"/>
      <c r="FE1004" s="43"/>
      <c r="FF1004" s="43"/>
      <c r="FG1004" s="43"/>
      <c r="FH1004" s="43"/>
      <c r="FI1004" s="43"/>
      <c r="FJ1004" s="43"/>
      <c r="FK1004" s="43"/>
      <c r="FL1004" s="43"/>
      <c r="FM1004" s="43"/>
      <c r="FN1004" s="43"/>
      <c r="FO1004" s="43"/>
      <c r="FP1004" s="43"/>
      <c r="FQ1004" s="43"/>
      <c r="FR1004" s="43"/>
      <c r="FS1004" s="43"/>
      <c r="FT1004" s="43"/>
      <c r="FU1004" s="43"/>
      <c r="FV1004" s="43"/>
      <c r="FW1004" s="43"/>
      <c r="FX1004" s="21"/>
      <c r="FY1004" s="21"/>
      <c r="FZ1004" s="21"/>
      <c r="GA1004" s="21"/>
      <c r="GB1004" s="21"/>
      <c r="GC1004" s="21"/>
      <c r="GD1004" s="21"/>
      <c r="GE1004" s="21"/>
      <c r="GF1004" s="21"/>
      <c r="GG1004" s="21"/>
      <c r="GH1004" s="21"/>
      <c r="GI1004" s="21"/>
      <c r="GJ1004" s="21"/>
      <c r="GK1004" s="21"/>
      <c r="GL1004" s="21"/>
      <c r="GM1004" s="21"/>
      <c r="GN1004" s="21"/>
      <c r="GO1004" s="21"/>
      <c r="GP1004" s="21"/>
    </row>
    <row r="1005" spans="1:198" ht="13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37"/>
      <c r="L1005" s="7"/>
      <c r="M1005" s="7"/>
      <c r="N1005" s="7"/>
      <c r="O1005" s="7"/>
      <c r="P1005" s="7"/>
      <c r="Q1005" s="7"/>
      <c r="R1005" s="10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10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19"/>
      <c r="CF1005" s="43"/>
      <c r="CG1005" s="43"/>
      <c r="CH1005" s="43"/>
      <c r="CI1005" s="43"/>
      <c r="CJ1005" s="43"/>
      <c r="CK1005" s="43"/>
      <c r="CL1005" s="43"/>
      <c r="CM1005" s="43"/>
      <c r="CN1005" s="43"/>
      <c r="CO1005" s="43"/>
      <c r="CP1005" s="43"/>
      <c r="CQ1005" s="43"/>
      <c r="CR1005" s="43"/>
      <c r="CS1005" s="43"/>
      <c r="CT1005" s="43"/>
      <c r="CU1005" s="43"/>
      <c r="CV1005" s="43"/>
      <c r="CW1005" s="43"/>
      <c r="CX1005" s="43"/>
      <c r="CY1005" s="43"/>
      <c r="CZ1005" s="43"/>
      <c r="DA1005" s="21"/>
      <c r="DB1005" s="43"/>
      <c r="DC1005" s="43"/>
      <c r="DD1005" s="43"/>
      <c r="DE1005" s="43"/>
      <c r="DF1005" s="43"/>
      <c r="DG1005" s="43"/>
      <c r="DH1005" s="43"/>
      <c r="DI1005" s="43"/>
      <c r="DJ1005" s="43"/>
      <c r="DK1005" s="43"/>
      <c r="DL1005" s="43"/>
      <c r="DM1005" s="43"/>
      <c r="DN1005" s="43"/>
      <c r="DO1005" s="43"/>
      <c r="DP1005" s="43"/>
      <c r="DQ1005" s="43"/>
      <c r="DR1005" s="43"/>
      <c r="DS1005" s="43"/>
      <c r="DT1005" s="43"/>
      <c r="DU1005" s="43"/>
      <c r="DV1005" s="43"/>
      <c r="DW1005" s="43"/>
      <c r="DX1005" s="43"/>
      <c r="DY1005" s="43"/>
      <c r="DZ1005" s="43"/>
      <c r="EA1005" s="43"/>
      <c r="EB1005" s="43"/>
      <c r="EC1005" s="43"/>
      <c r="ED1005" s="43"/>
      <c r="EE1005" s="43"/>
      <c r="EF1005" s="43"/>
      <c r="EG1005" s="43"/>
      <c r="EH1005" s="43"/>
      <c r="EI1005" s="43"/>
      <c r="EJ1005" s="43"/>
      <c r="EK1005" s="43"/>
      <c r="EL1005" s="43"/>
      <c r="EM1005" s="43"/>
      <c r="EN1005" s="43"/>
      <c r="EO1005" s="43"/>
      <c r="EP1005" s="43"/>
      <c r="EQ1005" s="43"/>
      <c r="ER1005" s="43"/>
      <c r="ES1005" s="43"/>
      <c r="ET1005" s="43"/>
      <c r="EU1005" s="43"/>
      <c r="EV1005" s="43"/>
      <c r="EW1005" s="43"/>
      <c r="EX1005" s="43"/>
      <c r="EY1005" s="43"/>
      <c r="EZ1005" s="43"/>
      <c r="FA1005" s="43"/>
      <c r="FB1005" s="43"/>
      <c r="FC1005" s="43"/>
      <c r="FD1005" s="43"/>
      <c r="FE1005" s="43"/>
      <c r="FF1005" s="43"/>
      <c r="FG1005" s="43"/>
      <c r="FH1005" s="43"/>
      <c r="FI1005" s="43"/>
      <c r="FJ1005" s="43"/>
      <c r="FK1005" s="43"/>
      <c r="FL1005" s="43"/>
      <c r="FM1005" s="43"/>
      <c r="FN1005" s="43"/>
      <c r="FO1005" s="43"/>
      <c r="FP1005" s="43"/>
      <c r="FQ1005" s="43"/>
      <c r="FR1005" s="43"/>
      <c r="FS1005" s="43"/>
      <c r="FT1005" s="43"/>
      <c r="FU1005" s="43"/>
      <c r="FV1005" s="43"/>
      <c r="FW1005" s="43"/>
      <c r="FX1005" s="21"/>
      <c r="FY1005" s="21"/>
      <c r="FZ1005" s="21"/>
      <c r="GA1005" s="21"/>
      <c r="GB1005" s="21"/>
      <c r="GC1005" s="21"/>
      <c r="GD1005" s="21"/>
      <c r="GE1005" s="21"/>
      <c r="GF1005" s="21"/>
      <c r="GG1005" s="21"/>
      <c r="GH1005" s="21"/>
      <c r="GI1005" s="21"/>
      <c r="GJ1005" s="21"/>
      <c r="GK1005" s="21"/>
      <c r="GL1005" s="21"/>
      <c r="GM1005" s="21"/>
      <c r="GN1005" s="21"/>
      <c r="GO1005" s="21"/>
      <c r="GP1005" s="21"/>
    </row>
    <row r="1006" spans="1:198" ht="13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37"/>
      <c r="L1006" s="7"/>
      <c r="M1006" s="7"/>
      <c r="N1006" s="7"/>
      <c r="O1006" s="7"/>
      <c r="P1006" s="7"/>
      <c r="Q1006" s="7"/>
      <c r="R1006" s="10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10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19"/>
      <c r="CF1006" s="43"/>
      <c r="CG1006" s="43"/>
      <c r="CH1006" s="43"/>
      <c r="CI1006" s="43"/>
      <c r="CJ1006" s="43"/>
      <c r="CK1006" s="43"/>
      <c r="CL1006" s="43"/>
      <c r="CM1006" s="43"/>
      <c r="CN1006" s="43"/>
      <c r="CO1006" s="43"/>
      <c r="CP1006" s="43"/>
      <c r="CQ1006" s="43"/>
      <c r="CR1006" s="43"/>
      <c r="CS1006" s="43"/>
      <c r="CT1006" s="43"/>
      <c r="CU1006" s="43"/>
      <c r="CV1006" s="43"/>
      <c r="CW1006" s="43"/>
      <c r="CX1006" s="43"/>
      <c r="CY1006" s="43"/>
      <c r="CZ1006" s="43"/>
      <c r="DA1006" s="21"/>
      <c r="DB1006" s="43"/>
      <c r="DC1006" s="43"/>
      <c r="DD1006" s="43"/>
      <c r="DE1006" s="43"/>
      <c r="DF1006" s="43"/>
      <c r="DG1006" s="43"/>
      <c r="DH1006" s="43"/>
      <c r="DI1006" s="43"/>
      <c r="DJ1006" s="43"/>
      <c r="DK1006" s="43"/>
      <c r="DL1006" s="43"/>
      <c r="DM1006" s="43"/>
      <c r="DN1006" s="43"/>
      <c r="DO1006" s="43"/>
      <c r="DP1006" s="43"/>
      <c r="DQ1006" s="43"/>
      <c r="DR1006" s="43"/>
      <c r="DS1006" s="43"/>
      <c r="DT1006" s="43"/>
      <c r="DU1006" s="43"/>
      <c r="DV1006" s="43"/>
      <c r="DW1006" s="43"/>
      <c r="DX1006" s="43"/>
      <c r="DY1006" s="43"/>
      <c r="DZ1006" s="43"/>
      <c r="EA1006" s="43"/>
      <c r="EB1006" s="43"/>
      <c r="EC1006" s="43"/>
      <c r="ED1006" s="43"/>
      <c r="EE1006" s="43"/>
      <c r="EF1006" s="43"/>
      <c r="EG1006" s="43"/>
      <c r="EH1006" s="43"/>
      <c r="EI1006" s="43"/>
      <c r="EJ1006" s="43"/>
      <c r="EK1006" s="43"/>
      <c r="EL1006" s="43"/>
      <c r="EM1006" s="43"/>
      <c r="EN1006" s="43"/>
      <c r="EO1006" s="43"/>
      <c r="EP1006" s="43"/>
      <c r="EQ1006" s="43"/>
      <c r="ER1006" s="43"/>
      <c r="ES1006" s="43"/>
      <c r="ET1006" s="43"/>
      <c r="EU1006" s="43"/>
      <c r="EV1006" s="43"/>
      <c r="EW1006" s="43"/>
      <c r="EX1006" s="43"/>
      <c r="EY1006" s="43"/>
      <c r="EZ1006" s="43"/>
      <c r="FA1006" s="43"/>
      <c r="FB1006" s="43"/>
      <c r="FC1006" s="43"/>
      <c r="FD1006" s="43"/>
      <c r="FE1006" s="43"/>
      <c r="FF1006" s="43"/>
      <c r="FG1006" s="43"/>
      <c r="FH1006" s="43"/>
      <c r="FI1006" s="43"/>
      <c r="FJ1006" s="43"/>
      <c r="FK1006" s="43"/>
      <c r="FL1006" s="43"/>
      <c r="FM1006" s="43"/>
      <c r="FN1006" s="43"/>
      <c r="FO1006" s="43"/>
      <c r="FP1006" s="43"/>
      <c r="FQ1006" s="43"/>
      <c r="FR1006" s="43"/>
      <c r="FS1006" s="43"/>
      <c r="FT1006" s="43"/>
      <c r="FU1006" s="43"/>
      <c r="FV1006" s="43"/>
      <c r="FW1006" s="43"/>
      <c r="FX1006" s="21"/>
      <c r="FY1006" s="21"/>
      <c r="FZ1006" s="21"/>
      <c r="GA1006" s="21"/>
      <c r="GB1006" s="21"/>
      <c r="GC1006" s="21"/>
      <c r="GD1006" s="21"/>
      <c r="GE1006" s="21"/>
      <c r="GF1006" s="21"/>
      <c r="GG1006" s="21"/>
      <c r="GH1006" s="21"/>
      <c r="GI1006" s="21"/>
      <c r="GJ1006" s="21"/>
      <c r="GK1006" s="21"/>
      <c r="GL1006" s="21"/>
      <c r="GM1006" s="21"/>
      <c r="GN1006" s="21"/>
      <c r="GO1006" s="21"/>
      <c r="GP1006" s="21"/>
    </row>
    <row r="1007" spans="1:198" ht="13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37"/>
      <c r="L1007" s="7"/>
      <c r="M1007" s="7"/>
      <c r="N1007" s="7"/>
      <c r="O1007" s="7"/>
      <c r="P1007" s="7"/>
      <c r="Q1007" s="7"/>
      <c r="R1007" s="10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10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19"/>
      <c r="CF1007" s="43"/>
      <c r="CG1007" s="43"/>
      <c r="CH1007" s="43"/>
      <c r="CI1007" s="43"/>
      <c r="CJ1007" s="43"/>
      <c r="CK1007" s="43"/>
      <c r="CL1007" s="43"/>
      <c r="CM1007" s="43"/>
      <c r="CN1007" s="43"/>
      <c r="CO1007" s="43"/>
      <c r="CP1007" s="43"/>
      <c r="CQ1007" s="43"/>
      <c r="CR1007" s="43"/>
      <c r="CS1007" s="43"/>
      <c r="CT1007" s="43"/>
      <c r="CU1007" s="43"/>
      <c r="CV1007" s="43"/>
      <c r="CW1007" s="43"/>
      <c r="CX1007" s="43"/>
      <c r="CY1007" s="43"/>
      <c r="CZ1007" s="43"/>
      <c r="DA1007" s="21"/>
      <c r="DB1007" s="43"/>
      <c r="DC1007" s="43"/>
      <c r="DD1007" s="43"/>
      <c r="DE1007" s="43"/>
      <c r="DF1007" s="43"/>
      <c r="DG1007" s="43"/>
      <c r="DH1007" s="43"/>
      <c r="DI1007" s="43"/>
      <c r="DJ1007" s="43"/>
      <c r="DK1007" s="43"/>
      <c r="DL1007" s="43"/>
      <c r="DM1007" s="43"/>
      <c r="DN1007" s="43"/>
      <c r="DO1007" s="43"/>
      <c r="DP1007" s="43"/>
      <c r="DQ1007" s="43"/>
      <c r="DR1007" s="43"/>
      <c r="DS1007" s="43"/>
      <c r="DT1007" s="43"/>
      <c r="DU1007" s="43"/>
      <c r="DV1007" s="43"/>
      <c r="DW1007" s="43"/>
      <c r="DX1007" s="43"/>
      <c r="DY1007" s="43"/>
      <c r="DZ1007" s="43"/>
      <c r="EA1007" s="43"/>
      <c r="EB1007" s="43"/>
      <c r="EC1007" s="43"/>
      <c r="ED1007" s="43"/>
      <c r="EE1007" s="43"/>
      <c r="EF1007" s="43"/>
      <c r="EG1007" s="43"/>
      <c r="EH1007" s="43"/>
      <c r="EI1007" s="43"/>
      <c r="EJ1007" s="43"/>
      <c r="EK1007" s="43"/>
      <c r="EL1007" s="43"/>
      <c r="EM1007" s="43"/>
      <c r="EN1007" s="43"/>
      <c r="EO1007" s="43"/>
      <c r="EP1007" s="43"/>
      <c r="EQ1007" s="43"/>
      <c r="ER1007" s="43"/>
      <c r="ES1007" s="43"/>
      <c r="ET1007" s="43"/>
      <c r="EU1007" s="43"/>
      <c r="EV1007" s="43"/>
      <c r="EW1007" s="43"/>
      <c r="EX1007" s="43"/>
      <c r="EY1007" s="43"/>
      <c r="EZ1007" s="43"/>
      <c r="FA1007" s="43"/>
      <c r="FB1007" s="43"/>
      <c r="FC1007" s="43"/>
      <c r="FD1007" s="43"/>
      <c r="FE1007" s="43"/>
      <c r="FF1007" s="43"/>
      <c r="FG1007" s="43"/>
      <c r="FH1007" s="43"/>
      <c r="FI1007" s="43"/>
      <c r="FJ1007" s="43"/>
      <c r="FK1007" s="43"/>
      <c r="FL1007" s="43"/>
      <c r="FM1007" s="43"/>
      <c r="FN1007" s="43"/>
      <c r="FO1007" s="43"/>
      <c r="FP1007" s="43"/>
      <c r="FQ1007" s="43"/>
      <c r="FR1007" s="43"/>
      <c r="FS1007" s="43"/>
      <c r="FT1007" s="43"/>
      <c r="FU1007" s="43"/>
      <c r="FV1007" s="43"/>
      <c r="FW1007" s="43"/>
      <c r="FX1007" s="21"/>
      <c r="FY1007" s="21"/>
      <c r="FZ1007" s="21"/>
      <c r="GA1007" s="21"/>
      <c r="GB1007" s="21"/>
      <c r="GC1007" s="21"/>
      <c r="GD1007" s="21"/>
      <c r="GE1007" s="21"/>
      <c r="GF1007" s="21"/>
      <c r="GG1007" s="21"/>
      <c r="GH1007" s="21"/>
      <c r="GI1007" s="21"/>
      <c r="GJ1007" s="21"/>
      <c r="GK1007" s="21"/>
      <c r="GL1007" s="21"/>
      <c r="GM1007" s="21"/>
      <c r="GN1007" s="21"/>
      <c r="GO1007" s="21"/>
      <c r="GP1007" s="21"/>
    </row>
    <row r="1008" spans="1:198" ht="13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37"/>
      <c r="L1008" s="7"/>
      <c r="M1008" s="7"/>
      <c r="N1008" s="7"/>
      <c r="O1008" s="7"/>
      <c r="P1008" s="7"/>
      <c r="Q1008" s="7"/>
      <c r="R1008" s="10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10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19"/>
      <c r="CF1008" s="43"/>
      <c r="CG1008" s="43"/>
      <c r="CH1008" s="43"/>
      <c r="CI1008" s="43"/>
      <c r="CJ1008" s="43"/>
      <c r="CK1008" s="43"/>
      <c r="CL1008" s="43"/>
      <c r="CM1008" s="43"/>
      <c r="CN1008" s="43"/>
      <c r="CO1008" s="43"/>
      <c r="CP1008" s="43"/>
      <c r="CQ1008" s="43"/>
      <c r="CR1008" s="43"/>
      <c r="CS1008" s="43"/>
      <c r="CT1008" s="43"/>
      <c r="CU1008" s="43"/>
      <c r="CV1008" s="43"/>
      <c r="CW1008" s="43"/>
      <c r="CX1008" s="43"/>
      <c r="CY1008" s="43"/>
      <c r="CZ1008" s="43"/>
      <c r="DA1008" s="21"/>
      <c r="DB1008" s="43"/>
      <c r="DC1008" s="43"/>
      <c r="DD1008" s="43"/>
      <c r="DE1008" s="43"/>
      <c r="DF1008" s="43"/>
      <c r="DG1008" s="43"/>
      <c r="DH1008" s="43"/>
      <c r="DI1008" s="43"/>
      <c r="DJ1008" s="43"/>
      <c r="DK1008" s="43"/>
      <c r="DL1008" s="43"/>
      <c r="DM1008" s="43"/>
      <c r="DN1008" s="43"/>
      <c r="DO1008" s="43"/>
      <c r="DP1008" s="43"/>
      <c r="DQ1008" s="43"/>
      <c r="DR1008" s="43"/>
      <c r="DS1008" s="43"/>
      <c r="DT1008" s="43"/>
      <c r="DU1008" s="43"/>
      <c r="DV1008" s="43"/>
      <c r="DW1008" s="43"/>
      <c r="DX1008" s="43"/>
      <c r="DY1008" s="43"/>
      <c r="DZ1008" s="43"/>
      <c r="EA1008" s="43"/>
      <c r="EB1008" s="43"/>
      <c r="EC1008" s="43"/>
      <c r="ED1008" s="43"/>
      <c r="EE1008" s="43"/>
      <c r="EF1008" s="43"/>
      <c r="EG1008" s="43"/>
      <c r="EH1008" s="43"/>
      <c r="EI1008" s="43"/>
      <c r="EJ1008" s="43"/>
      <c r="EK1008" s="43"/>
      <c r="EL1008" s="43"/>
      <c r="EM1008" s="43"/>
      <c r="EN1008" s="43"/>
      <c r="EO1008" s="43"/>
      <c r="EP1008" s="43"/>
      <c r="EQ1008" s="43"/>
      <c r="ER1008" s="43"/>
      <c r="ES1008" s="43"/>
      <c r="ET1008" s="43"/>
      <c r="EU1008" s="43"/>
      <c r="EV1008" s="43"/>
      <c r="EW1008" s="43"/>
      <c r="EX1008" s="43"/>
      <c r="EY1008" s="43"/>
      <c r="EZ1008" s="43"/>
      <c r="FA1008" s="43"/>
      <c r="FB1008" s="43"/>
      <c r="FC1008" s="43"/>
      <c r="FD1008" s="43"/>
      <c r="FE1008" s="43"/>
      <c r="FF1008" s="43"/>
      <c r="FG1008" s="43"/>
      <c r="FH1008" s="43"/>
      <c r="FI1008" s="43"/>
      <c r="FJ1008" s="43"/>
      <c r="FK1008" s="43"/>
      <c r="FL1008" s="43"/>
      <c r="FM1008" s="43"/>
      <c r="FN1008" s="43"/>
      <c r="FO1008" s="43"/>
      <c r="FP1008" s="43"/>
      <c r="FQ1008" s="43"/>
      <c r="FR1008" s="43"/>
      <c r="FS1008" s="43"/>
      <c r="FT1008" s="43"/>
      <c r="FU1008" s="43"/>
      <c r="FV1008" s="43"/>
      <c r="FW1008" s="43"/>
      <c r="FX1008" s="21"/>
      <c r="FY1008" s="21"/>
      <c r="FZ1008" s="21"/>
      <c r="GA1008" s="21"/>
      <c r="GB1008" s="21"/>
      <c r="GC1008" s="21"/>
      <c r="GD1008" s="21"/>
      <c r="GE1008" s="21"/>
      <c r="GF1008" s="21"/>
      <c r="GG1008" s="21"/>
      <c r="GH1008" s="21"/>
      <c r="GI1008" s="21"/>
      <c r="GJ1008" s="21"/>
      <c r="GK1008" s="21"/>
      <c r="GL1008" s="21"/>
      <c r="GM1008" s="21"/>
      <c r="GN1008" s="21"/>
      <c r="GO1008" s="21"/>
      <c r="GP1008" s="21"/>
    </row>
    <row r="1009" spans="1:198" ht="13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37"/>
      <c r="L1009" s="7"/>
      <c r="M1009" s="7"/>
      <c r="N1009" s="7"/>
      <c r="O1009" s="7"/>
      <c r="P1009" s="7"/>
      <c r="Q1009" s="7"/>
      <c r="R1009" s="10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10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19"/>
      <c r="CF1009" s="43"/>
      <c r="CG1009" s="43"/>
      <c r="CH1009" s="43"/>
      <c r="CI1009" s="43"/>
      <c r="CJ1009" s="43"/>
      <c r="CK1009" s="43"/>
      <c r="CL1009" s="43"/>
      <c r="CM1009" s="43"/>
      <c r="CN1009" s="43"/>
      <c r="CO1009" s="43"/>
      <c r="CP1009" s="43"/>
      <c r="CQ1009" s="43"/>
      <c r="CR1009" s="43"/>
      <c r="CS1009" s="43"/>
      <c r="CT1009" s="43"/>
      <c r="CU1009" s="43"/>
      <c r="CV1009" s="43"/>
      <c r="CW1009" s="43"/>
      <c r="CX1009" s="43"/>
      <c r="CY1009" s="43"/>
      <c r="CZ1009" s="43"/>
      <c r="DA1009" s="21"/>
      <c r="DB1009" s="43"/>
      <c r="DC1009" s="43"/>
      <c r="DD1009" s="43"/>
      <c r="DE1009" s="43"/>
      <c r="DF1009" s="43"/>
      <c r="DG1009" s="43"/>
      <c r="DH1009" s="43"/>
      <c r="DI1009" s="43"/>
      <c r="DJ1009" s="43"/>
      <c r="DK1009" s="43"/>
      <c r="DL1009" s="43"/>
      <c r="DM1009" s="43"/>
      <c r="DN1009" s="43"/>
      <c r="DO1009" s="43"/>
      <c r="DP1009" s="43"/>
      <c r="DQ1009" s="43"/>
      <c r="DR1009" s="43"/>
      <c r="DS1009" s="43"/>
      <c r="DT1009" s="43"/>
      <c r="DU1009" s="43"/>
      <c r="DV1009" s="43"/>
      <c r="DW1009" s="43"/>
      <c r="DX1009" s="43"/>
      <c r="DY1009" s="43"/>
      <c r="DZ1009" s="43"/>
      <c r="EA1009" s="43"/>
      <c r="EB1009" s="43"/>
      <c r="EC1009" s="43"/>
      <c r="ED1009" s="43"/>
      <c r="EE1009" s="43"/>
      <c r="EF1009" s="43"/>
      <c r="EG1009" s="43"/>
      <c r="EH1009" s="43"/>
      <c r="EI1009" s="43"/>
      <c r="EJ1009" s="43"/>
      <c r="EK1009" s="43"/>
      <c r="EL1009" s="43"/>
      <c r="EM1009" s="43"/>
      <c r="EN1009" s="43"/>
      <c r="EO1009" s="43"/>
      <c r="EP1009" s="43"/>
      <c r="EQ1009" s="43"/>
      <c r="ER1009" s="43"/>
      <c r="ES1009" s="43"/>
      <c r="ET1009" s="43"/>
      <c r="EU1009" s="43"/>
      <c r="EV1009" s="43"/>
      <c r="EW1009" s="43"/>
      <c r="EX1009" s="43"/>
      <c r="EY1009" s="43"/>
      <c r="EZ1009" s="43"/>
      <c r="FA1009" s="43"/>
      <c r="FB1009" s="43"/>
      <c r="FC1009" s="43"/>
      <c r="FD1009" s="43"/>
      <c r="FE1009" s="43"/>
      <c r="FF1009" s="43"/>
      <c r="FG1009" s="43"/>
      <c r="FH1009" s="43"/>
      <c r="FI1009" s="43"/>
      <c r="FJ1009" s="43"/>
      <c r="FK1009" s="43"/>
      <c r="FL1009" s="43"/>
      <c r="FM1009" s="43"/>
      <c r="FN1009" s="43"/>
      <c r="FO1009" s="43"/>
      <c r="FP1009" s="43"/>
      <c r="FQ1009" s="43"/>
      <c r="FR1009" s="43"/>
      <c r="FS1009" s="43"/>
      <c r="FT1009" s="43"/>
      <c r="FU1009" s="43"/>
      <c r="FV1009" s="43"/>
      <c r="FW1009" s="43"/>
      <c r="FX1009" s="21"/>
      <c r="FY1009" s="21"/>
      <c r="FZ1009" s="21"/>
      <c r="GA1009" s="21"/>
      <c r="GB1009" s="21"/>
      <c r="GC1009" s="21"/>
      <c r="GD1009" s="21"/>
      <c r="GE1009" s="21"/>
      <c r="GF1009" s="21"/>
      <c r="GG1009" s="21"/>
      <c r="GH1009" s="21"/>
      <c r="GI1009" s="21"/>
      <c r="GJ1009" s="21"/>
      <c r="GK1009" s="21"/>
      <c r="GL1009" s="21"/>
      <c r="GM1009" s="21"/>
      <c r="GN1009" s="21"/>
      <c r="GO1009" s="21"/>
      <c r="GP1009" s="21"/>
    </row>
    <row r="1010" spans="1:198" ht="13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37"/>
      <c r="L1010" s="7"/>
      <c r="M1010" s="7"/>
      <c r="N1010" s="7"/>
      <c r="O1010" s="7"/>
      <c r="P1010" s="7"/>
      <c r="Q1010" s="7"/>
      <c r="R1010" s="10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43"/>
      <c r="AM1010" s="43"/>
      <c r="AN1010" s="43"/>
      <c r="AO1010" s="43"/>
      <c r="AP1010" s="21"/>
      <c r="AQ1010" s="43"/>
      <c r="AR1010" s="43"/>
      <c r="AS1010" s="43"/>
      <c r="AT1010" s="43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19"/>
      <c r="CF1010" s="43"/>
      <c r="CG1010" s="43"/>
      <c r="CH1010" s="43"/>
      <c r="CI1010" s="43"/>
      <c r="CJ1010" s="43"/>
      <c r="CK1010" s="43"/>
      <c r="CL1010" s="43"/>
      <c r="CM1010" s="43"/>
      <c r="CN1010" s="43"/>
      <c r="CO1010" s="43"/>
      <c r="CP1010" s="43"/>
      <c r="CQ1010" s="43"/>
      <c r="CR1010" s="43"/>
      <c r="CS1010" s="43"/>
      <c r="CT1010" s="43"/>
      <c r="CU1010" s="43"/>
      <c r="CV1010" s="43"/>
      <c r="CW1010" s="43"/>
      <c r="CX1010" s="43"/>
      <c r="CY1010" s="43"/>
      <c r="CZ1010" s="43"/>
      <c r="DA1010" s="21"/>
      <c r="DB1010" s="43"/>
      <c r="DC1010" s="43"/>
      <c r="DD1010" s="43"/>
      <c r="DE1010" s="43"/>
      <c r="DF1010" s="43"/>
      <c r="DG1010" s="43"/>
      <c r="DH1010" s="43"/>
      <c r="DI1010" s="43"/>
      <c r="DJ1010" s="43"/>
      <c r="DK1010" s="43"/>
      <c r="DL1010" s="43"/>
      <c r="DM1010" s="43"/>
      <c r="DN1010" s="43"/>
      <c r="DO1010" s="43"/>
      <c r="DP1010" s="43"/>
      <c r="DQ1010" s="43"/>
      <c r="DR1010" s="43"/>
      <c r="DS1010" s="43"/>
      <c r="DT1010" s="43"/>
      <c r="DU1010" s="43"/>
      <c r="DV1010" s="43"/>
      <c r="DW1010" s="43"/>
      <c r="DX1010" s="43"/>
      <c r="DY1010" s="43"/>
      <c r="DZ1010" s="43"/>
      <c r="EA1010" s="43"/>
      <c r="EB1010" s="43"/>
      <c r="EC1010" s="43"/>
      <c r="ED1010" s="43"/>
      <c r="EE1010" s="43"/>
      <c r="EF1010" s="43"/>
      <c r="EG1010" s="43"/>
      <c r="EH1010" s="43"/>
      <c r="EI1010" s="43"/>
      <c r="EJ1010" s="43"/>
      <c r="EK1010" s="43"/>
      <c r="EL1010" s="43"/>
      <c r="EM1010" s="43"/>
      <c r="EN1010" s="43"/>
      <c r="EO1010" s="43"/>
      <c r="EP1010" s="43"/>
      <c r="EQ1010" s="43"/>
      <c r="ER1010" s="43"/>
      <c r="ES1010" s="43"/>
      <c r="ET1010" s="43"/>
      <c r="EU1010" s="43"/>
      <c r="EV1010" s="43"/>
      <c r="EW1010" s="43"/>
      <c r="EX1010" s="43"/>
      <c r="EY1010" s="43"/>
      <c r="EZ1010" s="43"/>
      <c r="FA1010" s="43"/>
      <c r="FB1010" s="43"/>
      <c r="FC1010" s="43"/>
      <c r="FD1010" s="43"/>
      <c r="FE1010" s="43"/>
      <c r="FF1010" s="43"/>
      <c r="FG1010" s="43"/>
      <c r="FH1010" s="43"/>
      <c r="FI1010" s="43"/>
      <c r="FJ1010" s="43"/>
      <c r="FK1010" s="43"/>
      <c r="FL1010" s="43"/>
      <c r="FM1010" s="43"/>
      <c r="FN1010" s="43"/>
      <c r="FO1010" s="43"/>
      <c r="FP1010" s="43"/>
      <c r="FQ1010" s="43"/>
      <c r="FR1010" s="43"/>
      <c r="FS1010" s="43"/>
      <c r="FT1010" s="43"/>
      <c r="FU1010" s="43"/>
      <c r="FV1010" s="43"/>
      <c r="FW1010" s="43"/>
      <c r="FX1010" s="21"/>
      <c r="FY1010" s="21"/>
      <c r="FZ1010" s="21"/>
      <c r="GA1010" s="21"/>
      <c r="GB1010" s="21"/>
      <c r="GC1010" s="21"/>
      <c r="GD1010" s="21"/>
      <c r="GE1010" s="21"/>
      <c r="GF1010" s="21"/>
      <c r="GG1010" s="21"/>
      <c r="GH1010" s="21"/>
      <c r="GI1010" s="21"/>
      <c r="GJ1010" s="21"/>
      <c r="GK1010" s="21"/>
      <c r="GL1010" s="21"/>
      <c r="GM1010" s="21"/>
      <c r="GN1010" s="21"/>
      <c r="GO1010" s="21"/>
      <c r="GP1010" s="21"/>
    </row>
  </sheetData>
  <mergeCells count="11">
    <mergeCell ref="BB1:BE1"/>
    <mergeCell ref="BG1:BQ1"/>
    <mergeCell ref="BS1:CD1"/>
    <mergeCell ref="CF1:GM1"/>
    <mergeCell ref="A1:N1"/>
    <mergeCell ref="S1:T1"/>
    <mergeCell ref="AA1:AG1"/>
    <mergeCell ref="AI1:AJ1"/>
    <mergeCell ref="AL1:AO1"/>
    <mergeCell ref="AQ1:AT1"/>
    <mergeCell ref="AV1:AZ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K1010"/>
  <sheetViews>
    <sheetView topLeftCell="BB24" workbookViewId="0">
      <selection sqref="A1:DH1"/>
    </sheetView>
  </sheetViews>
  <sheetFormatPr defaultColWidth="12.6640625" defaultRowHeight="15.75" customHeight="1"/>
  <cols>
    <col min="3" max="3" width="19.6640625" customWidth="1"/>
    <col min="5" max="5" width="8.77734375" customWidth="1"/>
    <col min="22" max="22" width="20.6640625" customWidth="1"/>
    <col min="25" max="25" width="12.33203125" customWidth="1"/>
    <col min="40" max="40" width="19.6640625" customWidth="1"/>
    <col min="42" max="42" width="26.21875" customWidth="1"/>
    <col min="58" max="58" width="27.21875" customWidth="1"/>
    <col min="60" max="60" width="17.6640625" customWidth="1"/>
    <col min="76" max="76" width="27" customWidth="1"/>
    <col min="78" max="78" width="20.109375" customWidth="1"/>
    <col min="79" max="79" width="19" customWidth="1"/>
    <col min="80" max="80" width="18.109375" customWidth="1"/>
    <col min="81" max="81" width="17.21875" customWidth="1"/>
    <col min="82" max="82" width="20.21875" customWidth="1"/>
    <col min="83" max="83" width="19.21875" customWidth="1"/>
    <col min="84" max="84" width="20" customWidth="1"/>
    <col min="85" max="85" width="18" customWidth="1"/>
    <col min="86" max="86" width="19.33203125" customWidth="1"/>
    <col min="87" max="88" width="18.88671875" customWidth="1"/>
    <col min="89" max="89" width="19.6640625" customWidth="1"/>
    <col min="90" max="90" width="19.33203125" customWidth="1"/>
    <col min="91" max="91" width="17.77734375" customWidth="1"/>
    <col min="92" max="92" width="16.88671875" customWidth="1"/>
    <col min="93" max="93" width="18.33203125" customWidth="1"/>
    <col min="94" max="94" width="21.88671875" customWidth="1"/>
    <col min="95" max="95" width="18.77734375" customWidth="1"/>
    <col min="96" max="96" width="21.6640625" customWidth="1"/>
    <col min="97" max="97" width="17.44140625" customWidth="1"/>
    <col min="98" max="100" width="19" customWidth="1"/>
    <col min="101" max="101" width="21.21875" customWidth="1"/>
    <col min="102" max="102" width="20.77734375" customWidth="1"/>
    <col min="103" max="103" width="17.6640625" customWidth="1"/>
    <col min="104" max="104" width="23" customWidth="1"/>
    <col min="105" max="105" width="21.44140625" customWidth="1"/>
    <col min="106" max="106" width="20.21875" customWidth="1"/>
    <col min="107" max="107" width="18.77734375" customWidth="1"/>
    <col min="108" max="108" width="16.21875" customWidth="1"/>
    <col min="109" max="109" width="17.33203125" customWidth="1"/>
    <col min="110" max="110" width="17.77734375" customWidth="1"/>
    <col min="111" max="111" width="16.109375" customWidth="1"/>
    <col min="112" max="115" width="19.6640625" customWidth="1"/>
  </cols>
  <sheetData>
    <row r="1" spans="1:115">
      <c r="A1" s="124" t="s">
        <v>16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  <c r="CB1" s="125"/>
      <c r="CC1" s="125"/>
      <c r="CD1" s="125"/>
      <c r="CE1" s="125"/>
      <c r="CF1" s="125"/>
      <c r="CG1" s="125"/>
      <c r="CH1" s="125"/>
      <c r="CI1" s="12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5"/>
      <c r="CV1" s="125"/>
      <c r="CW1" s="125"/>
      <c r="CX1" s="125"/>
      <c r="CY1" s="125"/>
      <c r="CZ1" s="125"/>
      <c r="DA1" s="125"/>
      <c r="DB1" s="125"/>
      <c r="DC1" s="125"/>
      <c r="DD1" s="125"/>
      <c r="DE1" s="125"/>
      <c r="DF1" s="125"/>
      <c r="DG1" s="125"/>
      <c r="DH1" s="125"/>
      <c r="DI1" s="5"/>
      <c r="DJ1" s="5"/>
      <c r="DK1" s="5"/>
    </row>
    <row r="2" spans="1:115">
      <c r="A2" s="14" t="s">
        <v>36</v>
      </c>
      <c r="B2" s="14" t="s">
        <v>40</v>
      </c>
      <c r="C2" s="14" t="s">
        <v>41</v>
      </c>
      <c r="D2" s="14" t="s">
        <v>43</v>
      </c>
      <c r="E2" s="14" t="s">
        <v>45</v>
      </c>
      <c r="F2" s="14" t="s">
        <v>46</v>
      </c>
      <c r="G2" s="14" t="s">
        <v>47</v>
      </c>
      <c r="H2" s="14" t="s">
        <v>49</v>
      </c>
      <c r="I2" s="14" t="s">
        <v>50</v>
      </c>
      <c r="J2" s="14" t="s">
        <v>51</v>
      </c>
      <c r="K2" s="14" t="s">
        <v>55</v>
      </c>
      <c r="L2" s="14" t="s">
        <v>57</v>
      </c>
      <c r="M2" s="14" t="s">
        <v>58</v>
      </c>
      <c r="N2" s="14" t="s">
        <v>59</v>
      </c>
      <c r="O2" s="14" t="s">
        <v>60</v>
      </c>
      <c r="P2" s="14" t="s">
        <v>62</v>
      </c>
      <c r="Q2" s="14" t="s">
        <v>63</v>
      </c>
      <c r="R2" s="14" t="s">
        <v>64</v>
      </c>
      <c r="S2" s="14" t="s">
        <v>65</v>
      </c>
      <c r="T2" s="14" t="s">
        <v>66</v>
      </c>
      <c r="U2" s="14" t="s">
        <v>67</v>
      </c>
      <c r="V2" s="14" t="s">
        <v>68</v>
      </c>
      <c r="W2" s="14" t="s">
        <v>69</v>
      </c>
      <c r="X2" s="14" t="s">
        <v>70</v>
      </c>
      <c r="Y2" s="14" t="s">
        <v>71</v>
      </c>
      <c r="Z2" s="14" t="s">
        <v>72</v>
      </c>
      <c r="AA2" s="14" t="s">
        <v>73</v>
      </c>
      <c r="AB2" s="14" t="s">
        <v>74</v>
      </c>
      <c r="AC2" s="14" t="s">
        <v>75</v>
      </c>
      <c r="AD2" s="14" t="s">
        <v>76</v>
      </c>
      <c r="AE2" s="14" t="s">
        <v>77</v>
      </c>
      <c r="AF2" s="14" t="s">
        <v>78</v>
      </c>
      <c r="AG2" s="14" t="s">
        <v>79</v>
      </c>
      <c r="AH2" s="14" t="s">
        <v>80</v>
      </c>
      <c r="AI2" s="14" t="s">
        <v>81</v>
      </c>
      <c r="AJ2" s="14" t="s">
        <v>82</v>
      </c>
      <c r="AK2" s="14" t="s">
        <v>83</v>
      </c>
      <c r="AL2" s="14" t="s">
        <v>84</v>
      </c>
      <c r="AM2" s="14" t="s">
        <v>85</v>
      </c>
      <c r="AN2" s="14" t="s">
        <v>86</v>
      </c>
      <c r="AO2" s="14" t="s">
        <v>87</v>
      </c>
      <c r="AP2" s="14" t="s">
        <v>88</v>
      </c>
      <c r="AQ2" s="14" t="s">
        <v>89</v>
      </c>
      <c r="AR2" s="14" t="s">
        <v>90</v>
      </c>
      <c r="AS2" s="14" t="s">
        <v>50</v>
      </c>
      <c r="AT2" s="14" t="s">
        <v>51</v>
      </c>
      <c r="AU2" s="14" t="s">
        <v>91</v>
      </c>
      <c r="AV2" s="14" t="s">
        <v>92</v>
      </c>
      <c r="AW2" s="14" t="s">
        <v>93</v>
      </c>
      <c r="AX2" s="14" t="s">
        <v>59</v>
      </c>
      <c r="AY2" s="14" t="s">
        <v>60</v>
      </c>
      <c r="AZ2" s="14" t="s">
        <v>62</v>
      </c>
      <c r="BA2" s="14" t="s">
        <v>63</v>
      </c>
      <c r="BB2" s="14" t="s">
        <v>64</v>
      </c>
      <c r="BC2" s="14" t="s">
        <v>65</v>
      </c>
      <c r="BD2" s="14" t="s">
        <v>66</v>
      </c>
      <c r="BE2" s="14" t="s">
        <v>67</v>
      </c>
      <c r="BF2" s="14" t="s">
        <v>100</v>
      </c>
      <c r="BG2" s="14" t="s">
        <v>102</v>
      </c>
      <c r="BH2" s="14" t="s">
        <v>88</v>
      </c>
      <c r="BI2" s="14" t="s">
        <v>89</v>
      </c>
      <c r="BJ2" s="14" t="s">
        <v>90</v>
      </c>
      <c r="BK2" s="14" t="s">
        <v>50</v>
      </c>
      <c r="BL2" s="14" t="s">
        <v>51</v>
      </c>
      <c r="BM2" s="14" t="s">
        <v>91</v>
      </c>
      <c r="BN2" s="14" t="s">
        <v>57</v>
      </c>
      <c r="BO2" s="14" t="s">
        <v>58</v>
      </c>
      <c r="BP2" s="14" t="s">
        <v>59</v>
      </c>
      <c r="BQ2" s="14" t="s">
        <v>60</v>
      </c>
      <c r="BR2" s="14" t="s">
        <v>62</v>
      </c>
      <c r="BS2" s="14" t="s">
        <v>63</v>
      </c>
      <c r="BT2" s="14" t="s">
        <v>64</v>
      </c>
      <c r="BU2" s="14" t="s">
        <v>65</v>
      </c>
      <c r="BV2" s="14" t="s">
        <v>66</v>
      </c>
      <c r="BW2" s="14" t="s">
        <v>67</v>
      </c>
      <c r="BX2" s="14" t="s">
        <v>115</v>
      </c>
      <c r="BY2" s="14" t="s">
        <v>116</v>
      </c>
      <c r="BZ2" s="14" t="s">
        <v>118</v>
      </c>
      <c r="CA2" s="14" t="s">
        <v>120</v>
      </c>
      <c r="CB2" s="14" t="s">
        <v>122</v>
      </c>
      <c r="CC2" s="14" t="s">
        <v>123</v>
      </c>
      <c r="CD2" s="14" t="s">
        <v>125</v>
      </c>
      <c r="CE2" s="14" t="s">
        <v>126</v>
      </c>
      <c r="CF2" s="14" t="s">
        <v>127</v>
      </c>
      <c r="CG2" s="14" t="s">
        <v>129</v>
      </c>
      <c r="CH2" s="14" t="s">
        <v>131</v>
      </c>
      <c r="CI2" s="14" t="s">
        <v>133</v>
      </c>
      <c r="CJ2" s="14" t="s">
        <v>134</v>
      </c>
      <c r="CK2" s="14" t="s">
        <v>136</v>
      </c>
      <c r="CL2" s="14" t="s">
        <v>137</v>
      </c>
      <c r="CM2" s="14" t="s">
        <v>139</v>
      </c>
      <c r="CN2" s="14" t="s">
        <v>141</v>
      </c>
      <c r="CO2" s="14" t="s">
        <v>142</v>
      </c>
      <c r="CP2" s="14" t="s">
        <v>144</v>
      </c>
      <c r="CQ2" s="14" t="s">
        <v>41</v>
      </c>
      <c r="CR2" s="14" t="s">
        <v>145</v>
      </c>
      <c r="CS2" s="14" t="s">
        <v>146</v>
      </c>
      <c r="CT2" s="14" t="s">
        <v>147</v>
      </c>
      <c r="CU2" s="14" t="s">
        <v>149</v>
      </c>
      <c r="CV2" s="14" t="s">
        <v>150</v>
      </c>
      <c r="CW2" s="14" t="s">
        <v>152</v>
      </c>
      <c r="CX2" s="14" t="s">
        <v>153</v>
      </c>
      <c r="CY2" s="14" t="s">
        <v>154</v>
      </c>
      <c r="CZ2" s="14" t="s">
        <v>156</v>
      </c>
      <c r="DA2" s="14" t="s">
        <v>158</v>
      </c>
      <c r="DB2" s="14" t="s">
        <v>160</v>
      </c>
      <c r="DC2" s="14" t="s">
        <v>161</v>
      </c>
      <c r="DD2" s="14" t="s">
        <v>162</v>
      </c>
      <c r="DE2" s="14" t="s">
        <v>164</v>
      </c>
      <c r="DF2" s="14" t="s">
        <v>166</v>
      </c>
      <c r="DG2" s="14" t="s">
        <v>168</v>
      </c>
      <c r="DH2" s="14" t="s">
        <v>170</v>
      </c>
      <c r="DI2" s="14"/>
      <c r="DJ2" s="14"/>
      <c r="DK2" s="14"/>
    </row>
    <row r="3" spans="1:115">
      <c r="A3" s="25">
        <v>528.60581999999999</v>
      </c>
      <c r="B3" s="25">
        <v>10.546999999999999</v>
      </c>
      <c r="C3" s="25">
        <f t="shared" ref="C3:C28" si="0">(B3/A3)</f>
        <v>1.995248557800593E-2</v>
      </c>
      <c r="D3" s="26">
        <v>0.01</v>
      </c>
      <c r="E3" s="25">
        <v>1</v>
      </c>
      <c r="F3" s="25">
        <f t="shared" ref="F3:F52" si="1">$B$27/(1+$D$3)^E3</f>
        <v>4.8900990099009931</v>
      </c>
      <c r="G3" s="25">
        <f t="shared" ref="G3:G52" si="2">$B$27/(1+$D$4)^E3</f>
        <v>4.8421568627451004</v>
      </c>
      <c r="H3" s="25">
        <f t="shared" ref="H3:H52" si="3">$B$27/(1+$D$5)^E3</f>
        <v>4.7951456310679639</v>
      </c>
      <c r="I3" s="25">
        <f t="shared" ref="I3:I52" si="4">$B$27/(1+$D$6)^E3</f>
        <v>4.7549821892750579</v>
      </c>
      <c r="J3" s="25">
        <f t="shared" ref="J3:J52" si="5">$B$27/(1+$D$7)^E3</f>
        <v>4.749038461538464</v>
      </c>
      <c r="K3" s="28">
        <f t="shared" ref="K3:K52" si="6">$B$27/(1+$D$8)^E3</f>
        <v>4.7038095238095261</v>
      </c>
      <c r="L3" s="28">
        <f t="shared" ref="L3:L52" si="7">$B$27/(1+$D$9)^E3</f>
        <v>4.6594339622641536</v>
      </c>
      <c r="M3" s="28">
        <f t="shared" ref="M3:M52" si="8">$B$27/(1+$D$10)^E3</f>
        <v>4.6323391483774179</v>
      </c>
      <c r="N3" s="28">
        <f t="shared" ref="N3:N52" si="9">$B$27/(1+$D$11)^E3</f>
        <v>4.5731481481481504</v>
      </c>
      <c r="O3" s="28">
        <f t="shared" ref="O3:O52" si="10">$B$27/(1+$D$12)^E3</f>
        <v>4.5311926605504604</v>
      </c>
      <c r="P3" s="28">
        <f t="shared" ref="P3:P52" si="11">$B$27/(1+$D$13)^E3</f>
        <v>4.490000000000002</v>
      </c>
      <c r="Q3" s="28">
        <f t="shared" ref="Q3:Q52" si="12">$B$27/(1+$D$14)^E3</f>
        <v>4.4495495495495518</v>
      </c>
      <c r="R3" s="28">
        <f t="shared" ref="R3:R52" si="13">$B$27/(1+$D$15)^E3</f>
        <v>4.4098214285714308</v>
      </c>
      <c r="S3" s="28">
        <f t="shared" ref="S3:S52" si="14">$B$27/(1+$D$16)^E3</f>
        <v>4.3707964601769937</v>
      </c>
      <c r="T3" s="28">
        <f t="shared" ref="T3:T52" si="15">$B$27/(1+$D$17)^E3</f>
        <v>4.332456140350879</v>
      </c>
      <c r="U3" s="28">
        <f t="shared" ref="U3:U52" si="16">$B$27/(1+$D$18)^E3</f>
        <v>4.2947826086956553</v>
      </c>
      <c r="V3" s="28">
        <f>SUM(F3:F52)</f>
        <v>193.58962448612778</v>
      </c>
      <c r="W3" s="25">
        <f>AVERAGE(B25:B27)</f>
        <v>35.285000000000004</v>
      </c>
      <c r="X3" s="25">
        <f t="shared" ref="X3:X52" si="17">$W$3/(1+$D$3)^E3</f>
        <v>34.93564356435644</v>
      </c>
      <c r="Y3" s="25">
        <f t="shared" ref="Y3:Y52" si="18">$W$3/(1+$D$4)^E3</f>
        <v>34.593137254901961</v>
      </c>
      <c r="Z3" s="25">
        <f t="shared" ref="Z3:Z52" si="19">$W$3/(1+$D$5)^E3</f>
        <v>34.257281553398059</v>
      </c>
      <c r="AA3" s="25">
        <f t="shared" ref="AA3:AA52" si="20">$W$3/(1+$D$6)^E3</f>
        <v>33.970347549821895</v>
      </c>
      <c r="AB3" s="25">
        <f t="shared" ref="AB3:AB52" si="21">$W$3/(1+$D$7)^E3</f>
        <v>33.92788461538462</v>
      </c>
      <c r="AC3" s="28">
        <f t="shared" ref="AC3:AC52" si="22">$W$3/(1+$D$8)^E3</f>
        <v>33.604761904761908</v>
      </c>
      <c r="AD3" s="28">
        <f t="shared" ref="AD3:AD52" si="23">$W$3/(1+$D$9)^E3</f>
        <v>33.287735849056602</v>
      </c>
      <c r="AE3" s="28">
        <f t="shared" ref="AE3:AE52" si="24">$W$3/(1+$D$10)^E3</f>
        <v>33.094166197711502</v>
      </c>
      <c r="AF3" s="28">
        <f t="shared" ref="AF3:AF52" si="25">$W$3/(1+$D$11)^E3</f>
        <v>32.671296296296298</v>
      </c>
      <c r="AG3" s="28">
        <f t="shared" ref="AG3:AG52" si="26">$W$3/(1+$D$12)^E3</f>
        <v>32.371559633027523</v>
      </c>
      <c r="AH3" s="28">
        <f t="shared" ref="AH3:AH52" si="27">$W$3/(1+$D$13)^E3</f>
        <v>32.077272727272728</v>
      </c>
      <c r="AI3" s="28">
        <f t="shared" ref="AI3:AI52" si="28">$W$3/(1+$D$14)^E3</f>
        <v>31.788288288288289</v>
      </c>
      <c r="AJ3" s="28">
        <f t="shared" ref="AJ3:AJ52" si="29">$W$3/(1+$D$15)^E3</f>
        <v>31.504464285714285</v>
      </c>
      <c r="AK3" s="28">
        <f t="shared" ref="AK3:AK52" si="30">$W$3/(1+$D$16)^E3</f>
        <v>31.225663716814164</v>
      </c>
      <c r="AL3" s="28">
        <f t="shared" ref="AL3:AL52" si="31">$W$3/(1+$D$17)^E3</f>
        <v>30.951754385964911</v>
      </c>
      <c r="AM3" s="28">
        <f t="shared" ref="AM3:AM52" si="32">$W$3/(1+$D$18)^E3</f>
        <v>30.682608695652178</v>
      </c>
      <c r="AN3" s="28">
        <f>SUM(X3:X52)</f>
        <v>1383.0350070850409</v>
      </c>
      <c r="AO3" s="25">
        <f>AVERAGE(B23:B27)</f>
        <v>39.1554</v>
      </c>
      <c r="AP3" s="25">
        <f t="shared" ref="AP3:AP52" si="33">$AO$3/(1+$D$3)^E3</f>
        <v>38.767722772277224</v>
      </c>
      <c r="AQ3" s="25">
        <f t="shared" ref="AQ3:AQ52" si="34">$AO$3/(1+$D$4)^E3</f>
        <v>38.387647058823532</v>
      </c>
      <c r="AR3" s="25">
        <f t="shared" ref="AR3:AR52" si="35">$AO$3/(1+$D$5)^E3</f>
        <v>38.014951456310676</v>
      </c>
      <c r="AS3" s="25">
        <f t="shared" ref="AS3:AS52" si="36">$AO$3/(1+$D$6)^E3</f>
        <v>37.696543756618851</v>
      </c>
      <c r="AT3" s="25">
        <f t="shared" ref="AT3:AT52" si="37">$AO$3/(1+$D$7)^E3</f>
        <v>37.649423076923078</v>
      </c>
      <c r="AU3" s="28">
        <f t="shared" ref="AU3:AU52" si="38">$AO$3/(1+$D$8)^E3</f>
        <v>37.290857142857142</v>
      </c>
      <c r="AV3" s="28">
        <f t="shared" ref="AV3:AV52" si="39">$AO$3/(1+$D$9)^E3</f>
        <v>36.939056603773587</v>
      </c>
      <c r="AW3" s="28">
        <f t="shared" ref="AW3:AW52" si="40">$AO$3/(1+$D$10)^E3</f>
        <v>36.724254361283059</v>
      </c>
      <c r="AX3" s="28">
        <f t="shared" ref="AX3:AX52" si="41">$AO$3/(1+$D$11)^E3</f>
        <v>36.254999999999995</v>
      </c>
      <c r="AY3" s="28">
        <f t="shared" ref="AY3:AY52" si="42">$AO$3/(1+$D$12)^E3</f>
        <v>35.922385321100919</v>
      </c>
      <c r="AZ3" s="28">
        <f t="shared" ref="AZ3:AZ52" si="43">$AO$3/(1+$D$13)^E3</f>
        <v>35.595818181818181</v>
      </c>
      <c r="BA3" s="28">
        <f t="shared" ref="BA3:BA52" si="44">$AO$3/(1+$D$14)^E3</f>
        <v>35.27513513513513</v>
      </c>
      <c r="BB3" s="28">
        <f t="shared" ref="BB3:BB52" si="45">$AO$3/(1+$D$15)^E3</f>
        <v>34.960178571428571</v>
      </c>
      <c r="BC3" s="28">
        <f t="shared" ref="BC3:BC52" si="46">$AO$3/(1+$D$16)^E3</f>
        <v>34.650796460176991</v>
      </c>
      <c r="BD3" s="28">
        <f t="shared" ref="BD3:BD52" si="47">$AO$3/(1+$D$17)^E3</f>
        <v>34.346842105263157</v>
      </c>
      <c r="BE3" s="28">
        <f t="shared" ref="BE3:BE52" si="48">$AO$3/(1+$D$18)^E3</f>
        <v>34.048173913043485</v>
      </c>
      <c r="BF3" s="28">
        <f>SUM(AP3:AP52)</f>
        <v>1534.73966037743</v>
      </c>
      <c r="BG3" s="28">
        <f>AVERAGE(B18:B27)</f>
        <v>31.203699999999998</v>
      </c>
      <c r="BH3" s="28">
        <f t="shared" ref="BH3:BH52" si="49">$BG$3/(1+$D$3)^E3</f>
        <v>30.894752475247522</v>
      </c>
      <c r="BI3" s="28">
        <f t="shared" ref="BI3:BI52" si="50">$BG$3/(1+$D$4)^E3</f>
        <v>30.591862745098037</v>
      </c>
      <c r="BJ3" s="28">
        <f t="shared" ref="BJ3:BJ52" si="51">$BG$3/(1+$D$5)^E3</f>
        <v>30.294854368932036</v>
      </c>
      <c r="BK3" s="28">
        <f t="shared" ref="BK3:BK52" si="52">$BG$3/(1+$D$6)^E3</f>
        <v>30.04110907865601</v>
      </c>
      <c r="BL3" s="28">
        <f t="shared" ref="BL3:BL52" si="53">$BG$3/(1+$D$7)^E3</f>
        <v>30.003557692307687</v>
      </c>
      <c r="BM3" s="28">
        <f t="shared" ref="BM3:BM52" si="54">$BG$3/(1+$D$8)^E3</f>
        <v>29.717809523809521</v>
      </c>
      <c r="BN3" s="28">
        <f t="shared" ref="BN3:BN52" si="55">$BG$3/(1+$D$9)^E3</f>
        <v>29.437452830188676</v>
      </c>
      <c r="BO3" s="28">
        <f t="shared" ref="BO3:BO52" si="56">$BG$3/(1+$D$10)^E3</f>
        <v>29.26627274432564</v>
      </c>
      <c r="BP3" s="28">
        <f t="shared" ref="BP3:BP52" si="57">$BG$3/(1+$D$11)^E3</f>
        <v>28.89231481481481</v>
      </c>
      <c r="BQ3" s="28">
        <f t="shared" ref="BQ3:BQ52" si="58">$BG$3/(1+$D$12)^E3</f>
        <v>28.627247706422015</v>
      </c>
      <c r="BR3" s="28">
        <f t="shared" ref="BR3:BR52" si="59">$BG$3/(1+$D$13)^E3</f>
        <v>28.366999999999997</v>
      </c>
      <c r="BS3" s="28">
        <f t="shared" ref="BS3:BS52" si="60">$BG$3/(1+$D$14)^E3</f>
        <v>28.111441441441436</v>
      </c>
      <c r="BT3" s="28">
        <f t="shared" ref="BT3:BT52" si="61">$BG$3/(1+$D$15)^E3</f>
        <v>27.860446428571425</v>
      </c>
      <c r="BU3" s="28">
        <f t="shared" ref="BU3:BU52" si="62">$BG$3/(1+$D$16)^E3</f>
        <v>27.613893805309736</v>
      </c>
      <c r="BV3" s="28">
        <f t="shared" ref="BV3:BV52" si="63">$BG$3/(1+$D$17)^E3</f>
        <v>27.371666666666663</v>
      </c>
      <c r="BW3" s="28">
        <f t="shared" ref="BW3:BW52" si="64">$BG$3/(1+$D$18)^E3</f>
        <v>27.133652173913045</v>
      </c>
      <c r="BX3" s="28">
        <f>SUM(BH3:BH52)</f>
        <v>1223.0638926053421</v>
      </c>
      <c r="BY3" s="25">
        <f>AVERAGE(B3:B27)</f>
        <v>22.119959999999995</v>
      </c>
      <c r="BZ3" s="25">
        <f t="shared" ref="BZ3:BZ52" si="65">$BY$3/(1+$D$3)^E3</f>
        <v>21.9009504950495</v>
      </c>
      <c r="CA3" s="25">
        <f t="shared" ref="CA3:CA52" si="66">$BY$3/(1+$D$4)^E3</f>
        <v>21.686235294117644</v>
      </c>
      <c r="CB3" s="25">
        <f t="shared" ref="CB3:CB52" si="67">$BY$3/(1+$D$5)^E3</f>
        <v>21.475689320388344</v>
      </c>
      <c r="CC3" s="25">
        <f t="shared" ref="CC3:CC52" si="68">$BY$3/(1+$D$6)^E3</f>
        <v>21.295812072783285</v>
      </c>
      <c r="CD3" s="25">
        <f t="shared" ref="CD3:CD52" si="69">$BY$3/(1+$D$7)^E3</f>
        <v>21.269192307692304</v>
      </c>
      <c r="CE3" s="25">
        <f t="shared" ref="CE3:CE52" si="70">$BY$3/(1+$D$8)^E3</f>
        <v>21.066628571428566</v>
      </c>
      <c r="CF3" s="25">
        <f t="shared" ref="CF3:CF52" si="71">$BY$3/(1+$D$9)^E3</f>
        <v>20.867886792452826</v>
      </c>
      <c r="CG3" s="25">
        <f t="shared" ref="CG3:CG52" si="72">$BY$3/(1+$D$10)^E3</f>
        <v>20.746539110860997</v>
      </c>
      <c r="CH3" s="25">
        <f t="shared" ref="CH3:CH52" si="73">$BY$3/(1+$D$11)^E3</f>
        <v>20.481444444444438</v>
      </c>
      <c r="CI3" s="25">
        <f t="shared" ref="CI3:CI52" si="74">$BY$3/(1+$D$12)^E3</f>
        <v>20.293541284403663</v>
      </c>
      <c r="CJ3" s="25">
        <f t="shared" ref="CJ3:CJ52" si="75">$BY$3/(1+$D$13)^E3</f>
        <v>20.109054545454541</v>
      </c>
      <c r="CK3" s="25">
        <f t="shared" ref="CK3:CK52" si="76">$BY$3/(1+$D$14)^E3</f>
        <v>19.927891891891885</v>
      </c>
      <c r="CL3" s="25">
        <f t="shared" ref="CL3:CL52" si="77">$BY$3/(1+$D$15)^E3</f>
        <v>19.749964285714281</v>
      </c>
      <c r="CM3" s="25">
        <f t="shared" ref="CM3:CM52" si="78">$BY$3/(1+$D$16)^E3</f>
        <v>19.575185840707963</v>
      </c>
      <c r="CN3" s="25">
        <f t="shared" ref="CN3:CN52" si="79">$BY$3/(1+$D$17)^E3</f>
        <v>19.403473684210521</v>
      </c>
      <c r="CO3" s="25">
        <f t="shared" ref="CO3:CO52" si="80">$BY$3/(1+$D$18)^E3</f>
        <v>19.234747826086956</v>
      </c>
      <c r="CP3" s="28">
        <f>SUM(BZ3:BZ52)</f>
        <v>867.0165519433416</v>
      </c>
      <c r="CQ3" s="25">
        <f>SUM(C3:C27)</f>
        <v>1.0173215592260332</v>
      </c>
      <c r="CR3" s="25">
        <f t="shared" ref="CR3:CR52" si="81">$CQ$3/(1+$D$3)^E3</f>
        <v>1.0072490685406268</v>
      </c>
      <c r="CS3" s="25">
        <f t="shared" ref="CS3:CS52" si="82">$CQ$3/(1+$D$4)^E3</f>
        <v>0.99737407767258157</v>
      </c>
      <c r="CT3" s="25">
        <f t="shared" ref="CT3:CT52" si="83">$CQ$3/(1+$D$5)^E3</f>
        <v>0.98769083420003223</v>
      </c>
      <c r="CU3" s="25">
        <f t="shared" ref="CU3:CU52" si="84">$CQ$3/(1+$D$6)^E3</f>
        <v>0.97941807954754334</v>
      </c>
      <c r="CV3" s="25">
        <f t="shared" ref="CV3:CV52" si="85">$CQ$3/(1+$D$7)^E3</f>
        <v>0.97819380694810876</v>
      </c>
      <c r="CW3" s="25">
        <f t="shared" ref="CW3:CW52" si="86">$CQ$3/(1+$D$8)^E3</f>
        <v>0.96887767545336489</v>
      </c>
      <c r="CX3" s="25">
        <f t="shared" ref="CX3:CX52" si="87">$CQ$3/(1+$D$9)^E3</f>
        <v>0.95973732002455958</v>
      </c>
      <c r="CY3" s="25">
        <f t="shared" ref="CY3:CY52" si="88">$CQ$3/(1+$D$10)^E3</f>
        <v>0.95415640520168177</v>
      </c>
      <c r="CZ3" s="25">
        <f t="shared" ref="CZ3:CZ52" si="89">$CQ$3/(1+$D$11)^E3</f>
        <v>0.94196440669077142</v>
      </c>
      <c r="DA3" s="25">
        <f t="shared" ref="DA3:DA52" si="90">$CQ$3/(1+$D$12)^E3</f>
        <v>0.93332253140003041</v>
      </c>
      <c r="DB3" s="25">
        <f t="shared" ref="DB3:DB52" si="91">$CQ$3/(1+$D$13)^E3</f>
        <v>0.9248377811145756</v>
      </c>
      <c r="DC3" s="25">
        <f t="shared" ref="DC3:DC52" si="92">$CQ$3/(1+$D$14)^E3</f>
        <v>0.91650590921264241</v>
      </c>
      <c r="DD3" s="25">
        <f t="shared" ref="DD3:DD52" si="93">$CQ$3/(1+$D$15)^E3</f>
        <v>0.90832282073752957</v>
      </c>
      <c r="DE3" s="25">
        <f t="shared" ref="DE3:DE52" si="94">$CQ$3/(1+$D$16)^E3</f>
        <v>0.90028456568675508</v>
      </c>
      <c r="DF3" s="25">
        <f t="shared" ref="DF3:DF52" si="95">$CQ$3/(1+$D$17)^E3</f>
        <v>0.89238733265441494</v>
      </c>
      <c r="DG3" s="25">
        <f t="shared" ref="DG3:DG52" si="96">$CQ$3/(1+$D$18)^E3</f>
        <v>0.8846274428052463</v>
      </c>
      <c r="DH3" s="53">
        <f>SUM(CR3:CR52)</f>
        <v>39.875055402350611</v>
      </c>
      <c r="DI3" s="28"/>
      <c r="DJ3" s="28"/>
      <c r="DK3" s="28"/>
    </row>
    <row r="4" spans="1:115">
      <c r="A4" s="25">
        <v>560.14200000000005</v>
      </c>
      <c r="B4" s="25">
        <v>12.318999999999999</v>
      </c>
      <c r="C4" s="25">
        <f t="shared" si="0"/>
        <v>2.1992637581184766E-2</v>
      </c>
      <c r="D4" s="26">
        <v>0.02</v>
      </c>
      <c r="E4" s="25">
        <v>2</v>
      </c>
      <c r="F4" s="25">
        <f t="shared" si="1"/>
        <v>4.8416821880207852</v>
      </c>
      <c r="G4" s="25">
        <f t="shared" si="2"/>
        <v>4.7472126105344126</v>
      </c>
      <c r="H4" s="25">
        <f t="shared" si="3"/>
        <v>4.6554811952116157</v>
      </c>
      <c r="I4" s="25">
        <f t="shared" si="4"/>
        <v>4.5778205345865581</v>
      </c>
      <c r="J4" s="25">
        <f t="shared" si="5"/>
        <v>4.5663831360946769</v>
      </c>
      <c r="K4" s="28">
        <f t="shared" si="6"/>
        <v>4.4798185941043105</v>
      </c>
      <c r="L4" s="28">
        <f t="shared" si="7"/>
        <v>4.3956924172303333</v>
      </c>
      <c r="M4" s="28">
        <f t="shared" si="8"/>
        <v>4.3447187660639814</v>
      </c>
      <c r="N4" s="28">
        <f t="shared" si="9"/>
        <v>4.2343964334705095</v>
      </c>
      <c r="O4" s="28">
        <f t="shared" si="10"/>
        <v>4.1570574867435415</v>
      </c>
      <c r="P4" s="28">
        <f t="shared" si="11"/>
        <v>4.0818181818181838</v>
      </c>
      <c r="Q4" s="28">
        <f t="shared" si="12"/>
        <v>4.0086031977923886</v>
      </c>
      <c r="R4" s="28">
        <f t="shared" si="13"/>
        <v>3.9373405612244916</v>
      </c>
      <c r="S4" s="28">
        <f t="shared" si="14"/>
        <v>3.867961469183181</v>
      </c>
      <c r="T4" s="28">
        <f t="shared" si="15"/>
        <v>3.8004001231148057</v>
      </c>
      <c r="U4" s="28">
        <f t="shared" si="16"/>
        <v>3.7345935727788304</v>
      </c>
      <c r="V4" s="28">
        <f>SUM(G3:G52)</f>
        <v>155.20118950874692</v>
      </c>
      <c r="W4" s="25">
        <f>AVERAGE(B23:B27)</f>
        <v>39.1554</v>
      </c>
      <c r="X4" s="25">
        <f t="shared" si="17"/>
        <v>34.589746103323208</v>
      </c>
      <c r="Y4" s="25">
        <f t="shared" si="18"/>
        <v>33.914840445982321</v>
      </c>
      <c r="Z4" s="25">
        <f t="shared" si="19"/>
        <v>33.259496653784531</v>
      </c>
      <c r="AA4" s="25">
        <f t="shared" si="20"/>
        <v>32.704676566690956</v>
      </c>
      <c r="AB4" s="25">
        <f t="shared" si="21"/>
        <v>32.622965976331358</v>
      </c>
      <c r="AC4" s="28">
        <f t="shared" si="22"/>
        <v>32.004535147392289</v>
      </c>
      <c r="AD4" s="28">
        <f t="shared" si="23"/>
        <v>31.403524385902454</v>
      </c>
      <c r="AE4" s="28">
        <f t="shared" si="24"/>
        <v>31.039360530586659</v>
      </c>
      <c r="AF4" s="28">
        <f t="shared" si="25"/>
        <v>30.251200274348424</v>
      </c>
      <c r="AG4" s="28">
        <f t="shared" si="26"/>
        <v>29.698678562410571</v>
      </c>
      <c r="AH4" s="28">
        <f t="shared" si="27"/>
        <v>29.161157024793386</v>
      </c>
      <c r="AI4" s="28">
        <f t="shared" si="28"/>
        <v>28.638097557016476</v>
      </c>
      <c r="AJ4" s="28">
        <f t="shared" si="29"/>
        <v>28.128985969387752</v>
      </c>
      <c r="AK4" s="28">
        <f t="shared" si="30"/>
        <v>27.633330722844399</v>
      </c>
      <c r="AL4" s="28">
        <f t="shared" si="31"/>
        <v>27.15066174207448</v>
      </c>
      <c r="AM4" s="28">
        <f t="shared" si="32"/>
        <v>26.680529300567116</v>
      </c>
      <c r="AN4" s="28">
        <f>SUM(Y3:Y52)</f>
        <v>1108.7819339575076</v>
      </c>
      <c r="AO4" s="28">
        <f>AVERAGE(B18:B27)</f>
        <v>31.203699999999998</v>
      </c>
      <c r="AP4" s="25">
        <f t="shared" si="33"/>
        <v>38.383883932947754</v>
      </c>
      <c r="AQ4" s="25">
        <f t="shared" si="34"/>
        <v>37.634948096885815</v>
      </c>
      <c r="AR4" s="25">
        <f t="shared" si="35"/>
        <v>36.90771986049581</v>
      </c>
      <c r="AS4" s="25">
        <f t="shared" si="36"/>
        <v>36.292041741233128</v>
      </c>
      <c r="AT4" s="25">
        <f t="shared" si="37"/>
        <v>36.201368343195263</v>
      </c>
      <c r="AU4" s="28">
        <f t="shared" si="38"/>
        <v>35.515102040816323</v>
      </c>
      <c r="AV4" s="28">
        <f t="shared" si="39"/>
        <v>34.848166607333567</v>
      </c>
      <c r="AW4" s="28">
        <f t="shared" si="40"/>
        <v>34.444057738963664</v>
      </c>
      <c r="AX4" s="28">
        <f t="shared" si="41"/>
        <v>33.569444444444443</v>
      </c>
      <c r="AY4" s="28">
        <f t="shared" si="42"/>
        <v>32.956316808349463</v>
      </c>
      <c r="AZ4" s="28">
        <f t="shared" si="43"/>
        <v>32.359834710743797</v>
      </c>
      <c r="BA4" s="28">
        <f t="shared" si="44"/>
        <v>31.779401022644262</v>
      </c>
      <c r="BB4" s="28">
        <f t="shared" si="45"/>
        <v>31.21444515306122</v>
      </c>
      <c r="BC4" s="28">
        <f t="shared" si="46"/>
        <v>30.664421646174336</v>
      </c>
      <c r="BD4" s="28">
        <f t="shared" si="47"/>
        <v>30.12880886426592</v>
      </c>
      <c r="BE4" s="28">
        <f t="shared" si="48"/>
        <v>29.607107750472593</v>
      </c>
      <c r="BF4" s="28">
        <f>SUM(AQ3:AQ52)</f>
        <v>1230.4038582082981</v>
      </c>
      <c r="BG4" s="25">
        <f>AVERAGE(B3:B27)</f>
        <v>22.119959999999995</v>
      </c>
      <c r="BH4" s="28">
        <f t="shared" si="49"/>
        <v>30.588863836878733</v>
      </c>
      <c r="BI4" s="28">
        <f t="shared" si="50"/>
        <v>29.992022299115725</v>
      </c>
      <c r="BJ4" s="28">
        <f t="shared" si="51"/>
        <v>29.41247996983693</v>
      </c>
      <c r="BK4" s="28">
        <f t="shared" si="52"/>
        <v>28.921834099023791</v>
      </c>
      <c r="BL4" s="28">
        <f t="shared" si="53"/>
        <v>28.849574704142007</v>
      </c>
      <c r="BM4" s="28">
        <f t="shared" si="54"/>
        <v>28.302675736961447</v>
      </c>
      <c r="BN4" s="28">
        <f t="shared" si="55"/>
        <v>27.771181915272333</v>
      </c>
      <c r="BO4" s="28">
        <f t="shared" si="56"/>
        <v>27.449139696422467</v>
      </c>
      <c r="BP4" s="28">
        <f t="shared" si="57"/>
        <v>26.752143347050751</v>
      </c>
      <c r="BQ4" s="28">
        <f t="shared" si="58"/>
        <v>26.263530005891756</v>
      </c>
      <c r="BR4" s="28">
        <f t="shared" si="59"/>
        <v>25.788181818181812</v>
      </c>
      <c r="BS4" s="28">
        <f t="shared" si="60"/>
        <v>25.325622920217508</v>
      </c>
      <c r="BT4" s="28">
        <f t="shared" si="61"/>
        <v>24.875398596938769</v>
      </c>
      <c r="BU4" s="28">
        <f t="shared" si="62"/>
        <v>24.437074163990918</v>
      </c>
      <c r="BV4" s="28">
        <f t="shared" si="63"/>
        <v>24.010233918128648</v>
      </c>
      <c r="BW4" s="28">
        <f t="shared" si="64"/>
        <v>23.594480151228737</v>
      </c>
      <c r="BX4" s="28">
        <f>SUM(BI3:BI52)</f>
        <v>980.53277122374607</v>
      </c>
      <c r="BY4" s="21"/>
      <c r="BZ4" s="25">
        <f t="shared" si="65"/>
        <v>21.684109401039109</v>
      </c>
      <c r="CA4" s="25">
        <f t="shared" si="66"/>
        <v>21.261014994232983</v>
      </c>
      <c r="CB4" s="25">
        <f t="shared" si="67"/>
        <v>20.850183806202278</v>
      </c>
      <c r="CC4" s="25">
        <f t="shared" si="68"/>
        <v>20.502370340601985</v>
      </c>
      <c r="CD4" s="25">
        <f t="shared" si="69"/>
        <v>20.451146449704137</v>
      </c>
      <c r="CE4" s="25">
        <f t="shared" si="70"/>
        <v>20.063455782312921</v>
      </c>
      <c r="CF4" s="25">
        <f t="shared" si="71"/>
        <v>19.686685653257381</v>
      </c>
      <c r="CG4" s="25">
        <f t="shared" si="72"/>
        <v>19.458393463572495</v>
      </c>
      <c r="CH4" s="25">
        <f t="shared" si="73"/>
        <v>18.964300411522629</v>
      </c>
      <c r="CI4" s="25">
        <f t="shared" si="74"/>
        <v>18.617927783856572</v>
      </c>
      <c r="CJ4" s="25">
        <f t="shared" si="75"/>
        <v>18.280958677685945</v>
      </c>
      <c r="CK4" s="25">
        <f t="shared" si="76"/>
        <v>17.953055758461158</v>
      </c>
      <c r="CL4" s="25">
        <f t="shared" si="77"/>
        <v>17.633896683673463</v>
      </c>
      <c r="CM4" s="25">
        <f t="shared" si="78"/>
        <v>17.323173310361032</v>
      </c>
      <c r="CN4" s="25">
        <f t="shared" si="79"/>
        <v>17.020590951061859</v>
      </c>
      <c r="CO4" s="25">
        <f t="shared" si="80"/>
        <v>16.725867674858222</v>
      </c>
      <c r="CP4" s="28">
        <f>SUM(CA3:CA52)</f>
        <v>695.08890542334439</v>
      </c>
      <c r="CQ4" s="43"/>
      <c r="CR4" s="25">
        <f t="shared" si="81"/>
        <v>0.99727630548576918</v>
      </c>
      <c r="CS4" s="25">
        <f t="shared" si="82"/>
        <v>0.97781772320841331</v>
      </c>
      <c r="CT4" s="25">
        <f t="shared" si="83"/>
        <v>0.95892314000003132</v>
      </c>
      <c r="CU4" s="25">
        <f t="shared" si="84"/>
        <v>0.9429268119260068</v>
      </c>
      <c r="CV4" s="25">
        <f t="shared" si="85"/>
        <v>0.94057096821933528</v>
      </c>
      <c r="CW4" s="25">
        <f t="shared" si="86"/>
        <v>0.92274064328891892</v>
      </c>
      <c r="CX4" s="25">
        <f t="shared" si="87"/>
        <v>0.90541256606090514</v>
      </c>
      <c r="CY4" s="25">
        <f t="shared" si="88"/>
        <v>0.89491315438161856</v>
      </c>
      <c r="CZ4" s="25">
        <f t="shared" si="89"/>
        <v>0.87218926545441799</v>
      </c>
      <c r="DA4" s="25">
        <f t="shared" si="90"/>
        <v>0.85625920311929382</v>
      </c>
      <c r="DB4" s="25">
        <f t="shared" si="91"/>
        <v>0.84076161919506864</v>
      </c>
      <c r="DC4" s="25">
        <f t="shared" si="92"/>
        <v>0.82568099929066874</v>
      </c>
      <c r="DD4" s="25">
        <f t="shared" si="93"/>
        <v>0.81100251851565131</v>
      </c>
      <c r="DE4" s="25">
        <f t="shared" si="94"/>
        <v>0.7967120050325267</v>
      </c>
      <c r="DF4" s="25">
        <f t="shared" si="95"/>
        <v>0.78279590583720604</v>
      </c>
      <c r="DG4" s="25">
        <f t="shared" si="96"/>
        <v>0.76924125461325776</v>
      </c>
      <c r="DH4" s="53">
        <f>SUM(CS3:CS52)</f>
        <v>31.967911744234325</v>
      </c>
      <c r="DI4" s="28"/>
      <c r="DJ4" s="28"/>
      <c r="DK4" s="28"/>
    </row>
    <row r="5" spans="1:115">
      <c r="A5" s="25">
        <v>486.50927999999902</v>
      </c>
      <c r="B5" s="25">
        <v>13.738999999999999</v>
      </c>
      <c r="C5" s="25">
        <f t="shared" si="0"/>
        <v>2.8239954641769684E-2</v>
      </c>
      <c r="D5" s="26">
        <v>0.03</v>
      </c>
      <c r="E5" s="25">
        <v>3</v>
      </c>
      <c r="F5" s="25">
        <f t="shared" si="1"/>
        <v>4.7937447406146392</v>
      </c>
      <c r="G5" s="25">
        <f t="shared" si="2"/>
        <v>4.6541300103278553</v>
      </c>
      <c r="H5" s="25">
        <f t="shared" si="3"/>
        <v>4.5198846555452574</v>
      </c>
      <c r="I5" s="25">
        <f t="shared" si="4"/>
        <v>4.4072595885111756</v>
      </c>
      <c r="J5" s="25">
        <f t="shared" si="5"/>
        <v>4.3907530154756511</v>
      </c>
      <c r="K5" s="28">
        <f t="shared" si="6"/>
        <v>4.2664938991469619</v>
      </c>
      <c r="L5" s="28">
        <f t="shared" si="7"/>
        <v>4.1468796388965403</v>
      </c>
      <c r="M5" s="28">
        <f t="shared" si="8"/>
        <v>4.0749566367135444</v>
      </c>
      <c r="N5" s="28">
        <f t="shared" si="9"/>
        <v>3.9207374383986195</v>
      </c>
      <c r="O5" s="28">
        <f t="shared" si="10"/>
        <v>3.813814208021598</v>
      </c>
      <c r="P5" s="28">
        <f t="shared" si="11"/>
        <v>3.7107438016528933</v>
      </c>
      <c r="Q5" s="28">
        <f t="shared" si="12"/>
        <v>3.6113542322453949</v>
      </c>
      <c r="R5" s="28">
        <f t="shared" si="13"/>
        <v>3.5154826439504383</v>
      </c>
      <c r="S5" s="28">
        <f t="shared" si="14"/>
        <v>3.4229747514895412</v>
      </c>
      <c r="T5" s="28">
        <f t="shared" si="15"/>
        <v>3.3336843185217591</v>
      </c>
      <c r="U5" s="28">
        <f t="shared" si="16"/>
        <v>3.2474726719815923</v>
      </c>
      <c r="V5" s="28">
        <f>SUM(H3:H52)</f>
        <v>127.07930443061366</v>
      </c>
      <c r="W5" s="25">
        <f>AVERAGE(B18:B27)</f>
        <v>31.203699999999998</v>
      </c>
      <c r="X5" s="25">
        <f t="shared" si="17"/>
        <v>34.247273369626939</v>
      </c>
      <c r="Y5" s="25">
        <f t="shared" si="18"/>
        <v>33.249843574492473</v>
      </c>
      <c r="Z5" s="25">
        <f t="shared" si="19"/>
        <v>32.290773450276241</v>
      </c>
      <c r="AA5" s="25">
        <f t="shared" si="20"/>
        <v>31.486162093666081</v>
      </c>
      <c r="AB5" s="25">
        <f t="shared" si="21"/>
        <v>31.368236515703231</v>
      </c>
      <c r="AC5" s="28">
        <f t="shared" si="22"/>
        <v>30.480509664183135</v>
      </c>
      <c r="AD5" s="28">
        <f t="shared" si="23"/>
        <v>29.625966401794766</v>
      </c>
      <c r="AE5" s="28">
        <f t="shared" si="24"/>
        <v>29.112137057387599</v>
      </c>
      <c r="AF5" s="28">
        <f t="shared" si="25"/>
        <v>28.010370624396685</v>
      </c>
      <c r="AG5" s="28">
        <f t="shared" si="26"/>
        <v>27.246494093954652</v>
      </c>
      <c r="AH5" s="28">
        <f t="shared" si="27"/>
        <v>26.510142749812164</v>
      </c>
      <c r="AI5" s="28">
        <f t="shared" si="28"/>
        <v>25.800087889204029</v>
      </c>
      <c r="AJ5" s="28">
        <f t="shared" si="29"/>
        <v>25.115166044096206</v>
      </c>
      <c r="AK5" s="28">
        <f t="shared" si="30"/>
        <v>24.454274975968499</v>
      </c>
      <c r="AL5" s="28">
        <f t="shared" si="31"/>
        <v>23.81636994918814</v>
      </c>
      <c r="AM5" s="28">
        <f t="shared" si="32"/>
        <v>23.200460261362711</v>
      </c>
      <c r="AN5" s="28">
        <f>SUM(Z3:Z52)</f>
        <v>907.87472298728494</v>
      </c>
      <c r="AO5" s="28">
        <f>AVERAGE(B3:B27)</f>
        <v>22.119959999999995</v>
      </c>
      <c r="AP5" s="25">
        <f t="shared" si="33"/>
        <v>38.003845478166092</v>
      </c>
      <c r="AQ5" s="25">
        <f t="shared" si="34"/>
        <v>36.897007938123352</v>
      </c>
      <c r="AR5" s="25">
        <f t="shared" si="35"/>
        <v>35.832737728636701</v>
      </c>
      <c r="AS5" s="25">
        <f t="shared" si="36"/>
        <v>34.939868817977406</v>
      </c>
      <c r="AT5" s="25">
        <f t="shared" si="37"/>
        <v>34.809008022303139</v>
      </c>
      <c r="AU5" s="28">
        <f t="shared" si="38"/>
        <v>33.823906705539358</v>
      </c>
      <c r="AV5" s="28">
        <f t="shared" si="39"/>
        <v>32.875628874842981</v>
      </c>
      <c r="AW5" s="28">
        <f t="shared" si="40"/>
        <v>32.305437759298123</v>
      </c>
      <c r="AX5" s="28">
        <f t="shared" si="41"/>
        <v>31.082818930041149</v>
      </c>
      <c r="AY5" s="28">
        <f t="shared" si="42"/>
        <v>30.235153035182993</v>
      </c>
      <c r="AZ5" s="28">
        <f t="shared" si="43"/>
        <v>29.418031555221628</v>
      </c>
      <c r="BA5" s="28">
        <f t="shared" si="44"/>
        <v>28.630091011391226</v>
      </c>
      <c r="BB5" s="28">
        <f t="shared" si="45"/>
        <v>27.870040315233229</v>
      </c>
      <c r="BC5" s="28">
        <f t="shared" si="46"/>
        <v>27.13665632404809</v>
      </c>
      <c r="BD5" s="28">
        <f t="shared" si="47"/>
        <v>26.428779705496421</v>
      </c>
      <c r="BE5" s="28">
        <f t="shared" si="48"/>
        <v>25.745311087367476</v>
      </c>
      <c r="BF5" s="28">
        <f>SUM(AR3:AR52)</f>
        <v>1007.4592016000095</v>
      </c>
      <c r="BG5" s="43"/>
      <c r="BH5" s="28">
        <f t="shared" si="49"/>
        <v>30.286003798889841</v>
      </c>
      <c r="BI5" s="28">
        <f t="shared" si="50"/>
        <v>29.403943430505613</v>
      </c>
      <c r="BJ5" s="28">
        <f t="shared" si="51"/>
        <v>28.555805795958182</v>
      </c>
      <c r="BK5" s="28">
        <f t="shared" si="52"/>
        <v>27.84426119093462</v>
      </c>
      <c r="BL5" s="28">
        <f t="shared" si="53"/>
        <v>27.739975677059622</v>
      </c>
      <c r="BM5" s="28">
        <f t="shared" si="54"/>
        <v>26.954929273296614</v>
      </c>
      <c r="BN5" s="28">
        <f t="shared" si="55"/>
        <v>26.199228221955028</v>
      </c>
      <c r="BO5" s="28">
        <f t="shared" si="56"/>
        <v>25.744831829321388</v>
      </c>
      <c r="BP5" s="28">
        <f t="shared" si="57"/>
        <v>24.770503099121065</v>
      </c>
      <c r="BQ5" s="28">
        <f t="shared" si="58"/>
        <v>24.094981656781425</v>
      </c>
      <c r="BR5" s="28">
        <f t="shared" si="59"/>
        <v>23.443801652892553</v>
      </c>
      <c r="BS5" s="28">
        <f t="shared" si="60"/>
        <v>22.815876504700459</v>
      </c>
      <c r="BT5" s="28">
        <f t="shared" si="61"/>
        <v>22.210177318695326</v>
      </c>
      <c r="BU5" s="28">
        <f t="shared" si="62"/>
        <v>21.625729348664535</v>
      </c>
      <c r="BV5" s="28">
        <f t="shared" si="63"/>
        <v>21.061608700112849</v>
      </c>
      <c r="BW5" s="28">
        <f t="shared" si="64"/>
        <v>20.516939261938035</v>
      </c>
      <c r="BX5" s="28">
        <f>SUM(BJ3:BJ52)</f>
        <v>802.86383714548231</v>
      </c>
      <c r="BY5" s="21"/>
      <c r="BZ5" s="25">
        <f t="shared" si="65"/>
        <v>21.469415248553574</v>
      </c>
      <c r="CA5" s="25">
        <f t="shared" si="66"/>
        <v>20.844132347287239</v>
      </c>
      <c r="CB5" s="25">
        <f t="shared" si="67"/>
        <v>20.24289689922551</v>
      </c>
      <c r="CC5" s="25">
        <f t="shared" si="68"/>
        <v>19.738490748630007</v>
      </c>
      <c r="CD5" s="25">
        <f t="shared" si="69"/>
        <v>19.664563893946283</v>
      </c>
      <c r="CE5" s="25">
        <f t="shared" si="70"/>
        <v>19.108053126012305</v>
      </c>
      <c r="CF5" s="25">
        <f t="shared" si="71"/>
        <v>18.572344955903187</v>
      </c>
      <c r="CG5" s="25">
        <f t="shared" si="72"/>
        <v>18.250228347001027</v>
      </c>
      <c r="CH5" s="25">
        <f t="shared" si="73"/>
        <v>17.559537418076506</v>
      </c>
      <c r="CI5" s="25">
        <f t="shared" si="74"/>
        <v>17.080667691611534</v>
      </c>
      <c r="CJ5" s="25">
        <f t="shared" si="75"/>
        <v>16.619053343350856</v>
      </c>
      <c r="CK5" s="25">
        <f t="shared" si="76"/>
        <v>16.173924106721763</v>
      </c>
      <c r="CL5" s="25">
        <f t="shared" si="77"/>
        <v>15.744550610422733</v>
      </c>
      <c r="CM5" s="25">
        <f t="shared" si="78"/>
        <v>15.330241867576136</v>
      </c>
      <c r="CN5" s="25">
        <f t="shared" si="79"/>
        <v>14.930342939527945</v>
      </c>
      <c r="CO5" s="25">
        <f t="shared" si="80"/>
        <v>14.544232760746283</v>
      </c>
      <c r="CP5" s="28">
        <f>SUM(CB3:CB52)</f>
        <v>569.14135064446134</v>
      </c>
      <c r="CQ5" s="43"/>
      <c r="CR5" s="25">
        <f t="shared" si="81"/>
        <v>0.98740228265917751</v>
      </c>
      <c r="CS5" s="25">
        <f t="shared" si="82"/>
        <v>0.95864482667491502</v>
      </c>
      <c r="CT5" s="25">
        <f t="shared" si="83"/>
        <v>0.93099333980585564</v>
      </c>
      <c r="CU5" s="25">
        <f t="shared" si="84"/>
        <v>0.90779514000770845</v>
      </c>
      <c r="CV5" s="25">
        <f t="shared" si="85"/>
        <v>0.90439516174936085</v>
      </c>
      <c r="CW5" s="25">
        <f t="shared" si="86"/>
        <v>0.8788006126561132</v>
      </c>
      <c r="CX5" s="25">
        <f t="shared" si="87"/>
        <v>0.85416279817066521</v>
      </c>
      <c r="CY5" s="25">
        <f t="shared" si="88"/>
        <v>0.83934829711275416</v>
      </c>
      <c r="CZ5" s="25">
        <f t="shared" si="89"/>
        <v>0.80758265319853506</v>
      </c>
      <c r="DA5" s="25">
        <f t="shared" si="90"/>
        <v>0.78555890194430633</v>
      </c>
      <c r="DB5" s="25">
        <f t="shared" si="91"/>
        <v>0.76432874472278955</v>
      </c>
      <c r="DC5" s="25">
        <f t="shared" si="92"/>
        <v>0.74385675611771962</v>
      </c>
      <c r="DD5" s="25">
        <f t="shared" si="93"/>
        <v>0.7241093915318314</v>
      </c>
      <c r="DE5" s="25">
        <f t="shared" si="94"/>
        <v>0.70505487171020076</v>
      </c>
      <c r="DF5" s="25">
        <f t="shared" si="95"/>
        <v>0.68666307529579473</v>
      </c>
      <c r="DG5" s="25">
        <f t="shared" si="96"/>
        <v>0.66890543879413722</v>
      </c>
      <c r="DH5" s="53">
        <f>SUM(CT3:CT52)</f>
        <v>26.175443638127472</v>
      </c>
      <c r="DI5" s="28"/>
      <c r="DJ5" s="28"/>
      <c r="DK5" s="28"/>
    </row>
    <row r="6" spans="1:115">
      <c r="A6" s="25">
        <v>370.79032000000001</v>
      </c>
      <c r="B6" s="25">
        <v>13.843</v>
      </c>
      <c r="C6" s="25">
        <f t="shared" si="0"/>
        <v>3.7333768583818476E-2</v>
      </c>
      <c r="D6" s="56">
        <v>3.8699999999999998E-2</v>
      </c>
      <c r="E6" s="25">
        <v>4</v>
      </c>
      <c r="F6" s="25">
        <f t="shared" si="1"/>
        <v>4.746281921400632</v>
      </c>
      <c r="G6" s="25">
        <f t="shared" si="2"/>
        <v>4.5628725591449566</v>
      </c>
      <c r="H6" s="25">
        <f t="shared" si="3"/>
        <v>4.3882375296555907</v>
      </c>
      <c r="I6" s="25">
        <f t="shared" si="4"/>
        <v>4.2430534211140616</v>
      </c>
      <c r="J6" s="25">
        <f t="shared" si="5"/>
        <v>4.2218778994958175</v>
      </c>
      <c r="K6" s="28">
        <f t="shared" si="6"/>
        <v>4.0633275229971071</v>
      </c>
      <c r="L6" s="28">
        <f t="shared" si="7"/>
        <v>3.9121506027325847</v>
      </c>
      <c r="M6" s="28">
        <f t="shared" si="8"/>
        <v>3.8219439473959333</v>
      </c>
      <c r="N6" s="28">
        <f t="shared" si="9"/>
        <v>3.6303124429616846</v>
      </c>
      <c r="O6" s="28">
        <f t="shared" si="10"/>
        <v>3.4989121174510074</v>
      </c>
      <c r="P6" s="28">
        <f t="shared" si="11"/>
        <v>3.3734034560480852</v>
      </c>
      <c r="Q6" s="28">
        <f t="shared" si="12"/>
        <v>3.2534722813021575</v>
      </c>
      <c r="R6" s="28">
        <f t="shared" si="13"/>
        <v>3.1388237892414628</v>
      </c>
      <c r="S6" s="28">
        <f t="shared" si="14"/>
        <v>3.029181196008444</v>
      </c>
      <c r="T6" s="28">
        <f t="shared" si="15"/>
        <v>2.9242844899313671</v>
      </c>
      <c r="U6" s="28">
        <f t="shared" si="16"/>
        <v>2.8238892799839932</v>
      </c>
      <c r="V6" s="28">
        <f>SUM(I3:I52)</f>
        <v>108.50566242803349</v>
      </c>
      <c r="W6" s="25">
        <f>AVERAGE(B3:B27)</f>
        <v>22.119959999999995</v>
      </c>
      <c r="X6" s="25">
        <f t="shared" si="17"/>
        <v>33.908191455076178</v>
      </c>
      <c r="Y6" s="25">
        <f t="shared" si="18"/>
        <v>32.59788585734556</v>
      </c>
      <c r="Z6" s="25">
        <f t="shared" si="19"/>
        <v>31.350265485705087</v>
      </c>
      <c r="AA6" s="25">
        <f t="shared" si="20"/>
        <v>30.313047168254624</v>
      </c>
      <c r="AB6" s="25">
        <f t="shared" si="21"/>
        <v>30.161765880483873</v>
      </c>
      <c r="AC6" s="28">
        <f t="shared" si="22"/>
        <v>29.02905682303156</v>
      </c>
      <c r="AD6" s="28">
        <f t="shared" si="23"/>
        <v>27.949024907353554</v>
      </c>
      <c r="AE6" s="28">
        <f t="shared" si="24"/>
        <v>27.304574242531981</v>
      </c>
      <c r="AF6" s="28">
        <f t="shared" si="25"/>
        <v>25.935528355922855</v>
      </c>
      <c r="AG6" s="28">
        <f t="shared" si="26"/>
        <v>24.996783572435458</v>
      </c>
      <c r="AH6" s="28">
        <f t="shared" si="27"/>
        <v>24.100129772556514</v>
      </c>
      <c r="AI6" s="28">
        <f t="shared" si="28"/>
        <v>23.243322422706331</v>
      </c>
      <c r="AJ6" s="28">
        <f t="shared" si="29"/>
        <v>22.424255396514472</v>
      </c>
      <c r="AK6" s="28">
        <f t="shared" si="30"/>
        <v>21.640951306166812</v>
      </c>
      <c r="AL6" s="28">
        <f t="shared" si="31"/>
        <v>20.891552587007137</v>
      </c>
      <c r="AM6" s="28">
        <f t="shared" si="32"/>
        <v>20.174313270750186</v>
      </c>
      <c r="AN6" s="28">
        <f>SUM(AA3:AA52)</f>
        <v>775.18167620432439</v>
      </c>
      <c r="AO6" s="43"/>
      <c r="AP6" s="25">
        <f t="shared" si="33"/>
        <v>37.627569780362464</v>
      </c>
      <c r="AQ6" s="25">
        <f t="shared" si="34"/>
        <v>36.173537194238577</v>
      </c>
      <c r="AR6" s="25">
        <f t="shared" si="35"/>
        <v>34.789065755957971</v>
      </c>
      <c r="AS6" s="25">
        <f t="shared" si="36"/>
        <v>33.638075303723305</v>
      </c>
      <c r="AT6" s="25">
        <f t="shared" si="37"/>
        <v>33.470200021445322</v>
      </c>
      <c r="AU6" s="28">
        <f t="shared" si="38"/>
        <v>32.213244481466056</v>
      </c>
      <c r="AV6" s="28">
        <f t="shared" si="39"/>
        <v>31.014744221549986</v>
      </c>
      <c r="AW6" s="28">
        <f t="shared" si="40"/>
        <v>30.299603976081524</v>
      </c>
      <c r="AX6" s="28">
        <f t="shared" si="41"/>
        <v>28.780387898186245</v>
      </c>
      <c r="AY6" s="28">
        <f t="shared" si="42"/>
        <v>27.738672509342194</v>
      </c>
      <c r="AZ6" s="28">
        <f t="shared" si="43"/>
        <v>26.743665050201482</v>
      </c>
      <c r="BA6" s="28">
        <f t="shared" si="44"/>
        <v>25.792874785037139</v>
      </c>
      <c r="BB6" s="28">
        <f t="shared" si="45"/>
        <v>24.883964567172526</v>
      </c>
      <c r="BC6" s="28">
        <f t="shared" si="46"/>
        <v>24.014740109777073</v>
      </c>
      <c r="BD6" s="28">
        <f t="shared" si="47"/>
        <v>23.183140092540715</v>
      </c>
      <c r="BE6" s="28">
        <f t="shared" si="48"/>
        <v>22.38722703249346</v>
      </c>
      <c r="BF6" s="28">
        <f>SUM(AS3:AS52)</f>
        <v>860.211098326507</v>
      </c>
      <c r="BG6" s="43"/>
      <c r="BH6" s="28">
        <f t="shared" si="49"/>
        <v>29.986142375138453</v>
      </c>
      <c r="BI6" s="28">
        <f t="shared" si="50"/>
        <v>28.82739552010354</v>
      </c>
      <c r="BJ6" s="28">
        <f t="shared" si="51"/>
        <v>27.724083297046782</v>
      </c>
      <c r="BK6" s="28">
        <f t="shared" si="52"/>
        <v>26.806836613973829</v>
      </c>
      <c r="BL6" s="28">
        <f t="shared" si="53"/>
        <v>26.673053535634249</v>
      </c>
      <c r="BM6" s="28">
        <f t="shared" si="54"/>
        <v>25.671361212663445</v>
      </c>
      <c r="BN6" s="28">
        <f t="shared" si="55"/>
        <v>24.716253039580216</v>
      </c>
      <c r="BO6" s="28">
        <f t="shared" si="56"/>
        <v>24.146343865429927</v>
      </c>
      <c r="BP6" s="28">
        <f t="shared" si="57"/>
        <v>22.935651017704686</v>
      </c>
      <c r="BQ6" s="28">
        <f t="shared" si="58"/>
        <v>22.105487758515068</v>
      </c>
      <c r="BR6" s="28">
        <f t="shared" si="59"/>
        <v>21.312546957175048</v>
      </c>
      <c r="BS6" s="28">
        <f t="shared" si="60"/>
        <v>20.554843697928337</v>
      </c>
      <c r="BT6" s="28">
        <f t="shared" si="61"/>
        <v>19.830515463120829</v>
      </c>
      <c r="BU6" s="28">
        <f t="shared" si="62"/>
        <v>19.13781358288897</v>
      </c>
      <c r="BV6" s="28">
        <f t="shared" si="63"/>
        <v>18.475095350976179</v>
      </c>
      <c r="BW6" s="28">
        <f t="shared" si="64"/>
        <v>17.840816749511333</v>
      </c>
      <c r="BX6" s="28">
        <f>SUM(BK3:BK52)</f>
        <v>685.51895904143089</v>
      </c>
      <c r="BY6" s="43"/>
      <c r="BZ6" s="25">
        <f t="shared" si="65"/>
        <v>21.256846780746113</v>
      </c>
      <c r="CA6" s="25">
        <f t="shared" si="66"/>
        <v>20.435423869889451</v>
      </c>
      <c r="CB6" s="25">
        <f t="shared" si="67"/>
        <v>19.65329796041312</v>
      </c>
      <c r="CC6" s="25">
        <f t="shared" si="68"/>
        <v>19.003071867363051</v>
      </c>
      <c r="CD6" s="25">
        <f t="shared" si="69"/>
        <v>18.908234513409887</v>
      </c>
      <c r="CE6" s="25">
        <f t="shared" si="70"/>
        <v>18.198145834297435</v>
      </c>
      <c r="CF6" s="25">
        <f t="shared" si="71"/>
        <v>17.521080147078479</v>
      </c>
      <c r="CG6" s="25">
        <f t="shared" si="72"/>
        <v>17.117077796849582</v>
      </c>
      <c r="CH6" s="25">
        <f t="shared" si="73"/>
        <v>16.25883094266343</v>
      </c>
      <c r="CI6" s="25">
        <f t="shared" si="74"/>
        <v>15.6703373317537</v>
      </c>
      <c r="CJ6" s="25">
        <f t="shared" si="75"/>
        <v>15.108230312137142</v>
      </c>
      <c r="CK6" s="25">
        <f t="shared" si="76"/>
        <v>14.571102798848434</v>
      </c>
      <c r="CL6" s="25">
        <f t="shared" si="77"/>
        <v>14.057634473591726</v>
      </c>
      <c r="CM6" s="25">
        <f t="shared" si="78"/>
        <v>13.566585723518706</v>
      </c>
      <c r="CN6" s="25">
        <f t="shared" si="79"/>
        <v>13.096792052217493</v>
      </c>
      <c r="CO6" s="25">
        <f t="shared" si="80"/>
        <v>12.647158922388073</v>
      </c>
      <c r="CP6" s="28">
        <f>SUM(CC3:CC52)</f>
        <v>485.95685618173752</v>
      </c>
      <c r="CQ6" s="43"/>
      <c r="CR6" s="25">
        <f t="shared" si="81"/>
        <v>0.9776260224348291</v>
      </c>
      <c r="CS6" s="25">
        <f t="shared" si="82"/>
        <v>0.93984786928913233</v>
      </c>
      <c r="CT6" s="25">
        <f t="shared" si="83"/>
        <v>0.90387702893772393</v>
      </c>
      <c r="CU6" s="25">
        <f t="shared" si="84"/>
        <v>0.87397240782488539</v>
      </c>
      <c r="CV6" s="25">
        <f t="shared" si="85"/>
        <v>0.86961073245130849</v>
      </c>
      <c r="CW6" s="25">
        <f t="shared" si="86"/>
        <v>0.8369529644343936</v>
      </c>
      <c r="CX6" s="25">
        <f t="shared" si="87"/>
        <v>0.80581396053836341</v>
      </c>
      <c r="CY6" s="25">
        <f t="shared" si="88"/>
        <v>0.78723344317459587</v>
      </c>
      <c r="CZ6" s="25">
        <f t="shared" si="89"/>
        <v>0.74776171592456941</v>
      </c>
      <c r="DA6" s="25">
        <f t="shared" si="90"/>
        <v>0.72069624031587731</v>
      </c>
      <c r="DB6" s="25">
        <f t="shared" si="91"/>
        <v>0.69484431338435415</v>
      </c>
      <c r="DC6" s="25">
        <f t="shared" si="92"/>
        <v>0.67014122172767521</v>
      </c>
      <c r="DD6" s="25">
        <f t="shared" si="93"/>
        <v>0.64652624243913526</v>
      </c>
      <c r="DE6" s="25">
        <f t="shared" si="94"/>
        <v>0.62394236434531047</v>
      </c>
      <c r="DF6" s="25">
        <f t="shared" si="95"/>
        <v>0.60233603096122335</v>
      </c>
      <c r="DG6" s="25">
        <f t="shared" si="96"/>
        <v>0.58165690329924979</v>
      </c>
      <c r="DH6" s="53">
        <f>SUM(CU3:CU52)</f>
        <v>22.349696231249354</v>
      </c>
      <c r="DI6" s="28"/>
      <c r="DJ6" s="28"/>
      <c r="DK6" s="28"/>
    </row>
    <row r="7" spans="1:115">
      <c r="A7" s="25">
        <v>355.801964</v>
      </c>
      <c r="B7" s="25">
        <v>13.513000000000002</v>
      </c>
      <c r="C7" s="25">
        <f t="shared" si="0"/>
        <v>3.7978992156434535E-2</v>
      </c>
      <c r="D7" s="56">
        <v>0.04</v>
      </c>
      <c r="E7" s="25">
        <v>5</v>
      </c>
      <c r="F7" s="25">
        <f t="shared" si="1"/>
        <v>4.6992890310897355</v>
      </c>
      <c r="G7" s="25">
        <f t="shared" si="2"/>
        <v>4.4734044697499566</v>
      </c>
      <c r="H7" s="25">
        <f t="shared" si="3"/>
        <v>4.260424786073389</v>
      </c>
      <c r="I7" s="25">
        <f t="shared" si="4"/>
        <v>4.0849652653452022</v>
      </c>
      <c r="J7" s="25">
        <f t="shared" si="5"/>
        <v>4.0594979802844398</v>
      </c>
      <c r="K7" s="28">
        <f t="shared" si="6"/>
        <v>3.8698357361877207</v>
      </c>
      <c r="L7" s="28">
        <f t="shared" si="7"/>
        <v>3.6907081157854571</v>
      </c>
      <c r="M7" s="28">
        <f t="shared" si="8"/>
        <v>3.5846407310035011</v>
      </c>
      <c r="N7" s="28">
        <f t="shared" si="9"/>
        <v>3.3614004101497081</v>
      </c>
      <c r="O7" s="28">
        <f t="shared" si="10"/>
        <v>3.2100111169275292</v>
      </c>
      <c r="P7" s="28">
        <f t="shared" si="11"/>
        <v>3.0667304145891681</v>
      </c>
      <c r="Q7" s="28">
        <f t="shared" si="12"/>
        <v>2.9310561092812226</v>
      </c>
      <c r="R7" s="28">
        <f t="shared" si="13"/>
        <v>2.8025212403941633</v>
      </c>
      <c r="S7" s="28">
        <f t="shared" si="14"/>
        <v>2.6806913239012782</v>
      </c>
      <c r="T7" s="28">
        <f t="shared" si="15"/>
        <v>2.565161833273129</v>
      </c>
      <c r="U7" s="28">
        <f t="shared" si="16"/>
        <v>2.455555895638255</v>
      </c>
      <c r="V7" s="28">
        <f>SUM(J3:J52)</f>
        <v>106.10050982172822</v>
      </c>
      <c r="W7" s="43"/>
      <c r="X7" s="25">
        <f t="shared" si="17"/>
        <v>33.572466787204135</v>
      </c>
      <c r="Y7" s="25">
        <f t="shared" si="18"/>
        <v>31.958711624848586</v>
      </c>
      <c r="Z7" s="25">
        <f t="shared" si="19"/>
        <v>30.437150956995232</v>
      </c>
      <c r="AA7" s="25">
        <f t="shared" si="20"/>
        <v>29.183640289067704</v>
      </c>
      <c r="AB7" s="25">
        <f t="shared" si="21"/>
        <v>29.001697962003721</v>
      </c>
      <c r="AC7" s="28">
        <f t="shared" si="22"/>
        <v>27.646720783839577</v>
      </c>
      <c r="AD7" s="28">
        <f t="shared" si="23"/>
        <v>26.367004629578819</v>
      </c>
      <c r="AE7" s="28">
        <f t="shared" si="24"/>
        <v>25.609242395921946</v>
      </c>
      <c r="AF7" s="28">
        <f t="shared" si="25"/>
        <v>24.014378107335979</v>
      </c>
      <c r="AG7" s="28">
        <f t="shared" si="26"/>
        <v>22.932828965537116</v>
      </c>
      <c r="AH7" s="28">
        <f t="shared" si="27"/>
        <v>21.909208884142284</v>
      </c>
      <c r="AI7" s="28">
        <f t="shared" si="28"/>
        <v>20.939930110546243</v>
      </c>
      <c r="AJ7" s="28">
        <f t="shared" si="29"/>
        <v>20.021656604030778</v>
      </c>
      <c r="AK7" s="28">
        <f t="shared" si="30"/>
        <v>19.151284341740546</v>
      </c>
      <c r="AL7" s="28">
        <f t="shared" si="31"/>
        <v>18.325923321936084</v>
      </c>
      <c r="AM7" s="28">
        <f t="shared" si="32"/>
        <v>17.542881105000159</v>
      </c>
      <c r="AN7" s="28">
        <f>SUM(AB3:AB52)</f>
        <v>757.99888419916533</v>
      </c>
      <c r="AO7" s="43"/>
      <c r="AP7" s="25">
        <f t="shared" si="33"/>
        <v>37.255019584517292</v>
      </c>
      <c r="AQ7" s="25">
        <f t="shared" si="34"/>
        <v>35.464252151214289</v>
      </c>
      <c r="AR7" s="25">
        <f t="shared" si="35"/>
        <v>33.775791996075696</v>
      </c>
      <c r="AS7" s="25">
        <f t="shared" si="36"/>
        <v>32.384784156853094</v>
      </c>
      <c r="AT7" s="25">
        <f t="shared" si="37"/>
        <v>32.182884636005113</v>
      </c>
      <c r="AU7" s="28">
        <f t="shared" si="38"/>
        <v>30.679280458539097</v>
      </c>
      <c r="AV7" s="28">
        <f t="shared" si="39"/>
        <v>29.259192661839606</v>
      </c>
      <c r="AW7" s="28">
        <f t="shared" si="40"/>
        <v>28.41831173896222</v>
      </c>
      <c r="AX7" s="28">
        <f t="shared" si="41"/>
        <v>26.648507313135411</v>
      </c>
      <c r="AY7" s="28">
        <f t="shared" si="42"/>
        <v>25.44832340306623</v>
      </c>
      <c r="AZ7" s="28">
        <f t="shared" si="43"/>
        <v>24.312422772910438</v>
      </c>
      <c r="BA7" s="28">
        <f t="shared" si="44"/>
        <v>23.236824130664086</v>
      </c>
      <c r="BB7" s="28">
        <f t="shared" si="45"/>
        <v>22.21782550640404</v>
      </c>
      <c r="BC7" s="28">
        <f t="shared" si="46"/>
        <v>21.251982398032808</v>
      </c>
      <c r="BD7" s="28">
        <f t="shared" si="47"/>
        <v>20.33608780047431</v>
      </c>
      <c r="BE7" s="28">
        <f t="shared" si="48"/>
        <v>19.467153941298658</v>
      </c>
      <c r="BF7" s="28">
        <f>SUM(AT3:AT52)</f>
        <v>841.14353153952084</v>
      </c>
      <c r="BG7" s="43"/>
      <c r="BH7" s="28">
        <f t="shared" si="49"/>
        <v>29.689249876374706</v>
      </c>
      <c r="BI7" s="28">
        <f t="shared" si="50"/>
        <v>28.262152470689745</v>
      </c>
      <c r="BJ7" s="28">
        <f t="shared" si="51"/>
        <v>26.91658572528814</v>
      </c>
      <c r="BK7" s="28">
        <f t="shared" si="52"/>
        <v>25.80806451715975</v>
      </c>
      <c r="BL7" s="28">
        <f t="shared" si="53"/>
        <v>25.647166861186776</v>
      </c>
      <c r="BM7" s="28">
        <f t="shared" si="54"/>
        <v>24.448915440631851</v>
      </c>
      <c r="BN7" s="28">
        <f t="shared" si="55"/>
        <v>23.317219848660578</v>
      </c>
      <c r="BO7" s="28">
        <f t="shared" si="56"/>
        <v>22.647105482489145</v>
      </c>
      <c r="BP7" s="28">
        <f t="shared" si="57"/>
        <v>21.236713905282116</v>
      </c>
      <c r="BQ7" s="28">
        <f t="shared" si="58"/>
        <v>20.280263998637675</v>
      </c>
      <c r="BR7" s="28">
        <f t="shared" si="59"/>
        <v>19.375042688340951</v>
      </c>
      <c r="BS7" s="28">
        <f t="shared" si="60"/>
        <v>18.517877205340845</v>
      </c>
      <c r="BT7" s="28">
        <f t="shared" si="61"/>
        <v>17.705817377786452</v>
      </c>
      <c r="BU7" s="28">
        <f t="shared" si="62"/>
        <v>16.936118214945992</v>
      </c>
      <c r="BV7" s="28">
        <f t="shared" si="63"/>
        <v>16.206223992084364</v>
      </c>
      <c r="BW7" s="28">
        <f t="shared" si="64"/>
        <v>15.513753695227248</v>
      </c>
      <c r="BX7" s="28">
        <f>SUM(BL3:BL52)</f>
        <v>670.32364412315405</v>
      </c>
      <c r="BY7" s="43"/>
      <c r="BZ7" s="25">
        <f t="shared" si="65"/>
        <v>21.046382951233777</v>
      </c>
      <c r="CA7" s="25">
        <f t="shared" si="66"/>
        <v>20.034729284205341</v>
      </c>
      <c r="CB7" s="25">
        <f t="shared" si="67"/>
        <v>19.08087180622633</v>
      </c>
      <c r="CC7" s="25">
        <f t="shared" si="68"/>
        <v>18.295053304479691</v>
      </c>
      <c r="CD7" s="25">
        <f t="shared" si="69"/>
        <v>18.180994724432583</v>
      </c>
      <c r="CE7" s="25">
        <f t="shared" si="70"/>
        <v>17.33156746123565</v>
      </c>
      <c r="CF7" s="25">
        <f t="shared" si="71"/>
        <v>16.52932089347026</v>
      </c>
      <c r="CG7" s="25">
        <f t="shared" si="72"/>
        <v>16.054284183876927</v>
      </c>
      <c r="CH7" s="25">
        <f t="shared" si="73"/>
        <v>15.054473095058732</v>
      </c>
      <c r="CI7" s="25">
        <f t="shared" si="74"/>
        <v>14.376456267663944</v>
      </c>
      <c r="CJ7" s="25">
        <f t="shared" si="75"/>
        <v>13.734754829215582</v>
      </c>
      <c r="CK7" s="25">
        <f t="shared" si="76"/>
        <v>13.127119638602192</v>
      </c>
      <c r="CL7" s="25">
        <f t="shared" si="77"/>
        <v>12.551459351421183</v>
      </c>
      <c r="CM7" s="25">
        <f t="shared" si="78"/>
        <v>12.00582807391036</v>
      </c>
      <c r="CN7" s="25">
        <f t="shared" si="79"/>
        <v>11.488414080892536</v>
      </c>
      <c r="CO7" s="25">
        <f t="shared" si="80"/>
        <v>10.997529497728758</v>
      </c>
      <c r="CP7" s="28">
        <f>SUM(CD3:CD52)</f>
        <v>475.1850644333332</v>
      </c>
      <c r="CQ7" s="43"/>
      <c r="CR7" s="25">
        <f t="shared" si="81"/>
        <v>0.9679465568661676</v>
      </c>
      <c r="CS7" s="25">
        <f t="shared" si="82"/>
        <v>0.92141947969522775</v>
      </c>
      <c r="CT7" s="25">
        <f t="shared" si="83"/>
        <v>0.87755051353177094</v>
      </c>
      <c r="CU7" s="25">
        <f t="shared" si="84"/>
        <v>0.8414098467554495</v>
      </c>
      <c r="CV7" s="25">
        <f t="shared" si="85"/>
        <v>0.83616416581856579</v>
      </c>
      <c r="CW7" s="25">
        <f t="shared" si="86"/>
        <v>0.79709806136608907</v>
      </c>
      <c r="CX7" s="25">
        <f t="shared" si="87"/>
        <v>0.76020184956449366</v>
      </c>
      <c r="CY7" s="25">
        <f t="shared" si="88"/>
        <v>0.73835438301875422</v>
      </c>
      <c r="CZ7" s="25">
        <f t="shared" si="89"/>
        <v>0.69237195918941619</v>
      </c>
      <c r="DA7" s="25">
        <f t="shared" si="90"/>
        <v>0.6611892112989699</v>
      </c>
      <c r="DB7" s="25">
        <f t="shared" si="91"/>
        <v>0.63167664853123096</v>
      </c>
      <c r="DC7" s="25">
        <f t="shared" si="92"/>
        <v>0.60373083038529296</v>
      </c>
      <c r="DD7" s="25">
        <f t="shared" si="93"/>
        <v>0.5772555736063707</v>
      </c>
      <c r="DE7" s="25">
        <f t="shared" si="94"/>
        <v>0.55216138437638107</v>
      </c>
      <c r="DF7" s="25">
        <f t="shared" si="95"/>
        <v>0.52836493943966956</v>
      </c>
      <c r="DG7" s="25">
        <f t="shared" si="96"/>
        <v>0.505788611564565</v>
      </c>
      <c r="DH7" s="53">
        <f>SUM(CV3:CV52)</f>
        <v>21.854289549811206</v>
      </c>
      <c r="DI7" s="28"/>
      <c r="DJ7" s="28"/>
      <c r="DK7" s="28"/>
    </row>
    <row r="8" spans="1:115">
      <c r="A8" s="25">
        <v>350.18438800000001</v>
      </c>
      <c r="B8" s="25">
        <v>15.586000000000002</v>
      </c>
      <c r="C8" s="25">
        <f t="shared" si="0"/>
        <v>4.4507980749844286E-2</v>
      </c>
      <c r="D8" s="26">
        <v>0.05</v>
      </c>
      <c r="E8" s="25">
        <v>6</v>
      </c>
      <c r="F8" s="25">
        <f t="shared" si="1"/>
        <v>4.6527614169205291</v>
      </c>
      <c r="G8" s="25">
        <f t="shared" si="2"/>
        <v>4.385690656617605</v>
      </c>
      <c r="H8" s="25">
        <f t="shared" si="3"/>
        <v>4.1363347437605711</v>
      </c>
      <c r="I8" s="25">
        <f t="shared" si="4"/>
        <v>3.9327671756476379</v>
      </c>
      <c r="J8" s="25">
        <f t="shared" si="5"/>
        <v>3.9033634425811918</v>
      </c>
      <c r="K8" s="28">
        <f t="shared" si="6"/>
        <v>3.6855578439883061</v>
      </c>
      <c r="L8" s="28">
        <f t="shared" si="7"/>
        <v>3.4818001092315631</v>
      </c>
      <c r="M8" s="28">
        <f t="shared" si="8"/>
        <v>3.3620715916371235</v>
      </c>
      <c r="N8" s="28">
        <f t="shared" si="9"/>
        <v>3.112407787175655</v>
      </c>
      <c r="O8" s="28">
        <f t="shared" si="10"/>
        <v>2.9449643274564483</v>
      </c>
      <c r="P8" s="28">
        <f t="shared" si="11"/>
        <v>2.7879367405356068</v>
      </c>
      <c r="Q8" s="28">
        <f t="shared" si="12"/>
        <v>2.6405910894425428</v>
      </c>
      <c r="R8" s="28">
        <f t="shared" si="13"/>
        <v>2.502251107494788</v>
      </c>
      <c r="S8" s="28">
        <f t="shared" si="14"/>
        <v>2.372293206992282</v>
      </c>
      <c r="T8" s="28">
        <f t="shared" si="15"/>
        <v>2.2501419590115166</v>
      </c>
      <c r="U8" s="28">
        <f t="shared" si="16"/>
        <v>2.1352659962071785</v>
      </c>
      <c r="V8" s="28">
        <f>SUM(K3:K52)</f>
        <v>90.166015849668241</v>
      </c>
      <c r="W8" s="43"/>
      <c r="X8" s="25">
        <f t="shared" si="17"/>
        <v>33.240066125944686</v>
      </c>
      <c r="Y8" s="25">
        <f t="shared" si="18"/>
        <v>31.332070220439789</v>
      </c>
      <c r="Z8" s="25">
        <f t="shared" si="19"/>
        <v>29.55063199708275</v>
      </c>
      <c r="AA8" s="25">
        <f t="shared" si="20"/>
        <v>28.0963129768631</v>
      </c>
      <c r="AB8" s="25">
        <f t="shared" si="21"/>
        <v>27.886248040388196</v>
      </c>
      <c r="AC8" s="28">
        <f t="shared" si="22"/>
        <v>26.330210270323409</v>
      </c>
      <c r="AD8" s="28">
        <f t="shared" si="23"/>
        <v>24.874532669413981</v>
      </c>
      <c r="AE8" s="28">
        <f t="shared" si="24"/>
        <v>24.019173134423131</v>
      </c>
      <c r="AF8" s="28">
        <f t="shared" si="25"/>
        <v>22.235535284570346</v>
      </c>
      <c r="AG8" s="28">
        <f t="shared" si="26"/>
        <v>21.039292628933133</v>
      </c>
      <c r="AH8" s="28">
        <f t="shared" si="27"/>
        <v>19.917462621947529</v>
      </c>
      <c r="AI8" s="28">
        <f t="shared" si="28"/>
        <v>18.864801901393012</v>
      </c>
      <c r="AJ8" s="28">
        <f t="shared" si="29"/>
        <v>17.876479110741762</v>
      </c>
      <c r="AK8" s="28">
        <f t="shared" si="30"/>
        <v>16.948039240478362</v>
      </c>
      <c r="AL8" s="28">
        <f t="shared" si="31"/>
        <v>16.075371335031651</v>
      </c>
      <c r="AM8" s="28">
        <f t="shared" si="32"/>
        <v>15.254679221739272</v>
      </c>
      <c r="AN8" s="28">
        <f>SUM(AC3:AC52)</f>
        <v>644.16032987559117</v>
      </c>
      <c r="AO8" s="43"/>
      <c r="AP8" s="25">
        <f t="shared" si="33"/>
        <v>36.886158004472563</v>
      </c>
      <c r="AQ8" s="25">
        <f t="shared" si="34"/>
        <v>34.768874658053221</v>
      </c>
      <c r="AR8" s="25">
        <f t="shared" si="35"/>
        <v>32.792031064151161</v>
      </c>
      <c r="AS8" s="25">
        <f t="shared" si="36"/>
        <v>31.178188270774132</v>
      </c>
      <c r="AT8" s="25">
        <f t="shared" si="37"/>
        <v>30.945081380774148</v>
      </c>
      <c r="AU8" s="28">
        <f t="shared" si="38"/>
        <v>29.218362341465809</v>
      </c>
      <c r="AV8" s="28">
        <f t="shared" si="39"/>
        <v>27.603011945131701</v>
      </c>
      <c r="AW8" s="28">
        <f t="shared" si="40"/>
        <v>26.653828305160591</v>
      </c>
      <c r="AX8" s="28">
        <f t="shared" si="41"/>
        <v>24.674543808458711</v>
      </c>
      <c r="AY8" s="28">
        <f t="shared" si="42"/>
        <v>23.347085690886448</v>
      </c>
      <c r="AZ8" s="28">
        <f t="shared" si="43"/>
        <v>22.102202520827667</v>
      </c>
      <c r="BA8" s="28">
        <f t="shared" si="44"/>
        <v>20.934075793391067</v>
      </c>
      <c r="BB8" s="28">
        <f t="shared" si="45"/>
        <v>19.837344202146461</v>
      </c>
      <c r="BC8" s="28">
        <f t="shared" si="46"/>
        <v>18.807064069055588</v>
      </c>
      <c r="BD8" s="28">
        <f t="shared" si="47"/>
        <v>17.838673509187988</v>
      </c>
      <c r="BE8" s="28">
        <f t="shared" si="48"/>
        <v>16.927959948955358</v>
      </c>
      <c r="BF8" s="28">
        <f>SUM(AU3:AU52)</f>
        <v>714.8180637781129</v>
      </c>
      <c r="BG8" s="43"/>
      <c r="BH8" s="28">
        <f t="shared" si="49"/>
        <v>29.395296907301685</v>
      </c>
      <c r="BI8" s="28">
        <f t="shared" si="50"/>
        <v>27.707992618323278</v>
      </c>
      <c r="BJ8" s="28">
        <f t="shared" si="51"/>
        <v>26.132607500279747</v>
      </c>
      <c r="BK8" s="28">
        <f t="shared" si="52"/>
        <v>24.846504782092758</v>
      </c>
      <c r="BL8" s="28">
        <f t="shared" si="53"/>
        <v>24.660737366525748</v>
      </c>
      <c r="BM8" s="28">
        <f t="shared" si="54"/>
        <v>23.284681372030338</v>
      </c>
      <c r="BN8" s="28">
        <f t="shared" si="55"/>
        <v>21.997377215717524</v>
      </c>
      <c r="BO8" s="28">
        <f t="shared" si="56"/>
        <v>21.240954307343035</v>
      </c>
      <c r="BP8" s="28">
        <f t="shared" si="57"/>
        <v>19.663623986372329</v>
      </c>
      <c r="BQ8" s="28">
        <f t="shared" si="58"/>
        <v>18.605746787740983</v>
      </c>
      <c r="BR8" s="28">
        <f t="shared" si="59"/>
        <v>17.613675171219047</v>
      </c>
      <c r="BS8" s="28">
        <f t="shared" si="60"/>
        <v>16.682772257063824</v>
      </c>
      <c r="BT8" s="28">
        <f t="shared" si="61"/>
        <v>15.80876551588076</v>
      </c>
      <c r="BU8" s="28">
        <f t="shared" si="62"/>
        <v>14.987715234465483</v>
      </c>
      <c r="BV8" s="28">
        <f t="shared" si="63"/>
        <v>14.215985957968741</v>
      </c>
      <c r="BW8" s="28">
        <f t="shared" si="64"/>
        <v>13.490220604545433</v>
      </c>
      <c r="BX8" s="28">
        <f>SUM(BM3:BM52)</f>
        <v>569.65242129343858</v>
      </c>
      <c r="BY8" s="43"/>
      <c r="BZ8" s="25">
        <f t="shared" si="65"/>
        <v>20.838002922013636</v>
      </c>
      <c r="CA8" s="25">
        <f t="shared" si="66"/>
        <v>19.641891455103277</v>
      </c>
      <c r="CB8" s="25">
        <f t="shared" si="67"/>
        <v>18.525118258472165</v>
      </c>
      <c r="CC8" s="25">
        <f t="shared" si="68"/>
        <v>17.613414175873388</v>
      </c>
      <c r="CD8" s="25">
        <f t="shared" si="69"/>
        <v>17.481725696569789</v>
      </c>
      <c r="CE8" s="25">
        <f t="shared" si="70"/>
        <v>16.506254724986334</v>
      </c>
      <c r="CF8" s="25">
        <f t="shared" si="71"/>
        <v>15.593698956104019</v>
      </c>
      <c r="CG8" s="25">
        <f t="shared" si="72"/>
        <v>15.057479069477516</v>
      </c>
      <c r="CH8" s="25">
        <f t="shared" si="73"/>
        <v>13.939326939869195</v>
      </c>
      <c r="CI8" s="25">
        <f t="shared" si="74"/>
        <v>13.189409419875176</v>
      </c>
      <c r="CJ8" s="25">
        <f t="shared" si="75"/>
        <v>12.486140753832347</v>
      </c>
      <c r="CK8" s="25">
        <f t="shared" si="76"/>
        <v>11.826233908650623</v>
      </c>
      <c r="CL8" s="25">
        <f t="shared" si="77"/>
        <v>11.206660135197485</v>
      </c>
      <c r="CM8" s="25">
        <f t="shared" si="78"/>
        <v>10.624626614079967</v>
      </c>
      <c r="CN8" s="25">
        <f t="shared" si="79"/>
        <v>10.077556211309242</v>
      </c>
      <c r="CO8" s="25">
        <f t="shared" si="80"/>
        <v>9.5630691284597908</v>
      </c>
      <c r="CP8" s="28">
        <f>SUM(CE3:CE52)</f>
        <v>403.82034095040024</v>
      </c>
      <c r="CQ8" s="43"/>
      <c r="CR8" s="25">
        <f t="shared" si="81"/>
        <v>0.95836292759026476</v>
      </c>
      <c r="CS8" s="25">
        <f t="shared" si="82"/>
        <v>0.90335243107375263</v>
      </c>
      <c r="CT8" s="25">
        <f t="shared" si="83"/>
        <v>0.85199078983667076</v>
      </c>
      <c r="CU8" s="25">
        <f t="shared" si="84"/>
        <v>0.81006050520405259</v>
      </c>
      <c r="CV8" s="25">
        <f t="shared" si="85"/>
        <v>0.80400400559477481</v>
      </c>
      <c r="CW8" s="25">
        <f t="shared" si="86"/>
        <v>0.75914101082484686</v>
      </c>
      <c r="CX8" s="25">
        <f t="shared" si="87"/>
        <v>0.7171715561929185</v>
      </c>
      <c r="CY8" s="25">
        <f t="shared" si="88"/>
        <v>0.69251020729577395</v>
      </c>
      <c r="CZ8" s="25">
        <f t="shared" si="89"/>
        <v>0.64108514739760747</v>
      </c>
      <c r="DA8" s="25">
        <f t="shared" si="90"/>
        <v>0.60659560669630264</v>
      </c>
      <c r="DB8" s="25">
        <f t="shared" si="91"/>
        <v>0.57425149866475533</v>
      </c>
      <c r="DC8" s="25">
        <f t="shared" si="92"/>
        <v>0.54390164899575943</v>
      </c>
      <c r="DD8" s="25">
        <f t="shared" si="93"/>
        <v>0.51540676214854519</v>
      </c>
      <c r="DE8" s="25">
        <f t="shared" si="94"/>
        <v>0.48863839325343461</v>
      </c>
      <c r="DF8" s="25">
        <f t="shared" si="95"/>
        <v>0.46347801705234165</v>
      </c>
      <c r="DG8" s="25">
        <f t="shared" si="96"/>
        <v>0.43981618396918704</v>
      </c>
      <c r="DH8" s="53">
        <f>SUM(CW3:CW52)</f>
        <v>18.572146554643389</v>
      </c>
      <c r="DI8" s="28"/>
      <c r="DJ8" s="28"/>
      <c r="DK8" s="28"/>
    </row>
    <row r="9" spans="1:115">
      <c r="A9" s="25">
        <v>308.259072</v>
      </c>
      <c r="B9" s="25">
        <v>12.177</v>
      </c>
      <c r="C9" s="25">
        <f t="shared" si="0"/>
        <v>3.950248705089205E-2</v>
      </c>
      <c r="D9" s="56">
        <v>0.06</v>
      </c>
      <c r="E9" s="25">
        <v>7</v>
      </c>
      <c r="F9" s="25">
        <f t="shared" si="1"/>
        <v>4.6066944721985452</v>
      </c>
      <c r="G9" s="25">
        <f t="shared" si="2"/>
        <v>4.2996967221741231</v>
      </c>
      <c r="H9" s="25">
        <f t="shared" si="3"/>
        <v>4.0158589745248268</v>
      </c>
      <c r="I9" s="25">
        <f t="shared" si="4"/>
        <v>3.7862396992852974</v>
      </c>
      <c r="J9" s="25">
        <f t="shared" si="5"/>
        <v>3.7532340794049923</v>
      </c>
      <c r="K9" s="28">
        <f t="shared" si="6"/>
        <v>3.5100550895126719</v>
      </c>
      <c r="L9" s="28">
        <f t="shared" si="7"/>
        <v>3.2847170841807194</v>
      </c>
      <c r="M9" s="28">
        <f t="shared" si="8"/>
        <v>3.1533216954015413</v>
      </c>
      <c r="N9" s="28">
        <f t="shared" si="9"/>
        <v>2.8818590621996805</v>
      </c>
      <c r="O9" s="28">
        <f t="shared" si="10"/>
        <v>2.7018021352811457</v>
      </c>
      <c r="P9" s="28">
        <f t="shared" si="11"/>
        <v>2.5344879459414607</v>
      </c>
      <c r="Q9" s="28">
        <f t="shared" si="12"/>
        <v>2.3789108913896784</v>
      </c>
      <c r="R9" s="28">
        <f t="shared" si="13"/>
        <v>2.2341527745489178</v>
      </c>
      <c r="S9" s="28">
        <f t="shared" si="14"/>
        <v>2.0993745194621964</v>
      </c>
      <c r="T9" s="28">
        <f t="shared" si="15"/>
        <v>1.9738087359750141</v>
      </c>
      <c r="U9" s="28">
        <f t="shared" si="16"/>
        <v>1.8567530401801557</v>
      </c>
      <c r="V9" s="28">
        <f>SUM(L3:L52)</f>
        <v>77.847829683122711</v>
      </c>
      <c r="W9" s="43"/>
      <c r="X9" s="25">
        <f t="shared" si="17"/>
        <v>32.910956560341283</v>
      </c>
      <c r="Y9" s="25">
        <f t="shared" si="18"/>
        <v>30.717715902391955</v>
      </c>
      <c r="Z9" s="25">
        <f t="shared" si="19"/>
        <v>28.68993397775024</v>
      </c>
      <c r="AA9" s="25">
        <f t="shared" si="20"/>
        <v>27.049497426459133</v>
      </c>
      <c r="AB9" s="25">
        <f t="shared" si="21"/>
        <v>26.813700038834806</v>
      </c>
      <c r="AC9" s="28">
        <f t="shared" si="22"/>
        <v>25.07639073364134</v>
      </c>
      <c r="AD9" s="28">
        <f t="shared" si="23"/>
        <v>23.46654025416413</v>
      </c>
      <c r="AE9" s="28">
        <f t="shared" si="24"/>
        <v>22.527830739470204</v>
      </c>
      <c r="AF9" s="28">
        <f t="shared" si="25"/>
        <v>20.588458596824395</v>
      </c>
      <c r="AG9" s="28">
        <f t="shared" si="26"/>
        <v>19.302103329296454</v>
      </c>
      <c r="AH9" s="28">
        <f t="shared" si="27"/>
        <v>18.106784201770477</v>
      </c>
      <c r="AI9" s="28">
        <f t="shared" si="28"/>
        <v>16.995317028281992</v>
      </c>
      <c r="AJ9" s="28">
        <f t="shared" si="29"/>
        <v>15.961142063162287</v>
      </c>
      <c r="AK9" s="28">
        <f t="shared" si="30"/>
        <v>14.998264814582623</v>
      </c>
      <c r="AL9" s="28">
        <f t="shared" si="31"/>
        <v>14.101202925466357</v>
      </c>
      <c r="AM9" s="28">
        <f t="shared" si="32"/>
        <v>13.264938453686327</v>
      </c>
      <c r="AN9" s="28">
        <f>SUM(AD3:AD52)</f>
        <v>556.15725255496739</v>
      </c>
      <c r="AO9" s="43"/>
      <c r="AP9" s="25">
        <f t="shared" si="33"/>
        <v>36.520948519279777</v>
      </c>
      <c r="AQ9" s="25">
        <f t="shared" si="34"/>
        <v>34.087132017699247</v>
      </c>
      <c r="AR9" s="25">
        <f t="shared" si="35"/>
        <v>31.836923363253554</v>
      </c>
      <c r="AS9" s="25">
        <f t="shared" si="36"/>
        <v>30.01654786827201</v>
      </c>
      <c r="AT9" s="25">
        <f t="shared" si="37"/>
        <v>29.754885943052066</v>
      </c>
      <c r="AU9" s="28">
        <f t="shared" si="38"/>
        <v>27.827011753776958</v>
      </c>
      <c r="AV9" s="28">
        <f t="shared" si="39"/>
        <v>26.040577306728014</v>
      </c>
      <c r="AW9" s="28">
        <f t="shared" si="40"/>
        <v>24.998901055299743</v>
      </c>
      <c r="AX9" s="28">
        <f t="shared" si="41"/>
        <v>22.846799822646954</v>
      </c>
      <c r="AY9" s="28">
        <f t="shared" si="42"/>
        <v>21.419344670538024</v>
      </c>
      <c r="AZ9" s="28">
        <f t="shared" si="43"/>
        <v>20.092911382570602</v>
      </c>
      <c r="BA9" s="28">
        <f t="shared" si="44"/>
        <v>18.859527741793755</v>
      </c>
      <c r="BB9" s="28">
        <f t="shared" si="45"/>
        <v>17.711914466202199</v>
      </c>
      <c r="BC9" s="28">
        <f t="shared" si="46"/>
        <v>16.643419530137688</v>
      </c>
      <c r="BD9" s="28">
        <f t="shared" si="47"/>
        <v>15.647959218585953</v>
      </c>
      <c r="BE9" s="28">
        <f t="shared" si="48"/>
        <v>14.719965173004663</v>
      </c>
      <c r="BF9" s="28">
        <f>SUM(AV3:AV52)</f>
        <v>617.16195796204511</v>
      </c>
      <c r="BG9" s="43"/>
      <c r="BH9" s="28">
        <f t="shared" si="49"/>
        <v>29.104254363665042</v>
      </c>
      <c r="BI9" s="28">
        <f t="shared" si="50"/>
        <v>27.164698645414983</v>
      </c>
      <c r="BJ9" s="28">
        <f t="shared" si="51"/>
        <v>25.371463592504607</v>
      </c>
      <c r="BK9" s="28">
        <f t="shared" si="52"/>
        <v>23.920770946464579</v>
      </c>
      <c r="BL9" s="28">
        <f t="shared" si="53"/>
        <v>23.712247467813221</v>
      </c>
      <c r="BM9" s="28">
        <f t="shared" si="54"/>
        <v>22.175887020981268</v>
      </c>
      <c r="BN9" s="28">
        <f t="shared" si="55"/>
        <v>20.752242656337284</v>
      </c>
      <c r="BO9" s="28">
        <f t="shared" si="56"/>
        <v>19.922110586515693</v>
      </c>
      <c r="BP9" s="28">
        <f t="shared" si="57"/>
        <v>18.207059246641045</v>
      </c>
      <c r="BQ9" s="28">
        <f t="shared" si="58"/>
        <v>17.069492465817419</v>
      </c>
      <c r="BR9" s="28">
        <f t="shared" si="59"/>
        <v>16.012431973835493</v>
      </c>
      <c r="BS9" s="28">
        <f t="shared" si="60"/>
        <v>15.029524555913355</v>
      </c>
      <c r="BT9" s="28">
        <f t="shared" si="61"/>
        <v>14.114969210607821</v>
      </c>
      <c r="BU9" s="28">
        <f t="shared" si="62"/>
        <v>13.263464809261491</v>
      </c>
      <c r="BV9" s="28">
        <f t="shared" si="63"/>
        <v>12.470163121025209</v>
      </c>
      <c r="BW9" s="28">
        <f t="shared" si="64"/>
        <v>11.730626612648205</v>
      </c>
      <c r="BX9" s="28">
        <f>SUM(BN3:BN52)</f>
        <v>491.82837073967505</v>
      </c>
      <c r="BY9" s="43"/>
      <c r="BZ9" s="25">
        <f t="shared" si="65"/>
        <v>20.631686061399645</v>
      </c>
      <c r="CA9" s="25">
        <f t="shared" si="66"/>
        <v>19.256756328532628</v>
      </c>
      <c r="CB9" s="25">
        <f t="shared" si="67"/>
        <v>17.985551707254526</v>
      </c>
      <c r="CC9" s="25">
        <f t="shared" si="68"/>
        <v>16.957171633651093</v>
      </c>
      <c r="CD9" s="25">
        <f t="shared" si="69"/>
        <v>16.809351631317107</v>
      </c>
      <c r="CE9" s="25">
        <f t="shared" si="70"/>
        <v>15.720242595225079</v>
      </c>
      <c r="CF9" s="25">
        <f t="shared" si="71"/>
        <v>14.711036751041524</v>
      </c>
      <c r="CG9" s="25">
        <f t="shared" si="72"/>
        <v>14.122565249932014</v>
      </c>
      <c r="CH9" s="25">
        <f t="shared" si="73"/>
        <v>12.906784203582587</v>
      </c>
      <c r="CI9" s="25">
        <f t="shared" si="74"/>
        <v>12.100375614564381</v>
      </c>
      <c r="CJ9" s="25">
        <f t="shared" si="75"/>
        <v>11.351037048938494</v>
      </c>
      <c r="CK9" s="25">
        <f t="shared" si="76"/>
        <v>10.654264782568129</v>
      </c>
      <c r="CL9" s="25">
        <f t="shared" si="77"/>
        <v>10.005946549283468</v>
      </c>
      <c r="CM9" s="25">
        <f t="shared" si="78"/>
        <v>9.4023244372389101</v>
      </c>
      <c r="CN9" s="25">
        <f t="shared" si="79"/>
        <v>8.8399615888677552</v>
      </c>
      <c r="CO9" s="25">
        <f t="shared" si="80"/>
        <v>8.3157122856172112</v>
      </c>
      <c r="CP9" s="28">
        <f>SUM(CF3:CF52)</f>
        <v>348.65172680248759</v>
      </c>
      <c r="CQ9" s="43"/>
      <c r="CR9" s="25">
        <f t="shared" si="81"/>
        <v>0.94887418573293558</v>
      </c>
      <c r="CS9" s="25">
        <f t="shared" si="82"/>
        <v>0.88563963830760084</v>
      </c>
      <c r="CT9" s="25">
        <f t="shared" si="83"/>
        <v>0.82717552411327244</v>
      </c>
      <c r="CU9" s="25">
        <f t="shared" si="84"/>
        <v>0.7798791809031026</v>
      </c>
      <c r="CV9" s="25">
        <f t="shared" si="85"/>
        <v>0.7730807746103604</v>
      </c>
      <c r="CW9" s="25">
        <f t="shared" si="86"/>
        <v>0.72299143888080641</v>
      </c>
      <c r="CX9" s="25">
        <f t="shared" si="87"/>
        <v>0.67657693980463995</v>
      </c>
      <c r="CY9" s="25">
        <f t="shared" si="88"/>
        <v>0.6495124810502475</v>
      </c>
      <c r="CZ9" s="25">
        <f t="shared" si="89"/>
        <v>0.59359735870148844</v>
      </c>
      <c r="DA9" s="25">
        <f t="shared" si="90"/>
        <v>0.5565097309140391</v>
      </c>
      <c r="DB9" s="25">
        <f t="shared" si="91"/>
        <v>0.5220468169679594</v>
      </c>
      <c r="DC9" s="25">
        <f t="shared" si="92"/>
        <v>0.49000148558176526</v>
      </c>
      <c r="DD9" s="25">
        <f t="shared" si="93"/>
        <v>0.46018460906120107</v>
      </c>
      <c r="DE9" s="25">
        <f t="shared" si="94"/>
        <v>0.43242335686144662</v>
      </c>
      <c r="DF9" s="25">
        <f t="shared" si="95"/>
        <v>0.40655966408100136</v>
      </c>
      <c r="DG9" s="25">
        <f t="shared" si="96"/>
        <v>0.38244885562538011</v>
      </c>
      <c r="DH9" s="53">
        <f>SUM(CX3:CX52)</f>
        <v>16.034880638914167</v>
      </c>
      <c r="DI9" s="28"/>
      <c r="DJ9" s="28"/>
      <c r="DK9" s="28"/>
    </row>
    <row r="10" spans="1:115">
      <c r="A10" s="28">
        <v>316.72028</v>
      </c>
      <c r="B10" s="28">
        <v>14.382000000000001</v>
      </c>
      <c r="C10" s="28">
        <f t="shared" si="0"/>
        <v>4.5409154096479082E-2</v>
      </c>
      <c r="D10" s="59">
        <v>6.6199999999999995E-2</v>
      </c>
      <c r="E10" s="28">
        <v>8</v>
      </c>
      <c r="F10" s="28">
        <f t="shared" si="1"/>
        <v>4.5610836358401423</v>
      </c>
      <c r="G10" s="28">
        <f t="shared" si="2"/>
        <v>4.2153889433079632</v>
      </c>
      <c r="H10" s="28">
        <f t="shared" si="3"/>
        <v>3.8988922082765312</v>
      </c>
      <c r="I10" s="28">
        <f t="shared" si="4"/>
        <v>3.6451715599165269</v>
      </c>
      <c r="J10" s="28">
        <f t="shared" si="5"/>
        <v>3.6088789225047999</v>
      </c>
      <c r="K10" s="28">
        <f t="shared" si="6"/>
        <v>3.3429096090596877</v>
      </c>
      <c r="L10" s="28">
        <f t="shared" si="7"/>
        <v>3.098789702057283</v>
      </c>
      <c r="M10" s="28">
        <f t="shared" si="8"/>
        <v>2.9575330101308768</v>
      </c>
      <c r="N10" s="28">
        <f t="shared" si="9"/>
        <v>2.6683880205552599</v>
      </c>
      <c r="O10" s="28">
        <f t="shared" si="10"/>
        <v>2.478717555303803</v>
      </c>
      <c r="P10" s="28">
        <f t="shared" si="11"/>
        <v>2.3040799508558734</v>
      </c>
      <c r="Q10" s="28">
        <f t="shared" si="12"/>
        <v>2.1431629652159256</v>
      </c>
      <c r="R10" s="28">
        <f t="shared" si="13"/>
        <v>1.9947792629901051</v>
      </c>
      <c r="S10" s="28">
        <f t="shared" si="14"/>
        <v>1.8578535570461916</v>
      </c>
      <c r="T10" s="28">
        <f t="shared" si="15"/>
        <v>1.7314111719079068</v>
      </c>
      <c r="U10" s="28">
        <f t="shared" si="16"/>
        <v>1.6145678610262224</v>
      </c>
      <c r="V10" s="28">
        <f>SUM(M3:M52)</f>
        <v>71.581402620650564</v>
      </c>
      <c r="W10" s="21"/>
      <c r="X10" s="28">
        <f t="shared" si="17"/>
        <v>32.585105505288389</v>
      </c>
      <c r="Y10" s="28">
        <f t="shared" si="18"/>
        <v>30.11540774744309</v>
      </c>
      <c r="Z10" s="28">
        <f t="shared" si="19"/>
        <v>27.854304832767227</v>
      </c>
      <c r="AA10" s="28">
        <f t="shared" si="20"/>
        <v>26.041684246133752</v>
      </c>
      <c r="AB10" s="28">
        <f t="shared" si="21"/>
        <v>25.782403883495</v>
      </c>
      <c r="AC10" s="28">
        <f t="shared" si="22"/>
        <v>23.882276889182229</v>
      </c>
      <c r="AD10" s="28">
        <f t="shared" si="23"/>
        <v>22.13824552279635</v>
      </c>
      <c r="AE10" s="28">
        <f t="shared" si="24"/>
        <v>21.129085293069028</v>
      </c>
      <c r="AF10" s="28">
        <f t="shared" si="25"/>
        <v>19.063387589652216</v>
      </c>
      <c r="AG10" s="28">
        <f t="shared" si="26"/>
        <v>17.708351678253624</v>
      </c>
      <c r="AH10" s="28">
        <f t="shared" si="27"/>
        <v>16.460712910700437</v>
      </c>
      <c r="AI10" s="28">
        <f t="shared" si="28"/>
        <v>15.311096421875664</v>
      </c>
      <c r="AJ10" s="28">
        <f t="shared" si="29"/>
        <v>14.251019699252041</v>
      </c>
      <c r="AK10" s="28">
        <f t="shared" si="30"/>
        <v>13.272800720869578</v>
      </c>
      <c r="AL10" s="28">
        <f t="shared" si="31"/>
        <v>12.369476250409084</v>
      </c>
      <c r="AM10" s="28">
        <f t="shared" si="32"/>
        <v>11.534729090162024</v>
      </c>
      <c r="AN10" s="28">
        <f>SUM(AE3:AE52)</f>
        <v>511.38890290942567</v>
      </c>
      <c r="AO10" s="21"/>
      <c r="AP10" s="28">
        <f t="shared" si="33"/>
        <v>36.159354969583923</v>
      </c>
      <c r="AQ10" s="28">
        <f t="shared" si="34"/>
        <v>33.418756880097298</v>
      </c>
      <c r="AR10" s="28">
        <f t="shared" si="35"/>
        <v>30.90963433325588</v>
      </c>
      <c r="AS10" s="28">
        <f t="shared" si="36"/>
        <v>28.898187992945029</v>
      </c>
      <c r="AT10" s="28">
        <f t="shared" si="37"/>
        <v>28.610467252934676</v>
      </c>
      <c r="AU10" s="28">
        <f t="shared" si="38"/>
        <v>26.50191595597806</v>
      </c>
      <c r="AV10" s="28">
        <f t="shared" si="39"/>
        <v>24.566582364837753</v>
      </c>
      <c r="AW10" s="28">
        <f t="shared" si="40"/>
        <v>23.44672768270469</v>
      </c>
      <c r="AX10" s="28">
        <f t="shared" si="41"/>
        <v>21.154444280228663</v>
      </c>
      <c r="AY10" s="28">
        <f t="shared" si="42"/>
        <v>19.650774927099103</v>
      </c>
      <c r="AZ10" s="28">
        <f t="shared" si="43"/>
        <v>18.266283075064187</v>
      </c>
      <c r="BA10" s="28">
        <f t="shared" si="44"/>
        <v>16.990565533147524</v>
      </c>
      <c r="BB10" s="28">
        <f t="shared" si="45"/>
        <v>15.814209344823389</v>
      </c>
      <c r="BC10" s="28">
        <f t="shared" si="46"/>
        <v>14.728689849679371</v>
      </c>
      <c r="BD10" s="28">
        <f t="shared" si="47"/>
        <v>13.726280016303466</v>
      </c>
      <c r="BE10" s="28">
        <f t="shared" si="48"/>
        <v>12.799969715656228</v>
      </c>
      <c r="BF10" s="28">
        <f>SUM(AW3:AW52)</f>
        <v>567.48298282498865</v>
      </c>
      <c r="BG10" s="21"/>
      <c r="BH10" s="28">
        <f t="shared" si="49"/>
        <v>28.816093429371321</v>
      </c>
      <c r="BI10" s="28">
        <f t="shared" si="50"/>
        <v>26.632057495504885</v>
      </c>
      <c r="BJ10" s="28">
        <f t="shared" si="51"/>
        <v>24.632488924761756</v>
      </c>
      <c r="BK10" s="28">
        <f t="shared" si="52"/>
        <v>23.029528204933644</v>
      </c>
      <c r="BL10" s="28">
        <f t="shared" si="53"/>
        <v>22.800237949820399</v>
      </c>
      <c r="BM10" s="28">
        <f t="shared" si="54"/>
        <v>21.119892400934546</v>
      </c>
      <c r="BN10" s="28">
        <f t="shared" si="55"/>
        <v>19.577587411638952</v>
      </c>
      <c r="BO10" s="28">
        <f t="shared" si="56"/>
        <v>18.685153429483858</v>
      </c>
      <c r="BP10" s="28">
        <f t="shared" si="57"/>
        <v>16.858388191334299</v>
      </c>
      <c r="BQ10" s="28">
        <f t="shared" si="58"/>
        <v>15.660084831025154</v>
      </c>
      <c r="BR10" s="28">
        <f t="shared" si="59"/>
        <v>14.55675633985045</v>
      </c>
      <c r="BS10" s="28">
        <f t="shared" si="60"/>
        <v>13.540112212534551</v>
      </c>
      <c r="BT10" s="28">
        <f t="shared" si="61"/>
        <v>12.60265108089984</v>
      </c>
      <c r="BU10" s="28">
        <f t="shared" si="62"/>
        <v>11.737579477222559</v>
      </c>
      <c r="BV10" s="28">
        <f t="shared" si="63"/>
        <v>10.938739579846674</v>
      </c>
      <c r="BW10" s="28">
        <f t="shared" si="64"/>
        <v>10.200544880563658</v>
      </c>
      <c r="BX10" s="28">
        <f>SUM(BO3:BO52)</f>
        <v>452.23822898440807</v>
      </c>
      <c r="BY10" s="21"/>
      <c r="BZ10" s="28">
        <f t="shared" si="65"/>
        <v>20.427411941979841</v>
      </c>
      <c r="CA10" s="28">
        <f t="shared" si="66"/>
        <v>18.879172871110416</v>
      </c>
      <c r="CB10" s="28">
        <f t="shared" si="67"/>
        <v>17.461700686654883</v>
      </c>
      <c r="CC10" s="28">
        <f t="shared" si="68"/>
        <v>16.325379448975728</v>
      </c>
      <c r="CD10" s="28">
        <f t="shared" si="69"/>
        <v>16.162838107035679</v>
      </c>
      <c r="CE10" s="28">
        <f t="shared" si="70"/>
        <v>14.971659614500076</v>
      </c>
      <c r="CF10" s="28">
        <f t="shared" si="71"/>
        <v>13.878336557586346</v>
      </c>
      <c r="CG10" s="28">
        <f t="shared" si="72"/>
        <v>13.245699915524304</v>
      </c>
      <c r="CH10" s="28">
        <f t="shared" si="73"/>
        <v>11.950726114428322</v>
      </c>
      <c r="CI10" s="28">
        <f t="shared" si="74"/>
        <v>11.101262031710441</v>
      </c>
      <c r="CJ10" s="28">
        <f t="shared" si="75"/>
        <v>10.319124589944087</v>
      </c>
      <c r="CK10" s="28">
        <f t="shared" si="76"/>
        <v>9.5984367410523657</v>
      </c>
      <c r="CL10" s="28">
        <f t="shared" si="77"/>
        <v>8.9338808475745246</v>
      </c>
      <c r="CM10" s="28">
        <f t="shared" si="78"/>
        <v>8.3206410949016902</v>
      </c>
      <c r="CN10" s="28">
        <f t="shared" si="79"/>
        <v>7.7543522709366259</v>
      </c>
      <c r="CO10" s="28">
        <f t="shared" si="80"/>
        <v>7.2310541614062709</v>
      </c>
      <c r="CP10" s="28">
        <f>SUM(CG3:CG52)</f>
        <v>320.58671040953305</v>
      </c>
      <c r="CQ10" s="21"/>
      <c r="CR10" s="28">
        <f t="shared" si="81"/>
        <v>0.93947939181478746</v>
      </c>
      <c r="CS10" s="28">
        <f t="shared" si="82"/>
        <v>0.86827415520353013</v>
      </c>
      <c r="CT10" s="28">
        <f t="shared" si="83"/>
        <v>0.8030830331196821</v>
      </c>
      <c r="CU10" s="28">
        <f t="shared" si="84"/>
        <v>0.75082235573611478</v>
      </c>
      <c r="CV10" s="28">
        <f t="shared" si="85"/>
        <v>0.74334689866380799</v>
      </c>
      <c r="CW10" s="28">
        <f t="shared" si="86"/>
        <v>0.6885632751245776</v>
      </c>
      <c r="CX10" s="28">
        <f t="shared" si="87"/>
        <v>0.63828013189116983</v>
      </c>
      <c r="CY10" s="28">
        <f t="shared" si="88"/>
        <v>0.60918446918987756</v>
      </c>
      <c r="CZ10" s="28">
        <f t="shared" si="89"/>
        <v>0.54962718398285959</v>
      </c>
      <c r="DA10" s="28">
        <f t="shared" si="90"/>
        <v>0.51055938615966889</v>
      </c>
      <c r="DB10" s="28">
        <f t="shared" si="91"/>
        <v>0.47458801542541762</v>
      </c>
      <c r="DC10" s="28">
        <f t="shared" si="92"/>
        <v>0.44144277980339203</v>
      </c>
      <c r="DD10" s="28">
        <f t="shared" si="93"/>
        <v>0.41087911523321524</v>
      </c>
      <c r="DE10" s="28">
        <f t="shared" si="94"/>
        <v>0.38267553704552798</v>
      </c>
      <c r="DF10" s="28">
        <f t="shared" si="95"/>
        <v>0.35663128428158009</v>
      </c>
      <c r="DG10" s="28">
        <f t="shared" si="96"/>
        <v>0.33256422228293925</v>
      </c>
      <c r="DH10" s="53">
        <f>SUM(CY3:CY52)</f>
        <v>14.744139324888964</v>
      </c>
      <c r="DI10" s="28"/>
      <c r="DJ10" s="28"/>
      <c r="DK10" s="28"/>
    </row>
    <row r="11" spans="1:115">
      <c r="A11" s="25">
        <v>363.9</v>
      </c>
      <c r="B11" s="25">
        <v>10.377000000000001</v>
      </c>
      <c r="C11" s="25">
        <f t="shared" si="0"/>
        <v>2.8516075845012371E-2</v>
      </c>
      <c r="D11" s="26">
        <v>0.08</v>
      </c>
      <c r="E11" s="25">
        <v>9</v>
      </c>
      <c r="F11" s="25">
        <f t="shared" si="1"/>
        <v>4.5159243919209322</v>
      </c>
      <c r="G11" s="25">
        <f t="shared" si="2"/>
        <v>4.1327342581450619</v>
      </c>
      <c r="H11" s="25">
        <f t="shared" si="3"/>
        <v>3.7853322410451757</v>
      </c>
      <c r="I11" s="25">
        <f t="shared" si="4"/>
        <v>3.5093593529570879</v>
      </c>
      <c r="J11" s="25">
        <f t="shared" si="5"/>
        <v>3.4700758870238455</v>
      </c>
      <c r="K11" s="28">
        <f t="shared" si="6"/>
        <v>3.1837234371997023</v>
      </c>
      <c r="L11" s="28">
        <f t="shared" si="7"/>
        <v>2.9233865113747952</v>
      </c>
      <c r="M11" s="28">
        <f t="shared" si="8"/>
        <v>2.7739007785883292</v>
      </c>
      <c r="N11" s="28">
        <f t="shared" si="9"/>
        <v>2.4707296486622776</v>
      </c>
      <c r="O11" s="28">
        <f t="shared" si="10"/>
        <v>2.2740528030310116</v>
      </c>
      <c r="P11" s="28">
        <f t="shared" si="11"/>
        <v>2.094618137141703</v>
      </c>
      <c r="Q11" s="28">
        <f t="shared" si="12"/>
        <v>1.9307774461404734</v>
      </c>
      <c r="R11" s="28">
        <f t="shared" si="13"/>
        <v>1.7810529133840225</v>
      </c>
      <c r="S11" s="28">
        <f t="shared" si="14"/>
        <v>1.644118192076276</v>
      </c>
      <c r="T11" s="28">
        <f t="shared" si="15"/>
        <v>1.5187817297437778</v>
      </c>
      <c r="U11" s="28">
        <f t="shared" si="16"/>
        <v>1.4039720530662805</v>
      </c>
      <c r="V11" s="28">
        <f>SUM(N3:N52)</f>
        <v>60.421180652076039</v>
      </c>
      <c r="W11" s="43"/>
      <c r="X11" s="25">
        <f t="shared" si="17"/>
        <v>32.262480698305332</v>
      </c>
      <c r="Y11" s="25">
        <f t="shared" si="18"/>
        <v>29.524909556316757</v>
      </c>
      <c r="Z11" s="25">
        <f t="shared" si="19"/>
        <v>27.04301440074488</v>
      </c>
      <c r="AA11" s="25">
        <f t="shared" si="20"/>
        <v>25.071420281249402</v>
      </c>
      <c r="AB11" s="25">
        <f t="shared" si="21"/>
        <v>24.790772964899038</v>
      </c>
      <c r="AC11" s="28">
        <f t="shared" si="22"/>
        <v>22.745025608744978</v>
      </c>
      <c r="AD11" s="28">
        <f t="shared" si="23"/>
        <v>20.885137285656935</v>
      </c>
      <c r="AE11" s="28">
        <f t="shared" si="24"/>
        <v>19.817187481775491</v>
      </c>
      <c r="AF11" s="28">
        <f t="shared" si="25"/>
        <v>17.651284805233534</v>
      </c>
      <c r="AG11" s="28">
        <f t="shared" si="26"/>
        <v>16.246194200232683</v>
      </c>
      <c r="AH11" s="28">
        <f t="shared" si="27"/>
        <v>14.964284464273122</v>
      </c>
      <c r="AI11" s="28">
        <f t="shared" si="28"/>
        <v>13.793780560248345</v>
      </c>
      <c r="AJ11" s="28">
        <f t="shared" si="29"/>
        <v>12.724124731475037</v>
      </c>
      <c r="AK11" s="28">
        <f t="shared" si="30"/>
        <v>11.745841345902281</v>
      </c>
      <c r="AL11" s="28">
        <f t="shared" si="31"/>
        <v>10.85041776351674</v>
      </c>
      <c r="AM11" s="28">
        <f t="shared" si="32"/>
        <v>10.030199208836542</v>
      </c>
      <c r="AN11" s="28">
        <f>SUM(AF3:AF52)</f>
        <v>431.65850563039118</v>
      </c>
      <c r="AO11" s="43"/>
      <c r="AP11" s="25">
        <f t="shared" si="33"/>
        <v>35.801341554043489</v>
      </c>
      <c r="AQ11" s="25">
        <f t="shared" si="34"/>
        <v>32.763487137350289</v>
      </c>
      <c r="AR11" s="25">
        <f t="shared" si="35"/>
        <v>30.009353721607649</v>
      </c>
      <c r="AS11" s="25">
        <f t="shared" si="36"/>
        <v>27.821496094103239</v>
      </c>
      <c r="AT11" s="25">
        <f t="shared" si="37"/>
        <v>27.510064666283341</v>
      </c>
      <c r="AU11" s="28">
        <f t="shared" si="38"/>
        <v>25.239919958074339</v>
      </c>
      <c r="AV11" s="28">
        <f t="shared" si="39"/>
        <v>23.17602109890354</v>
      </c>
      <c r="AW11" s="28">
        <f t="shared" si="40"/>
        <v>21.990928233637863</v>
      </c>
      <c r="AX11" s="28">
        <f t="shared" si="41"/>
        <v>19.587448407619132</v>
      </c>
      <c r="AY11" s="28">
        <f t="shared" si="42"/>
        <v>18.028233878072573</v>
      </c>
      <c r="AZ11" s="28">
        <f t="shared" si="43"/>
        <v>16.605711886421986</v>
      </c>
      <c r="BA11" s="28">
        <f t="shared" si="44"/>
        <v>15.306815795628397</v>
      </c>
      <c r="BB11" s="28">
        <f t="shared" si="45"/>
        <v>14.11982977216374</v>
      </c>
      <c r="BC11" s="28">
        <f t="shared" si="46"/>
        <v>13.034238805025993</v>
      </c>
      <c r="BD11" s="28">
        <f t="shared" si="47"/>
        <v>12.040596505529354</v>
      </c>
      <c r="BE11" s="28">
        <f t="shared" si="48"/>
        <v>11.130408448396722</v>
      </c>
      <c r="BF11" s="28">
        <f>SUM(AX3:AX52)</f>
        <v>479.00698459289242</v>
      </c>
      <c r="BG11" s="43"/>
      <c r="BH11" s="28">
        <f t="shared" si="49"/>
        <v>28.530785573634969</v>
      </c>
      <c r="BI11" s="28">
        <f t="shared" si="50"/>
        <v>26.109860289710671</v>
      </c>
      <c r="BJ11" s="28">
        <f t="shared" si="51"/>
        <v>23.91503779103083</v>
      </c>
      <c r="BK11" s="28">
        <f t="shared" si="52"/>
        <v>22.171491484484111</v>
      </c>
      <c r="BL11" s="28">
        <f t="shared" si="53"/>
        <v>21.923305720981151</v>
      </c>
      <c r="BM11" s="28">
        <f t="shared" si="54"/>
        <v>20.11418323898528</v>
      </c>
      <c r="BN11" s="28">
        <f t="shared" si="55"/>
        <v>18.469422086451839</v>
      </c>
      <c r="BO11" s="28">
        <f t="shared" si="56"/>
        <v>17.524998526996679</v>
      </c>
      <c r="BP11" s="28">
        <f t="shared" si="57"/>
        <v>15.609618695679906</v>
      </c>
      <c r="BQ11" s="28">
        <f t="shared" si="58"/>
        <v>14.3670503036928</v>
      </c>
      <c r="BR11" s="28">
        <f t="shared" si="59"/>
        <v>13.233414854409499</v>
      </c>
      <c r="BS11" s="28">
        <f t="shared" si="60"/>
        <v>12.198299290571665</v>
      </c>
      <c r="BT11" s="28">
        <f t="shared" si="61"/>
        <v>11.252367036517713</v>
      </c>
      <c r="BU11" s="28">
        <f t="shared" si="62"/>
        <v>10.387238475418194</v>
      </c>
      <c r="BV11" s="28">
        <f t="shared" si="63"/>
        <v>9.5953855963567296</v>
      </c>
      <c r="BW11" s="28">
        <f t="shared" si="64"/>
        <v>8.8700390265770945</v>
      </c>
      <c r="BX11" s="28">
        <f>SUM(BP3:BP52)</f>
        <v>381.72998475666787</v>
      </c>
      <c r="BY11" s="43"/>
      <c r="BZ11" s="25">
        <f t="shared" si="65"/>
        <v>20.225160338593902</v>
      </c>
      <c r="CA11" s="25">
        <f t="shared" si="66"/>
        <v>18.508993010892567</v>
      </c>
      <c r="CB11" s="25">
        <f t="shared" si="67"/>
        <v>16.95310746277173</v>
      </c>
      <c r="CC11" s="25">
        <f t="shared" si="68"/>
        <v>15.717126647709376</v>
      </c>
      <c r="CD11" s="25">
        <f t="shared" si="69"/>
        <v>15.541190487534305</v>
      </c>
      <c r="CE11" s="25">
        <f t="shared" si="70"/>
        <v>14.258723442381024</v>
      </c>
      <c r="CF11" s="25">
        <f t="shared" si="71"/>
        <v>13.092770337345609</v>
      </c>
      <c r="CG11" s="25">
        <f t="shared" si="72"/>
        <v>12.423278855303231</v>
      </c>
      <c r="CH11" s="25">
        <f t="shared" si="73"/>
        <v>11.065487142989186</v>
      </c>
      <c r="CI11" s="25">
        <f t="shared" si="74"/>
        <v>10.184644065789396</v>
      </c>
      <c r="CJ11" s="25">
        <f t="shared" si="75"/>
        <v>9.3810223544946236</v>
      </c>
      <c r="CK11" s="25">
        <f t="shared" si="76"/>
        <v>8.647240307254382</v>
      </c>
      <c r="CL11" s="25">
        <f t="shared" si="77"/>
        <v>7.9766793281915387</v>
      </c>
      <c r="CM11" s="25">
        <f t="shared" si="78"/>
        <v>7.363399199028045</v>
      </c>
      <c r="CN11" s="25">
        <f t="shared" si="79"/>
        <v>6.8020633955584433</v>
      </c>
      <c r="CO11" s="25">
        <f t="shared" si="80"/>
        <v>6.2878731838315405</v>
      </c>
      <c r="CP11" s="28">
        <f>SUM(CH3:CH52)</f>
        <v>270.60419096511322</v>
      </c>
      <c r="CQ11" s="43"/>
      <c r="CR11" s="25">
        <f t="shared" si="81"/>
        <v>0.93017761565820534</v>
      </c>
      <c r="CS11" s="25">
        <f t="shared" si="82"/>
        <v>0.85124917176816683</v>
      </c>
      <c r="CT11" s="25">
        <f t="shared" si="83"/>
        <v>0.77969226516473988</v>
      </c>
      <c r="CU11" s="25">
        <f t="shared" si="84"/>
        <v>0.72284813298942419</v>
      </c>
      <c r="CV11" s="25">
        <f t="shared" si="85"/>
        <v>0.71475663333058448</v>
      </c>
      <c r="CW11" s="25">
        <f t="shared" si="86"/>
        <v>0.65577454773769295</v>
      </c>
      <c r="CX11" s="25">
        <f t="shared" si="87"/>
        <v>0.60215106782185834</v>
      </c>
      <c r="CY11" s="25">
        <f t="shared" si="88"/>
        <v>0.5713604100449049</v>
      </c>
      <c r="CZ11" s="25">
        <f t="shared" si="89"/>
        <v>0.50891405924338851</v>
      </c>
      <c r="DA11" s="25">
        <f t="shared" si="90"/>
        <v>0.46840310656850354</v>
      </c>
      <c r="DB11" s="25">
        <f t="shared" si="91"/>
        <v>0.43144365038674326</v>
      </c>
      <c r="DC11" s="25">
        <f t="shared" si="92"/>
        <v>0.39769619802107387</v>
      </c>
      <c r="DD11" s="25">
        <f t="shared" si="93"/>
        <v>0.3668563528867993</v>
      </c>
      <c r="DE11" s="25">
        <f t="shared" si="94"/>
        <v>0.33865091773940531</v>
      </c>
      <c r="DF11" s="25">
        <f t="shared" si="95"/>
        <v>0.31283445989612285</v>
      </c>
      <c r="DG11" s="25">
        <f t="shared" si="96"/>
        <v>0.28918628024603416</v>
      </c>
      <c r="DH11" s="53">
        <f>SUM(CZ3:CZ52)</f>
        <v>12.445387671846074</v>
      </c>
      <c r="DI11" s="28"/>
      <c r="DJ11" s="28"/>
      <c r="DK11" s="28"/>
    </row>
    <row r="12" spans="1:115">
      <c r="A12" s="25">
        <v>269.52449999999999</v>
      </c>
      <c r="B12" s="25">
        <v>15.049999999999999</v>
      </c>
      <c r="C12" s="25">
        <f t="shared" si="0"/>
        <v>5.5839079564195461E-2</v>
      </c>
      <c r="D12" s="26">
        <v>0.09</v>
      </c>
      <c r="E12" s="25">
        <v>10</v>
      </c>
      <c r="F12" s="25">
        <f t="shared" si="1"/>
        <v>4.471212269228646</v>
      </c>
      <c r="G12" s="25">
        <f t="shared" si="2"/>
        <v>4.0517002530833945</v>
      </c>
      <c r="H12" s="25">
        <f t="shared" si="3"/>
        <v>3.6750798456749276</v>
      </c>
      <c r="I12" s="25">
        <f t="shared" si="4"/>
        <v>3.3786072522933357</v>
      </c>
      <c r="J12" s="25">
        <f t="shared" si="5"/>
        <v>3.3366114298306209</v>
      </c>
      <c r="K12" s="28">
        <f t="shared" si="6"/>
        <v>3.032117559237812</v>
      </c>
      <c r="L12" s="28">
        <f t="shared" si="7"/>
        <v>2.7579118031837688</v>
      </c>
      <c r="M12" s="28">
        <f t="shared" si="8"/>
        <v>2.6016702106437153</v>
      </c>
      <c r="N12" s="28">
        <f t="shared" si="9"/>
        <v>2.287712637650257</v>
      </c>
      <c r="O12" s="28">
        <f t="shared" si="10"/>
        <v>2.0862869752578086</v>
      </c>
      <c r="P12" s="28">
        <f t="shared" si="11"/>
        <v>1.904198306492457</v>
      </c>
      <c r="Q12" s="28">
        <f t="shared" si="12"/>
        <v>1.739439140667093</v>
      </c>
      <c r="R12" s="28">
        <f t="shared" si="13"/>
        <v>1.5902258155214484</v>
      </c>
      <c r="S12" s="28">
        <f t="shared" si="14"/>
        <v>1.4549718513949348</v>
      </c>
      <c r="T12" s="28">
        <f t="shared" si="15"/>
        <v>1.3322646752138401</v>
      </c>
      <c r="U12" s="28">
        <f t="shared" si="16"/>
        <v>1.2208452635358962</v>
      </c>
      <c r="V12" s="28">
        <f>SUM(O3:O52)</f>
        <v>54.139751849508222</v>
      </c>
      <c r="W12" s="43"/>
      <c r="X12" s="25">
        <f t="shared" si="17"/>
        <v>31.943050196341911</v>
      </c>
      <c r="Y12" s="25">
        <f t="shared" si="18"/>
        <v>28.945989761094857</v>
      </c>
      <c r="Z12" s="25">
        <f t="shared" si="19"/>
        <v>26.25535378713095</v>
      </c>
      <c r="AA12" s="25">
        <f t="shared" si="20"/>
        <v>24.137306518965438</v>
      </c>
      <c r="AB12" s="25">
        <f t="shared" si="21"/>
        <v>23.837281697018305</v>
      </c>
      <c r="AC12" s="28">
        <f t="shared" si="22"/>
        <v>21.661929151185696</v>
      </c>
      <c r="AD12" s="28">
        <f t="shared" si="23"/>
        <v>19.702959703449935</v>
      </c>
      <c r="AE12" s="28">
        <f t="shared" si="24"/>
        <v>18.586744965086748</v>
      </c>
      <c r="AF12" s="28">
        <f t="shared" si="25"/>
        <v>16.343782227068086</v>
      </c>
      <c r="AG12" s="28">
        <f t="shared" si="26"/>
        <v>14.904765321314384</v>
      </c>
      <c r="AH12" s="28">
        <f t="shared" si="27"/>
        <v>13.60389496752102</v>
      </c>
      <c r="AI12" s="28">
        <f t="shared" si="28"/>
        <v>12.426829333557066</v>
      </c>
      <c r="AJ12" s="28">
        <f t="shared" si="29"/>
        <v>11.36082565310271</v>
      </c>
      <c r="AK12" s="28">
        <f t="shared" si="30"/>
        <v>10.39454986363034</v>
      </c>
      <c r="AL12" s="28">
        <f t="shared" si="31"/>
        <v>9.5179103188743319</v>
      </c>
      <c r="AM12" s="28">
        <f t="shared" si="32"/>
        <v>8.7219123555100371</v>
      </c>
      <c r="AN12" s="28">
        <f>SUM(AG3:AG52)</f>
        <v>386.78298117228138</v>
      </c>
      <c r="AO12" s="43"/>
      <c r="AP12" s="25">
        <f t="shared" si="33"/>
        <v>35.446872825785633</v>
      </c>
      <c r="AQ12" s="25">
        <f t="shared" si="34"/>
        <v>32.121065820931655</v>
      </c>
      <c r="AR12" s="25">
        <f t="shared" si="35"/>
        <v>29.135294875347235</v>
      </c>
      <c r="AS12" s="25">
        <f t="shared" si="36"/>
        <v>26.784919701649404</v>
      </c>
      <c r="AT12" s="25">
        <f t="shared" si="37"/>
        <v>26.451985256041674</v>
      </c>
      <c r="AU12" s="28">
        <f t="shared" si="38"/>
        <v>24.038019007689847</v>
      </c>
      <c r="AV12" s="28">
        <f t="shared" si="39"/>
        <v>21.864170848022205</v>
      </c>
      <c r="AW12" s="28">
        <f t="shared" si="40"/>
        <v>20.625518883547048</v>
      </c>
      <c r="AX12" s="28">
        <f t="shared" si="41"/>
        <v>18.136526303351047</v>
      </c>
      <c r="AY12" s="28">
        <f t="shared" si="42"/>
        <v>16.539664108323457</v>
      </c>
      <c r="AZ12" s="28">
        <f t="shared" si="43"/>
        <v>15.096101714929077</v>
      </c>
      <c r="BA12" s="28">
        <f t="shared" si="44"/>
        <v>13.789924140205763</v>
      </c>
      <c r="BB12" s="28">
        <f t="shared" si="45"/>
        <v>12.606990868003338</v>
      </c>
      <c r="BC12" s="28">
        <f t="shared" si="46"/>
        <v>11.534724606217695</v>
      </c>
      <c r="BD12" s="28">
        <f t="shared" si="47"/>
        <v>10.561926759236275</v>
      </c>
      <c r="BE12" s="28">
        <f t="shared" si="48"/>
        <v>9.6786160420841068</v>
      </c>
      <c r="BF12" s="28">
        <f>SUM(AY3:AY52)</f>
        <v>429.20907867346278</v>
      </c>
      <c r="BG12" s="43"/>
      <c r="BH12" s="28">
        <f t="shared" si="49"/>
        <v>28.248302548153436</v>
      </c>
      <c r="BI12" s="28">
        <f t="shared" si="50"/>
        <v>25.597902244814382</v>
      </c>
      <c r="BJ12" s="28">
        <f t="shared" si="51"/>
        <v>23.218483292262942</v>
      </c>
      <c r="BK12" s="28">
        <f t="shared" si="52"/>
        <v>21.345423591493319</v>
      </c>
      <c r="BL12" s="28">
        <f t="shared" si="53"/>
        <v>21.080101654789569</v>
      </c>
      <c r="BM12" s="28">
        <f t="shared" si="54"/>
        <v>19.15636498950979</v>
      </c>
      <c r="BN12" s="28">
        <f t="shared" si="55"/>
        <v>17.423983100426263</v>
      </c>
      <c r="BO12" s="28">
        <f t="shared" si="56"/>
        <v>16.43687725285751</v>
      </c>
      <c r="BP12" s="28">
        <f t="shared" si="57"/>
        <v>14.453350644148061</v>
      </c>
      <c r="BQ12" s="28">
        <f t="shared" si="58"/>
        <v>13.180780095131007</v>
      </c>
      <c r="BR12" s="28">
        <f t="shared" si="59"/>
        <v>12.03037714037227</v>
      </c>
      <c r="BS12" s="28">
        <f t="shared" si="60"/>
        <v>10.989458820334832</v>
      </c>
      <c r="BT12" s="28">
        <f t="shared" si="61"/>
        <v>10.0467562826051</v>
      </c>
      <c r="BU12" s="28">
        <f t="shared" si="62"/>
        <v>9.192246438423183</v>
      </c>
      <c r="BV12" s="28">
        <f t="shared" si="63"/>
        <v>8.4170049090848504</v>
      </c>
      <c r="BW12" s="28">
        <f t="shared" si="64"/>
        <v>7.7130774144148653</v>
      </c>
      <c r="BX12" s="28">
        <f>SUM(BQ3:BQ52)</f>
        <v>342.04506474721586</v>
      </c>
      <c r="BY12" s="43"/>
      <c r="BZ12" s="25">
        <f t="shared" si="65"/>
        <v>20.024911226330595</v>
      </c>
      <c r="CA12" s="25">
        <f t="shared" si="66"/>
        <v>18.146071579306437</v>
      </c>
      <c r="CB12" s="25">
        <f t="shared" si="67"/>
        <v>16.459327633758964</v>
      </c>
      <c r="CC12" s="25">
        <f t="shared" si="68"/>
        <v>15.131536196889742</v>
      </c>
      <c r="CD12" s="25">
        <f t="shared" si="69"/>
        <v>14.943452391859909</v>
      </c>
      <c r="CE12" s="25">
        <f t="shared" si="70"/>
        <v>13.579736611791452</v>
      </c>
      <c r="CF12" s="25">
        <f t="shared" si="71"/>
        <v>12.351670129571328</v>
      </c>
      <c r="CG12" s="25">
        <f t="shared" si="72"/>
        <v>11.6519216425654</v>
      </c>
      <c r="CH12" s="25">
        <f t="shared" si="73"/>
        <v>10.24582142869369</v>
      </c>
      <c r="CI12" s="25">
        <f t="shared" si="74"/>
        <v>9.3437101521003605</v>
      </c>
      <c r="CJ12" s="25">
        <f t="shared" si="75"/>
        <v>8.5282021404496575</v>
      </c>
      <c r="CK12" s="25">
        <f t="shared" si="76"/>
        <v>7.7903065831120557</v>
      </c>
      <c r="CL12" s="25">
        <f t="shared" si="77"/>
        <v>7.1220351144567307</v>
      </c>
      <c r="CM12" s="25">
        <f t="shared" si="78"/>
        <v>6.5162824770159702</v>
      </c>
      <c r="CN12" s="25">
        <f t="shared" si="79"/>
        <v>5.9667222768056511</v>
      </c>
      <c r="CO12" s="25">
        <f t="shared" si="80"/>
        <v>5.4677158120274267</v>
      </c>
      <c r="CP12" s="28">
        <f>SUM(CI3:CI52)</f>
        <v>242.47198730938385</v>
      </c>
      <c r="CQ12" s="43"/>
      <c r="CR12" s="25">
        <f t="shared" si="81"/>
        <v>0.92096793629525286</v>
      </c>
      <c r="CS12" s="25">
        <f t="shared" si="82"/>
        <v>0.83455801153741838</v>
      </c>
      <c r="CT12" s="25">
        <f t="shared" si="83"/>
        <v>0.75698278171333966</v>
      </c>
      <c r="CU12" s="25">
        <f t="shared" si="84"/>
        <v>0.69591617694177732</v>
      </c>
      <c r="CV12" s="25">
        <f t="shared" si="85"/>
        <v>0.6872659935871005</v>
      </c>
      <c r="CW12" s="25">
        <f t="shared" si="86"/>
        <v>0.62454718832161227</v>
      </c>
      <c r="CX12" s="25">
        <f t="shared" si="87"/>
        <v>0.56806704511496064</v>
      </c>
      <c r="CY12" s="25">
        <f t="shared" si="88"/>
        <v>0.53588483403198728</v>
      </c>
      <c r="CZ12" s="25">
        <f t="shared" si="89"/>
        <v>0.471216721521656</v>
      </c>
      <c r="DA12" s="25">
        <f t="shared" si="90"/>
        <v>0.42972762070504905</v>
      </c>
      <c r="DB12" s="25">
        <f t="shared" si="91"/>
        <v>0.39222150035158476</v>
      </c>
      <c r="DC12" s="25">
        <f t="shared" si="92"/>
        <v>0.35828486308204849</v>
      </c>
      <c r="DD12" s="25">
        <f t="shared" si="93"/>
        <v>0.32755031507749932</v>
      </c>
      <c r="DE12" s="25">
        <f t="shared" si="94"/>
        <v>0.29969107764549147</v>
      </c>
      <c r="DF12" s="25">
        <f t="shared" si="95"/>
        <v>0.27441619289133584</v>
      </c>
      <c r="DG12" s="25">
        <f t="shared" si="96"/>
        <v>0.25146633064872537</v>
      </c>
      <c r="DH12" s="53">
        <f>SUM(DA3:DA52)</f>
        <v>11.151556340889288</v>
      </c>
      <c r="DI12" s="28"/>
      <c r="DJ12" s="28"/>
      <c r="DK12" s="28"/>
    </row>
    <row r="13" spans="1:115">
      <c r="A13" s="25">
        <v>287.63064000000003</v>
      </c>
      <c r="B13" s="25">
        <v>21.851000000000003</v>
      </c>
      <c r="C13" s="25">
        <f t="shared" si="0"/>
        <v>7.5968957966369655E-2</v>
      </c>
      <c r="D13" s="26">
        <v>0.1</v>
      </c>
      <c r="E13" s="25">
        <v>11</v>
      </c>
      <c r="F13" s="25">
        <f t="shared" si="1"/>
        <v>4.4269428408204421</v>
      </c>
      <c r="G13" s="25">
        <f t="shared" si="2"/>
        <v>3.97225515008176</v>
      </c>
      <c r="H13" s="25">
        <f t="shared" si="3"/>
        <v>3.5680386851212891</v>
      </c>
      <c r="I13" s="25">
        <f t="shared" si="4"/>
        <v>3.2527267279227261</v>
      </c>
      <c r="J13" s="25">
        <f t="shared" si="5"/>
        <v>3.2082802209909818</v>
      </c>
      <c r="K13" s="28">
        <f t="shared" si="6"/>
        <v>2.8877310087979158</v>
      </c>
      <c r="L13" s="28">
        <f t="shared" si="7"/>
        <v>2.6018035879092154</v>
      </c>
      <c r="M13" s="28">
        <f t="shared" si="8"/>
        <v>2.4401333808325965</v>
      </c>
      <c r="N13" s="28">
        <f t="shared" si="9"/>
        <v>2.1182524422687563</v>
      </c>
      <c r="O13" s="28">
        <f t="shared" si="10"/>
        <v>1.9140247479429437</v>
      </c>
      <c r="P13" s="28">
        <f t="shared" si="11"/>
        <v>1.7310893695385969</v>
      </c>
      <c r="Q13" s="28">
        <f t="shared" si="12"/>
        <v>1.5670622888892729</v>
      </c>
      <c r="R13" s="28">
        <f t="shared" si="13"/>
        <v>1.4198444781441502</v>
      </c>
      <c r="S13" s="28">
        <f t="shared" si="14"/>
        <v>1.2875857091990575</v>
      </c>
      <c r="T13" s="28">
        <f t="shared" si="15"/>
        <v>1.1686532238717893</v>
      </c>
      <c r="U13" s="28">
        <f t="shared" si="16"/>
        <v>1.0616045769877358</v>
      </c>
      <c r="V13" s="28">
        <f>SUM(P3:P52)</f>
        <v>48.969268752305439</v>
      </c>
      <c r="W13" s="43"/>
      <c r="X13" s="25">
        <f t="shared" si="17"/>
        <v>31.626782372615761</v>
      </c>
      <c r="Y13" s="25">
        <f t="shared" si="18"/>
        <v>28.378421334406728</v>
      </c>
      <c r="Z13" s="25">
        <f t="shared" si="19"/>
        <v>25.490634744787329</v>
      </c>
      <c r="AA13" s="25">
        <f t="shared" si="20"/>
        <v>23.237996071017076</v>
      </c>
      <c r="AB13" s="25">
        <f t="shared" si="21"/>
        <v>22.92046317020991</v>
      </c>
      <c r="AC13" s="28">
        <f t="shared" si="22"/>
        <v>20.630408715414944</v>
      </c>
      <c r="AD13" s="28">
        <f t="shared" si="23"/>
        <v>18.587697833443332</v>
      </c>
      <c r="AE13" s="28">
        <f t="shared" si="24"/>
        <v>17.432700211111182</v>
      </c>
      <c r="AF13" s="28">
        <f t="shared" si="25"/>
        <v>15.133131691729709</v>
      </c>
      <c r="AG13" s="28">
        <f t="shared" si="26"/>
        <v>13.67409662505907</v>
      </c>
      <c r="AH13" s="28">
        <f t="shared" si="27"/>
        <v>12.367177243200924</v>
      </c>
      <c r="AI13" s="28">
        <f t="shared" si="28"/>
        <v>11.195341741943302</v>
      </c>
      <c r="AJ13" s="28">
        <f t="shared" si="29"/>
        <v>10.143594333127417</v>
      </c>
      <c r="AK13" s="28">
        <f t="shared" si="30"/>
        <v>9.198716693478179</v>
      </c>
      <c r="AL13" s="28">
        <f t="shared" si="31"/>
        <v>8.349044139363448</v>
      </c>
      <c r="AM13" s="28">
        <f t="shared" si="32"/>
        <v>7.5842716134869903</v>
      </c>
      <c r="AN13" s="28">
        <f>SUM(AH3:AH52)</f>
        <v>349.84422918102791</v>
      </c>
      <c r="AO13" s="43"/>
      <c r="AP13" s="25">
        <f t="shared" si="33"/>
        <v>35.095913688896673</v>
      </c>
      <c r="AQ13" s="25">
        <f t="shared" si="34"/>
        <v>31.491241000913394</v>
      </c>
      <c r="AR13" s="25">
        <f t="shared" si="35"/>
        <v>28.286694053735179</v>
      </c>
      <c r="AS13" s="25">
        <f t="shared" si="36"/>
        <v>25.786964187589682</v>
      </c>
      <c r="AT13" s="25">
        <f t="shared" si="37"/>
        <v>25.434601207732381</v>
      </c>
      <c r="AU13" s="28">
        <f t="shared" si="38"/>
        <v>22.893351435895092</v>
      </c>
      <c r="AV13" s="28">
        <f t="shared" si="39"/>
        <v>20.62657627171906</v>
      </c>
      <c r="AW13" s="28">
        <f t="shared" si="40"/>
        <v>19.344887341537277</v>
      </c>
      <c r="AX13" s="28">
        <f t="shared" si="41"/>
        <v>16.79307991051023</v>
      </c>
      <c r="AY13" s="28">
        <f t="shared" si="42"/>
        <v>15.17400376910409</v>
      </c>
      <c r="AZ13" s="28">
        <f t="shared" si="43"/>
        <v>13.723728831753704</v>
      </c>
      <c r="BA13" s="28">
        <f t="shared" si="44"/>
        <v>12.423355081266452</v>
      </c>
      <c r="BB13" s="28">
        <f t="shared" si="45"/>
        <v>11.25624184643155</v>
      </c>
      <c r="BC13" s="28">
        <f t="shared" si="46"/>
        <v>10.207720890458139</v>
      </c>
      <c r="BD13" s="28">
        <f t="shared" si="47"/>
        <v>9.264848034417783</v>
      </c>
      <c r="BE13" s="28">
        <f t="shared" si="48"/>
        <v>8.4161878626818325</v>
      </c>
      <c r="BF13" s="28">
        <f>SUM(AZ3:AZ52)</f>
        <v>388.21852717230604</v>
      </c>
      <c r="BG13" s="43"/>
      <c r="BH13" s="28">
        <f t="shared" si="49"/>
        <v>27.968616384310337</v>
      </c>
      <c r="BI13" s="28">
        <f t="shared" si="50"/>
        <v>25.095982592955281</v>
      </c>
      <c r="BJ13" s="28">
        <f t="shared" si="51"/>
        <v>22.542216788604797</v>
      </c>
      <c r="BK13" s="28">
        <f t="shared" si="52"/>
        <v>20.550133427836062</v>
      </c>
      <c r="BL13" s="28">
        <f t="shared" si="53"/>
        <v>20.269328514220742</v>
      </c>
      <c r="BM13" s="28">
        <f t="shared" si="54"/>
        <v>18.244157132866466</v>
      </c>
      <c r="BN13" s="28">
        <f t="shared" si="55"/>
        <v>16.437719906062508</v>
      </c>
      <c r="BO13" s="28">
        <f t="shared" si="56"/>
        <v>15.416317063269092</v>
      </c>
      <c r="BP13" s="28">
        <f t="shared" si="57"/>
        <v>13.382732077914872</v>
      </c>
      <c r="BQ13" s="28">
        <f t="shared" si="58"/>
        <v>12.092458802872484</v>
      </c>
      <c r="BR13" s="28">
        <f t="shared" si="59"/>
        <v>10.936706491247516</v>
      </c>
      <c r="BS13" s="28">
        <f t="shared" si="60"/>
        <v>9.9004133516530022</v>
      </c>
      <c r="BT13" s="28">
        <f t="shared" si="61"/>
        <v>8.9703181094688382</v>
      </c>
      <c r="BU13" s="28">
        <f t="shared" si="62"/>
        <v>8.1347313614364456</v>
      </c>
      <c r="BV13" s="28">
        <f t="shared" si="63"/>
        <v>7.3833376395481132</v>
      </c>
      <c r="BW13" s="28">
        <f t="shared" si="64"/>
        <v>6.7070238386216223</v>
      </c>
      <c r="BX13" s="28">
        <f>SUM(BR3:BR52)</f>
        <v>309.3788968143981</v>
      </c>
      <c r="BY13" s="43"/>
      <c r="BZ13" s="25">
        <f t="shared" si="65"/>
        <v>19.826644778545148</v>
      </c>
      <c r="CA13" s="25">
        <f t="shared" si="66"/>
        <v>17.790266254222001</v>
      </c>
      <c r="CB13" s="25">
        <f t="shared" si="67"/>
        <v>15.979929741513555</v>
      </c>
      <c r="CC13" s="25">
        <f t="shared" si="68"/>
        <v>14.567763740146088</v>
      </c>
      <c r="CD13" s="25">
        <f t="shared" si="69"/>
        <v>14.36870422294222</v>
      </c>
      <c r="CE13" s="25">
        <f t="shared" si="70"/>
        <v>12.93308248742043</v>
      </c>
      <c r="CF13" s="25">
        <f t="shared" si="71"/>
        <v>11.652518990161628</v>
      </c>
      <c r="CG13" s="25">
        <f t="shared" si="72"/>
        <v>10.928457740166383</v>
      </c>
      <c r="CH13" s="25">
        <f t="shared" si="73"/>
        <v>9.4868716932348978</v>
      </c>
      <c r="CI13" s="25">
        <f t="shared" si="74"/>
        <v>8.5722111487159278</v>
      </c>
      <c r="CJ13" s="25">
        <f t="shared" si="75"/>
        <v>7.7529110367724146</v>
      </c>
      <c r="CK13" s="25">
        <f t="shared" si="76"/>
        <v>7.0182942190198698</v>
      </c>
      <c r="CL13" s="25">
        <f t="shared" si="77"/>
        <v>6.3589599236220797</v>
      </c>
      <c r="CM13" s="25">
        <f t="shared" si="78"/>
        <v>5.7666216610760808</v>
      </c>
      <c r="CN13" s="25">
        <f t="shared" si="79"/>
        <v>5.2339669094786405</v>
      </c>
      <c r="CO13" s="25">
        <f t="shared" si="80"/>
        <v>4.7545354887195019</v>
      </c>
      <c r="CP13" s="28">
        <f>SUM(CJ3:CJ52)</f>
        <v>219.31529986439463</v>
      </c>
      <c r="CQ13" s="43"/>
      <c r="CR13" s="25">
        <f t="shared" si="81"/>
        <v>0.91184944187648809</v>
      </c>
      <c r="CS13" s="25">
        <f t="shared" si="82"/>
        <v>0.8181941289582535</v>
      </c>
      <c r="CT13" s="25">
        <f t="shared" si="83"/>
        <v>0.7349347395275142</v>
      </c>
      <c r="CU13" s="25">
        <f t="shared" si="84"/>
        <v>0.66998765470470523</v>
      </c>
      <c r="CV13" s="25">
        <f t="shared" si="85"/>
        <v>0.66083268614144286</v>
      </c>
      <c r="CW13" s="25">
        <f t="shared" si="86"/>
        <v>0.59480684602058309</v>
      </c>
      <c r="CX13" s="25">
        <f t="shared" si="87"/>
        <v>0.535912306712227</v>
      </c>
      <c r="CY13" s="25">
        <f t="shared" si="88"/>
        <v>0.5026119246220101</v>
      </c>
      <c r="CZ13" s="25">
        <f t="shared" si="89"/>
        <v>0.43631177918671854</v>
      </c>
      <c r="DA13" s="25">
        <f t="shared" si="90"/>
        <v>0.39424552358261383</v>
      </c>
      <c r="DB13" s="25">
        <f t="shared" si="91"/>
        <v>0.35656500031962246</v>
      </c>
      <c r="DC13" s="25">
        <f t="shared" si="92"/>
        <v>0.32277915592977341</v>
      </c>
      <c r="DD13" s="25">
        <f t="shared" si="93"/>
        <v>0.29245563846205291</v>
      </c>
      <c r="DE13" s="25">
        <f t="shared" si="94"/>
        <v>0.26521334304910754</v>
      </c>
      <c r="DF13" s="25">
        <f t="shared" si="95"/>
        <v>0.24071595867661033</v>
      </c>
      <c r="DG13" s="25">
        <f t="shared" si="96"/>
        <v>0.21866637447715251</v>
      </c>
      <c r="DH13" s="53">
        <f>SUM(DB3:DB52)</f>
        <v>10.086554533560241</v>
      </c>
      <c r="DI13" s="28"/>
      <c r="DJ13" s="28"/>
      <c r="DK13" s="28"/>
    </row>
    <row r="14" spans="1:115">
      <c r="A14" s="25">
        <v>262.72428000000002</v>
      </c>
      <c r="B14" s="25">
        <v>24.567999999999998</v>
      </c>
      <c r="C14" s="25">
        <f t="shared" si="0"/>
        <v>9.3512483886148606E-2</v>
      </c>
      <c r="D14" s="26">
        <v>0.11</v>
      </c>
      <c r="E14" s="25">
        <v>12</v>
      </c>
      <c r="F14" s="25">
        <f t="shared" si="1"/>
        <v>4.3831117235845962</v>
      </c>
      <c r="G14" s="25">
        <f t="shared" si="2"/>
        <v>3.894367794197803</v>
      </c>
      <c r="H14" s="25">
        <f t="shared" si="3"/>
        <v>3.4641152282730965</v>
      </c>
      <c r="I14" s="25">
        <f t="shared" si="4"/>
        <v>3.1315362741144952</v>
      </c>
      <c r="J14" s="25">
        <f t="shared" si="5"/>
        <v>3.0848848278759435</v>
      </c>
      <c r="K14" s="28">
        <f t="shared" si="6"/>
        <v>2.7502200083789679</v>
      </c>
      <c r="L14" s="28">
        <f t="shared" si="7"/>
        <v>2.4545316867068068</v>
      </c>
      <c r="M14" s="28">
        <f t="shared" si="8"/>
        <v>2.2886263185449227</v>
      </c>
      <c r="N14" s="28">
        <f t="shared" si="9"/>
        <v>1.961344853952552</v>
      </c>
      <c r="O14" s="28">
        <f t="shared" si="10"/>
        <v>1.7559860072871045</v>
      </c>
      <c r="P14" s="28">
        <f t="shared" si="11"/>
        <v>1.5737176086714519</v>
      </c>
      <c r="Q14" s="28">
        <f t="shared" si="12"/>
        <v>1.4117678278281738</v>
      </c>
      <c r="R14" s="28">
        <f t="shared" si="13"/>
        <v>1.2677182840572769</v>
      </c>
      <c r="S14" s="28">
        <f t="shared" si="14"/>
        <v>1.1394563798221748</v>
      </c>
      <c r="T14" s="28">
        <f t="shared" si="15"/>
        <v>1.0251344069050781</v>
      </c>
      <c r="U14" s="28">
        <f t="shared" si="16"/>
        <v>0.92313441477194436</v>
      </c>
      <c r="V14" s="28">
        <f>SUM(Q3:Q52)</f>
        <v>44.656725044565491</v>
      </c>
      <c r="W14" s="43"/>
      <c r="X14" s="25">
        <f t="shared" si="17"/>
        <v>31.313645913480951</v>
      </c>
      <c r="Y14" s="25">
        <f t="shared" si="18"/>
        <v>27.821981700398748</v>
      </c>
      <c r="Z14" s="25">
        <f t="shared" si="19"/>
        <v>24.748189072609062</v>
      </c>
      <c r="AA14" s="25">
        <f t="shared" si="20"/>
        <v>22.372192231652139</v>
      </c>
      <c r="AB14" s="25">
        <f t="shared" si="21"/>
        <v>22.0389068944326</v>
      </c>
      <c r="AC14" s="28">
        <f t="shared" si="22"/>
        <v>19.64800830039519</v>
      </c>
      <c r="AD14" s="28">
        <f t="shared" si="23"/>
        <v>17.535563993814463</v>
      </c>
      <c r="AE14" s="28">
        <f t="shared" si="24"/>
        <v>16.350309708414166</v>
      </c>
      <c r="AF14" s="28">
        <f t="shared" si="25"/>
        <v>14.012158973823803</v>
      </c>
      <c r="AG14" s="28">
        <f t="shared" si="26"/>
        <v>12.54504277528355</v>
      </c>
      <c r="AH14" s="28">
        <f t="shared" si="27"/>
        <v>11.242888402909932</v>
      </c>
      <c r="AI14" s="28">
        <f t="shared" si="28"/>
        <v>10.085893461210182</v>
      </c>
      <c r="AJ14" s="28">
        <f t="shared" si="29"/>
        <v>9.056780654578052</v>
      </c>
      <c r="AK14" s="28">
        <f t="shared" si="30"/>
        <v>8.1404572508656461</v>
      </c>
      <c r="AL14" s="28">
        <f t="shared" si="31"/>
        <v>7.3237229292661805</v>
      </c>
      <c r="AM14" s="28">
        <f t="shared" si="32"/>
        <v>6.5950187943365144</v>
      </c>
      <c r="AN14" s="28">
        <f>SUM(AI3:AI52)</f>
        <v>319.03473237446707</v>
      </c>
      <c r="AO14" s="43"/>
      <c r="AP14" s="25">
        <f t="shared" si="33"/>
        <v>34.748429394947195</v>
      </c>
      <c r="AQ14" s="25">
        <f t="shared" si="34"/>
        <v>30.873765687169989</v>
      </c>
      <c r="AR14" s="25">
        <f t="shared" si="35"/>
        <v>27.462809760907945</v>
      </c>
      <c r="AS14" s="25">
        <f t="shared" si="36"/>
        <v>24.826190610946067</v>
      </c>
      <c r="AT14" s="25">
        <f t="shared" si="37"/>
        <v>24.456347315127282</v>
      </c>
      <c r="AU14" s="28">
        <f t="shared" si="38"/>
        <v>21.803191843709612</v>
      </c>
      <c r="AV14" s="28">
        <f t="shared" si="39"/>
        <v>19.459034218602884</v>
      </c>
      <c r="AW14" s="28">
        <f t="shared" si="40"/>
        <v>18.143769781970811</v>
      </c>
      <c r="AX14" s="28">
        <f t="shared" si="41"/>
        <v>15.549148065287246</v>
      </c>
      <c r="AY14" s="28">
        <f t="shared" si="42"/>
        <v>13.921104375324854</v>
      </c>
      <c r="AZ14" s="28">
        <f t="shared" si="43"/>
        <v>12.476117119776095</v>
      </c>
      <c r="BA14" s="28">
        <f t="shared" si="44"/>
        <v>11.19221178492473</v>
      </c>
      <c r="BB14" s="28">
        <f t="shared" si="45"/>
        <v>10.050215934313885</v>
      </c>
      <c r="BC14" s="28">
        <f t="shared" si="46"/>
        <v>9.0333813189895054</v>
      </c>
      <c r="BD14" s="28">
        <f t="shared" si="47"/>
        <v>8.1270596793138434</v>
      </c>
      <c r="BE14" s="28">
        <f t="shared" si="48"/>
        <v>7.3184242284189862</v>
      </c>
      <c r="BF14" s="28">
        <f>SUM(BA3:BA52)</f>
        <v>354.02954683336282</v>
      </c>
      <c r="BG14" s="43"/>
      <c r="BH14" s="28">
        <f t="shared" si="49"/>
        <v>27.691699390406274</v>
      </c>
      <c r="BI14" s="28">
        <f t="shared" si="50"/>
        <v>24.603904502897329</v>
      </c>
      <c r="BJ14" s="28">
        <f t="shared" si="51"/>
        <v>21.885647367577477</v>
      </c>
      <c r="BK14" s="28">
        <f t="shared" si="52"/>
        <v>19.784474273453412</v>
      </c>
      <c r="BL14" s="28">
        <f t="shared" si="53"/>
        <v>19.489738955981476</v>
      </c>
      <c r="BM14" s="28">
        <f t="shared" si="54"/>
        <v>17.375387745587112</v>
      </c>
      <c r="BN14" s="28">
        <f t="shared" si="55"/>
        <v>15.50728293024765</v>
      </c>
      <c r="BO14" s="28">
        <f t="shared" si="56"/>
        <v>14.459123113176791</v>
      </c>
      <c r="BP14" s="28">
        <f t="shared" si="57"/>
        <v>12.391418590661917</v>
      </c>
      <c r="BQ14" s="28">
        <f t="shared" si="58"/>
        <v>11.093998901717876</v>
      </c>
      <c r="BR14" s="28">
        <f t="shared" si="59"/>
        <v>9.9424604465886528</v>
      </c>
      <c r="BS14" s="28">
        <f t="shared" si="60"/>
        <v>8.9192913077954969</v>
      </c>
      <c r="BT14" s="28">
        <f t="shared" si="61"/>
        <v>8.009212597740035</v>
      </c>
      <c r="BU14" s="28">
        <f t="shared" si="62"/>
        <v>7.1988773110057052</v>
      </c>
      <c r="BV14" s="28">
        <f t="shared" si="63"/>
        <v>6.4766119645158868</v>
      </c>
      <c r="BW14" s="28">
        <f t="shared" si="64"/>
        <v>5.8321946422796724</v>
      </c>
      <c r="BX14" s="28">
        <f>SUM(BS3:BS52)</f>
        <v>282.13303326039824</v>
      </c>
      <c r="BY14" s="43"/>
      <c r="BZ14" s="25">
        <f t="shared" si="65"/>
        <v>19.630341364896186</v>
      </c>
      <c r="CA14" s="25">
        <f t="shared" si="66"/>
        <v>17.441437504139213</v>
      </c>
      <c r="CB14" s="25">
        <f t="shared" si="67"/>
        <v>15.514494894673357</v>
      </c>
      <c r="CC14" s="25">
        <f t="shared" si="68"/>
        <v>14.024996380231142</v>
      </c>
      <c r="CD14" s="25">
        <f t="shared" si="69"/>
        <v>13.816061752829055</v>
      </c>
      <c r="CE14" s="25">
        <f t="shared" si="70"/>
        <v>12.317221416590886</v>
      </c>
      <c r="CF14" s="25">
        <f t="shared" si="71"/>
        <v>10.992942443548706</v>
      </c>
      <c r="CG14" s="25">
        <f t="shared" si="72"/>
        <v>10.249913468548474</v>
      </c>
      <c r="CH14" s="25">
        <f t="shared" si="73"/>
        <v>8.7841404566989798</v>
      </c>
      <c r="CI14" s="25">
        <f t="shared" si="74"/>
        <v>7.8644138979045213</v>
      </c>
      <c r="CJ14" s="25">
        <f t="shared" si="75"/>
        <v>7.0481009425203771</v>
      </c>
      <c r="CK14" s="25">
        <f t="shared" si="76"/>
        <v>6.322787584702585</v>
      </c>
      <c r="CL14" s="25">
        <f t="shared" si="77"/>
        <v>5.6776427889482859</v>
      </c>
      <c r="CM14" s="25">
        <f t="shared" si="78"/>
        <v>5.103205009801842</v>
      </c>
      <c r="CN14" s="25">
        <f t="shared" si="79"/>
        <v>4.5911990434023151</v>
      </c>
      <c r="CO14" s="25">
        <f t="shared" si="80"/>
        <v>4.1343786858430462</v>
      </c>
      <c r="CP14" s="28">
        <f>SUM(CK3:CK52)</f>
        <v>200.00100662417213</v>
      </c>
      <c r="CQ14" s="43"/>
      <c r="CR14" s="25">
        <f t="shared" si="81"/>
        <v>0.90282122958068123</v>
      </c>
      <c r="CS14" s="25">
        <f t="shared" si="82"/>
        <v>0.80215110682181701</v>
      </c>
      <c r="CT14" s="25">
        <f t="shared" si="83"/>
        <v>0.71352887332768389</v>
      </c>
      <c r="CU14" s="25">
        <f t="shared" si="84"/>
        <v>0.64502518022981148</v>
      </c>
      <c r="CV14" s="25">
        <f t="shared" si="85"/>
        <v>0.63541604436677179</v>
      </c>
      <c r="CW14" s="25">
        <f t="shared" si="86"/>
        <v>0.56648271049579346</v>
      </c>
      <c r="CX14" s="25">
        <f t="shared" si="87"/>
        <v>0.50557764784172354</v>
      </c>
      <c r="CY14" s="25">
        <f t="shared" si="88"/>
        <v>0.47140491898519049</v>
      </c>
      <c r="CZ14" s="25">
        <f t="shared" si="89"/>
        <v>0.40399238813585048</v>
      </c>
      <c r="DA14" s="25">
        <f t="shared" si="90"/>
        <v>0.36169314090148058</v>
      </c>
      <c r="DB14" s="25">
        <f t="shared" si="91"/>
        <v>0.3241500002905659</v>
      </c>
      <c r="DC14" s="25">
        <f t="shared" si="92"/>
        <v>0.29079203236916518</v>
      </c>
      <c r="DD14" s="25">
        <f t="shared" si="93"/>
        <v>0.26112110576969016</v>
      </c>
      <c r="DE14" s="25">
        <f t="shared" si="94"/>
        <v>0.23470207349478547</v>
      </c>
      <c r="DF14" s="25">
        <f t="shared" si="95"/>
        <v>0.21115434971632482</v>
      </c>
      <c r="DG14" s="25">
        <f t="shared" si="96"/>
        <v>0.19014467345839353</v>
      </c>
      <c r="DH14" s="53">
        <f>SUM(DC3:DC52)</f>
        <v>9.1982687086992545</v>
      </c>
      <c r="DI14" s="28"/>
      <c r="DJ14" s="28"/>
      <c r="DK14" s="28"/>
    </row>
    <row r="15" spans="1:115">
      <c r="A15" s="28">
        <v>286.13780000000003</v>
      </c>
      <c r="B15" s="28">
        <v>19.208999999999996</v>
      </c>
      <c r="C15" s="28">
        <f t="shared" si="0"/>
        <v>6.7131990250851148E-2</v>
      </c>
      <c r="D15" s="67">
        <v>0.12</v>
      </c>
      <c r="E15" s="28">
        <v>13</v>
      </c>
      <c r="F15" s="28">
        <f t="shared" si="1"/>
        <v>4.3397145778065305</v>
      </c>
      <c r="G15" s="28">
        <f t="shared" si="2"/>
        <v>3.8180076413703956</v>
      </c>
      <c r="H15" s="28">
        <f t="shared" si="3"/>
        <v>3.3632186682263074</v>
      </c>
      <c r="I15" s="28">
        <f t="shared" si="4"/>
        <v>3.0148611476985607</v>
      </c>
      <c r="J15" s="28">
        <f t="shared" si="5"/>
        <v>2.9662354114191762</v>
      </c>
      <c r="K15" s="28">
        <f t="shared" si="6"/>
        <v>2.6192571508371119</v>
      </c>
      <c r="L15" s="28">
        <f t="shared" si="7"/>
        <v>2.3155959308554781</v>
      </c>
      <c r="M15" s="28">
        <f t="shared" si="8"/>
        <v>2.1465262788828761</v>
      </c>
      <c r="N15" s="28">
        <f t="shared" si="9"/>
        <v>1.8160600499560666</v>
      </c>
      <c r="O15" s="28">
        <f t="shared" si="10"/>
        <v>1.6109963369606459</v>
      </c>
      <c r="P15" s="28">
        <f t="shared" si="11"/>
        <v>1.4306523715195016</v>
      </c>
      <c r="Q15" s="28">
        <f t="shared" si="12"/>
        <v>1.2718629079533097</v>
      </c>
      <c r="R15" s="28">
        <f t="shared" si="13"/>
        <v>1.13189132505114</v>
      </c>
      <c r="S15" s="28">
        <f t="shared" si="14"/>
        <v>1.0083684777187389</v>
      </c>
      <c r="T15" s="28">
        <f t="shared" si="15"/>
        <v>0.89924070781147203</v>
      </c>
      <c r="U15" s="28">
        <f t="shared" si="16"/>
        <v>0.80272557806256029</v>
      </c>
      <c r="V15" s="28">
        <f>SUM(R3:R52)</f>
        <v>41.015918034135957</v>
      </c>
      <c r="W15" s="21"/>
      <c r="X15" s="28">
        <f t="shared" si="17"/>
        <v>31.003609815327671</v>
      </c>
      <c r="Y15" s="28">
        <f t="shared" si="18"/>
        <v>27.276452647449755</v>
      </c>
      <c r="Z15" s="28">
        <f t="shared" si="19"/>
        <v>24.027368031659286</v>
      </c>
      <c r="AA15" s="28">
        <f t="shared" si="20"/>
        <v>21.538646607925422</v>
      </c>
      <c r="AB15" s="28">
        <f t="shared" si="21"/>
        <v>21.191256629262117</v>
      </c>
      <c r="AC15" s="28">
        <f t="shared" si="22"/>
        <v>18.712388857519226</v>
      </c>
      <c r="AD15" s="28">
        <f t="shared" si="23"/>
        <v>16.542984899824965</v>
      </c>
      <c r="AE15" s="28">
        <f t="shared" si="24"/>
        <v>15.335124468593287</v>
      </c>
      <c r="AF15" s="28">
        <f t="shared" si="25"/>
        <v>12.974221272059077</v>
      </c>
      <c r="AG15" s="28">
        <f t="shared" si="26"/>
        <v>11.509213555306006</v>
      </c>
      <c r="AH15" s="28">
        <f t="shared" si="27"/>
        <v>10.220807639009029</v>
      </c>
      <c r="AI15" s="28">
        <f t="shared" si="28"/>
        <v>9.0863905055947587</v>
      </c>
      <c r="AJ15" s="28">
        <f t="shared" si="29"/>
        <v>8.0864112987304022</v>
      </c>
      <c r="AK15" s="28">
        <f t="shared" si="30"/>
        <v>7.2039444697926065</v>
      </c>
      <c r="AL15" s="28">
        <f t="shared" si="31"/>
        <v>6.4243183590054214</v>
      </c>
      <c r="AM15" s="28">
        <f t="shared" si="32"/>
        <v>5.7347989515969688</v>
      </c>
      <c r="AN15" s="28">
        <f>SUM(AJ3:AJ52)</f>
        <v>293.02422916268205</v>
      </c>
      <c r="AO15" s="21"/>
      <c r="AP15" s="28">
        <f t="shared" si="33"/>
        <v>34.404385539551683</v>
      </c>
      <c r="AQ15" s="28">
        <f t="shared" si="34"/>
        <v>30.268397732519599</v>
      </c>
      <c r="AR15" s="28">
        <f t="shared" si="35"/>
        <v>26.662922097968877</v>
      </c>
      <c r="AS15" s="28">
        <f t="shared" si="36"/>
        <v>23.901213642963384</v>
      </c>
      <c r="AT15" s="28">
        <f t="shared" si="37"/>
        <v>23.51571857223777</v>
      </c>
      <c r="AU15" s="28">
        <f t="shared" si="38"/>
        <v>20.76494461305677</v>
      </c>
      <c r="AV15" s="28">
        <f t="shared" si="39"/>
        <v>18.357579451512155</v>
      </c>
      <c r="AW15" s="28">
        <f t="shared" si="40"/>
        <v>17.017229208376296</v>
      </c>
      <c r="AX15" s="28">
        <f t="shared" si="41"/>
        <v>14.397359319710414</v>
      </c>
      <c r="AY15" s="28">
        <f t="shared" si="42"/>
        <v>12.771655390206286</v>
      </c>
      <c r="AZ15" s="28">
        <f t="shared" si="43"/>
        <v>11.341924654341904</v>
      </c>
      <c r="BA15" s="28">
        <f t="shared" si="44"/>
        <v>10.083073680112369</v>
      </c>
      <c r="BB15" s="28">
        <f t="shared" si="45"/>
        <v>8.9734070842088247</v>
      </c>
      <c r="BC15" s="28">
        <f t="shared" si="46"/>
        <v>7.9941427601677031</v>
      </c>
      <c r="BD15" s="28">
        <f t="shared" si="47"/>
        <v>7.1289997186963534</v>
      </c>
      <c r="BE15" s="28">
        <f t="shared" si="48"/>
        <v>6.363847155146944</v>
      </c>
      <c r="BF15" s="28">
        <f>SUM(BB3:BB52)</f>
        <v>325.16596011212914</v>
      </c>
      <c r="BG15" s="21"/>
      <c r="BH15" s="28">
        <f t="shared" si="49"/>
        <v>27.417524148917103</v>
      </c>
      <c r="BI15" s="28">
        <f t="shared" si="50"/>
        <v>24.121475002840519</v>
      </c>
      <c r="BJ15" s="28">
        <f t="shared" si="51"/>
        <v>21.248201327745125</v>
      </c>
      <c r="BK15" s="28">
        <f t="shared" si="52"/>
        <v>19.047342132909804</v>
      </c>
      <c r="BL15" s="28">
        <f t="shared" si="53"/>
        <v>18.740133611520651</v>
      </c>
      <c r="BM15" s="28">
        <f t="shared" si="54"/>
        <v>16.547988329130579</v>
      </c>
      <c r="BN15" s="28">
        <f t="shared" si="55"/>
        <v>14.629512198346838</v>
      </c>
      <c r="BO15" s="28">
        <f t="shared" si="56"/>
        <v>13.561361014046884</v>
      </c>
      <c r="BP15" s="28">
        <f t="shared" si="57"/>
        <v>11.473535732094367</v>
      </c>
      <c r="BQ15" s="28">
        <f t="shared" si="58"/>
        <v>10.177980643777866</v>
      </c>
      <c r="BR15" s="28">
        <f t="shared" si="59"/>
        <v>9.0386004059896834</v>
      </c>
      <c r="BS15" s="28">
        <f t="shared" si="60"/>
        <v>8.0353975745905366</v>
      </c>
      <c r="BT15" s="28">
        <f t="shared" si="61"/>
        <v>7.1510826765536013</v>
      </c>
      <c r="BU15" s="28">
        <f t="shared" si="62"/>
        <v>6.370687885845757</v>
      </c>
      <c r="BV15" s="28">
        <f t="shared" si="63"/>
        <v>5.6812385653648132</v>
      </c>
      <c r="BW15" s="28">
        <f t="shared" si="64"/>
        <v>5.0714736019823237</v>
      </c>
      <c r="BX15" s="28">
        <f>SUM(BT3:BT52)</f>
        <v>259.13107948203429</v>
      </c>
      <c r="BY15" s="21"/>
      <c r="BZ15" s="28">
        <f t="shared" si="65"/>
        <v>19.435981549402161</v>
      </c>
      <c r="CA15" s="28">
        <f t="shared" si="66"/>
        <v>17.099448533469818</v>
      </c>
      <c r="CB15" s="28">
        <f t="shared" si="67"/>
        <v>15.062616402595493</v>
      </c>
      <c r="CC15" s="28">
        <f t="shared" si="68"/>
        <v>13.502451506913587</v>
      </c>
      <c r="CD15" s="28">
        <f t="shared" si="69"/>
        <v>13.28467476233563</v>
      </c>
      <c r="CE15" s="28">
        <f t="shared" si="70"/>
        <v>11.730687063419889</v>
      </c>
      <c r="CF15" s="28">
        <f t="shared" si="71"/>
        <v>10.370700418442174</v>
      </c>
      <c r="CG15" s="28">
        <f t="shared" si="72"/>
        <v>9.6134997829192201</v>
      </c>
      <c r="CH15" s="28">
        <f t="shared" si="73"/>
        <v>8.133463385832389</v>
      </c>
      <c r="CI15" s="28">
        <f t="shared" si="74"/>
        <v>7.2150586219307522</v>
      </c>
      <c r="CJ15" s="28">
        <f t="shared" si="75"/>
        <v>6.4073644932003431</v>
      </c>
      <c r="CK15" s="28">
        <f t="shared" si="76"/>
        <v>5.6962050312635899</v>
      </c>
      <c r="CL15" s="28">
        <f t="shared" si="77"/>
        <v>5.0693239187038257</v>
      </c>
      <c r="CM15" s="28">
        <f t="shared" si="78"/>
        <v>4.5161106281432231</v>
      </c>
      <c r="CN15" s="28">
        <f t="shared" si="79"/>
        <v>4.0273675819318555</v>
      </c>
      <c r="CO15" s="28">
        <f t="shared" si="80"/>
        <v>3.5951119007330834</v>
      </c>
      <c r="CP15" s="28">
        <f>SUM(CL3:CL52)</f>
        <v>183.69517438314759</v>
      </c>
      <c r="CQ15" s="21"/>
      <c r="CR15" s="28">
        <f t="shared" si="81"/>
        <v>0.89388240552542697</v>
      </c>
      <c r="CS15" s="28">
        <f t="shared" si="82"/>
        <v>0.78642265374687947</v>
      </c>
      <c r="CT15" s="28">
        <f t="shared" si="83"/>
        <v>0.69274647895891639</v>
      </c>
      <c r="CU15" s="28">
        <f t="shared" si="84"/>
        <v>0.6209927604022446</v>
      </c>
      <c r="CV15" s="28">
        <f t="shared" si="85"/>
        <v>0.61097696573728055</v>
      </c>
      <c r="CW15" s="28">
        <f t="shared" si="86"/>
        <v>0.53950734332932704</v>
      </c>
      <c r="CX15" s="28">
        <f t="shared" si="87"/>
        <v>0.47696004513370138</v>
      </c>
      <c r="CY15" s="28">
        <f t="shared" si="88"/>
        <v>0.44213554584992532</v>
      </c>
      <c r="CZ15" s="28">
        <f t="shared" si="89"/>
        <v>0.37406702605171338</v>
      </c>
      <c r="DA15" s="28">
        <f t="shared" si="90"/>
        <v>0.33182856963438578</v>
      </c>
      <c r="DB15" s="28">
        <f t="shared" si="91"/>
        <v>0.29468181844596897</v>
      </c>
      <c r="DC15" s="28">
        <f t="shared" si="92"/>
        <v>0.26197480393618483</v>
      </c>
      <c r="DD15" s="28">
        <f t="shared" si="93"/>
        <v>0.2331438444372233</v>
      </c>
      <c r="DE15" s="28">
        <f t="shared" si="94"/>
        <v>0.20770094999538535</v>
      </c>
      <c r="DF15" s="28">
        <f t="shared" si="95"/>
        <v>0.18522311378624984</v>
      </c>
      <c r="DG15" s="28">
        <f t="shared" si="96"/>
        <v>0.16534319431164654</v>
      </c>
      <c r="DH15" s="53">
        <f>SUM(DD3:DD52)</f>
        <v>8.4483453507945629</v>
      </c>
      <c r="DI15" s="28"/>
      <c r="DJ15" s="28"/>
      <c r="DK15" s="28"/>
    </row>
    <row r="16" spans="1:115">
      <c r="A16" s="25">
        <v>307.88690000000003</v>
      </c>
      <c r="B16" s="25">
        <v>22.992000000000001</v>
      </c>
      <c r="C16" s="25">
        <f t="shared" si="0"/>
        <v>7.4676772542125042E-2</v>
      </c>
      <c r="D16" s="26">
        <v>0.13</v>
      </c>
      <c r="E16" s="25">
        <v>14</v>
      </c>
      <c r="F16" s="25">
        <f t="shared" si="1"/>
        <v>4.2967471067391392</v>
      </c>
      <c r="G16" s="25">
        <f t="shared" si="2"/>
        <v>3.7431447464415637</v>
      </c>
      <c r="H16" s="25">
        <f t="shared" si="3"/>
        <v>3.2652608429381624</v>
      </c>
      <c r="I16" s="25">
        <f t="shared" si="4"/>
        <v>2.9025331161052859</v>
      </c>
      <c r="J16" s="25">
        <f t="shared" si="5"/>
        <v>2.8521494340569005</v>
      </c>
      <c r="K16" s="28">
        <f t="shared" si="6"/>
        <v>2.4945306198448689</v>
      </c>
      <c r="L16" s="28">
        <f t="shared" si="7"/>
        <v>2.1845244630712055</v>
      </c>
      <c r="M16" s="28">
        <f t="shared" si="8"/>
        <v>2.0132491829702461</v>
      </c>
      <c r="N16" s="28">
        <f t="shared" si="9"/>
        <v>1.6815370832926539</v>
      </c>
      <c r="O16" s="28">
        <f t="shared" si="10"/>
        <v>1.4779782907895835</v>
      </c>
      <c r="P16" s="28">
        <f t="shared" si="11"/>
        <v>1.3005930650177286</v>
      </c>
      <c r="Q16" s="28">
        <f t="shared" si="12"/>
        <v>1.1458224395975762</v>
      </c>
      <c r="R16" s="28">
        <f t="shared" si="13"/>
        <v>1.0106172545099463</v>
      </c>
      <c r="S16" s="28">
        <f t="shared" si="14"/>
        <v>0.89236148470684884</v>
      </c>
      <c r="T16" s="28">
        <f t="shared" si="15"/>
        <v>0.78880763843111579</v>
      </c>
      <c r="U16" s="28">
        <f t="shared" si="16"/>
        <v>0.69802224179353067</v>
      </c>
      <c r="V16" s="28">
        <f>SUM(S3:S52)</f>
        <v>37.908018188028805</v>
      </c>
      <c r="W16" s="43"/>
      <c r="X16" s="25">
        <f t="shared" si="17"/>
        <v>30.696643381512544</v>
      </c>
      <c r="Y16" s="25">
        <f t="shared" si="18"/>
        <v>26.741620242597797</v>
      </c>
      <c r="Z16" s="25">
        <f t="shared" si="19"/>
        <v>23.327541778309982</v>
      </c>
      <c r="AA16" s="25">
        <f t="shared" si="20"/>
        <v>20.736157319654783</v>
      </c>
      <c r="AB16" s="25">
        <f t="shared" si="21"/>
        <v>20.37620829736742</v>
      </c>
      <c r="AC16" s="28">
        <f t="shared" si="22"/>
        <v>17.821322721446883</v>
      </c>
      <c r="AD16" s="28">
        <f t="shared" si="23"/>
        <v>15.606589528136761</v>
      </c>
      <c r="AE16" s="28">
        <f t="shared" si="24"/>
        <v>14.382971739442214</v>
      </c>
      <c r="AF16" s="28">
        <f t="shared" si="25"/>
        <v>12.013167844499144</v>
      </c>
      <c r="AG16" s="28">
        <f t="shared" si="26"/>
        <v>10.558911518629364</v>
      </c>
      <c r="AH16" s="28">
        <f t="shared" si="27"/>
        <v>9.2916433081900252</v>
      </c>
      <c r="AI16" s="28">
        <f t="shared" si="28"/>
        <v>8.185937392427709</v>
      </c>
      <c r="AJ16" s="28">
        <f t="shared" si="29"/>
        <v>7.2200100881521445</v>
      </c>
      <c r="AK16" s="28">
        <f t="shared" si="30"/>
        <v>6.3751720971616006</v>
      </c>
      <c r="AL16" s="28">
        <f t="shared" si="31"/>
        <v>5.6353669815837026</v>
      </c>
      <c r="AM16" s="28">
        <f t="shared" si="32"/>
        <v>4.9867816970408425</v>
      </c>
      <c r="AN16" s="28">
        <f>SUM(AK3:AK52)</f>
        <v>270.82089932468023</v>
      </c>
      <c r="AO16" s="43"/>
      <c r="AP16" s="25">
        <f t="shared" si="33"/>
        <v>34.063748058962055</v>
      </c>
      <c r="AQ16" s="25">
        <f t="shared" si="34"/>
        <v>29.67489973776431</v>
      </c>
      <c r="AR16" s="25">
        <f t="shared" si="35"/>
        <v>25.886332133950365</v>
      </c>
      <c r="AS16" s="25">
        <f t="shared" si="36"/>
        <v>23.010699569619124</v>
      </c>
      <c r="AT16" s="25">
        <f t="shared" si="37"/>
        <v>22.611267857920936</v>
      </c>
      <c r="AU16" s="28">
        <f t="shared" si="38"/>
        <v>19.776137726720741</v>
      </c>
      <c r="AV16" s="28">
        <f t="shared" si="39"/>
        <v>17.318471180671846</v>
      </c>
      <c r="AW16" s="28">
        <f t="shared" si="40"/>
        <v>15.960635160735599</v>
      </c>
      <c r="AX16" s="28">
        <f t="shared" si="41"/>
        <v>13.330888258991122</v>
      </c>
      <c r="AY16" s="28">
        <f t="shared" si="42"/>
        <v>11.717115036886501</v>
      </c>
      <c r="AZ16" s="28">
        <f t="shared" si="43"/>
        <v>10.310840594856275</v>
      </c>
      <c r="BA16" s="28">
        <f t="shared" si="44"/>
        <v>9.0838501622633956</v>
      </c>
      <c r="BB16" s="28">
        <f t="shared" si="45"/>
        <v>8.011970610900736</v>
      </c>
      <c r="BC16" s="28">
        <f t="shared" si="46"/>
        <v>7.0744626196174387</v>
      </c>
      <c r="BD16" s="28">
        <f t="shared" si="47"/>
        <v>6.25350852517224</v>
      </c>
      <c r="BE16" s="28">
        <f t="shared" si="48"/>
        <v>5.5337801349103861</v>
      </c>
      <c r="BF16" s="28">
        <f>SUM(BC3:BC52)</f>
        <v>300.52715435504007</v>
      </c>
      <c r="BG16" s="43"/>
      <c r="BH16" s="28">
        <f t="shared" si="49"/>
        <v>27.146063513779303</v>
      </c>
      <c r="BI16" s="28">
        <f t="shared" si="50"/>
        <v>23.648504904745607</v>
      </c>
      <c r="BJ16" s="28">
        <f t="shared" si="51"/>
        <v>20.62932167742245</v>
      </c>
      <c r="BK16" s="28">
        <f t="shared" si="52"/>
        <v>18.337674143554253</v>
      </c>
      <c r="BL16" s="28">
        <f t="shared" si="53"/>
        <v>18.019359241846779</v>
      </c>
      <c r="BM16" s="28">
        <f t="shared" si="54"/>
        <v>15.759988884886271</v>
      </c>
      <c r="BN16" s="28">
        <f t="shared" si="55"/>
        <v>13.801426602213999</v>
      </c>
      <c r="BO16" s="28">
        <f t="shared" si="56"/>
        <v>12.719340662208671</v>
      </c>
      <c r="BP16" s="28">
        <f t="shared" si="57"/>
        <v>10.623644196383673</v>
      </c>
      <c r="BQ16" s="28">
        <f t="shared" si="58"/>
        <v>9.3375969208971235</v>
      </c>
      <c r="BR16" s="28">
        <f t="shared" si="59"/>
        <v>8.2169094599906192</v>
      </c>
      <c r="BS16" s="28">
        <f t="shared" si="60"/>
        <v>7.239096914045529</v>
      </c>
      <c r="BT16" s="28">
        <f t="shared" si="61"/>
        <v>6.3848952469228575</v>
      </c>
      <c r="BU16" s="28">
        <f t="shared" si="62"/>
        <v>5.6377768901289897</v>
      </c>
      <c r="BV16" s="28">
        <f t="shared" si="63"/>
        <v>4.9835426011972039</v>
      </c>
      <c r="BW16" s="28">
        <f t="shared" si="64"/>
        <v>4.4099770452020213</v>
      </c>
      <c r="BX16" s="28">
        <f>SUM(BU3:BU52)</f>
        <v>239.49593584405631</v>
      </c>
      <c r="BY16" s="43"/>
      <c r="BZ16" s="25">
        <f t="shared" si="65"/>
        <v>19.24354608851699</v>
      </c>
      <c r="CA16" s="25">
        <f t="shared" si="66"/>
        <v>16.764165228891976</v>
      </c>
      <c r="CB16" s="25">
        <f t="shared" si="67"/>
        <v>14.623899419995622</v>
      </c>
      <c r="CC16" s="25">
        <f t="shared" si="68"/>
        <v>12.999375668541047</v>
      </c>
      <c r="CD16" s="25">
        <f t="shared" si="69"/>
        <v>12.773725733015029</v>
      </c>
      <c r="CE16" s="25">
        <f t="shared" si="70"/>
        <v>11.172082917542754</v>
      </c>
      <c r="CF16" s="25">
        <f t="shared" si="71"/>
        <v>9.7836796400397876</v>
      </c>
      <c r="CG16" s="25">
        <f t="shared" si="72"/>
        <v>9.0166008093408561</v>
      </c>
      <c r="CH16" s="25">
        <f t="shared" si="73"/>
        <v>7.5309846165114696</v>
      </c>
      <c r="CI16" s="25">
        <f t="shared" si="74"/>
        <v>6.6193198366337169</v>
      </c>
      <c r="CJ16" s="25">
        <f t="shared" si="75"/>
        <v>5.8248768120003103</v>
      </c>
      <c r="CK16" s="25">
        <f t="shared" si="76"/>
        <v>5.1317162443816118</v>
      </c>
      <c r="CL16" s="25">
        <f t="shared" si="77"/>
        <v>4.5261820702712727</v>
      </c>
      <c r="CM16" s="25">
        <f t="shared" si="78"/>
        <v>3.9965580780028533</v>
      </c>
      <c r="CN16" s="25">
        <f t="shared" si="79"/>
        <v>3.532778580641978</v>
      </c>
      <c r="CO16" s="25">
        <f t="shared" si="80"/>
        <v>3.1261842615070288</v>
      </c>
      <c r="CP16" s="28">
        <f>SUM(CM3:CM52)</f>
        <v>169.77603684925484</v>
      </c>
      <c r="CQ16" s="43"/>
      <c r="CR16" s="25">
        <f t="shared" si="81"/>
        <v>0.88503208467864047</v>
      </c>
      <c r="CS16" s="25">
        <f t="shared" si="82"/>
        <v>0.77100260171262691</v>
      </c>
      <c r="CT16" s="25">
        <f t="shared" si="83"/>
        <v>0.67256939704749152</v>
      </c>
      <c r="CU16" s="25">
        <f t="shared" si="84"/>
        <v>0.59785574314262502</v>
      </c>
      <c r="CV16" s="25">
        <f t="shared" si="85"/>
        <v>0.58747785167046207</v>
      </c>
      <c r="CW16" s="25">
        <f t="shared" si="86"/>
        <v>0.51381651745650203</v>
      </c>
      <c r="CX16" s="25">
        <f t="shared" si="87"/>
        <v>0.449962306729907</v>
      </c>
      <c r="CY16" s="25">
        <f t="shared" si="88"/>
        <v>0.41468349826479589</v>
      </c>
      <c r="CZ16" s="25">
        <f t="shared" si="89"/>
        <v>0.34635835745529009</v>
      </c>
      <c r="DA16" s="25">
        <f t="shared" si="90"/>
        <v>0.30442988039851909</v>
      </c>
      <c r="DB16" s="25">
        <f t="shared" si="91"/>
        <v>0.26789256222360813</v>
      </c>
      <c r="DC16" s="25">
        <f t="shared" si="92"/>
        <v>0.23601333687944581</v>
      </c>
      <c r="DD16" s="25">
        <f t="shared" si="93"/>
        <v>0.20816414681894935</v>
      </c>
      <c r="DE16" s="25">
        <f t="shared" si="94"/>
        <v>0.18380615043839418</v>
      </c>
      <c r="DF16" s="25">
        <f t="shared" si="95"/>
        <v>0.16247641560197351</v>
      </c>
      <c r="DG16" s="25">
        <f t="shared" si="96"/>
        <v>0.14377669070577959</v>
      </c>
      <c r="DH16" s="53">
        <f>SUM(DE3:DE52)</f>
        <v>7.8081887366297398</v>
      </c>
      <c r="DI16" s="28"/>
      <c r="DJ16" s="28"/>
      <c r="DK16" s="28"/>
    </row>
    <row r="17" spans="1:115">
      <c r="A17" s="25">
        <v>370.16498999999999</v>
      </c>
      <c r="B17" s="25">
        <v>20.809000000000001</v>
      </c>
      <c r="C17" s="25">
        <f t="shared" si="0"/>
        <v>5.621547299759494E-2</v>
      </c>
      <c r="D17" s="26">
        <v>0.14000000000000001</v>
      </c>
      <c r="E17" s="25">
        <v>15</v>
      </c>
      <c r="F17" s="25">
        <f t="shared" si="1"/>
        <v>4.2542050561773666</v>
      </c>
      <c r="G17" s="25">
        <f t="shared" si="2"/>
        <v>3.6697497514132986</v>
      </c>
      <c r="H17" s="25">
        <f t="shared" si="3"/>
        <v>3.1701561581923903</v>
      </c>
      <c r="I17" s="25">
        <f t="shared" si="4"/>
        <v>2.7943902147928048</v>
      </c>
      <c r="J17" s="25">
        <f t="shared" si="5"/>
        <v>2.7424513789008658</v>
      </c>
      <c r="K17" s="28">
        <f t="shared" si="6"/>
        <v>2.3757434474713031</v>
      </c>
      <c r="L17" s="28">
        <f t="shared" si="7"/>
        <v>2.0608721349728349</v>
      </c>
      <c r="M17" s="28">
        <f t="shared" si="8"/>
        <v>1.888247217192127</v>
      </c>
      <c r="N17" s="28">
        <f t="shared" si="9"/>
        <v>1.5569787808265314</v>
      </c>
      <c r="O17" s="28">
        <f t="shared" si="10"/>
        <v>1.3559433860454895</v>
      </c>
      <c r="P17" s="28">
        <f t="shared" si="11"/>
        <v>1.1823573318342986</v>
      </c>
      <c r="Q17" s="28">
        <f t="shared" si="12"/>
        <v>1.0322724681059245</v>
      </c>
      <c r="R17" s="28">
        <f t="shared" si="13"/>
        <v>0.90233683438388079</v>
      </c>
      <c r="S17" s="28">
        <f t="shared" si="14"/>
        <v>0.78970042894411396</v>
      </c>
      <c r="T17" s="28">
        <f t="shared" si="15"/>
        <v>0.69193652493957514</v>
      </c>
      <c r="U17" s="28">
        <f t="shared" si="16"/>
        <v>0.60697586242915735</v>
      </c>
      <c r="V17" s="28">
        <f>SUM(T3:T52)</f>
        <v>35.228190238296172</v>
      </c>
      <c r="W17" s="43"/>
      <c r="X17" s="25">
        <f t="shared" si="17"/>
        <v>30.392716219319357</v>
      </c>
      <c r="Y17" s="25">
        <f t="shared" si="18"/>
        <v>26.217274747644908</v>
      </c>
      <c r="Z17" s="25">
        <f t="shared" si="19"/>
        <v>22.648098813893185</v>
      </c>
      <c r="AA17" s="25">
        <f t="shared" si="20"/>
        <v>19.963567266443423</v>
      </c>
      <c r="AB17" s="25">
        <f t="shared" si="21"/>
        <v>19.592507978237904</v>
      </c>
      <c r="AC17" s="28">
        <f t="shared" si="22"/>
        <v>16.972688306139883</v>
      </c>
      <c r="AD17" s="28">
        <f t="shared" si="23"/>
        <v>14.723197668053542</v>
      </c>
      <c r="AE17" s="28">
        <f t="shared" si="24"/>
        <v>13.489937853537997</v>
      </c>
      <c r="AF17" s="28">
        <f t="shared" si="25"/>
        <v>11.123303559721428</v>
      </c>
      <c r="AG17" s="28">
        <f t="shared" si="26"/>
        <v>9.6870747877333621</v>
      </c>
      <c r="AH17" s="28">
        <f t="shared" si="27"/>
        <v>8.4469484619909316</v>
      </c>
      <c r="AI17" s="28">
        <f t="shared" si="28"/>
        <v>7.3747183715564963</v>
      </c>
      <c r="AJ17" s="28">
        <f t="shared" si="29"/>
        <v>6.4464375787072727</v>
      </c>
      <c r="AK17" s="28">
        <f t="shared" si="30"/>
        <v>5.6417452187270802</v>
      </c>
      <c r="AL17" s="28">
        <f t="shared" si="31"/>
        <v>4.9433043698102646</v>
      </c>
      <c r="AM17" s="28">
        <f t="shared" si="32"/>
        <v>4.3363319104702986</v>
      </c>
      <c r="AN17" s="28">
        <f>SUM(AL3:AL52)</f>
        <v>251.67578306504964</v>
      </c>
      <c r="AO17" s="43"/>
      <c r="AP17" s="25">
        <f t="shared" si="33"/>
        <v>33.726483226695116</v>
      </c>
      <c r="AQ17" s="25">
        <f t="shared" si="34"/>
        <v>29.093038958592469</v>
      </c>
      <c r="AR17" s="25">
        <f t="shared" si="35"/>
        <v>25.132361295097439</v>
      </c>
      <c r="AS17" s="25">
        <f t="shared" si="36"/>
        <v>22.153364368556009</v>
      </c>
      <c r="AT17" s="25">
        <f t="shared" si="37"/>
        <v>21.741603709539362</v>
      </c>
      <c r="AU17" s="28">
        <f t="shared" si="38"/>
        <v>18.834416882591174</v>
      </c>
      <c r="AV17" s="28">
        <f t="shared" si="39"/>
        <v>16.338180359124376</v>
      </c>
      <c r="AW17" s="28">
        <f t="shared" si="40"/>
        <v>14.969644682738322</v>
      </c>
      <c r="AX17" s="28">
        <f t="shared" si="41"/>
        <v>12.343415054621408</v>
      </c>
      <c r="AY17" s="28">
        <f t="shared" si="42"/>
        <v>10.749646822831652</v>
      </c>
      <c r="AZ17" s="28">
        <f t="shared" si="43"/>
        <v>9.3734914498693414</v>
      </c>
      <c r="BA17" s="28">
        <f t="shared" si="44"/>
        <v>8.183648794831889</v>
      </c>
      <c r="BB17" s="28">
        <f t="shared" si="45"/>
        <v>7.1535451883042285</v>
      </c>
      <c r="BC17" s="28">
        <f t="shared" si="46"/>
        <v>6.2605863890419808</v>
      </c>
      <c r="BD17" s="28">
        <f t="shared" si="47"/>
        <v>5.4855337940107365</v>
      </c>
      <c r="BE17" s="28">
        <f t="shared" si="48"/>
        <v>4.8119827260090329</v>
      </c>
      <c r="BF17" s="28">
        <f>SUM(BD3:BD52)</f>
        <v>279.28201661400715</v>
      </c>
      <c r="BG17" s="43"/>
      <c r="BH17" s="28">
        <f t="shared" si="49"/>
        <v>26.877290607702289</v>
      </c>
      <c r="BI17" s="28">
        <f t="shared" si="50"/>
        <v>23.184808730142759</v>
      </c>
      <c r="BJ17" s="28">
        <f t="shared" si="51"/>
        <v>20.028467647982957</v>
      </c>
      <c r="BK17" s="28">
        <f t="shared" si="52"/>
        <v>17.654447042990522</v>
      </c>
      <c r="BL17" s="28">
        <f t="shared" si="53"/>
        <v>17.326306963314213</v>
      </c>
      <c r="BM17" s="28">
        <f t="shared" si="54"/>
        <v>15.009513223701205</v>
      </c>
      <c r="BN17" s="28">
        <f t="shared" si="55"/>
        <v>13.020213775673579</v>
      </c>
      <c r="BO17" s="28">
        <f t="shared" si="56"/>
        <v>11.929601071289317</v>
      </c>
      <c r="BP17" s="28">
        <f t="shared" si="57"/>
        <v>9.8367075892441402</v>
      </c>
      <c r="BQ17" s="28">
        <f t="shared" si="58"/>
        <v>8.5666026797221324</v>
      </c>
      <c r="BR17" s="28">
        <f t="shared" si="59"/>
        <v>7.4699176909005631</v>
      </c>
      <c r="BS17" s="28">
        <f t="shared" si="60"/>
        <v>6.5217089315725492</v>
      </c>
      <c r="BT17" s="28">
        <f t="shared" si="61"/>
        <v>5.7007993276096949</v>
      </c>
      <c r="BU17" s="28">
        <f t="shared" si="62"/>
        <v>4.9891830886097255</v>
      </c>
      <c r="BV17" s="28">
        <f t="shared" si="63"/>
        <v>4.3715285975414062</v>
      </c>
      <c r="BW17" s="28">
        <f t="shared" si="64"/>
        <v>3.834762648001758</v>
      </c>
      <c r="BX17" s="28">
        <f>SUM(BV3:BV52)</f>
        <v>222.56527226943132</v>
      </c>
      <c r="BY17" s="43"/>
      <c r="BZ17" s="25">
        <f t="shared" si="65"/>
        <v>19.053015929224749</v>
      </c>
      <c r="CA17" s="25">
        <f t="shared" si="66"/>
        <v>16.435456106756845</v>
      </c>
      <c r="CB17" s="25">
        <f t="shared" si="67"/>
        <v>14.197960601937496</v>
      </c>
      <c r="CC17" s="25">
        <f t="shared" si="68"/>
        <v>12.515043485646528</v>
      </c>
      <c r="CD17" s="25">
        <f t="shared" si="69"/>
        <v>12.282428589437528</v>
      </c>
      <c r="CE17" s="25">
        <f t="shared" si="70"/>
        <v>10.640078969088334</v>
      </c>
      <c r="CF17" s="25">
        <f t="shared" si="71"/>
        <v>9.2298864528677207</v>
      </c>
      <c r="CG17" s="25">
        <f t="shared" si="72"/>
        <v>8.4567630926100676</v>
      </c>
      <c r="CH17" s="25">
        <f t="shared" si="73"/>
        <v>6.9731339041772857</v>
      </c>
      <c r="CI17" s="25">
        <f t="shared" si="74"/>
        <v>6.0727704923245112</v>
      </c>
      <c r="CJ17" s="25">
        <f t="shared" si="75"/>
        <v>5.2953425563639183</v>
      </c>
      <c r="CK17" s="25">
        <f t="shared" si="76"/>
        <v>4.623167787731183</v>
      </c>
      <c r="CL17" s="25">
        <f t="shared" si="77"/>
        <v>4.0412339913136366</v>
      </c>
      <c r="CM17" s="25">
        <f t="shared" si="78"/>
        <v>3.5367770601795163</v>
      </c>
      <c r="CN17" s="25">
        <f t="shared" si="79"/>
        <v>3.0989285795105066</v>
      </c>
      <c r="CO17" s="25">
        <f t="shared" si="80"/>
        <v>2.7184210969626346</v>
      </c>
      <c r="CP17" s="28">
        <f>SUM(CN3:CN52)</f>
        <v>157.7740755099212</v>
      </c>
      <c r="CQ17" s="43"/>
      <c r="CR17" s="25">
        <f t="shared" si="81"/>
        <v>0.87626939077093136</v>
      </c>
      <c r="CS17" s="25">
        <f t="shared" si="82"/>
        <v>0.75588490363983052</v>
      </c>
      <c r="CT17" s="25">
        <f t="shared" si="83"/>
        <v>0.65297999713348687</v>
      </c>
      <c r="CU17" s="25">
        <f t="shared" si="84"/>
        <v>0.57558076744259656</v>
      </c>
      <c r="CV17" s="25">
        <f t="shared" si="85"/>
        <v>0.56488254968313667</v>
      </c>
      <c r="CW17" s="25">
        <f t="shared" si="86"/>
        <v>0.48934906424428753</v>
      </c>
      <c r="CX17" s="25">
        <f t="shared" si="87"/>
        <v>0.42449274219802535</v>
      </c>
      <c r="CY17" s="25">
        <f t="shared" si="88"/>
        <v>0.38893593909660085</v>
      </c>
      <c r="CZ17" s="25">
        <f t="shared" si="89"/>
        <v>0.32070218282897228</v>
      </c>
      <c r="DA17" s="25">
        <f t="shared" si="90"/>
        <v>0.27929346825552209</v>
      </c>
      <c r="DB17" s="25">
        <f t="shared" si="91"/>
        <v>0.24353869293055283</v>
      </c>
      <c r="DC17" s="25">
        <f t="shared" si="92"/>
        <v>0.21262462781932057</v>
      </c>
      <c r="DD17" s="25">
        <f t="shared" si="93"/>
        <v>0.18586084537406194</v>
      </c>
      <c r="DE17" s="25">
        <f t="shared" si="94"/>
        <v>0.16266031012247273</v>
      </c>
      <c r="DF17" s="25">
        <f t="shared" si="95"/>
        <v>0.14252317158067851</v>
      </c>
      <c r="DG17" s="25">
        <f t="shared" si="96"/>
        <v>0.12502320930937361</v>
      </c>
      <c r="DH17" s="53">
        <f>SUM(DF3:DF52)</f>
        <v>7.2562051876766027</v>
      </c>
      <c r="DI17" s="28"/>
      <c r="DJ17" s="28"/>
      <c r="DK17" s="28"/>
    </row>
    <row r="18" spans="1:115">
      <c r="A18" s="25">
        <v>370.86</v>
      </c>
      <c r="B18" s="25">
        <v>20.000999999999994</v>
      </c>
      <c r="C18" s="25">
        <f t="shared" si="0"/>
        <v>5.3931402685649554E-2</v>
      </c>
      <c r="D18" s="26">
        <v>0.15</v>
      </c>
      <c r="E18" s="25">
        <v>16</v>
      </c>
      <c r="F18" s="25">
        <f t="shared" si="1"/>
        <v>4.2120842140369952</v>
      </c>
      <c r="G18" s="25">
        <f t="shared" si="2"/>
        <v>3.5977938739346063</v>
      </c>
      <c r="H18" s="25">
        <f t="shared" si="3"/>
        <v>3.0778215128081468</v>
      </c>
      <c r="I18" s="25">
        <f t="shared" si="4"/>
        <v>2.6902765137121438</v>
      </c>
      <c r="J18" s="25">
        <f t="shared" si="5"/>
        <v>2.6369724797123704</v>
      </c>
      <c r="K18" s="28">
        <f t="shared" si="6"/>
        <v>2.2626128071155271</v>
      </c>
      <c r="L18" s="28">
        <f t="shared" si="7"/>
        <v>1.9442189952573921</v>
      </c>
      <c r="M18" s="28">
        <f t="shared" si="8"/>
        <v>1.7710065814970237</v>
      </c>
      <c r="N18" s="28">
        <f t="shared" si="9"/>
        <v>1.4416470192838253</v>
      </c>
      <c r="O18" s="28">
        <f t="shared" si="10"/>
        <v>1.2439847578398984</v>
      </c>
      <c r="P18" s="28">
        <f t="shared" si="11"/>
        <v>1.0748703016675443</v>
      </c>
      <c r="Q18" s="28">
        <f t="shared" si="12"/>
        <v>0.9299751964918237</v>
      </c>
      <c r="R18" s="28">
        <f t="shared" si="13"/>
        <v>0.8056578878427505</v>
      </c>
      <c r="S18" s="28">
        <f t="shared" si="14"/>
        <v>0.69884993711868504</v>
      </c>
      <c r="T18" s="28">
        <f t="shared" si="15"/>
        <v>0.60696186398208329</v>
      </c>
      <c r="U18" s="28">
        <f t="shared" si="16"/>
        <v>0.5278050977644847</v>
      </c>
      <c r="V18" s="28">
        <f>SUM(U3:U52)</f>
        <v>32.896281910928266</v>
      </c>
      <c r="W18" s="43"/>
      <c r="X18" s="25">
        <f t="shared" si="17"/>
        <v>30.091798236949849</v>
      </c>
      <c r="Y18" s="25">
        <f t="shared" si="18"/>
        <v>25.703210536906766</v>
      </c>
      <c r="Z18" s="25">
        <f t="shared" si="19"/>
        <v>21.988445450381739</v>
      </c>
      <c r="AA18" s="25">
        <f t="shared" si="20"/>
        <v>19.219762459269681</v>
      </c>
      <c r="AB18" s="25">
        <f t="shared" si="21"/>
        <v>18.838949979074904</v>
      </c>
      <c r="AC18" s="28">
        <f t="shared" si="22"/>
        <v>16.164465053466557</v>
      </c>
      <c r="AD18" s="28">
        <f t="shared" si="23"/>
        <v>13.889809120805232</v>
      </c>
      <c r="AE18" s="28">
        <f t="shared" si="24"/>
        <v>12.652352141753887</v>
      </c>
      <c r="AF18" s="28">
        <f t="shared" si="25"/>
        <v>10.299355147890212</v>
      </c>
      <c r="AG18" s="28">
        <f t="shared" si="26"/>
        <v>8.8872245759021666</v>
      </c>
      <c r="AH18" s="28">
        <f t="shared" si="27"/>
        <v>7.6790440563553917</v>
      </c>
      <c r="AI18" s="28">
        <f t="shared" si="28"/>
        <v>6.6438904248256705</v>
      </c>
      <c r="AJ18" s="28">
        <f t="shared" si="29"/>
        <v>5.7557478381314917</v>
      </c>
      <c r="AK18" s="28">
        <f t="shared" si="30"/>
        <v>4.9926948838292748</v>
      </c>
      <c r="AL18" s="28">
        <f t="shared" si="31"/>
        <v>4.3362319033423367</v>
      </c>
      <c r="AM18" s="28">
        <f t="shared" si="32"/>
        <v>3.770723400408956</v>
      </c>
      <c r="AN18" s="28">
        <f>SUM(AM3:AM52)</f>
        <v>235.01625981516563</v>
      </c>
      <c r="AO18" s="43"/>
      <c r="AP18" s="25">
        <f t="shared" si="33"/>
        <v>33.392557650193169</v>
      </c>
      <c r="AQ18" s="25">
        <f t="shared" si="34"/>
        <v>28.522587214306338</v>
      </c>
      <c r="AR18" s="25">
        <f t="shared" si="35"/>
        <v>24.400350771939266</v>
      </c>
      <c r="AS18" s="25">
        <f t="shared" si="36"/>
        <v>21.327971857664391</v>
      </c>
      <c r="AT18" s="25">
        <f t="shared" si="37"/>
        <v>20.905388182249382</v>
      </c>
      <c r="AU18" s="28">
        <f t="shared" si="38"/>
        <v>17.937539888182073</v>
      </c>
      <c r="AV18" s="28">
        <f t="shared" si="39"/>
        <v>15.413377697287151</v>
      </c>
      <c r="AW18" s="28">
        <f t="shared" si="40"/>
        <v>14.040184470773136</v>
      </c>
      <c r="AX18" s="28">
        <f t="shared" si="41"/>
        <v>11.42908801353834</v>
      </c>
      <c r="AY18" s="28">
        <f t="shared" si="42"/>
        <v>9.8620613053501387</v>
      </c>
      <c r="AZ18" s="28">
        <f t="shared" si="43"/>
        <v>8.5213558635175826</v>
      </c>
      <c r="BA18" s="28">
        <f t="shared" si="44"/>
        <v>7.3726565719206185</v>
      </c>
      <c r="BB18" s="28">
        <f t="shared" si="45"/>
        <v>6.387093918128774</v>
      </c>
      <c r="BC18" s="28">
        <f t="shared" si="46"/>
        <v>5.5403419372052936</v>
      </c>
      <c r="BD18" s="28">
        <f t="shared" si="47"/>
        <v>4.8118717491322238</v>
      </c>
      <c r="BE18" s="28">
        <f t="shared" si="48"/>
        <v>4.1843328052252469</v>
      </c>
      <c r="BF18" s="28">
        <f>SUM(BE3:BE52)</f>
        <v>260.79511575929541</v>
      </c>
      <c r="BG18" s="43"/>
      <c r="BH18" s="28">
        <f t="shared" si="49"/>
        <v>26.611178819507209</v>
      </c>
      <c r="BI18" s="28">
        <f t="shared" si="50"/>
        <v>22.730204637394856</v>
      </c>
      <c r="BJ18" s="28">
        <f t="shared" si="51"/>
        <v>19.445114221342681</v>
      </c>
      <c r="BK18" s="28">
        <f t="shared" si="52"/>
        <v>16.996675693646402</v>
      </c>
      <c r="BL18" s="28">
        <f t="shared" si="53"/>
        <v>16.659910541648276</v>
      </c>
      <c r="BM18" s="28">
        <f t="shared" si="54"/>
        <v>14.294774498763054</v>
      </c>
      <c r="BN18" s="28">
        <f t="shared" si="55"/>
        <v>12.283220543088285</v>
      </c>
      <c r="BO18" s="28">
        <f t="shared" si="56"/>
        <v>11.188896146397781</v>
      </c>
      <c r="BP18" s="28">
        <f t="shared" si="57"/>
        <v>9.1080625826334636</v>
      </c>
      <c r="BQ18" s="28">
        <f t="shared" si="58"/>
        <v>7.8592685135065432</v>
      </c>
      <c r="BR18" s="28">
        <f t="shared" si="59"/>
        <v>6.7908342644550572</v>
      </c>
      <c r="BS18" s="28">
        <f t="shared" si="60"/>
        <v>5.8754134518671597</v>
      </c>
      <c r="BT18" s="28">
        <f t="shared" si="61"/>
        <v>5.0899993996515125</v>
      </c>
      <c r="BU18" s="28">
        <f t="shared" si="62"/>
        <v>4.4152062731059525</v>
      </c>
      <c r="BV18" s="28">
        <f t="shared" si="63"/>
        <v>3.8346742083696541</v>
      </c>
      <c r="BW18" s="28">
        <f t="shared" si="64"/>
        <v>3.3345762156537035</v>
      </c>
      <c r="BX18" s="28">
        <f>SUM(BW3:BW52)</f>
        <v>207.83270132902047</v>
      </c>
      <c r="BY18" s="43"/>
      <c r="BZ18" s="25">
        <f t="shared" si="65"/>
        <v>18.86437220715321</v>
      </c>
      <c r="CA18" s="25">
        <f t="shared" si="66"/>
        <v>16.113192261526315</v>
      </c>
      <c r="CB18" s="25">
        <f t="shared" si="67"/>
        <v>13.784427768871359</v>
      </c>
      <c r="CC18" s="25">
        <f t="shared" si="68"/>
        <v>12.048756605031794</v>
      </c>
      <c r="CD18" s="25">
        <f t="shared" si="69"/>
        <v>11.810027489843774</v>
      </c>
      <c r="CE18" s="25">
        <f t="shared" si="70"/>
        <v>10.13340854198889</v>
      </c>
      <c r="CF18" s="25">
        <f t="shared" si="71"/>
        <v>8.7074400498752116</v>
      </c>
      <c r="CG18" s="25">
        <f t="shared" si="72"/>
        <v>7.9316855117333214</v>
      </c>
      <c r="CH18" s="25">
        <f t="shared" si="73"/>
        <v>6.4566054668308208</v>
      </c>
      <c r="CI18" s="25">
        <f t="shared" si="74"/>
        <v>5.571349075527074</v>
      </c>
      <c r="CJ18" s="25">
        <f t="shared" si="75"/>
        <v>4.8139477785126532</v>
      </c>
      <c r="CK18" s="25">
        <f t="shared" si="76"/>
        <v>4.1650160249830463</v>
      </c>
      <c r="CL18" s="25">
        <f t="shared" si="77"/>
        <v>3.6082446351014608</v>
      </c>
      <c r="CM18" s="25">
        <f t="shared" si="78"/>
        <v>3.129891203698687</v>
      </c>
      <c r="CN18" s="25">
        <f t="shared" si="79"/>
        <v>2.7183584030793915</v>
      </c>
      <c r="CO18" s="25">
        <f t="shared" si="80"/>
        <v>2.3638444321414216</v>
      </c>
      <c r="CP18" s="28">
        <f>SUM(CO3:CO52)</f>
        <v>147.33031788184985</v>
      </c>
      <c r="CQ18" s="43"/>
      <c r="CR18" s="25">
        <f t="shared" si="81"/>
        <v>0.86759345620884265</v>
      </c>
      <c r="CS18" s="25">
        <f t="shared" si="82"/>
        <v>0.7410636310194415</v>
      </c>
      <c r="CT18" s="25">
        <f t="shared" si="83"/>
        <v>0.63396116226552135</v>
      </c>
      <c r="CU18" s="25">
        <f t="shared" si="84"/>
        <v>0.55413571526195859</v>
      </c>
      <c r="CV18" s="25">
        <f t="shared" si="85"/>
        <v>0.54315629777224672</v>
      </c>
      <c r="CW18" s="25">
        <f t="shared" si="86"/>
        <v>0.46604672785170248</v>
      </c>
      <c r="CX18" s="25">
        <f t="shared" si="87"/>
        <v>0.40046485113021268</v>
      </c>
      <c r="CY18" s="25">
        <f t="shared" si="88"/>
        <v>0.36478703723185218</v>
      </c>
      <c r="CZ18" s="25">
        <f t="shared" si="89"/>
        <v>0.29694646558238175</v>
      </c>
      <c r="DA18" s="25">
        <f t="shared" si="90"/>
        <v>0.2562325396839652</v>
      </c>
      <c r="DB18" s="25">
        <f t="shared" si="91"/>
        <v>0.221398811755048</v>
      </c>
      <c r="DC18" s="25">
        <f t="shared" si="92"/>
        <v>0.1915537187561446</v>
      </c>
      <c r="DD18" s="25">
        <f t="shared" si="93"/>
        <v>0.16594718336969813</v>
      </c>
      <c r="DE18" s="25">
        <f t="shared" si="94"/>
        <v>0.14394717709953339</v>
      </c>
      <c r="DF18" s="25">
        <f t="shared" si="95"/>
        <v>0.12502032594796358</v>
      </c>
      <c r="DG18" s="25">
        <f t="shared" si="96"/>
        <v>0.10871583418206401</v>
      </c>
      <c r="DH18" s="53">
        <f>SUM(DG3:DG52)</f>
        <v>6.7758851602277144</v>
      </c>
      <c r="DI18" s="28"/>
      <c r="DJ18" s="28"/>
      <c r="DK18" s="28"/>
    </row>
    <row r="19" spans="1:115">
      <c r="A19" s="25">
        <v>416.72847999999999</v>
      </c>
      <c r="B19" s="25">
        <v>23.589000000000002</v>
      </c>
      <c r="C19" s="25">
        <f t="shared" si="0"/>
        <v>5.6605202504997988E-2</v>
      </c>
      <c r="D19" s="44"/>
      <c r="E19" s="25">
        <v>17</v>
      </c>
      <c r="F19" s="25">
        <f t="shared" si="1"/>
        <v>4.1703804099376187</v>
      </c>
      <c r="G19" s="25">
        <f t="shared" si="2"/>
        <v>3.5272488960143193</v>
      </c>
      <c r="H19" s="25">
        <f t="shared" si="3"/>
        <v>2.9881762260273268</v>
      </c>
      <c r="I19" s="25">
        <f t="shared" si="4"/>
        <v>2.5900418924734225</v>
      </c>
      <c r="J19" s="25">
        <f t="shared" si="5"/>
        <v>2.5355504612618947</v>
      </c>
      <c r="K19" s="28">
        <f t="shared" si="6"/>
        <v>2.1548693401100252</v>
      </c>
      <c r="L19" s="28">
        <f t="shared" si="7"/>
        <v>1.8341688634503697</v>
      </c>
      <c r="M19" s="28">
        <f t="shared" si="8"/>
        <v>1.6610453775061185</v>
      </c>
      <c r="N19" s="28">
        <f t="shared" si="9"/>
        <v>1.3348583511887271</v>
      </c>
      <c r="O19" s="28">
        <f t="shared" si="10"/>
        <v>1.1412704200366042</v>
      </c>
      <c r="P19" s="28">
        <f t="shared" si="11"/>
        <v>0.97715481969776741</v>
      </c>
      <c r="Q19" s="28">
        <f t="shared" si="12"/>
        <v>0.83781549233497632</v>
      </c>
      <c r="R19" s="28">
        <f t="shared" si="13"/>
        <v>0.71933739985959866</v>
      </c>
      <c r="S19" s="28">
        <f t="shared" si="14"/>
        <v>0.61845127178644699</v>
      </c>
      <c r="T19" s="28">
        <f t="shared" si="15"/>
        <v>0.53242268770358181</v>
      </c>
      <c r="U19" s="28">
        <f t="shared" si="16"/>
        <v>0.45896095457781283</v>
      </c>
      <c r="V19" s="21"/>
      <c r="W19" s="43"/>
      <c r="X19" s="25">
        <f t="shared" si="17"/>
        <v>29.793859640544404</v>
      </c>
      <c r="Y19" s="25">
        <f t="shared" si="18"/>
        <v>25.19922601657526</v>
      </c>
      <c r="Z19" s="25">
        <f t="shared" si="19"/>
        <v>21.348005291632756</v>
      </c>
      <c r="AA19" s="25">
        <f t="shared" si="20"/>
        <v>18.503670414238648</v>
      </c>
      <c r="AB19" s="25">
        <f t="shared" si="21"/>
        <v>18.114374979879713</v>
      </c>
      <c r="AC19" s="28">
        <f t="shared" si="22"/>
        <v>15.394728622349101</v>
      </c>
      <c r="AD19" s="28">
        <f t="shared" si="23"/>
        <v>13.103593510193614</v>
      </c>
      <c r="AE19" s="28">
        <f t="shared" si="24"/>
        <v>11.866771845576709</v>
      </c>
      <c r="AF19" s="28">
        <f t="shared" si="25"/>
        <v>9.5364399517501965</v>
      </c>
      <c r="AG19" s="28">
        <f t="shared" si="26"/>
        <v>8.1534170421120784</v>
      </c>
      <c r="AH19" s="28">
        <f t="shared" si="27"/>
        <v>6.9809491421412648</v>
      </c>
      <c r="AI19" s="28">
        <f t="shared" si="28"/>
        <v>5.9854868692123153</v>
      </c>
      <c r="AJ19" s="28">
        <f t="shared" si="29"/>
        <v>5.13906056976026</v>
      </c>
      <c r="AK19" s="28">
        <f t="shared" si="30"/>
        <v>4.4183140564860848</v>
      </c>
      <c r="AL19" s="28">
        <f t="shared" si="31"/>
        <v>3.8037121959143301</v>
      </c>
      <c r="AM19" s="28">
        <f t="shared" si="32"/>
        <v>3.2788899133990927</v>
      </c>
      <c r="AN19" s="43"/>
      <c r="AO19" s="43"/>
      <c r="AP19" s="25">
        <f t="shared" si="33"/>
        <v>33.061938267517988</v>
      </c>
      <c r="AQ19" s="25">
        <f t="shared" si="34"/>
        <v>27.963320798339545</v>
      </c>
      <c r="AR19" s="25">
        <f t="shared" si="35"/>
        <v>23.689660943630354</v>
      </c>
      <c r="AS19" s="25">
        <f t="shared" si="36"/>
        <v>20.533331912645028</v>
      </c>
      <c r="AT19" s="25">
        <f t="shared" si="37"/>
        <v>20.101334790624403</v>
      </c>
      <c r="AU19" s="28">
        <f t="shared" si="38"/>
        <v>17.083371322078161</v>
      </c>
      <c r="AV19" s="28">
        <f t="shared" si="39"/>
        <v>14.540922355931274</v>
      </c>
      <c r="AW19" s="28">
        <f t="shared" si="40"/>
        <v>13.16843413128225</v>
      </c>
      <c r="AX19" s="28">
        <f t="shared" si="41"/>
        <v>10.582488901424389</v>
      </c>
      <c r="AY19" s="28">
        <f t="shared" si="42"/>
        <v>9.0477626654588423</v>
      </c>
      <c r="AZ19" s="28">
        <f t="shared" si="43"/>
        <v>7.746687148652347</v>
      </c>
      <c r="BA19" s="28">
        <f t="shared" si="44"/>
        <v>6.642032947676233</v>
      </c>
      <c r="BB19" s="28">
        <f t="shared" si="45"/>
        <v>5.7027624269006907</v>
      </c>
      <c r="BC19" s="28">
        <f t="shared" si="46"/>
        <v>4.9029574665533575</v>
      </c>
      <c r="BD19" s="28">
        <f t="shared" si="47"/>
        <v>4.2209401308177394</v>
      </c>
      <c r="BE19" s="28">
        <f t="shared" si="48"/>
        <v>3.638550265413258</v>
      </c>
      <c r="BF19" s="21"/>
      <c r="BG19" s="21"/>
      <c r="BH19" s="28">
        <f t="shared" si="49"/>
        <v>26.347701801492285</v>
      </c>
      <c r="BI19" s="28">
        <f t="shared" si="50"/>
        <v>22.284514350387113</v>
      </c>
      <c r="BJ19" s="28">
        <f t="shared" si="51"/>
        <v>18.878751671206487</v>
      </c>
      <c r="BK19" s="28">
        <f t="shared" si="52"/>
        <v>16.363411662314817</v>
      </c>
      <c r="BL19" s="28">
        <f t="shared" si="53"/>
        <v>16.019144751584882</v>
      </c>
      <c r="BM19" s="28">
        <f t="shared" si="54"/>
        <v>13.614070951202907</v>
      </c>
      <c r="BN19" s="28">
        <f t="shared" si="55"/>
        <v>11.587943908573854</v>
      </c>
      <c r="BO19" s="28">
        <f t="shared" si="56"/>
        <v>10.494181341584863</v>
      </c>
      <c r="BP19" s="28">
        <f t="shared" si="57"/>
        <v>8.4333912802161688</v>
      </c>
      <c r="BQ19" s="28">
        <f t="shared" si="58"/>
        <v>7.2103380857858195</v>
      </c>
      <c r="BR19" s="28">
        <f t="shared" si="59"/>
        <v>6.173485694959143</v>
      </c>
      <c r="BS19" s="28">
        <f t="shared" si="60"/>
        <v>5.2931652719523958</v>
      </c>
      <c r="BT19" s="28">
        <f t="shared" si="61"/>
        <v>4.5446423211174212</v>
      </c>
      <c r="BU19" s="28">
        <f t="shared" si="62"/>
        <v>3.9072621885893386</v>
      </c>
      <c r="BV19" s="28">
        <f t="shared" si="63"/>
        <v>3.3637493055874157</v>
      </c>
      <c r="BW19" s="28">
        <f t="shared" si="64"/>
        <v>2.8996314918727859</v>
      </c>
      <c r="BX19" s="21"/>
      <c r="BY19" s="43"/>
      <c r="BZ19" s="25">
        <f t="shared" si="65"/>
        <v>18.677596244706148</v>
      </c>
      <c r="CA19" s="25">
        <f t="shared" si="66"/>
        <v>15.797247315221876</v>
      </c>
      <c r="CB19" s="25">
        <f t="shared" si="67"/>
        <v>13.382939581428502</v>
      </c>
      <c r="CC19" s="25">
        <f t="shared" si="68"/>
        <v>11.599842692819674</v>
      </c>
      <c r="CD19" s="25">
        <f t="shared" si="69"/>
        <v>11.355795663311321</v>
      </c>
      <c r="CE19" s="25">
        <f t="shared" si="70"/>
        <v>9.6508652780846571</v>
      </c>
      <c r="CF19" s="25">
        <f t="shared" si="71"/>
        <v>8.2145660847879345</v>
      </c>
      <c r="CG19" s="25">
        <f t="shared" si="72"/>
        <v>7.4392098215469149</v>
      </c>
      <c r="CH19" s="25">
        <f t="shared" si="73"/>
        <v>5.9783383952137221</v>
      </c>
      <c r="CI19" s="25">
        <f t="shared" si="74"/>
        <v>5.1113294270890588</v>
      </c>
      <c r="CJ19" s="25">
        <f t="shared" si="75"/>
        <v>4.3763161622842297</v>
      </c>
      <c r="CK19" s="25">
        <f t="shared" si="76"/>
        <v>3.7522666891739154</v>
      </c>
      <c r="CL19" s="25">
        <f t="shared" si="77"/>
        <v>3.2216469956263039</v>
      </c>
      <c r="CM19" s="25">
        <f t="shared" si="78"/>
        <v>2.7698152245121128</v>
      </c>
      <c r="CN19" s="25">
        <f t="shared" si="79"/>
        <v>2.3845249149819221</v>
      </c>
      <c r="CO19" s="25">
        <f t="shared" si="80"/>
        <v>2.0555168975142801</v>
      </c>
      <c r="CP19" s="43"/>
      <c r="CQ19" s="43"/>
      <c r="CR19" s="25">
        <f t="shared" si="81"/>
        <v>0.85900342198895308</v>
      </c>
      <c r="CS19" s="25">
        <f t="shared" si="82"/>
        <v>0.7265329715876877</v>
      </c>
      <c r="CT19" s="25">
        <f t="shared" si="83"/>
        <v>0.61549627404419549</v>
      </c>
      <c r="CU19" s="25">
        <f t="shared" si="84"/>
        <v>0.53348966521802121</v>
      </c>
      <c r="CV19" s="25">
        <f t="shared" si="85"/>
        <v>0.52226567093485254</v>
      </c>
      <c r="CW19" s="25">
        <f t="shared" si="86"/>
        <v>0.44385402652543088</v>
      </c>
      <c r="CX19" s="25">
        <f t="shared" si="87"/>
        <v>0.37779702936812515</v>
      </c>
      <c r="CY19" s="25">
        <f t="shared" si="88"/>
        <v>0.34213753257536311</v>
      </c>
      <c r="CZ19" s="25">
        <f t="shared" si="89"/>
        <v>0.27495043109479794</v>
      </c>
      <c r="DA19" s="25">
        <f t="shared" si="90"/>
        <v>0.23507572448070202</v>
      </c>
      <c r="DB19" s="25">
        <f t="shared" si="91"/>
        <v>0.20127164705004363</v>
      </c>
      <c r="DC19" s="25">
        <f t="shared" si="92"/>
        <v>0.17257091779832845</v>
      </c>
      <c r="DD19" s="25">
        <f t="shared" si="93"/>
        <v>0.14816712800865903</v>
      </c>
      <c r="DE19" s="25">
        <f t="shared" si="94"/>
        <v>0.12738688238896761</v>
      </c>
      <c r="DF19" s="25">
        <f t="shared" si="95"/>
        <v>0.10966695258593295</v>
      </c>
      <c r="DG19" s="25">
        <f t="shared" si="96"/>
        <v>9.4535507984403494E-2</v>
      </c>
      <c r="DH19" s="21"/>
      <c r="DI19" s="21"/>
      <c r="DJ19" s="21"/>
      <c r="DK19" s="21"/>
    </row>
    <row r="20" spans="1:115">
      <c r="A20" s="25">
        <v>554.05934000000002</v>
      </c>
      <c r="B20" s="25">
        <v>5.4339999999999975</v>
      </c>
      <c r="C20" s="25">
        <f t="shared" si="0"/>
        <v>9.8076137476538119E-3</v>
      </c>
      <c r="D20" s="44"/>
      <c r="E20" s="25">
        <v>18</v>
      </c>
      <c r="F20" s="25">
        <f t="shared" si="1"/>
        <v>4.1290895147897215</v>
      </c>
      <c r="G20" s="25">
        <f t="shared" si="2"/>
        <v>3.4580871529552155</v>
      </c>
      <c r="H20" s="25">
        <f t="shared" si="3"/>
        <v>2.9011419670168221</v>
      </c>
      <c r="I20" s="25">
        <f t="shared" si="4"/>
        <v>2.4935418238889211</v>
      </c>
      <c r="J20" s="25">
        <f t="shared" si="5"/>
        <v>2.4380292896748985</v>
      </c>
      <c r="K20" s="28">
        <f t="shared" si="6"/>
        <v>2.0522565143905003</v>
      </c>
      <c r="L20" s="28">
        <f t="shared" si="7"/>
        <v>1.7303479843871412</v>
      </c>
      <c r="M20" s="28">
        <f t="shared" si="8"/>
        <v>1.5579116277491263</v>
      </c>
      <c r="N20" s="28">
        <f t="shared" si="9"/>
        <v>1.2359799548043768</v>
      </c>
      <c r="O20" s="28">
        <f t="shared" si="10"/>
        <v>1.0470370826023889</v>
      </c>
      <c r="P20" s="28">
        <f t="shared" si="11"/>
        <v>0.88832256336160675</v>
      </c>
      <c r="Q20" s="28">
        <f t="shared" si="12"/>
        <v>0.75478873183331197</v>
      </c>
      <c r="R20" s="28">
        <f t="shared" si="13"/>
        <v>0.64226553558892729</v>
      </c>
      <c r="S20" s="28">
        <f t="shared" si="14"/>
        <v>0.5473020104304841</v>
      </c>
      <c r="T20" s="28">
        <f t="shared" si="15"/>
        <v>0.46703744535401909</v>
      </c>
      <c r="U20" s="28">
        <f t="shared" si="16"/>
        <v>0.3990964822415764</v>
      </c>
      <c r="V20" s="21"/>
      <c r="W20" s="43"/>
      <c r="X20" s="25">
        <f t="shared" si="17"/>
        <v>29.498870931232084</v>
      </c>
      <c r="Y20" s="25">
        <f t="shared" si="18"/>
        <v>24.705123545662023</v>
      </c>
      <c r="Z20" s="25">
        <f t="shared" si="19"/>
        <v>20.726218729740538</v>
      </c>
      <c r="AA20" s="25">
        <f t="shared" si="20"/>
        <v>17.8142586061795</v>
      </c>
      <c r="AB20" s="25">
        <f t="shared" si="21"/>
        <v>17.41766824988434</v>
      </c>
      <c r="AC20" s="28">
        <f t="shared" si="22"/>
        <v>14.661646306999144</v>
      </c>
      <c r="AD20" s="28">
        <f t="shared" si="23"/>
        <v>12.361880669993976</v>
      </c>
      <c r="AE20" s="28">
        <f t="shared" si="24"/>
        <v>11.129967966213382</v>
      </c>
      <c r="AF20" s="28">
        <f t="shared" si="25"/>
        <v>8.8300369923612916</v>
      </c>
      <c r="AG20" s="28">
        <f t="shared" si="26"/>
        <v>7.4801991212037411</v>
      </c>
      <c r="AH20" s="28">
        <f t="shared" si="27"/>
        <v>6.346317401946604</v>
      </c>
      <c r="AI20" s="28">
        <f t="shared" si="28"/>
        <v>5.3923305128038876</v>
      </c>
      <c r="AJ20" s="28">
        <f t="shared" si="29"/>
        <v>4.588446937285946</v>
      </c>
      <c r="AK20" s="28">
        <f t="shared" si="30"/>
        <v>3.910012439368217</v>
      </c>
      <c r="AL20" s="28">
        <f t="shared" si="31"/>
        <v>3.3365896455388855</v>
      </c>
      <c r="AM20" s="28">
        <f t="shared" si="32"/>
        <v>2.8512086203470375</v>
      </c>
      <c r="AN20" s="43"/>
      <c r="AO20" s="43"/>
      <c r="AP20" s="25">
        <f t="shared" si="33"/>
        <v>32.734592344077214</v>
      </c>
      <c r="AQ20" s="25">
        <f t="shared" si="34"/>
        <v>27.415020390528966</v>
      </c>
      <c r="AR20" s="25">
        <f t="shared" si="35"/>
        <v>22.999670819058597</v>
      </c>
      <c r="AS20" s="25">
        <f t="shared" si="36"/>
        <v>19.768298750982023</v>
      </c>
      <c r="AT20" s="25">
        <f t="shared" si="37"/>
        <v>19.32820652944654</v>
      </c>
      <c r="AU20" s="28">
        <f t="shared" si="38"/>
        <v>16.269877449598251</v>
      </c>
      <c r="AV20" s="28">
        <f t="shared" si="39"/>
        <v>13.717851279180447</v>
      </c>
      <c r="AW20" s="28">
        <f t="shared" si="40"/>
        <v>12.350810477661087</v>
      </c>
      <c r="AX20" s="28">
        <f t="shared" si="41"/>
        <v>9.7986008346522109</v>
      </c>
      <c r="AY20" s="28">
        <f t="shared" si="42"/>
        <v>8.3006996930815067</v>
      </c>
      <c r="AZ20" s="28">
        <f t="shared" si="43"/>
        <v>7.0424428624112245</v>
      </c>
      <c r="BA20" s="28">
        <f t="shared" si="44"/>
        <v>5.9838134663749836</v>
      </c>
      <c r="BB20" s="28">
        <f t="shared" si="45"/>
        <v>5.091752166875616</v>
      </c>
      <c r="BC20" s="28">
        <f t="shared" si="46"/>
        <v>4.3389004128790782</v>
      </c>
      <c r="BD20" s="28">
        <f t="shared" si="47"/>
        <v>3.7025790621208237</v>
      </c>
      <c r="BE20" s="28">
        <f t="shared" si="48"/>
        <v>3.1639567525332684</v>
      </c>
      <c r="BF20" s="21"/>
      <c r="BG20" s="21"/>
      <c r="BH20" s="28">
        <f t="shared" si="49"/>
        <v>26.086833466824043</v>
      </c>
      <c r="BI20" s="28">
        <f t="shared" si="50"/>
        <v>21.84756308861482</v>
      </c>
      <c r="BJ20" s="28">
        <f t="shared" si="51"/>
        <v>18.328885117676201</v>
      </c>
      <c r="BK20" s="28">
        <f t="shared" si="52"/>
        <v>15.753741852618482</v>
      </c>
      <c r="BL20" s="28">
        <f t="shared" si="53"/>
        <v>15.403023799600847</v>
      </c>
      <c r="BM20" s="28">
        <f t="shared" si="54"/>
        <v>12.965781858288484</v>
      </c>
      <c r="BN20" s="28">
        <f t="shared" si="55"/>
        <v>10.932022555258353</v>
      </c>
      <c r="BO20" s="28">
        <f t="shared" si="56"/>
        <v>9.8426011457370688</v>
      </c>
      <c r="BP20" s="28">
        <f t="shared" si="57"/>
        <v>7.8086956298297858</v>
      </c>
      <c r="BQ20" s="28">
        <f t="shared" si="58"/>
        <v>6.6149890695282734</v>
      </c>
      <c r="BR20" s="28">
        <f t="shared" si="59"/>
        <v>5.6122597226901298</v>
      </c>
      <c r="BS20" s="28">
        <f t="shared" si="60"/>
        <v>4.7686173621192749</v>
      </c>
      <c r="BT20" s="28">
        <f t="shared" si="61"/>
        <v>4.0577163581405546</v>
      </c>
      <c r="BU20" s="28">
        <f t="shared" si="62"/>
        <v>3.4577541491941055</v>
      </c>
      <c r="BV20" s="28">
        <f t="shared" si="63"/>
        <v>2.9506572856029956</v>
      </c>
      <c r="BW20" s="28">
        <f t="shared" si="64"/>
        <v>2.5214186885850314</v>
      </c>
      <c r="BX20" s="21"/>
      <c r="BY20" s="43"/>
      <c r="BZ20" s="25">
        <f t="shared" si="65"/>
        <v>18.492669549214007</v>
      </c>
      <c r="CA20" s="25">
        <f t="shared" si="66"/>
        <v>15.487497367864586</v>
      </c>
      <c r="CB20" s="25">
        <f t="shared" si="67"/>
        <v>12.993145224687867</v>
      </c>
      <c r="CC20" s="25">
        <f t="shared" si="68"/>
        <v>11.167654465023272</v>
      </c>
      <c r="CD20" s="25">
        <f t="shared" si="69"/>
        <v>10.919034291645501</v>
      </c>
      <c r="CE20" s="25">
        <f t="shared" si="70"/>
        <v>9.1913002648425302</v>
      </c>
      <c r="CF20" s="25">
        <f t="shared" si="71"/>
        <v>7.7495906460263528</v>
      </c>
      <c r="CG20" s="25">
        <f t="shared" si="72"/>
        <v>6.9773117816046843</v>
      </c>
      <c r="CH20" s="25">
        <f t="shared" si="73"/>
        <v>5.5354985140867798</v>
      </c>
      <c r="CI20" s="25">
        <f t="shared" si="74"/>
        <v>4.6892930523752829</v>
      </c>
      <c r="CJ20" s="25">
        <f t="shared" si="75"/>
        <v>3.9784692384402089</v>
      </c>
      <c r="CK20" s="25">
        <f t="shared" si="76"/>
        <v>3.3804204406972209</v>
      </c>
      <c r="CL20" s="25">
        <f t="shared" si="77"/>
        <v>2.8764705318091996</v>
      </c>
      <c r="CM20" s="25">
        <f t="shared" si="78"/>
        <v>2.4511639154974452</v>
      </c>
      <c r="CN20" s="25">
        <f t="shared" si="79"/>
        <v>2.0916885219139663</v>
      </c>
      <c r="CO20" s="25">
        <f t="shared" si="80"/>
        <v>1.7874059978385046</v>
      </c>
      <c r="CP20" s="43"/>
      <c r="CQ20" s="43"/>
      <c r="CR20" s="25">
        <f t="shared" si="81"/>
        <v>0.85049843761282484</v>
      </c>
      <c r="CS20" s="25">
        <f t="shared" si="82"/>
        <v>0.71228722704675274</v>
      </c>
      <c r="CT20" s="25">
        <f t="shared" si="83"/>
        <v>0.59756919810116071</v>
      </c>
      <c r="CU20" s="25">
        <f t="shared" si="84"/>
        <v>0.51361284800040541</v>
      </c>
      <c r="CV20" s="25">
        <f t="shared" si="85"/>
        <v>0.50217852974505051</v>
      </c>
      <c r="CW20" s="25">
        <f t="shared" si="86"/>
        <v>0.42271812050041035</v>
      </c>
      <c r="CX20" s="25">
        <f t="shared" si="87"/>
        <v>0.35641229185672185</v>
      </c>
      <c r="CY20" s="25">
        <f t="shared" si="88"/>
        <v>0.32089432805792828</v>
      </c>
      <c r="CZ20" s="25">
        <f t="shared" si="89"/>
        <v>0.25458373249518323</v>
      </c>
      <c r="DA20" s="25">
        <f t="shared" si="90"/>
        <v>0.21566580227587337</v>
      </c>
      <c r="DB20" s="25">
        <f t="shared" si="91"/>
        <v>0.18297422459094875</v>
      </c>
      <c r="DC20" s="25">
        <f t="shared" si="92"/>
        <v>0.1554692953138094</v>
      </c>
      <c r="DD20" s="25">
        <f t="shared" si="93"/>
        <v>0.13229207857915984</v>
      </c>
      <c r="DE20" s="25">
        <f t="shared" si="94"/>
        <v>0.11273175432652004</v>
      </c>
      <c r="DF20" s="25">
        <f t="shared" si="95"/>
        <v>9.6199081215730647E-2</v>
      </c>
      <c r="DG20" s="25">
        <f t="shared" si="96"/>
        <v>8.2204789551655222E-2</v>
      </c>
      <c r="DH20" s="21"/>
      <c r="DI20" s="21"/>
      <c r="DJ20" s="21"/>
      <c r="DK20" s="21"/>
    </row>
    <row r="21" spans="1:115">
      <c r="A21" s="25">
        <v>785.62586999999996</v>
      </c>
      <c r="B21" s="25">
        <v>31.363999999999997</v>
      </c>
      <c r="C21" s="25">
        <f t="shared" si="0"/>
        <v>3.9922310603137341E-2</v>
      </c>
      <c r="D21" s="44"/>
      <c r="E21" s="25">
        <v>19</v>
      </c>
      <c r="F21" s="25">
        <f t="shared" si="1"/>
        <v>4.0882074403858635</v>
      </c>
      <c r="G21" s="25">
        <f t="shared" si="2"/>
        <v>3.3902815225051133</v>
      </c>
      <c r="H21" s="25">
        <f t="shared" si="3"/>
        <v>2.8166426864240992</v>
      </c>
      <c r="I21" s="25">
        <f t="shared" si="4"/>
        <v>2.4006371655809389</v>
      </c>
      <c r="J21" s="25">
        <f t="shared" si="5"/>
        <v>2.3442589323797103</v>
      </c>
      <c r="K21" s="28">
        <f t="shared" si="6"/>
        <v>1.9545300137052384</v>
      </c>
      <c r="L21" s="28">
        <f t="shared" si="7"/>
        <v>1.6324037588557934</v>
      </c>
      <c r="M21" s="28">
        <f t="shared" si="8"/>
        <v>1.4611814178851303</v>
      </c>
      <c r="N21" s="28">
        <f t="shared" si="9"/>
        <v>1.1444258840781267</v>
      </c>
      <c r="O21" s="28">
        <f t="shared" si="10"/>
        <v>0.96058447945173286</v>
      </c>
      <c r="P21" s="28">
        <f t="shared" si="11"/>
        <v>0.80756596669236957</v>
      </c>
      <c r="Q21" s="28">
        <f t="shared" si="12"/>
        <v>0.67998984849847921</v>
      </c>
      <c r="R21" s="28">
        <f t="shared" si="13"/>
        <v>0.5734513710615422</v>
      </c>
      <c r="S21" s="28">
        <f t="shared" si="14"/>
        <v>0.48433806232786214</v>
      </c>
      <c r="T21" s="28">
        <f t="shared" si="15"/>
        <v>0.40968196960878867</v>
      </c>
      <c r="U21" s="28">
        <f t="shared" si="16"/>
        <v>0.34704041934050123</v>
      </c>
      <c r="V21" s="21"/>
      <c r="W21" s="43"/>
      <c r="X21" s="25">
        <f t="shared" si="17"/>
        <v>29.20680290220999</v>
      </c>
      <c r="Y21" s="25">
        <f t="shared" si="18"/>
        <v>24.220709358492179</v>
      </c>
      <c r="Z21" s="25">
        <f t="shared" si="19"/>
        <v>20.122542456058778</v>
      </c>
      <c r="AA21" s="25">
        <f t="shared" si="20"/>
        <v>17.150532979858959</v>
      </c>
      <c r="AB21" s="25">
        <f t="shared" si="21"/>
        <v>16.747757932581095</v>
      </c>
      <c r="AC21" s="28">
        <f t="shared" si="22"/>
        <v>13.963472673332518</v>
      </c>
      <c r="AD21" s="28">
        <f t="shared" si="23"/>
        <v>11.662151575466014</v>
      </c>
      <c r="AE21" s="28">
        <f t="shared" si="24"/>
        <v>10.438911992321685</v>
      </c>
      <c r="AF21" s="28">
        <f t="shared" si="25"/>
        <v>8.175960178112307</v>
      </c>
      <c r="AG21" s="28">
        <f t="shared" si="26"/>
        <v>6.8625680011043491</v>
      </c>
      <c r="AH21" s="28">
        <f t="shared" si="27"/>
        <v>5.7693794563150931</v>
      </c>
      <c r="AI21" s="28">
        <f t="shared" si="28"/>
        <v>4.8579554169404391</v>
      </c>
      <c r="AJ21" s="28">
        <f t="shared" si="29"/>
        <v>4.096827622576737</v>
      </c>
      <c r="AK21" s="28">
        <f t="shared" si="30"/>
        <v>3.4601879994409006</v>
      </c>
      <c r="AL21" s="28">
        <f t="shared" si="31"/>
        <v>2.9268330224025312</v>
      </c>
      <c r="AM21" s="28">
        <f t="shared" si="32"/>
        <v>2.4793118437800326</v>
      </c>
      <c r="AN21" s="43"/>
      <c r="AO21" s="43"/>
      <c r="AP21" s="25">
        <f t="shared" si="33"/>
        <v>32.410487469383391</v>
      </c>
      <c r="AQ21" s="25">
        <f t="shared" si="34"/>
        <v>26.877470971106831</v>
      </c>
      <c r="AR21" s="25">
        <f t="shared" si="35"/>
        <v>22.329777494231649</v>
      </c>
      <c r="AS21" s="25">
        <f t="shared" si="36"/>
        <v>19.031769279851762</v>
      </c>
      <c r="AT21" s="25">
        <f t="shared" si="37"/>
        <v>18.584813970621674</v>
      </c>
      <c r="AU21" s="28">
        <f t="shared" si="38"/>
        <v>15.495121380569762</v>
      </c>
      <c r="AV21" s="28">
        <f t="shared" si="39"/>
        <v>12.941369131302308</v>
      </c>
      <c r="AW21" s="28">
        <f t="shared" si="40"/>
        <v>11.58395280215821</v>
      </c>
      <c r="AX21" s="28">
        <f t="shared" si="41"/>
        <v>9.072778550603898</v>
      </c>
      <c r="AY21" s="28">
        <f t="shared" si="42"/>
        <v>7.6153208193408304</v>
      </c>
      <c r="AZ21" s="28">
        <f t="shared" si="43"/>
        <v>6.4022207840102023</v>
      </c>
      <c r="BA21" s="28">
        <f t="shared" si="44"/>
        <v>5.390822942680165</v>
      </c>
      <c r="BB21" s="28">
        <f t="shared" si="45"/>
        <v>4.5462072918532286</v>
      </c>
      <c r="BC21" s="28">
        <f t="shared" si="46"/>
        <v>3.8397348786540522</v>
      </c>
      <c r="BD21" s="28">
        <f t="shared" si="47"/>
        <v>3.2478763702814244</v>
      </c>
      <c r="BE21" s="28">
        <f t="shared" si="48"/>
        <v>2.7512667413332772</v>
      </c>
      <c r="BF21" s="21"/>
      <c r="BG21" s="21"/>
      <c r="BH21" s="28">
        <f t="shared" si="49"/>
        <v>25.828547986954504</v>
      </c>
      <c r="BI21" s="28">
        <f t="shared" si="50"/>
        <v>21.419179498641981</v>
      </c>
      <c r="BJ21" s="28">
        <f t="shared" si="51"/>
        <v>17.795034094831262</v>
      </c>
      <c r="BK21" s="28">
        <f t="shared" si="52"/>
        <v>15.166787188426381</v>
      </c>
      <c r="BL21" s="28">
        <f t="shared" si="53"/>
        <v>14.810599807308506</v>
      </c>
      <c r="BM21" s="28">
        <f t="shared" si="54"/>
        <v>12.34836367456046</v>
      </c>
      <c r="BN21" s="28">
        <f t="shared" si="55"/>
        <v>10.313228825715425</v>
      </c>
      <c r="BO21" s="28">
        <f t="shared" si="56"/>
        <v>9.231477345467141</v>
      </c>
      <c r="BP21" s="28">
        <f t="shared" si="57"/>
        <v>7.2302737313238747</v>
      </c>
      <c r="BQ21" s="28">
        <f t="shared" si="58"/>
        <v>6.0687973114938281</v>
      </c>
      <c r="BR21" s="28">
        <f t="shared" si="59"/>
        <v>5.1020542933546622</v>
      </c>
      <c r="BS21" s="28">
        <f t="shared" si="60"/>
        <v>4.2960516775849324</v>
      </c>
      <c r="BT21" s="28">
        <f t="shared" si="61"/>
        <v>3.6229610340540659</v>
      </c>
      <c r="BU21" s="28">
        <f t="shared" si="62"/>
        <v>3.0599594240655805</v>
      </c>
      <c r="BV21" s="28">
        <f t="shared" si="63"/>
        <v>2.5882958645640315</v>
      </c>
      <c r="BW21" s="28">
        <f t="shared" si="64"/>
        <v>2.1925379900739403</v>
      </c>
      <c r="BX21" s="21"/>
      <c r="BY21" s="43"/>
      <c r="BZ21" s="25">
        <f t="shared" si="65"/>
        <v>18.309573811102982</v>
      </c>
      <c r="CA21" s="25">
        <f t="shared" si="66"/>
        <v>15.183820948886849</v>
      </c>
      <c r="CB21" s="25">
        <f t="shared" si="67"/>
        <v>12.614704101638706</v>
      </c>
      <c r="CC21" s="25">
        <f t="shared" si="68"/>
        <v>10.751568754234402</v>
      </c>
      <c r="CD21" s="25">
        <f t="shared" si="69"/>
        <v>10.499071434274519</v>
      </c>
      <c r="CE21" s="25">
        <f t="shared" si="70"/>
        <v>8.7536192998500297</v>
      </c>
      <c r="CF21" s="25">
        <f t="shared" si="71"/>
        <v>7.3109345717229735</v>
      </c>
      <c r="CG21" s="25">
        <f t="shared" si="72"/>
        <v>6.5440928358700834</v>
      </c>
      <c r="CH21" s="25">
        <f t="shared" si="73"/>
        <v>5.1254615871173881</v>
      </c>
      <c r="CI21" s="25">
        <f t="shared" si="74"/>
        <v>4.3021037177754886</v>
      </c>
      <c r="CJ21" s="25">
        <f t="shared" si="75"/>
        <v>3.6167902167638251</v>
      </c>
      <c r="CK21" s="25">
        <f t="shared" si="76"/>
        <v>3.0454238204479465</v>
      </c>
      <c r="CL21" s="25">
        <f t="shared" si="77"/>
        <v>2.5682772605439279</v>
      </c>
      <c r="CM21" s="25">
        <f t="shared" si="78"/>
        <v>2.1691716066349076</v>
      </c>
      <c r="CN21" s="25">
        <f t="shared" si="79"/>
        <v>1.8348144929069881</v>
      </c>
      <c r="CO21" s="25">
        <f t="shared" si="80"/>
        <v>1.5542660850769605</v>
      </c>
      <c r="CP21" s="43"/>
      <c r="CQ21" s="43"/>
      <c r="CR21" s="25">
        <f t="shared" si="81"/>
        <v>0.84207766100279702</v>
      </c>
      <c r="CS21" s="25">
        <f t="shared" si="82"/>
        <v>0.69832081083014974</v>
      </c>
      <c r="CT21" s="25">
        <f t="shared" si="83"/>
        <v>0.58016427000112691</v>
      </c>
      <c r="CU21" s="25">
        <f t="shared" si="84"/>
        <v>0.49447660344700634</v>
      </c>
      <c r="CV21" s="25">
        <f t="shared" si="85"/>
        <v>0.48286397090870242</v>
      </c>
      <c r="CW21" s="25">
        <f t="shared" si="86"/>
        <v>0.40258868619086702</v>
      </c>
      <c r="CX21" s="25">
        <f t="shared" si="87"/>
        <v>0.3362380111855866</v>
      </c>
      <c r="CY21" s="25">
        <f t="shared" si="88"/>
        <v>0.30097010697610971</v>
      </c>
      <c r="CZ21" s="25">
        <f t="shared" si="89"/>
        <v>0.23572567823628077</v>
      </c>
      <c r="DA21" s="25">
        <f t="shared" si="90"/>
        <v>0.19785853419804897</v>
      </c>
      <c r="DB21" s="25">
        <f t="shared" si="91"/>
        <v>0.16634020417358975</v>
      </c>
      <c r="DC21" s="25">
        <f t="shared" si="92"/>
        <v>0.14006242821063911</v>
      </c>
      <c r="DD21" s="25">
        <f t="shared" si="93"/>
        <v>0.11811792730282128</v>
      </c>
      <c r="DE21" s="25">
        <f t="shared" si="94"/>
        <v>9.9762614448247841E-2</v>
      </c>
      <c r="DF21" s="25">
        <f t="shared" si="95"/>
        <v>8.4385158961167231E-2</v>
      </c>
      <c r="DG21" s="25">
        <f t="shared" si="96"/>
        <v>7.1482425697091498E-2</v>
      </c>
      <c r="DH21" s="21"/>
      <c r="DI21" s="21"/>
      <c r="DJ21" s="21"/>
      <c r="DK21" s="21"/>
    </row>
    <row r="22" spans="1:115">
      <c r="A22" s="25">
        <v>1057.6142</v>
      </c>
      <c r="B22" s="25">
        <v>35.872</v>
      </c>
      <c r="C22" s="25">
        <f t="shared" si="0"/>
        <v>3.3917850195279146E-2</v>
      </c>
      <c r="D22" s="44"/>
      <c r="E22" s="25">
        <v>20</v>
      </c>
      <c r="F22" s="25">
        <f t="shared" si="1"/>
        <v>4.0477301389959042</v>
      </c>
      <c r="G22" s="25">
        <f t="shared" si="2"/>
        <v>3.3238054142206992</v>
      </c>
      <c r="H22" s="25">
        <f t="shared" si="3"/>
        <v>2.7346045499263099</v>
      </c>
      <c r="I22" s="25">
        <f t="shared" si="4"/>
        <v>2.3111939593539415</v>
      </c>
      <c r="J22" s="25">
        <f t="shared" si="5"/>
        <v>2.2540951272881826</v>
      </c>
      <c r="K22" s="28">
        <f t="shared" si="6"/>
        <v>1.861457155909751</v>
      </c>
      <c r="L22" s="28">
        <f t="shared" si="7"/>
        <v>1.5400035460903712</v>
      </c>
      <c r="M22" s="28">
        <f t="shared" si="8"/>
        <v>1.3704571542723039</v>
      </c>
      <c r="N22" s="28">
        <f t="shared" si="9"/>
        <v>1.0596535963686358</v>
      </c>
      <c r="O22" s="28">
        <f t="shared" si="10"/>
        <v>0.88127016463461738</v>
      </c>
      <c r="P22" s="28">
        <f t="shared" si="11"/>
        <v>0.73415087881124508</v>
      </c>
      <c r="Q22" s="28">
        <f t="shared" si="12"/>
        <v>0.61260346711574698</v>
      </c>
      <c r="R22" s="28">
        <f t="shared" si="13"/>
        <v>0.5120101527335198</v>
      </c>
      <c r="S22" s="28">
        <f t="shared" si="14"/>
        <v>0.42861775427244442</v>
      </c>
      <c r="T22" s="28">
        <f t="shared" si="15"/>
        <v>0.35937014877963913</v>
      </c>
      <c r="U22" s="28">
        <f t="shared" si="16"/>
        <v>0.30177427768739246</v>
      </c>
      <c r="V22" s="21"/>
      <c r="W22" s="43"/>
      <c r="X22" s="25">
        <f t="shared" si="17"/>
        <v>28.917626635851473</v>
      </c>
      <c r="Y22" s="25">
        <f t="shared" si="18"/>
        <v>23.745793488717819</v>
      </c>
      <c r="Z22" s="25">
        <f t="shared" si="19"/>
        <v>19.53644898646483</v>
      </c>
      <c r="AA22" s="25">
        <f t="shared" si="20"/>
        <v>16.511536516664059</v>
      </c>
      <c r="AB22" s="25">
        <f t="shared" si="21"/>
        <v>16.103613396712593</v>
      </c>
      <c r="AC22" s="28">
        <f t="shared" si="22"/>
        <v>13.298545403173827</v>
      </c>
      <c r="AD22" s="28">
        <f t="shared" si="23"/>
        <v>11.002029788175484</v>
      </c>
      <c r="AE22" s="28">
        <f t="shared" si="24"/>
        <v>9.7907634518117472</v>
      </c>
      <c r="AF22" s="28">
        <f t="shared" si="25"/>
        <v>7.5703334982521362</v>
      </c>
      <c r="AG22" s="28">
        <f t="shared" si="26"/>
        <v>6.2959339459672936</v>
      </c>
      <c r="AH22" s="28">
        <f t="shared" si="27"/>
        <v>5.2448904148319038</v>
      </c>
      <c r="AI22" s="28">
        <f t="shared" si="28"/>
        <v>4.3765364116580523</v>
      </c>
      <c r="AJ22" s="28">
        <f t="shared" si="29"/>
        <v>3.657881805872087</v>
      </c>
      <c r="AK22" s="28">
        <f t="shared" si="30"/>
        <v>3.0621132738415051</v>
      </c>
      <c r="AL22" s="28">
        <f t="shared" si="31"/>
        <v>2.5673973880723953</v>
      </c>
      <c r="AM22" s="28">
        <f t="shared" si="32"/>
        <v>2.1559233424174198</v>
      </c>
      <c r="AN22" s="43"/>
      <c r="AO22" s="43"/>
      <c r="AP22" s="25">
        <f t="shared" si="33"/>
        <v>32.08959155384494</v>
      </c>
      <c r="AQ22" s="25">
        <f t="shared" si="34"/>
        <v>26.350461736379245</v>
      </c>
      <c r="AR22" s="25">
        <f t="shared" si="35"/>
        <v>21.67939562546762</v>
      </c>
      <c r="AS22" s="25">
        <f t="shared" si="36"/>
        <v>18.322681505585596</v>
      </c>
      <c r="AT22" s="25">
        <f t="shared" si="37"/>
        <v>17.870013433290072</v>
      </c>
      <c r="AU22" s="28">
        <f t="shared" si="38"/>
        <v>14.757258457685488</v>
      </c>
      <c r="AV22" s="28">
        <f t="shared" si="39"/>
        <v>12.208838803115384</v>
      </c>
      <c r="AW22" s="28">
        <f t="shared" si="40"/>
        <v>10.864709062238052</v>
      </c>
      <c r="AX22" s="28">
        <f t="shared" si="41"/>
        <v>8.4007208801887963</v>
      </c>
      <c r="AY22" s="28">
        <f t="shared" si="42"/>
        <v>6.9865328617805789</v>
      </c>
      <c r="AZ22" s="28">
        <f t="shared" si="43"/>
        <v>5.8202007127365478</v>
      </c>
      <c r="BA22" s="28">
        <f t="shared" si="44"/>
        <v>4.8565972456578059</v>
      </c>
      <c r="BB22" s="28">
        <f t="shared" si="45"/>
        <v>4.0591136534403827</v>
      </c>
      <c r="BC22" s="28">
        <f t="shared" si="46"/>
        <v>3.3979954678354445</v>
      </c>
      <c r="BD22" s="28">
        <f t="shared" si="47"/>
        <v>2.8490143598959858</v>
      </c>
      <c r="BE22" s="28">
        <f t="shared" si="48"/>
        <v>2.3924058620289368</v>
      </c>
      <c r="BF22" s="21"/>
      <c r="BG22" s="21"/>
      <c r="BH22" s="28">
        <f t="shared" si="49"/>
        <v>25.572819789063864</v>
      </c>
      <c r="BI22" s="28">
        <f t="shared" si="50"/>
        <v>20.999195586903898</v>
      </c>
      <c r="BJ22" s="28">
        <f t="shared" si="51"/>
        <v>17.27673213090414</v>
      </c>
      <c r="BK22" s="28">
        <f t="shared" si="52"/>
        <v>14.601701346323654</v>
      </c>
      <c r="BL22" s="28">
        <f t="shared" si="53"/>
        <v>14.240961353181255</v>
      </c>
      <c r="BM22" s="28">
        <f t="shared" si="54"/>
        <v>11.760346356724249</v>
      </c>
      <c r="BN22" s="28">
        <f t="shared" si="55"/>
        <v>9.7294611563353079</v>
      </c>
      <c r="BO22" s="28">
        <f t="shared" si="56"/>
        <v>8.6582980167577777</v>
      </c>
      <c r="BP22" s="28">
        <f t="shared" si="57"/>
        <v>6.694697899373959</v>
      </c>
      <c r="BQ22" s="28">
        <f t="shared" si="58"/>
        <v>5.567703955498926</v>
      </c>
      <c r="BR22" s="28">
        <f t="shared" si="59"/>
        <v>4.6382311757769656</v>
      </c>
      <c r="BS22" s="28">
        <f t="shared" si="60"/>
        <v>3.8703168266530921</v>
      </c>
      <c r="BT22" s="28">
        <f t="shared" si="61"/>
        <v>3.2347866375482734</v>
      </c>
      <c r="BU22" s="28">
        <f t="shared" si="62"/>
        <v>2.7079286938633458</v>
      </c>
      <c r="BV22" s="28">
        <f t="shared" si="63"/>
        <v>2.2704349689158168</v>
      </c>
      <c r="BW22" s="28">
        <f t="shared" si="64"/>
        <v>1.9065547739773399</v>
      </c>
      <c r="BX22" s="21"/>
      <c r="BY22" s="43"/>
      <c r="BZ22" s="25">
        <f t="shared" si="65"/>
        <v>18.128290902082156</v>
      </c>
      <c r="CA22" s="25">
        <f t="shared" si="66"/>
        <v>14.88609896949691</v>
      </c>
      <c r="CB22" s="25">
        <f t="shared" si="67"/>
        <v>12.24728553557156</v>
      </c>
      <c r="CC22" s="25">
        <f t="shared" si="68"/>
        <v>10.350985611085395</v>
      </c>
      <c r="CD22" s="25">
        <f t="shared" si="69"/>
        <v>10.09526099449473</v>
      </c>
      <c r="CE22" s="25">
        <f t="shared" si="70"/>
        <v>8.3367802855714572</v>
      </c>
      <c r="CF22" s="25">
        <f t="shared" si="71"/>
        <v>6.897108086531107</v>
      </c>
      <c r="CG22" s="25">
        <f t="shared" si="72"/>
        <v>6.1377723090133971</v>
      </c>
      <c r="CH22" s="25">
        <f t="shared" si="73"/>
        <v>4.7457977658494332</v>
      </c>
      <c r="CI22" s="25">
        <f t="shared" si="74"/>
        <v>3.9468841447481546</v>
      </c>
      <c r="CJ22" s="25">
        <f t="shared" si="75"/>
        <v>3.2879911061489322</v>
      </c>
      <c r="CK22" s="25">
        <f t="shared" si="76"/>
        <v>2.7436250634666184</v>
      </c>
      <c r="CL22" s="25">
        <f t="shared" si="77"/>
        <v>2.2931046969142215</v>
      </c>
      <c r="CM22" s="25">
        <f t="shared" si="78"/>
        <v>1.9196208908273522</v>
      </c>
      <c r="CN22" s="25">
        <f t="shared" si="79"/>
        <v>1.6094863972868314</v>
      </c>
      <c r="CO22" s="25">
        <f t="shared" si="80"/>
        <v>1.351535726153879</v>
      </c>
      <c r="CP22" s="43"/>
      <c r="CQ22" s="43"/>
      <c r="CR22" s="25">
        <f t="shared" si="81"/>
        <v>0.83374025841861088</v>
      </c>
      <c r="CS22" s="25">
        <f t="shared" si="82"/>
        <v>0.68462824591191151</v>
      </c>
      <c r="CT22" s="25">
        <f t="shared" si="83"/>
        <v>0.5632662815544921</v>
      </c>
      <c r="CU22" s="25">
        <f t="shared" si="84"/>
        <v>0.47605333921922238</v>
      </c>
      <c r="CV22" s="25">
        <f t="shared" si="85"/>
        <v>0.46429227971990616</v>
      </c>
      <c r="CW22" s="25">
        <f t="shared" si="86"/>
        <v>0.38341779637225432</v>
      </c>
      <c r="CX22" s="25">
        <f t="shared" si="87"/>
        <v>0.31720567092979868</v>
      </c>
      <c r="CY22" s="25">
        <f t="shared" si="88"/>
        <v>0.28228297409126779</v>
      </c>
      <c r="CZ22" s="25">
        <f t="shared" si="89"/>
        <v>0.21826451688544515</v>
      </c>
      <c r="DA22" s="25">
        <f t="shared" si="90"/>
        <v>0.18152159100738438</v>
      </c>
      <c r="DB22" s="25">
        <f t="shared" si="91"/>
        <v>0.15121836743053613</v>
      </c>
      <c r="DC22" s="25">
        <f t="shared" si="92"/>
        <v>0.12618236775733252</v>
      </c>
      <c r="DD22" s="25">
        <f t="shared" si="93"/>
        <v>0.10546243509180471</v>
      </c>
      <c r="DE22" s="25">
        <f t="shared" si="94"/>
        <v>8.8285499511723764E-2</v>
      </c>
      <c r="DF22" s="25">
        <f t="shared" si="95"/>
        <v>7.402206926418177E-2</v>
      </c>
      <c r="DG22" s="25">
        <f t="shared" si="96"/>
        <v>6.2158631040949139E-2</v>
      </c>
      <c r="DH22" s="21"/>
      <c r="DI22" s="21"/>
      <c r="DJ22" s="21"/>
      <c r="DK22" s="21"/>
    </row>
    <row r="23" spans="1:115">
      <c r="A23" s="25">
        <v>1585.95343</v>
      </c>
      <c r="B23" s="25">
        <v>42.713000000000001</v>
      </c>
      <c r="C23" s="25">
        <f t="shared" si="0"/>
        <v>2.6932064455385679E-2</v>
      </c>
      <c r="D23" s="44"/>
      <c r="E23" s="25">
        <v>21</v>
      </c>
      <c r="F23" s="25">
        <f t="shared" si="1"/>
        <v>4.0076536029662426</v>
      </c>
      <c r="G23" s="25">
        <f t="shared" si="2"/>
        <v>3.2586327590399011</v>
      </c>
      <c r="H23" s="25">
        <f t="shared" si="3"/>
        <v>2.6549558737148642</v>
      </c>
      <c r="I23" s="25">
        <f t="shared" si="4"/>
        <v>2.2250832380417265</v>
      </c>
      <c r="J23" s="25">
        <f t="shared" si="5"/>
        <v>2.1673991608540213</v>
      </c>
      <c r="K23" s="28">
        <f t="shared" si="6"/>
        <v>1.7728163389616676</v>
      </c>
      <c r="L23" s="28">
        <f t="shared" si="7"/>
        <v>1.4528335340475196</v>
      </c>
      <c r="M23" s="28">
        <f t="shared" si="8"/>
        <v>1.2853659297245392</v>
      </c>
      <c r="N23" s="28">
        <f t="shared" si="9"/>
        <v>0.98116073737836651</v>
      </c>
      <c r="O23" s="28">
        <f t="shared" si="10"/>
        <v>0.8085047381968965</v>
      </c>
      <c r="P23" s="28">
        <f t="shared" si="11"/>
        <v>0.66740988982840455</v>
      </c>
      <c r="Q23" s="28">
        <f t="shared" si="12"/>
        <v>0.55189501541959174</v>
      </c>
      <c r="R23" s="28">
        <f t="shared" si="13"/>
        <v>0.45715192208349981</v>
      </c>
      <c r="S23" s="28">
        <f t="shared" si="14"/>
        <v>0.37930774714375615</v>
      </c>
      <c r="T23" s="28">
        <f t="shared" si="15"/>
        <v>0.31523697261371847</v>
      </c>
      <c r="U23" s="28">
        <f t="shared" si="16"/>
        <v>0.26241241538034121</v>
      </c>
      <c r="V23" s="21"/>
      <c r="W23" s="43"/>
      <c r="X23" s="25">
        <f t="shared" si="17"/>
        <v>28.631313500843046</v>
      </c>
      <c r="Y23" s="25">
        <f t="shared" si="18"/>
        <v>23.280189694821395</v>
      </c>
      <c r="Z23" s="25">
        <f t="shared" si="19"/>
        <v>18.967426200451296</v>
      </c>
      <c r="AA23" s="25">
        <f t="shared" si="20"/>
        <v>15.896347854687646</v>
      </c>
      <c r="AB23" s="25">
        <f t="shared" si="21"/>
        <v>15.484243650685181</v>
      </c>
      <c r="AC23" s="28">
        <f t="shared" si="22"/>
        <v>12.665281336356026</v>
      </c>
      <c r="AD23" s="28">
        <f t="shared" si="23"/>
        <v>10.37927338507121</v>
      </c>
      <c r="AE23" s="28">
        <f t="shared" si="24"/>
        <v>9.1828582365520024</v>
      </c>
      <c r="AF23" s="28">
        <f t="shared" si="25"/>
        <v>7.0095680539371621</v>
      </c>
      <c r="AG23" s="28">
        <f t="shared" si="26"/>
        <v>5.7760861889608179</v>
      </c>
      <c r="AH23" s="28">
        <f t="shared" si="27"/>
        <v>4.7680821953017301</v>
      </c>
      <c r="AI23" s="28">
        <f t="shared" si="28"/>
        <v>3.9428255960883352</v>
      </c>
      <c r="AJ23" s="28">
        <f t="shared" si="29"/>
        <v>3.2659658981000774</v>
      </c>
      <c r="AK23" s="28">
        <f t="shared" si="30"/>
        <v>2.709834755611952</v>
      </c>
      <c r="AL23" s="28">
        <f t="shared" si="31"/>
        <v>2.2521029719933292</v>
      </c>
      <c r="AM23" s="28">
        <f t="shared" si="32"/>
        <v>1.8747159499281911</v>
      </c>
      <c r="AN23" s="43"/>
      <c r="AO23" s="43"/>
      <c r="AP23" s="25">
        <f t="shared" si="33"/>
        <v>31.77187282558905</v>
      </c>
      <c r="AQ23" s="25">
        <f t="shared" si="34"/>
        <v>25.833786016058085</v>
      </c>
      <c r="AR23" s="25">
        <f t="shared" si="35"/>
        <v>21.047956917929731</v>
      </c>
      <c r="AS23" s="25">
        <f t="shared" si="36"/>
        <v>17.64001300239299</v>
      </c>
      <c r="AT23" s="25">
        <f t="shared" si="37"/>
        <v>17.18270522431737</v>
      </c>
      <c r="AU23" s="28">
        <f t="shared" si="38"/>
        <v>14.054531864462369</v>
      </c>
      <c r="AV23" s="28">
        <f t="shared" si="39"/>
        <v>11.517772455769228</v>
      </c>
      <c r="AW23" s="28">
        <f t="shared" si="40"/>
        <v>10.190122924627696</v>
      </c>
      <c r="AX23" s="28">
        <f t="shared" si="41"/>
        <v>7.7784452594340694</v>
      </c>
      <c r="AY23" s="28">
        <f t="shared" si="42"/>
        <v>6.4096631759454841</v>
      </c>
      <c r="AZ23" s="28">
        <f t="shared" si="43"/>
        <v>5.2910915570332246</v>
      </c>
      <c r="BA23" s="28">
        <f t="shared" si="44"/>
        <v>4.3753128339259506</v>
      </c>
      <c r="BB23" s="28">
        <f t="shared" si="45"/>
        <v>3.6242086191431988</v>
      </c>
      <c r="BC23" s="28">
        <f t="shared" si="46"/>
        <v>3.007075635252606</v>
      </c>
      <c r="BD23" s="28">
        <f t="shared" si="47"/>
        <v>2.4991354034175313</v>
      </c>
      <c r="BE23" s="28">
        <f t="shared" si="48"/>
        <v>2.0803529235034235</v>
      </c>
      <c r="BF23" s="21"/>
      <c r="BG23" s="21"/>
      <c r="BH23" s="28">
        <f t="shared" si="49"/>
        <v>25.319623553528579</v>
      </c>
      <c r="BI23" s="28">
        <f t="shared" si="50"/>
        <v>20.587446653827353</v>
      </c>
      <c r="BJ23" s="28">
        <f t="shared" si="51"/>
        <v>16.773526340683631</v>
      </c>
      <c r="BK23" s="28">
        <f t="shared" si="52"/>
        <v>14.057669535307264</v>
      </c>
      <c r="BL23" s="28">
        <f t="shared" si="53"/>
        <v>13.693232070366589</v>
      </c>
      <c r="BM23" s="28">
        <f t="shared" si="54"/>
        <v>11.200329863546903</v>
      </c>
      <c r="BN23" s="28">
        <f t="shared" si="55"/>
        <v>9.1787369399389664</v>
      </c>
      <c r="BO23" s="28">
        <f t="shared" si="56"/>
        <v>8.1207072001104628</v>
      </c>
      <c r="BP23" s="28">
        <f t="shared" si="57"/>
        <v>6.1987943512721833</v>
      </c>
      <c r="BQ23" s="28">
        <f t="shared" si="58"/>
        <v>5.1079852802742423</v>
      </c>
      <c r="BR23" s="28">
        <f t="shared" si="59"/>
        <v>4.2165737961608771</v>
      </c>
      <c r="BS23" s="28">
        <f t="shared" si="60"/>
        <v>3.4867719159036858</v>
      </c>
      <c r="BT23" s="28">
        <f t="shared" si="61"/>
        <v>2.8882023549538154</v>
      </c>
      <c r="BU23" s="28">
        <f t="shared" si="62"/>
        <v>2.3963970742153506</v>
      </c>
      <c r="BV23" s="28">
        <f t="shared" si="63"/>
        <v>1.9916096218559793</v>
      </c>
      <c r="BW23" s="28">
        <f t="shared" si="64"/>
        <v>1.6578737165020345</v>
      </c>
      <c r="BX23" s="21"/>
      <c r="BY23" s="43"/>
      <c r="BZ23" s="25">
        <f t="shared" si="65"/>
        <v>17.948802873348672</v>
      </c>
      <c r="CA23" s="25">
        <f t="shared" si="66"/>
        <v>14.594214675977364</v>
      </c>
      <c r="CB23" s="25">
        <f t="shared" si="67"/>
        <v>11.890568481137437</v>
      </c>
      <c r="CC23" s="25">
        <f t="shared" si="68"/>
        <v>9.9653274391887905</v>
      </c>
      <c r="CD23" s="25">
        <f t="shared" si="69"/>
        <v>9.7069817254756998</v>
      </c>
      <c r="CE23" s="25">
        <f t="shared" si="70"/>
        <v>7.9397907481632926</v>
      </c>
      <c r="CF23" s="25">
        <f t="shared" si="71"/>
        <v>6.5067057420104772</v>
      </c>
      <c r="CG23" s="25">
        <f t="shared" si="72"/>
        <v>5.7566800872382258</v>
      </c>
      <c r="CH23" s="25">
        <f t="shared" si="73"/>
        <v>4.3942571906013272</v>
      </c>
      <c r="CI23" s="25">
        <f t="shared" si="74"/>
        <v>3.6209946282093157</v>
      </c>
      <c r="CJ23" s="25">
        <f t="shared" si="75"/>
        <v>2.9890828237717564</v>
      </c>
      <c r="CK23" s="25">
        <f t="shared" si="76"/>
        <v>2.4717342914113676</v>
      </c>
      <c r="CL23" s="25">
        <f t="shared" si="77"/>
        <v>2.0474149079591264</v>
      </c>
      <c r="CM23" s="25">
        <f t="shared" si="78"/>
        <v>1.6987795494047366</v>
      </c>
      <c r="CN23" s="25">
        <f t="shared" si="79"/>
        <v>1.4118301730586238</v>
      </c>
      <c r="CO23" s="25">
        <f t="shared" si="80"/>
        <v>1.1752484575251121</v>
      </c>
      <c r="CP23" s="43"/>
      <c r="CQ23" s="43"/>
      <c r="CR23" s="25">
        <f t="shared" si="81"/>
        <v>0.8254854043748624</v>
      </c>
      <c r="CS23" s="25">
        <f t="shared" si="82"/>
        <v>0.67120416265873672</v>
      </c>
      <c r="CT23" s="25">
        <f t="shared" si="83"/>
        <v>0.54686046752863327</v>
      </c>
      <c r="CU23" s="25">
        <f t="shared" si="84"/>
        <v>0.45831649101686955</v>
      </c>
      <c r="CV23" s="25">
        <f t="shared" si="85"/>
        <v>0.44643488434606349</v>
      </c>
      <c r="CW23" s="25">
        <f t="shared" si="86"/>
        <v>0.3651598060688136</v>
      </c>
      <c r="CX23" s="25">
        <f t="shared" si="87"/>
        <v>0.29925063295264021</v>
      </c>
      <c r="CY23" s="25">
        <f t="shared" si="88"/>
        <v>0.26475611901263157</v>
      </c>
      <c r="CZ23" s="25">
        <f t="shared" si="89"/>
        <v>0.20209677489393069</v>
      </c>
      <c r="DA23" s="25">
        <f t="shared" si="90"/>
        <v>0.16653356973154526</v>
      </c>
      <c r="DB23" s="25">
        <f t="shared" si="91"/>
        <v>0.13747124311866921</v>
      </c>
      <c r="DC23" s="25">
        <f t="shared" si="92"/>
        <v>0.11367780879038963</v>
      </c>
      <c r="DD23" s="25">
        <f t="shared" si="93"/>
        <v>9.4162888474825623E-2</v>
      </c>
      <c r="DE23" s="25">
        <f t="shared" si="94"/>
        <v>7.8128760629844043E-2</v>
      </c>
      <c r="DF23" s="25">
        <f t="shared" si="95"/>
        <v>6.4931639705422609E-2</v>
      </c>
      <c r="DG23" s="25">
        <f t="shared" si="96"/>
        <v>5.4050983513868819E-2</v>
      </c>
      <c r="DH23" s="21"/>
      <c r="DI23" s="21"/>
      <c r="DJ23" s="21"/>
      <c r="DK23" s="21"/>
    </row>
    <row r="24" spans="1:115">
      <c r="A24" s="25">
        <v>2087.8262999999902</v>
      </c>
      <c r="B24" s="25">
        <v>47.208999999999989</v>
      </c>
      <c r="C24" s="25">
        <f t="shared" si="0"/>
        <v>2.2611555376996741E-2</v>
      </c>
      <c r="D24" s="43"/>
      <c r="E24" s="25">
        <v>22</v>
      </c>
      <c r="F24" s="25">
        <f t="shared" si="1"/>
        <v>3.9679738643230111</v>
      </c>
      <c r="G24" s="25">
        <f t="shared" si="2"/>
        <v>3.1947379990587264</v>
      </c>
      <c r="H24" s="25">
        <f t="shared" si="3"/>
        <v>2.5776270618590913</v>
      </c>
      <c r="I24" s="25">
        <f t="shared" si="4"/>
        <v>2.1421808395510991</v>
      </c>
      <c r="J24" s="25">
        <f t="shared" si="5"/>
        <v>2.0840376546673283</v>
      </c>
      <c r="K24" s="28">
        <f t="shared" si="6"/>
        <v>1.6883965132968264</v>
      </c>
      <c r="L24" s="28">
        <f t="shared" si="7"/>
        <v>1.3705976736297354</v>
      </c>
      <c r="M24" s="28">
        <f t="shared" si="8"/>
        <v>1.2055579907377032</v>
      </c>
      <c r="N24" s="28">
        <f t="shared" si="9"/>
        <v>0.90848216423922812</v>
      </c>
      <c r="O24" s="28">
        <f t="shared" si="10"/>
        <v>0.74174746623568488</v>
      </c>
      <c r="P24" s="28">
        <f t="shared" si="11"/>
        <v>0.60673626348036769</v>
      </c>
      <c r="Q24" s="28">
        <f t="shared" si="12"/>
        <v>0.49720271659422682</v>
      </c>
      <c r="R24" s="28">
        <f t="shared" si="13"/>
        <v>0.40817135900312473</v>
      </c>
      <c r="S24" s="28">
        <f t="shared" si="14"/>
        <v>0.33567057269358958</v>
      </c>
      <c r="T24" s="28">
        <f t="shared" si="15"/>
        <v>0.27652366018747238</v>
      </c>
      <c r="U24" s="28">
        <f t="shared" si="16"/>
        <v>0.22818470902638369</v>
      </c>
      <c r="V24" s="21"/>
      <c r="W24" s="43"/>
      <c r="X24" s="25">
        <f t="shared" si="17"/>
        <v>28.347835149349542</v>
      </c>
      <c r="Y24" s="25">
        <f t="shared" si="18"/>
        <v>22.823715387079798</v>
      </c>
      <c r="Z24" s="25">
        <f t="shared" si="19"/>
        <v>18.414976893642031</v>
      </c>
      <c r="AA24" s="25">
        <f t="shared" si="20"/>
        <v>15.304079960226865</v>
      </c>
      <c r="AB24" s="25">
        <f t="shared" si="21"/>
        <v>14.888695817966521</v>
      </c>
      <c r="AC24" s="28">
        <f t="shared" si="22"/>
        <v>12.062172701291454</v>
      </c>
      <c r="AD24" s="28">
        <f t="shared" si="23"/>
        <v>9.7917673444068019</v>
      </c>
      <c r="AE24" s="28">
        <f t="shared" si="24"/>
        <v>8.6126976519902492</v>
      </c>
      <c r="AF24" s="28">
        <f t="shared" si="25"/>
        <v>6.4903407906825565</v>
      </c>
      <c r="AG24" s="28">
        <f t="shared" si="26"/>
        <v>5.2991616412484568</v>
      </c>
      <c r="AH24" s="28">
        <f t="shared" si="27"/>
        <v>4.334620177547027</v>
      </c>
      <c r="AI24" s="28">
        <f t="shared" si="28"/>
        <v>3.5520951316111127</v>
      </c>
      <c r="AJ24" s="28">
        <f t="shared" si="29"/>
        <v>2.9160409804464975</v>
      </c>
      <c r="AK24" s="28">
        <f t="shared" si="30"/>
        <v>2.3980838545238514</v>
      </c>
      <c r="AL24" s="28">
        <f t="shared" si="31"/>
        <v>1.9755289228011657</v>
      </c>
      <c r="AM24" s="28">
        <f t="shared" si="32"/>
        <v>1.6301877825462534</v>
      </c>
      <c r="AN24" s="43"/>
      <c r="AO24" s="43"/>
      <c r="AP24" s="25">
        <f t="shared" si="33"/>
        <v>31.457299827315882</v>
      </c>
      <c r="AQ24" s="25">
        <f t="shared" si="34"/>
        <v>25.327241192213808</v>
      </c>
      <c r="AR24" s="25">
        <f t="shared" si="35"/>
        <v>20.434909629057991</v>
      </c>
      <c r="AS24" s="25">
        <f t="shared" si="36"/>
        <v>16.982779438137083</v>
      </c>
      <c r="AT24" s="25">
        <f t="shared" si="37"/>
        <v>16.521831946459013</v>
      </c>
      <c r="AU24" s="28">
        <f t="shared" si="38"/>
        <v>13.385268442345115</v>
      </c>
      <c r="AV24" s="28">
        <f t="shared" si="39"/>
        <v>10.865823071480403</v>
      </c>
      <c r="AW24" s="28">
        <f t="shared" si="40"/>
        <v>9.5574216137945012</v>
      </c>
      <c r="AX24" s="28">
        <f t="shared" si="41"/>
        <v>7.2022641291056191</v>
      </c>
      <c r="AY24" s="28">
        <f t="shared" si="42"/>
        <v>5.8804249320600768</v>
      </c>
      <c r="AZ24" s="28">
        <f t="shared" si="43"/>
        <v>4.8100832336665675</v>
      </c>
      <c r="BA24" s="28">
        <f t="shared" si="44"/>
        <v>3.9417232738071628</v>
      </c>
      <c r="BB24" s="28">
        <f t="shared" si="45"/>
        <v>3.2359005528064269</v>
      </c>
      <c r="BC24" s="28">
        <f t="shared" si="46"/>
        <v>2.6611288807545193</v>
      </c>
      <c r="BD24" s="28">
        <f t="shared" si="47"/>
        <v>2.1922240380855538</v>
      </c>
      <c r="BE24" s="28">
        <f t="shared" si="48"/>
        <v>1.80900254217689</v>
      </c>
      <c r="BF24" s="21"/>
      <c r="BG24" s="21"/>
      <c r="BH24" s="28">
        <f t="shared" si="49"/>
        <v>25.06893421141443</v>
      </c>
      <c r="BI24" s="28">
        <f t="shared" si="50"/>
        <v>20.183771229242502</v>
      </c>
      <c r="BJ24" s="28">
        <f t="shared" si="51"/>
        <v>16.284977029789932</v>
      </c>
      <c r="BK24" s="28">
        <f t="shared" si="52"/>
        <v>13.533907321947881</v>
      </c>
      <c r="BL24" s="28">
        <f t="shared" si="53"/>
        <v>13.166569298429414</v>
      </c>
      <c r="BM24" s="28">
        <f t="shared" si="54"/>
        <v>10.666980822425623</v>
      </c>
      <c r="BN24" s="28">
        <f t="shared" si="55"/>
        <v>8.6591857923952524</v>
      </c>
      <c r="BO24" s="28">
        <f t="shared" si="56"/>
        <v>7.6164952167608924</v>
      </c>
      <c r="BP24" s="28">
        <f t="shared" si="57"/>
        <v>5.7396243993260949</v>
      </c>
      <c r="BQ24" s="28">
        <f t="shared" si="58"/>
        <v>4.6862250277745341</v>
      </c>
      <c r="BR24" s="28">
        <f t="shared" si="59"/>
        <v>3.8332489056007972</v>
      </c>
      <c r="BS24" s="28">
        <f t="shared" si="60"/>
        <v>3.1412359602735909</v>
      </c>
      <c r="BT24" s="28">
        <f t="shared" si="61"/>
        <v>2.5787521026373348</v>
      </c>
      <c r="BU24" s="28">
        <f t="shared" si="62"/>
        <v>2.120705375411815</v>
      </c>
      <c r="BV24" s="28">
        <f t="shared" si="63"/>
        <v>1.7470259840841922</v>
      </c>
      <c r="BW24" s="28">
        <f t="shared" si="64"/>
        <v>1.4416293186974214</v>
      </c>
      <c r="BX24" s="21"/>
      <c r="BY24" s="43"/>
      <c r="BZ24" s="25">
        <f t="shared" si="65"/>
        <v>17.771091953810561</v>
      </c>
      <c r="CA24" s="25">
        <f t="shared" si="66"/>
        <v>14.308053603899376</v>
      </c>
      <c r="CB24" s="25">
        <f t="shared" si="67"/>
        <v>11.544241243822754</v>
      </c>
      <c r="CC24" s="25">
        <f t="shared" si="68"/>
        <v>9.5940381623074895</v>
      </c>
      <c r="CD24" s="25">
        <f t="shared" si="69"/>
        <v>9.3336362744958663</v>
      </c>
      <c r="CE24" s="25">
        <f t="shared" si="70"/>
        <v>7.5617054744412311</v>
      </c>
      <c r="CF24" s="25">
        <f t="shared" si="71"/>
        <v>6.1384016434061106</v>
      </c>
      <c r="CG24" s="25">
        <f t="shared" si="72"/>
        <v>5.3992497535530157</v>
      </c>
      <c r="CH24" s="25">
        <f t="shared" si="73"/>
        <v>4.0687566579641912</v>
      </c>
      <c r="CI24" s="25">
        <f t="shared" si="74"/>
        <v>3.3220134203755189</v>
      </c>
      <c r="CJ24" s="25">
        <f t="shared" si="75"/>
        <v>2.7173480216106873</v>
      </c>
      <c r="CK24" s="25">
        <f t="shared" si="76"/>
        <v>2.2267876499201509</v>
      </c>
      <c r="CL24" s="25">
        <f t="shared" si="77"/>
        <v>1.8280490249635053</v>
      </c>
      <c r="CM24" s="25">
        <f t="shared" si="78"/>
        <v>1.5033447339864929</v>
      </c>
      <c r="CN24" s="25">
        <f t="shared" si="79"/>
        <v>1.238447520226863</v>
      </c>
      <c r="CO24" s="25">
        <f t="shared" si="80"/>
        <v>1.0219551804566194</v>
      </c>
      <c r="CP24" s="43"/>
      <c r="CQ24" s="43"/>
      <c r="CR24" s="25">
        <f t="shared" si="81"/>
        <v>0.81731228155926949</v>
      </c>
      <c r="CS24" s="25">
        <f t="shared" si="82"/>
        <v>0.65804329672425166</v>
      </c>
      <c r="CT24" s="25">
        <f t="shared" si="83"/>
        <v>0.53093249274624577</v>
      </c>
      <c r="CU24" s="25">
        <f t="shared" si="84"/>
        <v>0.44124048427541113</v>
      </c>
      <c r="CV24" s="25">
        <f t="shared" si="85"/>
        <v>0.42926431187121494</v>
      </c>
      <c r="CW24" s="25">
        <f t="shared" si="86"/>
        <v>0.34777124387506059</v>
      </c>
      <c r="CX24" s="25">
        <f t="shared" si="87"/>
        <v>0.28231191787984922</v>
      </c>
      <c r="CY24" s="25">
        <f t="shared" si="88"/>
        <v>0.24831750048080245</v>
      </c>
      <c r="CZ24" s="25">
        <f t="shared" si="89"/>
        <v>0.18712664342030616</v>
      </c>
      <c r="DA24" s="25">
        <f t="shared" si="90"/>
        <v>0.1527830914968305</v>
      </c>
      <c r="DB24" s="25">
        <f t="shared" si="91"/>
        <v>0.12497385738060834</v>
      </c>
      <c r="DC24" s="25">
        <f t="shared" si="92"/>
        <v>0.10241244035170237</v>
      </c>
      <c r="DD24" s="25">
        <f t="shared" si="93"/>
        <v>8.4074007566808578E-2</v>
      </c>
      <c r="DE24" s="25">
        <f t="shared" si="94"/>
        <v>6.9140496132605367E-2</v>
      </c>
      <c r="DF24" s="25">
        <f t="shared" si="95"/>
        <v>5.6957578688967198E-2</v>
      </c>
      <c r="DG24" s="25">
        <f t="shared" si="96"/>
        <v>4.7000855229451147E-2</v>
      </c>
      <c r="DH24" s="21"/>
      <c r="DI24" s="21"/>
      <c r="DJ24" s="21"/>
      <c r="DK24" s="21"/>
    </row>
    <row r="25" spans="1:115">
      <c r="A25" s="25">
        <v>1916.97912</v>
      </c>
      <c r="B25" s="25">
        <v>43.111000000000004</v>
      </c>
      <c r="C25" s="25">
        <f t="shared" si="0"/>
        <v>2.2489029510138852E-2</v>
      </c>
      <c r="D25" s="43"/>
      <c r="E25" s="25">
        <v>23</v>
      </c>
      <c r="F25" s="25">
        <f t="shared" si="1"/>
        <v>3.9286869943792198</v>
      </c>
      <c r="G25" s="25">
        <f t="shared" si="2"/>
        <v>3.1320960775085558</v>
      </c>
      <c r="H25" s="25">
        <f t="shared" si="3"/>
        <v>2.5025505454942634</v>
      </c>
      <c r="I25" s="25">
        <f t="shared" si="4"/>
        <v>2.062367227833926</v>
      </c>
      <c r="J25" s="25">
        <f t="shared" si="5"/>
        <v>2.0038823602570468</v>
      </c>
      <c r="K25" s="28">
        <f t="shared" si="6"/>
        <v>1.6079966793303107</v>
      </c>
      <c r="L25" s="28">
        <f t="shared" si="7"/>
        <v>1.2930166732355992</v>
      </c>
      <c r="M25" s="28">
        <f t="shared" si="8"/>
        <v>1.1307052998852964</v>
      </c>
      <c r="N25" s="28">
        <f t="shared" si="9"/>
        <v>0.84118718911039636</v>
      </c>
      <c r="O25" s="28">
        <f t="shared" si="10"/>
        <v>0.68050226260154578</v>
      </c>
      <c r="P25" s="28">
        <f t="shared" si="11"/>
        <v>0.55157842134578872</v>
      </c>
      <c r="Q25" s="28">
        <f t="shared" si="12"/>
        <v>0.44793037531011426</v>
      </c>
      <c r="R25" s="28">
        <f t="shared" si="13"/>
        <v>0.36443871339564715</v>
      </c>
      <c r="S25" s="28">
        <f t="shared" si="14"/>
        <v>0.29705360415361914</v>
      </c>
      <c r="T25" s="28">
        <f t="shared" si="15"/>
        <v>0.24256461419953709</v>
      </c>
      <c r="U25" s="28">
        <f t="shared" si="16"/>
        <v>0.1984214861098989</v>
      </c>
      <c r="V25" s="21"/>
      <c r="W25" s="43"/>
      <c r="X25" s="25">
        <f t="shared" si="17"/>
        <v>28.067163514207472</v>
      </c>
      <c r="Y25" s="25">
        <f t="shared" si="18"/>
        <v>22.376191555960588</v>
      </c>
      <c r="Z25" s="25">
        <f t="shared" si="19"/>
        <v>17.878618343341778</v>
      </c>
      <c r="AA25" s="25">
        <f t="shared" si="20"/>
        <v>14.733878848779113</v>
      </c>
      <c r="AB25" s="25">
        <f t="shared" si="21"/>
        <v>14.316053671121656</v>
      </c>
      <c r="AC25" s="28">
        <f t="shared" si="22"/>
        <v>11.487783525039479</v>
      </c>
      <c r="AD25" s="28">
        <f t="shared" si="23"/>
        <v>9.2375163626479253</v>
      </c>
      <c r="AE25" s="28">
        <f t="shared" si="24"/>
        <v>8.0779381466800295</v>
      </c>
      <c r="AF25" s="28">
        <f t="shared" si="25"/>
        <v>6.0095748061875529</v>
      </c>
      <c r="AG25" s="28">
        <f t="shared" si="26"/>
        <v>4.8616161846316119</v>
      </c>
      <c r="AH25" s="28">
        <f t="shared" si="27"/>
        <v>3.9405637977700239</v>
      </c>
      <c r="AI25" s="28">
        <f t="shared" si="28"/>
        <v>3.2000857041541559</v>
      </c>
      <c r="AJ25" s="28">
        <f t="shared" si="29"/>
        <v>2.6036080182558012</v>
      </c>
      <c r="AK25" s="28">
        <f t="shared" si="30"/>
        <v>2.1221981013485416</v>
      </c>
      <c r="AL25" s="28">
        <f t="shared" si="31"/>
        <v>1.7329201077203205</v>
      </c>
      <c r="AM25" s="28">
        <f t="shared" si="32"/>
        <v>1.4175545935184815</v>
      </c>
      <c r="AN25" s="43"/>
      <c r="AO25" s="43"/>
      <c r="AP25" s="25">
        <f t="shared" si="33"/>
        <v>31.145841413184048</v>
      </c>
      <c r="AQ25" s="25">
        <f t="shared" si="34"/>
        <v>24.83062861981746</v>
      </c>
      <c r="AR25" s="25">
        <f t="shared" si="35"/>
        <v>19.839718086464067</v>
      </c>
      <c r="AS25" s="25">
        <f t="shared" si="36"/>
        <v>16.350033155037146</v>
      </c>
      <c r="AT25" s="25">
        <f t="shared" si="37"/>
        <v>15.886376871595205</v>
      </c>
      <c r="AU25" s="28">
        <f t="shared" si="38"/>
        <v>12.747874706995345</v>
      </c>
      <c r="AV25" s="28">
        <f t="shared" si="39"/>
        <v>10.25077648252868</v>
      </c>
      <c r="AW25" s="28">
        <f t="shared" si="40"/>
        <v>8.9640045149076162</v>
      </c>
      <c r="AX25" s="28">
        <f t="shared" si="41"/>
        <v>6.6687630825052029</v>
      </c>
      <c r="AY25" s="28">
        <f t="shared" si="42"/>
        <v>5.3948852587707128</v>
      </c>
      <c r="AZ25" s="28">
        <f t="shared" si="43"/>
        <v>4.3728029396968786</v>
      </c>
      <c r="BA25" s="28">
        <f t="shared" si="44"/>
        <v>3.5511020484749221</v>
      </c>
      <c r="BB25" s="28">
        <f t="shared" si="45"/>
        <v>2.8891969221485958</v>
      </c>
      <c r="BC25" s="28">
        <f t="shared" si="46"/>
        <v>2.3549813104022297</v>
      </c>
      <c r="BD25" s="28">
        <f t="shared" si="47"/>
        <v>1.9230035421803096</v>
      </c>
      <c r="BE25" s="28">
        <f t="shared" si="48"/>
        <v>1.5730456888494697</v>
      </c>
      <c r="BF25" s="21"/>
      <c r="BG25" s="21"/>
      <c r="BH25" s="28">
        <f t="shared" si="49"/>
        <v>24.82072694199449</v>
      </c>
      <c r="BI25" s="28">
        <f t="shared" si="50"/>
        <v>19.788011009061282</v>
      </c>
      <c r="BJ25" s="28">
        <f t="shared" si="51"/>
        <v>15.810657310475662</v>
      </c>
      <c r="BK25" s="28">
        <f t="shared" si="52"/>
        <v>13.02965949932404</v>
      </c>
      <c r="BL25" s="28">
        <f t="shared" si="53"/>
        <v>12.660162786951361</v>
      </c>
      <c r="BM25" s="28">
        <f t="shared" si="54"/>
        <v>10.159029354691068</v>
      </c>
      <c r="BN25" s="28">
        <f t="shared" si="55"/>
        <v>8.1690432003728777</v>
      </c>
      <c r="BO25" s="28">
        <f t="shared" si="56"/>
        <v>7.1435895861572796</v>
      </c>
      <c r="BP25" s="28">
        <f t="shared" si="57"/>
        <v>5.3144670364130508</v>
      </c>
      <c r="BQ25" s="28">
        <f t="shared" si="58"/>
        <v>4.2992890163069122</v>
      </c>
      <c r="BR25" s="28">
        <f t="shared" si="59"/>
        <v>3.484771732364361</v>
      </c>
      <c r="BS25" s="28">
        <f t="shared" si="60"/>
        <v>2.8299423065527849</v>
      </c>
      <c r="BT25" s="28">
        <f t="shared" si="61"/>
        <v>2.3024572344976204</v>
      </c>
      <c r="BU25" s="28">
        <f t="shared" si="62"/>
        <v>1.8767304207184206</v>
      </c>
      <c r="BV25" s="28">
        <f t="shared" si="63"/>
        <v>1.5324789334071858</v>
      </c>
      <c r="BW25" s="28">
        <f t="shared" si="64"/>
        <v>1.2535907119108014</v>
      </c>
      <c r="BX25" s="21"/>
      <c r="BY25" s="43"/>
      <c r="BZ25" s="25">
        <f t="shared" si="65"/>
        <v>17.595140548327294</v>
      </c>
      <c r="CA25" s="25">
        <f t="shared" si="66"/>
        <v>14.027503533234684</v>
      </c>
      <c r="CB25" s="25">
        <f t="shared" si="67"/>
        <v>11.208001207594906</v>
      </c>
      <c r="CC25" s="25">
        <f t="shared" si="68"/>
        <v>9.2365824225546245</v>
      </c>
      <c r="CD25" s="25">
        <f t="shared" si="69"/>
        <v>8.974650263938333</v>
      </c>
      <c r="CE25" s="25">
        <f t="shared" si="70"/>
        <v>7.2016242613725998</v>
      </c>
      <c r="CF25" s="25">
        <f t="shared" si="71"/>
        <v>5.7909449466095371</v>
      </c>
      <c r="CG25" s="25">
        <f t="shared" si="72"/>
        <v>5.0640121492712584</v>
      </c>
      <c r="CH25" s="25">
        <f t="shared" si="73"/>
        <v>3.7673672758927697</v>
      </c>
      <c r="CI25" s="25">
        <f t="shared" si="74"/>
        <v>3.0477187342894667</v>
      </c>
      <c r="CJ25" s="25">
        <f t="shared" si="75"/>
        <v>2.4703163832824426</v>
      </c>
      <c r="CK25" s="25">
        <f t="shared" si="76"/>
        <v>2.0061149999280641</v>
      </c>
      <c r="CL25" s="25">
        <f t="shared" si="77"/>
        <v>1.6321866294317013</v>
      </c>
      <c r="CM25" s="25">
        <f t="shared" si="78"/>
        <v>1.3303935698995513</v>
      </c>
      <c r="CN25" s="25">
        <f t="shared" si="79"/>
        <v>1.0863574738832129</v>
      </c>
      <c r="CO25" s="25">
        <f t="shared" si="80"/>
        <v>0.88865667865792997</v>
      </c>
      <c r="CP25" s="43"/>
      <c r="CQ25" s="43"/>
      <c r="CR25" s="25">
        <f t="shared" si="81"/>
        <v>0.80922008075175211</v>
      </c>
      <c r="CS25" s="25">
        <f t="shared" si="82"/>
        <v>0.64514048698456061</v>
      </c>
      <c r="CT25" s="25">
        <f t="shared" si="83"/>
        <v>0.51546843955946187</v>
      </c>
      <c r="CU25" s="25">
        <f t="shared" si="84"/>
        <v>0.42480069729027736</v>
      </c>
      <c r="CV25" s="25">
        <f t="shared" si="85"/>
        <v>0.41275414603001437</v>
      </c>
      <c r="CW25" s="25">
        <f t="shared" si="86"/>
        <v>0.33121070845243861</v>
      </c>
      <c r="CX25" s="25">
        <f t="shared" si="87"/>
        <v>0.26633199799985774</v>
      </c>
      <c r="CY25" s="25">
        <f t="shared" si="88"/>
        <v>0.23289955025398837</v>
      </c>
      <c r="CZ25" s="25">
        <f t="shared" si="89"/>
        <v>0.17326541057435757</v>
      </c>
      <c r="DA25" s="25">
        <f t="shared" si="90"/>
        <v>0.14016797385030322</v>
      </c>
      <c r="DB25" s="25">
        <f t="shared" si="91"/>
        <v>0.11361259761873485</v>
      </c>
      <c r="DC25" s="25">
        <f t="shared" si="92"/>
        <v>9.2263459776308454E-2</v>
      </c>
      <c r="DD25" s="25">
        <f t="shared" si="93"/>
        <v>7.5066078184650525E-2</v>
      </c>
      <c r="DE25" s="25">
        <f t="shared" si="94"/>
        <v>6.1186279763367581E-2</v>
      </c>
      <c r="DF25" s="25">
        <f t="shared" si="95"/>
        <v>4.9962788323655423E-2</v>
      </c>
      <c r="DG25" s="25">
        <f t="shared" si="96"/>
        <v>4.0870308895174921E-2</v>
      </c>
      <c r="DH25" s="21"/>
      <c r="DI25" s="21"/>
      <c r="DJ25" s="21"/>
      <c r="DK25" s="21"/>
    </row>
    <row r="26" spans="1:115">
      <c r="A26" s="28">
        <v>2530.8932799999998</v>
      </c>
      <c r="B26" s="28">
        <v>57.805</v>
      </c>
      <c r="C26" s="28">
        <f t="shared" si="0"/>
        <v>2.2839761935754165E-2</v>
      </c>
      <c r="D26" s="21"/>
      <c r="E26" s="28">
        <v>24</v>
      </c>
      <c r="F26" s="28">
        <f t="shared" si="1"/>
        <v>3.8897891033457612</v>
      </c>
      <c r="G26" s="28">
        <f t="shared" si="2"/>
        <v>3.0706824289299566</v>
      </c>
      <c r="H26" s="28">
        <f t="shared" si="3"/>
        <v>2.4296607237808385</v>
      </c>
      <c r="I26" s="28">
        <f t="shared" si="4"/>
        <v>1.9855273205294364</v>
      </c>
      <c r="J26" s="28">
        <f t="shared" si="5"/>
        <v>1.9268099617856216</v>
      </c>
      <c r="K26" s="28">
        <f t="shared" si="6"/>
        <v>1.5314254088860102</v>
      </c>
      <c r="L26" s="28">
        <f t="shared" si="7"/>
        <v>1.2198270502222637</v>
      </c>
      <c r="M26" s="28">
        <f t="shared" si="8"/>
        <v>1.0605001874744853</v>
      </c>
      <c r="N26" s="28">
        <f t="shared" si="9"/>
        <v>0.77887702695407068</v>
      </c>
      <c r="O26" s="28">
        <f t="shared" si="10"/>
        <v>0.62431400238673918</v>
      </c>
      <c r="P26" s="28">
        <f t="shared" si="11"/>
        <v>0.50143492849617166</v>
      </c>
      <c r="Q26" s="28">
        <f t="shared" si="12"/>
        <v>0.4035408786577605</v>
      </c>
      <c r="R26" s="28">
        <f t="shared" si="13"/>
        <v>0.32539170838897064</v>
      </c>
      <c r="S26" s="28">
        <f t="shared" si="14"/>
        <v>0.26287929571116736</v>
      </c>
      <c r="T26" s="28">
        <f t="shared" si="15"/>
        <v>0.21277597736801496</v>
      </c>
      <c r="U26" s="28">
        <f t="shared" si="16"/>
        <v>0.17254042270425993</v>
      </c>
      <c r="V26" s="21"/>
      <c r="W26" s="21"/>
      <c r="X26" s="28">
        <f t="shared" si="17"/>
        <v>27.789270806146007</v>
      </c>
      <c r="Y26" s="28">
        <f t="shared" si="18"/>
        <v>21.937442701922144</v>
      </c>
      <c r="Z26" s="28">
        <f t="shared" si="19"/>
        <v>17.357881886739591</v>
      </c>
      <c r="AA26" s="28">
        <f t="shared" si="20"/>
        <v>14.18492235369126</v>
      </c>
      <c r="AB26" s="28">
        <f t="shared" si="21"/>
        <v>13.76543622223236</v>
      </c>
      <c r="AC26" s="28">
        <f t="shared" si="22"/>
        <v>10.940746214323314</v>
      </c>
      <c r="AD26" s="28">
        <f t="shared" si="23"/>
        <v>8.7146380779697417</v>
      </c>
      <c r="AE26" s="28">
        <f t="shared" si="24"/>
        <v>7.5763816794973069</v>
      </c>
      <c r="AF26" s="28">
        <f t="shared" si="25"/>
        <v>5.5644211168403261</v>
      </c>
      <c r="AG26" s="28">
        <f t="shared" si="26"/>
        <v>4.4601983345244145</v>
      </c>
      <c r="AH26" s="28">
        <f t="shared" si="27"/>
        <v>3.5823307252454768</v>
      </c>
      <c r="AI26" s="28">
        <f t="shared" si="28"/>
        <v>2.8829600938325721</v>
      </c>
      <c r="AJ26" s="28">
        <f t="shared" si="29"/>
        <v>2.3246500162998225</v>
      </c>
      <c r="AK26" s="28">
        <f t="shared" si="30"/>
        <v>1.878051417122603</v>
      </c>
      <c r="AL26" s="28">
        <f t="shared" si="31"/>
        <v>1.5201053576494035</v>
      </c>
      <c r="AM26" s="28">
        <f t="shared" si="32"/>
        <v>1.2326561682769406</v>
      </c>
      <c r="AN26" s="21"/>
      <c r="AO26" s="21"/>
      <c r="AP26" s="28">
        <f t="shared" si="33"/>
        <v>30.837466745726772</v>
      </c>
      <c r="AQ26" s="28">
        <f t="shared" si="34"/>
        <v>24.343753548840649</v>
      </c>
      <c r="AR26" s="28">
        <f t="shared" si="35"/>
        <v>19.261862219868028</v>
      </c>
      <c r="AS26" s="28">
        <f t="shared" si="36"/>
        <v>15.740861803251317</v>
      </c>
      <c r="AT26" s="28">
        <f t="shared" si="37"/>
        <v>15.275362376533851</v>
      </c>
      <c r="AU26" s="28">
        <f t="shared" si="38"/>
        <v>12.140833054281282</v>
      </c>
      <c r="AV26" s="28">
        <f t="shared" si="39"/>
        <v>9.6705438514421527</v>
      </c>
      <c r="AW26" s="28">
        <f t="shared" si="40"/>
        <v>8.4074324844378303</v>
      </c>
      <c r="AX26" s="28">
        <f t="shared" si="41"/>
        <v>6.174780631949262</v>
      </c>
      <c r="AY26" s="28">
        <f t="shared" si="42"/>
        <v>4.9494360172208367</v>
      </c>
      <c r="AZ26" s="28">
        <f t="shared" si="43"/>
        <v>3.9752753997244361</v>
      </c>
      <c r="BA26" s="28">
        <f t="shared" si="44"/>
        <v>3.1991910346620909</v>
      </c>
      <c r="BB26" s="28">
        <f t="shared" si="45"/>
        <v>2.5796401090612457</v>
      </c>
      <c r="BC26" s="28">
        <f t="shared" si="46"/>
        <v>2.0840542569931233</v>
      </c>
      <c r="BD26" s="28">
        <f t="shared" si="47"/>
        <v>1.6868452124388678</v>
      </c>
      <c r="BE26" s="28">
        <f t="shared" si="48"/>
        <v>1.3678658163908435</v>
      </c>
      <c r="BF26" s="21"/>
      <c r="BG26" s="21"/>
      <c r="BH26" s="28">
        <f t="shared" si="49"/>
        <v>24.574977170291568</v>
      </c>
      <c r="BI26" s="28">
        <f t="shared" si="50"/>
        <v>19.400010793197332</v>
      </c>
      <c r="BJ26" s="28">
        <f t="shared" si="51"/>
        <v>15.35015272861715</v>
      </c>
      <c r="BK26" s="28">
        <f t="shared" si="52"/>
        <v>12.544198998097659</v>
      </c>
      <c r="BL26" s="28">
        <f t="shared" si="53"/>
        <v>12.173233448991692</v>
      </c>
      <c r="BM26" s="28">
        <f t="shared" si="54"/>
        <v>9.675266052086732</v>
      </c>
      <c r="BN26" s="28">
        <f t="shared" si="55"/>
        <v>7.7066445286536593</v>
      </c>
      <c r="BO26" s="28">
        <f t="shared" si="56"/>
        <v>6.7000465073694224</v>
      </c>
      <c r="BP26" s="28">
        <f t="shared" si="57"/>
        <v>4.9208028114935658</v>
      </c>
      <c r="BQ26" s="28">
        <f t="shared" si="58"/>
        <v>3.944301849822855</v>
      </c>
      <c r="BR26" s="28">
        <f t="shared" si="59"/>
        <v>3.1679743021494193</v>
      </c>
      <c r="BS26" s="28">
        <f t="shared" si="60"/>
        <v>2.5494975734709766</v>
      </c>
      <c r="BT26" s="28">
        <f t="shared" si="61"/>
        <v>2.0557653879443039</v>
      </c>
      <c r="BU26" s="28">
        <f t="shared" si="62"/>
        <v>1.6608233811667439</v>
      </c>
      <c r="BV26" s="28">
        <f t="shared" si="63"/>
        <v>1.3442797661466539</v>
      </c>
      <c r="BW26" s="28">
        <f t="shared" si="64"/>
        <v>1.0900788799224361</v>
      </c>
      <c r="BX26" s="21"/>
      <c r="BY26" s="21"/>
      <c r="BZ26" s="28">
        <f t="shared" si="65"/>
        <v>17.420931235967611</v>
      </c>
      <c r="CA26" s="28">
        <f t="shared" si="66"/>
        <v>13.752454444347729</v>
      </c>
      <c r="CB26" s="28">
        <f t="shared" si="67"/>
        <v>10.881554570480493</v>
      </c>
      <c r="CC26" s="28">
        <f t="shared" si="68"/>
        <v>8.8924448084669532</v>
      </c>
      <c r="CD26" s="28">
        <f t="shared" si="69"/>
        <v>8.6294714076330123</v>
      </c>
      <c r="CE26" s="28">
        <f t="shared" si="70"/>
        <v>6.8586897727358096</v>
      </c>
      <c r="CF26" s="28">
        <f t="shared" si="71"/>
        <v>5.4631556100089984</v>
      </c>
      <c r="CG26" s="28">
        <f t="shared" si="72"/>
        <v>4.7495893352759868</v>
      </c>
      <c r="CH26" s="28">
        <f t="shared" si="73"/>
        <v>3.4883030332340459</v>
      </c>
      <c r="CI26" s="28">
        <f t="shared" si="74"/>
        <v>2.7960722332930885</v>
      </c>
      <c r="CJ26" s="28">
        <f t="shared" si="75"/>
        <v>2.2457421666204027</v>
      </c>
      <c r="CK26" s="28">
        <f t="shared" si="76"/>
        <v>1.807310810746003</v>
      </c>
      <c r="CL26" s="28">
        <f t="shared" si="77"/>
        <v>1.4573094905640189</v>
      </c>
      <c r="CM26" s="28">
        <f t="shared" si="78"/>
        <v>1.1773394423889834</v>
      </c>
      <c r="CN26" s="28">
        <f t="shared" si="79"/>
        <v>0.95294515252913392</v>
      </c>
      <c r="CO26" s="28">
        <f t="shared" si="80"/>
        <v>0.77274493796341748</v>
      </c>
      <c r="CP26" s="21"/>
      <c r="CQ26" s="21"/>
      <c r="CR26" s="28">
        <f t="shared" si="81"/>
        <v>0.80120800074430876</v>
      </c>
      <c r="CS26" s="28">
        <f t="shared" si="82"/>
        <v>0.63249067351427513</v>
      </c>
      <c r="CT26" s="28">
        <f t="shared" si="83"/>
        <v>0.50045479568879803</v>
      </c>
      <c r="CU26" s="28">
        <f t="shared" si="84"/>
        <v>0.40897342571510287</v>
      </c>
      <c r="CV26" s="28">
        <f t="shared" si="85"/>
        <v>0.39687898656732151</v>
      </c>
      <c r="CW26" s="28">
        <f t="shared" si="86"/>
        <v>0.31543876995470349</v>
      </c>
      <c r="CX26" s="28">
        <f t="shared" si="87"/>
        <v>0.25125660188665827</v>
      </c>
      <c r="CY26" s="28">
        <f t="shared" si="88"/>
        <v>0.21843889537984273</v>
      </c>
      <c r="CZ26" s="28">
        <f t="shared" si="89"/>
        <v>0.16043093571699774</v>
      </c>
      <c r="DA26" s="28">
        <f t="shared" si="90"/>
        <v>0.12859447142229652</v>
      </c>
      <c r="DB26" s="28">
        <f t="shared" si="91"/>
        <v>0.10328417965339533</v>
      </c>
      <c r="DC26" s="28">
        <f t="shared" si="92"/>
        <v>8.3120234032710294E-2</v>
      </c>
      <c r="DD26" s="28">
        <f t="shared" si="93"/>
        <v>6.7023284093437968E-2</v>
      </c>
      <c r="DE26" s="28">
        <f t="shared" si="94"/>
        <v>5.4147150233068653E-2</v>
      </c>
      <c r="DF26" s="28">
        <f t="shared" si="95"/>
        <v>4.3827007301452114E-2</v>
      </c>
      <c r="DG26" s="28">
        <f t="shared" si="96"/>
        <v>3.5539399039282542E-2</v>
      </c>
      <c r="DH26" s="21"/>
      <c r="DI26" s="21"/>
      <c r="DJ26" s="21"/>
      <c r="DK26" s="21"/>
    </row>
    <row r="27" spans="1:115">
      <c r="A27" s="25">
        <v>3322.6262999999999</v>
      </c>
      <c r="B27" s="25">
        <v>4.9390000000000027</v>
      </c>
      <c r="C27" s="25">
        <f t="shared" si="0"/>
        <v>1.4864747203138682E-3</v>
      </c>
      <c r="D27" s="43"/>
      <c r="E27" s="25">
        <v>25</v>
      </c>
      <c r="F27" s="25">
        <f t="shared" si="1"/>
        <v>3.8512763399462977</v>
      </c>
      <c r="G27" s="25">
        <f t="shared" si="2"/>
        <v>3.0104729695391734</v>
      </c>
      <c r="H27" s="25">
        <f t="shared" si="3"/>
        <v>2.3588939065833383</v>
      </c>
      <c r="I27" s="25">
        <f t="shared" si="4"/>
        <v>1.9115503230282436</v>
      </c>
      <c r="J27" s="25">
        <f t="shared" si="5"/>
        <v>1.8527018863323281</v>
      </c>
      <c r="K27" s="28">
        <f t="shared" si="6"/>
        <v>1.4585003894152477</v>
      </c>
      <c r="L27" s="28">
        <f t="shared" si="7"/>
        <v>1.1507802360587394</v>
      </c>
      <c r="M27" s="28">
        <f t="shared" si="8"/>
        <v>0.99465408692035773</v>
      </c>
      <c r="N27" s="28">
        <f t="shared" si="9"/>
        <v>0.72118243236488022</v>
      </c>
      <c r="O27" s="28">
        <f t="shared" si="10"/>
        <v>0.57276513980434784</v>
      </c>
      <c r="P27" s="28">
        <f t="shared" si="11"/>
        <v>0.4558499349965196</v>
      </c>
      <c r="Q27" s="28">
        <f t="shared" si="12"/>
        <v>0.36355034113311752</v>
      </c>
      <c r="R27" s="28">
        <f t="shared" si="13"/>
        <v>0.29052831106158089</v>
      </c>
      <c r="S27" s="28">
        <f t="shared" si="14"/>
        <v>0.23263654487713928</v>
      </c>
      <c r="T27" s="28">
        <f t="shared" si="15"/>
        <v>0.18664559418246926</v>
      </c>
      <c r="U27" s="28">
        <f t="shared" si="16"/>
        <v>0.15003515017761734</v>
      </c>
      <c r="V27" s="21"/>
      <c r="W27" s="43"/>
      <c r="X27" s="25">
        <f t="shared" si="17"/>
        <v>27.514129511035645</v>
      </c>
      <c r="Y27" s="25">
        <f t="shared" si="18"/>
        <v>21.507296766590336</v>
      </c>
      <c r="Z27" s="25">
        <f t="shared" si="19"/>
        <v>16.852312511397663</v>
      </c>
      <c r="AA27" s="25">
        <f t="shared" si="20"/>
        <v>13.656418940686686</v>
      </c>
      <c r="AB27" s="25">
        <f t="shared" si="21"/>
        <v>13.235996367531113</v>
      </c>
      <c r="AC27" s="28">
        <f t="shared" si="22"/>
        <v>10.419758299355538</v>
      </c>
      <c r="AD27" s="28">
        <f t="shared" si="23"/>
        <v>8.2213566773299451</v>
      </c>
      <c r="AE27" s="28">
        <f t="shared" si="24"/>
        <v>7.1059666849533931</v>
      </c>
      <c r="AF27" s="28">
        <f t="shared" si="25"/>
        <v>5.1522417748521532</v>
      </c>
      <c r="AG27" s="28">
        <f t="shared" si="26"/>
        <v>4.0919250775453335</v>
      </c>
      <c r="AH27" s="28">
        <f t="shared" si="27"/>
        <v>3.2566642956777057</v>
      </c>
      <c r="AI27" s="28">
        <f t="shared" si="28"/>
        <v>2.5972613457951095</v>
      </c>
      <c r="AJ27" s="28">
        <f t="shared" si="29"/>
        <v>2.0755803716962697</v>
      </c>
      <c r="AK27" s="28">
        <f t="shared" si="30"/>
        <v>1.661992404533277</v>
      </c>
      <c r="AL27" s="28">
        <f t="shared" si="31"/>
        <v>1.3334257523240383</v>
      </c>
      <c r="AM27" s="28">
        <f t="shared" si="32"/>
        <v>1.0718749289364702</v>
      </c>
      <c r="AN27" s="43"/>
      <c r="AO27" s="43"/>
      <c r="AP27" s="25">
        <f t="shared" si="33"/>
        <v>30.532145292798781</v>
      </c>
      <c r="AQ27" s="25">
        <f t="shared" si="34"/>
        <v>23.866425047882988</v>
      </c>
      <c r="AR27" s="25">
        <f t="shared" si="35"/>
        <v>18.70083710666799</v>
      </c>
      <c r="AS27" s="25">
        <f t="shared" si="36"/>
        <v>15.154387025369518</v>
      </c>
      <c r="AT27" s="25">
        <f t="shared" si="37"/>
        <v>14.687848438974854</v>
      </c>
      <c r="AU27" s="28">
        <f t="shared" si="38"/>
        <v>11.562698146934554</v>
      </c>
      <c r="AV27" s="28">
        <f t="shared" si="39"/>
        <v>9.1231545768322206</v>
      </c>
      <c r="AW27" s="28">
        <f t="shared" si="40"/>
        <v>7.885417824458667</v>
      </c>
      <c r="AX27" s="28">
        <f t="shared" si="41"/>
        <v>5.717389474027093</v>
      </c>
      <c r="AY27" s="28">
        <f t="shared" si="42"/>
        <v>4.5407669882759967</v>
      </c>
      <c r="AZ27" s="28">
        <f t="shared" si="43"/>
        <v>3.6138867270222139</v>
      </c>
      <c r="BA27" s="28">
        <f t="shared" si="44"/>
        <v>2.8821540852811625</v>
      </c>
      <c r="BB27" s="28">
        <f t="shared" si="45"/>
        <v>2.3032500973761119</v>
      </c>
      <c r="BC27" s="28">
        <f t="shared" si="46"/>
        <v>1.8442958026487819</v>
      </c>
      <c r="BD27" s="28">
        <f t="shared" si="47"/>
        <v>1.479688782841112</v>
      </c>
      <c r="BE27" s="28">
        <f t="shared" si="48"/>
        <v>1.1894485359920379</v>
      </c>
      <c r="BF27" s="21"/>
      <c r="BG27" s="21"/>
      <c r="BH27" s="28">
        <f t="shared" si="49"/>
        <v>24.331660564645112</v>
      </c>
      <c r="BI27" s="28">
        <f t="shared" si="50"/>
        <v>19.019618424703268</v>
      </c>
      <c r="BJ27" s="28">
        <f t="shared" si="51"/>
        <v>14.903060901570049</v>
      </c>
      <c r="BK27" s="28">
        <f t="shared" si="52"/>
        <v>12.076825838160836</v>
      </c>
      <c r="BL27" s="28">
        <f t="shared" si="53"/>
        <v>11.705032162492008</v>
      </c>
      <c r="BM27" s="28">
        <f t="shared" si="54"/>
        <v>9.2145390972254582</v>
      </c>
      <c r="BN27" s="28">
        <f t="shared" si="55"/>
        <v>7.2704193666543961</v>
      </c>
      <c r="BO27" s="28">
        <f t="shared" si="56"/>
        <v>6.2840428694142032</v>
      </c>
      <c r="BP27" s="28">
        <f t="shared" si="57"/>
        <v>4.5562988995310789</v>
      </c>
      <c r="BQ27" s="28">
        <f t="shared" si="58"/>
        <v>3.6186255502961968</v>
      </c>
      <c r="BR27" s="28">
        <f t="shared" si="59"/>
        <v>2.8799766383176535</v>
      </c>
      <c r="BS27" s="28">
        <f t="shared" si="60"/>
        <v>2.2968446607846631</v>
      </c>
      <c r="BT27" s="28">
        <f t="shared" si="61"/>
        <v>1.8355048106645566</v>
      </c>
      <c r="BU27" s="28">
        <f t="shared" si="62"/>
        <v>1.4697552045723399</v>
      </c>
      <c r="BV27" s="28">
        <f t="shared" si="63"/>
        <v>1.1791927773216262</v>
      </c>
      <c r="BW27" s="28">
        <f t="shared" si="64"/>
        <v>0.94789467819342288</v>
      </c>
      <c r="BX27" s="21"/>
      <c r="BY27" s="43"/>
      <c r="BZ27" s="25">
        <f t="shared" si="65"/>
        <v>17.248446768284762</v>
      </c>
      <c r="CA27" s="25">
        <f t="shared" si="66"/>
        <v>13.482798474850714</v>
      </c>
      <c r="CB27" s="25">
        <f t="shared" si="67"/>
        <v>10.564616087845138</v>
      </c>
      <c r="CC27" s="25">
        <f t="shared" si="68"/>
        <v>8.5611291118387918</v>
      </c>
      <c r="CD27" s="25">
        <f t="shared" si="69"/>
        <v>8.2975686611855863</v>
      </c>
      <c r="CE27" s="25">
        <f t="shared" si="70"/>
        <v>6.532085497843628</v>
      </c>
      <c r="CF27" s="25">
        <f t="shared" si="71"/>
        <v>5.1539203868009418</v>
      </c>
      <c r="CG27" s="25">
        <f t="shared" si="72"/>
        <v>4.4546889282273376</v>
      </c>
      <c r="CH27" s="25">
        <f t="shared" si="73"/>
        <v>3.2299102159574495</v>
      </c>
      <c r="CI27" s="25">
        <f t="shared" si="74"/>
        <v>2.5652038837551268</v>
      </c>
      <c r="CJ27" s="25">
        <f t="shared" si="75"/>
        <v>2.0415837878367293</v>
      </c>
      <c r="CK27" s="25">
        <f t="shared" si="76"/>
        <v>1.6282079376090115</v>
      </c>
      <c r="CL27" s="25">
        <f t="shared" si="77"/>
        <v>1.3011691880035881</v>
      </c>
      <c r="CM27" s="25">
        <f t="shared" si="78"/>
        <v>1.041893311848658</v>
      </c>
      <c r="CN27" s="25">
        <f t="shared" si="79"/>
        <v>0.83591680046415251</v>
      </c>
      <c r="CO27" s="25">
        <f t="shared" si="80"/>
        <v>0.67195211996818915</v>
      </c>
      <c r="CP27" s="43"/>
      <c r="CQ27" s="43"/>
      <c r="CR27" s="25">
        <f t="shared" si="81"/>
        <v>0.79327524826169182</v>
      </c>
      <c r="CS27" s="25">
        <f t="shared" si="82"/>
        <v>0.62008889560223046</v>
      </c>
      <c r="CT27" s="25">
        <f t="shared" si="83"/>
        <v>0.48587844241630879</v>
      </c>
      <c r="CU27" s="25">
        <f t="shared" si="84"/>
        <v>0.39373584838269265</v>
      </c>
      <c r="CV27" s="25">
        <f t="shared" si="85"/>
        <v>0.38161441016088599</v>
      </c>
      <c r="CW27" s="25">
        <f t="shared" si="86"/>
        <v>0.30041787614733662</v>
      </c>
      <c r="CX27" s="25">
        <f t="shared" si="87"/>
        <v>0.2370345300817531</v>
      </c>
      <c r="CY27" s="25">
        <f t="shared" si="88"/>
        <v>0.20487609771135132</v>
      </c>
      <c r="CZ27" s="25">
        <f t="shared" si="89"/>
        <v>0.1485471627009238</v>
      </c>
      <c r="DA27" s="25">
        <f t="shared" si="90"/>
        <v>0.11797657928651056</v>
      </c>
      <c r="DB27" s="25">
        <f t="shared" si="91"/>
        <v>9.389470877581392E-2</v>
      </c>
      <c r="DC27" s="25">
        <f t="shared" si="92"/>
        <v>7.4883093723162417E-2</v>
      </c>
      <c r="DD27" s="25">
        <f t="shared" si="93"/>
        <v>5.9842217940569604E-2</v>
      </c>
      <c r="DE27" s="25">
        <f t="shared" si="94"/>
        <v>4.7917832064662533E-2</v>
      </c>
      <c r="DF27" s="25">
        <f t="shared" si="95"/>
        <v>3.8444743246887819E-2</v>
      </c>
      <c r="DG27" s="25">
        <f t="shared" si="96"/>
        <v>3.0903825251550041E-2</v>
      </c>
      <c r="DH27" s="21"/>
      <c r="DI27" s="21"/>
      <c r="DJ27" s="21"/>
      <c r="DK27" s="21"/>
    </row>
    <row r="28" spans="1:115">
      <c r="A28" s="25">
        <v>2770.9491600000001</v>
      </c>
      <c r="B28" s="25">
        <v>41.808</v>
      </c>
      <c r="C28" s="25">
        <f t="shared" si="0"/>
        <v>1.5087970794816025E-2</v>
      </c>
      <c r="D28" s="43"/>
      <c r="E28" s="25">
        <v>26</v>
      </c>
      <c r="F28" s="25">
        <f t="shared" si="1"/>
        <v>3.8131448910359387</v>
      </c>
      <c r="G28" s="25">
        <f t="shared" si="2"/>
        <v>2.9514440877835026</v>
      </c>
      <c r="H28" s="25">
        <f t="shared" si="3"/>
        <v>2.290188258818775</v>
      </c>
      <c r="I28" s="25">
        <f t="shared" si="4"/>
        <v>1.840329568718825</v>
      </c>
      <c r="J28" s="25">
        <f t="shared" si="5"/>
        <v>1.7814441214733927</v>
      </c>
      <c r="K28" s="28">
        <f t="shared" si="6"/>
        <v>1.3890479899192836</v>
      </c>
      <c r="L28" s="28">
        <f t="shared" si="7"/>
        <v>1.085641732130886</v>
      </c>
      <c r="M28" s="28">
        <f t="shared" si="8"/>
        <v>0.93289634864036541</v>
      </c>
      <c r="N28" s="28">
        <f t="shared" si="9"/>
        <v>0.66776151144896323</v>
      </c>
      <c r="O28" s="28">
        <f t="shared" si="10"/>
        <v>0.52547260532508966</v>
      </c>
      <c r="P28" s="28">
        <f t="shared" si="11"/>
        <v>0.41440903181501781</v>
      </c>
      <c r="Q28" s="28">
        <f t="shared" si="12"/>
        <v>0.32752282984965542</v>
      </c>
      <c r="R28" s="28">
        <f t="shared" si="13"/>
        <v>0.25940027773355434</v>
      </c>
      <c r="S28" s="28">
        <f t="shared" si="14"/>
        <v>0.20587304856384009</v>
      </c>
      <c r="T28" s="28">
        <f t="shared" si="15"/>
        <v>0.16372420542321861</v>
      </c>
      <c r="U28" s="28">
        <f t="shared" si="16"/>
        <v>0.13046534798053683</v>
      </c>
      <c r="V28" s="21"/>
      <c r="W28" s="43"/>
      <c r="X28" s="25">
        <f t="shared" si="17"/>
        <v>27.241712387164007</v>
      </c>
      <c r="Y28" s="25">
        <f t="shared" si="18"/>
        <v>21.085585065284643</v>
      </c>
      <c r="Z28" s="25">
        <f t="shared" si="19"/>
        <v>16.36146845766763</v>
      </c>
      <c r="AA28" s="25">
        <f t="shared" si="20"/>
        <v>13.147606566560784</v>
      </c>
      <c r="AB28" s="25">
        <f t="shared" si="21"/>
        <v>12.726919584164532</v>
      </c>
      <c r="AC28" s="28">
        <f t="shared" si="22"/>
        <v>9.9235793327195587</v>
      </c>
      <c r="AD28" s="28">
        <f t="shared" si="23"/>
        <v>7.7559968654056082</v>
      </c>
      <c r="AE28" s="28">
        <f t="shared" si="24"/>
        <v>6.6647595994685727</v>
      </c>
      <c r="AF28" s="28">
        <f t="shared" si="25"/>
        <v>4.7705942359742162</v>
      </c>
      <c r="AG28" s="28">
        <f t="shared" si="26"/>
        <v>3.7540597041700305</v>
      </c>
      <c r="AH28" s="28">
        <f t="shared" si="27"/>
        <v>2.9606039051615505</v>
      </c>
      <c r="AI28" s="28">
        <f t="shared" si="28"/>
        <v>2.3398750863019004</v>
      </c>
      <c r="AJ28" s="28">
        <f t="shared" si="29"/>
        <v>1.8531967604430981</v>
      </c>
      <c r="AK28" s="28">
        <f t="shared" si="30"/>
        <v>1.4707897385250241</v>
      </c>
      <c r="AL28" s="28">
        <f t="shared" si="31"/>
        <v>1.1696717125649456</v>
      </c>
      <c r="AM28" s="28">
        <f t="shared" si="32"/>
        <v>0.93206515559693048</v>
      </c>
      <c r="AN28" s="43"/>
      <c r="AO28" s="43"/>
      <c r="AP28" s="25">
        <f t="shared" si="33"/>
        <v>30.229846824553249</v>
      </c>
      <c r="AQ28" s="25">
        <f t="shared" si="34"/>
        <v>23.398455929297043</v>
      </c>
      <c r="AR28" s="25">
        <f t="shared" si="35"/>
        <v>18.156152530745619</v>
      </c>
      <c r="AS28" s="25">
        <f t="shared" si="36"/>
        <v>14.589763189919628</v>
      </c>
      <c r="AT28" s="25">
        <f t="shared" si="37"/>
        <v>14.122931191321976</v>
      </c>
      <c r="AU28" s="28">
        <f t="shared" si="38"/>
        <v>11.012093473271003</v>
      </c>
      <c r="AV28" s="28">
        <f t="shared" si="39"/>
        <v>8.606749600785113</v>
      </c>
      <c r="AW28" s="28">
        <f t="shared" si="40"/>
        <v>7.3958148794397536</v>
      </c>
      <c r="AX28" s="28">
        <f t="shared" si="41"/>
        <v>5.293879142617679</v>
      </c>
      <c r="AY28" s="28">
        <f t="shared" si="42"/>
        <v>4.1658412736477031</v>
      </c>
      <c r="AZ28" s="28">
        <f t="shared" si="43"/>
        <v>3.2853515700201941</v>
      </c>
      <c r="BA28" s="28">
        <f t="shared" si="44"/>
        <v>2.5965352119650111</v>
      </c>
      <c r="BB28" s="28">
        <f t="shared" si="45"/>
        <v>2.0564733012286713</v>
      </c>
      <c r="BC28" s="28">
        <f t="shared" si="46"/>
        <v>1.6321201793352056</v>
      </c>
      <c r="BD28" s="28">
        <f t="shared" si="47"/>
        <v>1.2979726165272911</v>
      </c>
      <c r="BE28" s="28">
        <f t="shared" si="48"/>
        <v>1.0343030747756852</v>
      </c>
      <c r="BF28" s="21"/>
      <c r="BG28" s="21"/>
      <c r="BH28" s="28">
        <f t="shared" si="49"/>
        <v>24.090753034302093</v>
      </c>
      <c r="BI28" s="28">
        <f t="shared" si="50"/>
        <v>18.646684730101242</v>
      </c>
      <c r="BJ28" s="28">
        <f t="shared" si="51"/>
        <v>14.468991166572861</v>
      </c>
      <c r="BK28" s="28">
        <f t="shared" si="52"/>
        <v>11.626866119342289</v>
      </c>
      <c r="BL28" s="28">
        <f t="shared" si="53"/>
        <v>11.254838617780779</v>
      </c>
      <c r="BM28" s="28">
        <f t="shared" si="54"/>
        <v>8.7757515211671038</v>
      </c>
      <c r="BN28" s="28">
        <f t="shared" si="55"/>
        <v>6.8588861949569768</v>
      </c>
      <c r="BO28" s="28">
        <f t="shared" si="56"/>
        <v>5.8938687576572892</v>
      </c>
      <c r="BP28" s="28">
        <f t="shared" si="57"/>
        <v>4.2187952773435917</v>
      </c>
      <c r="BQ28" s="28">
        <f t="shared" si="58"/>
        <v>3.3198399544001802</v>
      </c>
      <c r="BR28" s="28">
        <f t="shared" si="59"/>
        <v>2.6181605802887757</v>
      </c>
      <c r="BS28" s="28">
        <f t="shared" si="60"/>
        <v>2.0692294241303273</v>
      </c>
      <c r="BT28" s="28">
        <f t="shared" si="61"/>
        <v>1.6388435809504971</v>
      </c>
      <c r="BU28" s="28">
        <f t="shared" si="62"/>
        <v>1.3006683226303895</v>
      </c>
      <c r="BV28" s="28">
        <f t="shared" si="63"/>
        <v>1.0343796292294964</v>
      </c>
      <c r="BW28" s="28">
        <f t="shared" si="64"/>
        <v>0.82425624190732427</v>
      </c>
      <c r="BX28" s="21"/>
      <c r="BY28" s="43"/>
      <c r="BZ28" s="25">
        <f t="shared" si="65"/>
        <v>17.077670067608675</v>
      </c>
      <c r="CA28" s="25">
        <f t="shared" si="66"/>
        <v>13.21842987730462</v>
      </c>
      <c r="CB28" s="25">
        <f t="shared" si="67"/>
        <v>10.256908823150619</v>
      </c>
      <c r="CC28" s="25">
        <f t="shared" si="68"/>
        <v>8.2421576122449132</v>
      </c>
      <c r="CD28" s="25">
        <f t="shared" si="69"/>
        <v>7.978431404986142</v>
      </c>
      <c r="CE28" s="25">
        <f t="shared" si="70"/>
        <v>6.2210338074701221</v>
      </c>
      <c r="CF28" s="25">
        <f t="shared" si="71"/>
        <v>4.8621890441518314</v>
      </c>
      <c r="CG28" s="25">
        <f t="shared" si="72"/>
        <v>4.1780987884330676</v>
      </c>
      <c r="CH28" s="25">
        <f t="shared" si="73"/>
        <v>2.9906576073680089</v>
      </c>
      <c r="CI28" s="25">
        <f t="shared" si="74"/>
        <v>2.3533980584909417</v>
      </c>
      <c r="CJ28" s="25">
        <f t="shared" si="75"/>
        <v>1.8559852616697539</v>
      </c>
      <c r="CK28" s="25">
        <f t="shared" si="76"/>
        <v>1.4668539978459563</v>
      </c>
      <c r="CL28" s="25">
        <f t="shared" si="77"/>
        <v>1.1617582035746323</v>
      </c>
      <c r="CM28" s="25">
        <f t="shared" si="78"/>
        <v>0.9220294795120868</v>
      </c>
      <c r="CN28" s="25">
        <f t="shared" si="79"/>
        <v>0.73326035128434419</v>
      </c>
      <c r="CO28" s="25">
        <f t="shared" si="80"/>
        <v>0.58430619127668615</v>
      </c>
      <c r="CP28" s="43"/>
      <c r="CQ28" s="43"/>
      <c r="CR28" s="25">
        <f t="shared" si="81"/>
        <v>0.78542103788286322</v>
      </c>
      <c r="CS28" s="25">
        <f t="shared" si="82"/>
        <v>0.60793028980610819</v>
      </c>
      <c r="CT28" s="25">
        <f t="shared" si="83"/>
        <v>0.47172664312262985</v>
      </c>
      <c r="CU28" s="25">
        <f t="shared" si="84"/>
        <v>0.37906599439943456</v>
      </c>
      <c r="CV28" s="25">
        <f t="shared" si="85"/>
        <v>0.36693693284700579</v>
      </c>
      <c r="CW28" s="25">
        <f t="shared" si="86"/>
        <v>0.28611226299746345</v>
      </c>
      <c r="CX28" s="25">
        <f t="shared" si="87"/>
        <v>0.22361748120920102</v>
      </c>
      <c r="CY28" s="25">
        <f t="shared" si="88"/>
        <v>0.19215540959609012</v>
      </c>
      <c r="CZ28" s="25">
        <f t="shared" si="89"/>
        <v>0.13754366916752206</v>
      </c>
      <c r="DA28" s="25">
        <f t="shared" si="90"/>
        <v>0.10823539384083536</v>
      </c>
      <c r="DB28" s="25">
        <f t="shared" si="91"/>
        <v>8.5358826159830828E-2</v>
      </c>
      <c r="DC28" s="25">
        <f t="shared" si="92"/>
        <v>6.7462246597443612E-2</v>
      </c>
      <c r="DD28" s="25">
        <f t="shared" si="93"/>
        <v>5.3430551732651432E-2</v>
      </c>
      <c r="DE28" s="25">
        <f t="shared" si="94"/>
        <v>4.2405161119170386E-2</v>
      </c>
      <c r="DF28" s="25">
        <f t="shared" si="95"/>
        <v>3.372345898849808E-2</v>
      </c>
      <c r="DG28" s="25">
        <f t="shared" si="96"/>
        <v>2.687289152308699E-2</v>
      </c>
      <c r="DH28" s="21"/>
      <c r="DI28" s="21"/>
      <c r="DJ28" s="21"/>
      <c r="DK28" s="21"/>
    </row>
    <row r="29" spans="1:115">
      <c r="A29" s="43"/>
      <c r="B29" s="43"/>
      <c r="C29" s="43"/>
      <c r="D29" s="43"/>
      <c r="E29" s="25">
        <v>27</v>
      </c>
      <c r="F29" s="25">
        <f t="shared" si="1"/>
        <v>3.7753909812237025</v>
      </c>
      <c r="G29" s="25">
        <f t="shared" si="2"/>
        <v>2.893572635081866</v>
      </c>
      <c r="H29" s="25">
        <f t="shared" si="3"/>
        <v>2.2234837464259951</v>
      </c>
      <c r="I29" s="25">
        <f t="shared" si="4"/>
        <v>1.7717623651861221</v>
      </c>
      <c r="J29" s="25">
        <f t="shared" si="5"/>
        <v>1.7129270398782621</v>
      </c>
      <c r="K29" s="28">
        <f t="shared" si="6"/>
        <v>1.3229028475421747</v>
      </c>
      <c r="L29" s="28">
        <f t="shared" si="7"/>
        <v>1.0241903133310244</v>
      </c>
      <c r="M29" s="28">
        <f t="shared" si="8"/>
        <v>0.87497312759366463</v>
      </c>
      <c r="N29" s="28">
        <f t="shared" si="9"/>
        <v>0.61829769578607696</v>
      </c>
      <c r="O29" s="28">
        <f t="shared" si="10"/>
        <v>0.48208495901384374</v>
      </c>
      <c r="P29" s="28">
        <f t="shared" si="11"/>
        <v>0.37673548346819796</v>
      </c>
      <c r="Q29" s="28">
        <f t="shared" si="12"/>
        <v>0.29506561247716701</v>
      </c>
      <c r="R29" s="28">
        <f t="shared" si="13"/>
        <v>0.23160739083353063</v>
      </c>
      <c r="S29" s="28">
        <f t="shared" si="14"/>
        <v>0.18218853855207093</v>
      </c>
      <c r="T29" s="28">
        <f t="shared" si="15"/>
        <v>0.14361772405545492</v>
      </c>
      <c r="U29" s="28">
        <f t="shared" si="16"/>
        <v>0.11344812867872768</v>
      </c>
      <c r="V29" s="21"/>
      <c r="W29" s="43"/>
      <c r="X29" s="25">
        <f t="shared" si="17"/>
        <v>26.97199246253863</v>
      </c>
      <c r="Y29" s="25">
        <f t="shared" si="18"/>
        <v>20.6721422208673</v>
      </c>
      <c r="Z29" s="25">
        <f t="shared" si="19"/>
        <v>15.884920832687023</v>
      </c>
      <c r="AA29" s="25">
        <f t="shared" si="20"/>
        <v>12.65775158039933</v>
      </c>
      <c r="AB29" s="25">
        <f t="shared" si="21"/>
        <v>12.237422677081282</v>
      </c>
      <c r="AC29" s="28">
        <f t="shared" si="22"/>
        <v>9.4510279359233884</v>
      </c>
      <c r="AD29" s="28">
        <f t="shared" si="23"/>
        <v>7.3169781749109495</v>
      </c>
      <c r="AE29" s="28">
        <f t="shared" si="24"/>
        <v>6.2509469137765628</v>
      </c>
      <c r="AF29" s="28">
        <f t="shared" si="25"/>
        <v>4.4172168851613112</v>
      </c>
      <c r="AG29" s="28">
        <f t="shared" si="26"/>
        <v>3.4440914717156246</v>
      </c>
      <c r="AH29" s="28">
        <f t="shared" si="27"/>
        <v>2.6914580956014089</v>
      </c>
      <c r="AI29" s="28">
        <f t="shared" si="28"/>
        <v>2.1079955732449553</v>
      </c>
      <c r="AJ29" s="28">
        <f t="shared" si="29"/>
        <v>1.6546399646813372</v>
      </c>
      <c r="AK29" s="28">
        <f t="shared" si="30"/>
        <v>1.3015838394026766</v>
      </c>
      <c r="AL29" s="28">
        <f t="shared" si="31"/>
        <v>1.0260278180394258</v>
      </c>
      <c r="AM29" s="28">
        <f t="shared" si="32"/>
        <v>0.81049143964950487</v>
      </c>
      <c r="AN29" s="43"/>
      <c r="AO29" s="43"/>
      <c r="AP29" s="25">
        <f t="shared" si="33"/>
        <v>29.930541410448772</v>
      </c>
      <c r="AQ29" s="25">
        <f t="shared" si="34"/>
        <v>22.93966267578142</v>
      </c>
      <c r="AR29" s="25">
        <f t="shared" si="35"/>
        <v>17.62733255412196</v>
      </c>
      <c r="AS29" s="25">
        <f t="shared" si="36"/>
        <v>14.046176172060871</v>
      </c>
      <c r="AT29" s="25">
        <f t="shared" si="37"/>
        <v>13.579741530117284</v>
      </c>
      <c r="AU29" s="28">
        <f t="shared" si="38"/>
        <v>10.487708069781908</v>
      </c>
      <c r="AV29" s="28">
        <f t="shared" si="39"/>
        <v>8.1195750950802932</v>
      </c>
      <c r="AW29" s="28">
        <f t="shared" si="40"/>
        <v>6.9366112168821541</v>
      </c>
      <c r="AX29" s="28">
        <f t="shared" si="41"/>
        <v>4.9017399468682212</v>
      </c>
      <c r="AY29" s="28">
        <f t="shared" si="42"/>
        <v>3.8218727281171589</v>
      </c>
      <c r="AZ29" s="28">
        <f t="shared" si="43"/>
        <v>2.9866832454729035</v>
      </c>
      <c r="BA29" s="28">
        <f t="shared" si="44"/>
        <v>2.3392209116801901</v>
      </c>
      <c r="BB29" s="28">
        <f t="shared" si="45"/>
        <v>1.8361368760970278</v>
      </c>
      <c r="BC29" s="28">
        <f t="shared" si="46"/>
        <v>1.444354141004607</v>
      </c>
      <c r="BD29" s="28">
        <f t="shared" si="47"/>
        <v>1.1385724706379745</v>
      </c>
      <c r="BE29" s="28">
        <f t="shared" si="48"/>
        <v>0.89939397806581323</v>
      </c>
      <c r="BF29" s="21"/>
      <c r="BG29" s="21"/>
      <c r="BH29" s="28">
        <f t="shared" si="49"/>
        <v>23.852230727031785</v>
      </c>
      <c r="BI29" s="28">
        <f t="shared" si="50"/>
        <v>18.281063460883573</v>
      </c>
      <c r="BJ29" s="28">
        <f t="shared" si="51"/>
        <v>14.047564239391129</v>
      </c>
      <c r="BK29" s="28">
        <f t="shared" si="52"/>
        <v>11.193671049718194</v>
      </c>
      <c r="BL29" s="28">
        <f t="shared" si="53"/>
        <v>10.821960209404594</v>
      </c>
      <c r="BM29" s="28">
        <f t="shared" si="54"/>
        <v>8.3578585915877159</v>
      </c>
      <c r="BN29" s="28">
        <f t="shared" si="55"/>
        <v>6.4706473537329963</v>
      </c>
      <c r="BO29" s="28">
        <f t="shared" si="56"/>
        <v>5.5279204254898593</v>
      </c>
      <c r="BP29" s="28">
        <f t="shared" si="57"/>
        <v>3.9062919234662883</v>
      </c>
      <c r="BQ29" s="28">
        <f t="shared" si="58"/>
        <v>3.0457247288075049</v>
      </c>
      <c r="BR29" s="28">
        <f t="shared" si="59"/>
        <v>2.3801459820807049</v>
      </c>
      <c r="BS29" s="28">
        <f t="shared" si="60"/>
        <v>1.8641706523696642</v>
      </c>
      <c r="BT29" s="28">
        <f t="shared" si="61"/>
        <v>1.4632531972772291</v>
      </c>
      <c r="BU29" s="28">
        <f t="shared" si="62"/>
        <v>1.1510339138322032</v>
      </c>
      <c r="BV29" s="28">
        <f t="shared" si="63"/>
        <v>0.90735055195569869</v>
      </c>
      <c r="BW29" s="28">
        <f t="shared" si="64"/>
        <v>0.71674455818028204</v>
      </c>
      <c r="BX29" s="21"/>
      <c r="BY29" s="43"/>
      <c r="BZ29" s="25">
        <f t="shared" si="65"/>
        <v>16.908584225355131</v>
      </c>
      <c r="CA29" s="25">
        <f t="shared" si="66"/>
        <v>12.959244977749631</v>
      </c>
      <c r="CB29" s="25">
        <f t="shared" si="67"/>
        <v>9.9581639059714764</v>
      </c>
      <c r="CC29" s="25">
        <f t="shared" si="68"/>
        <v>7.9350703882207698</v>
      </c>
      <c r="CD29" s="25">
        <f t="shared" si="69"/>
        <v>7.6715686586405205</v>
      </c>
      <c r="CE29" s="25">
        <f t="shared" si="70"/>
        <v>5.9247941023524966</v>
      </c>
      <c r="CF29" s="25">
        <f t="shared" si="71"/>
        <v>4.586970796369652</v>
      </c>
      <c r="CG29" s="25">
        <f t="shared" si="72"/>
        <v>3.9186820375474274</v>
      </c>
      <c r="CH29" s="25">
        <f t="shared" si="73"/>
        <v>2.7691274142296378</v>
      </c>
      <c r="CI29" s="25">
        <f t="shared" si="74"/>
        <v>2.1590807876063689</v>
      </c>
      <c r="CJ29" s="25">
        <f t="shared" si="75"/>
        <v>1.687259328790685</v>
      </c>
      <c r="CK29" s="25">
        <f t="shared" si="76"/>
        <v>1.3214900881495102</v>
      </c>
      <c r="CL29" s="25">
        <f t="shared" si="77"/>
        <v>1.0372841103344927</v>
      </c>
      <c r="CM29" s="25">
        <f t="shared" si="78"/>
        <v>0.81595529160361679</v>
      </c>
      <c r="CN29" s="25">
        <f t="shared" si="79"/>
        <v>0.64321083445995098</v>
      </c>
      <c r="CO29" s="25">
        <f t="shared" si="80"/>
        <v>0.5080923402405968</v>
      </c>
      <c r="CP29" s="43"/>
      <c r="CQ29" s="43"/>
      <c r="CR29" s="25">
        <f t="shared" si="81"/>
        <v>0.7776445919632311</v>
      </c>
      <c r="CS29" s="25">
        <f t="shared" si="82"/>
        <v>0.59601008804520428</v>
      </c>
      <c r="CT29" s="25">
        <f t="shared" si="83"/>
        <v>0.4579870321578931</v>
      </c>
      <c r="CU29" s="25">
        <f t="shared" si="84"/>
        <v>0.3649427114657115</v>
      </c>
      <c r="CV29" s="25">
        <f t="shared" si="85"/>
        <v>0.35282397389135173</v>
      </c>
      <c r="CW29" s="25">
        <f t="shared" si="86"/>
        <v>0.27248786952139376</v>
      </c>
      <c r="CX29" s="25">
        <f t="shared" si="87"/>
        <v>0.21095988793320847</v>
      </c>
      <c r="CY29" s="25">
        <f t="shared" si="88"/>
        <v>0.18022454473465585</v>
      </c>
      <c r="CZ29" s="25">
        <f t="shared" si="89"/>
        <v>0.12735524922918709</v>
      </c>
      <c r="DA29" s="25">
        <f t="shared" si="90"/>
        <v>9.9298526459481992E-2</v>
      </c>
      <c r="DB29" s="25">
        <f t="shared" si="91"/>
        <v>7.7598932872573467E-2</v>
      </c>
      <c r="DC29" s="25">
        <f t="shared" si="92"/>
        <v>6.077679873643569E-2</v>
      </c>
      <c r="DD29" s="25">
        <f t="shared" si="93"/>
        <v>4.770584976129591E-2</v>
      </c>
      <c r="DE29" s="25">
        <f t="shared" si="94"/>
        <v>3.7526691255903008E-2</v>
      </c>
      <c r="DF29" s="25">
        <f t="shared" si="95"/>
        <v>2.9581981568857964E-2</v>
      </c>
      <c r="DG29" s="25">
        <f t="shared" si="96"/>
        <v>2.3367731759206083E-2</v>
      </c>
      <c r="DH29" s="21"/>
      <c r="DI29" s="21"/>
      <c r="DJ29" s="21"/>
      <c r="DK29" s="21"/>
    </row>
    <row r="30" spans="1:115">
      <c r="A30" s="43"/>
      <c r="B30" s="43"/>
      <c r="C30" s="43"/>
      <c r="D30" s="43"/>
      <c r="E30" s="25">
        <v>28</v>
      </c>
      <c r="F30" s="25">
        <f t="shared" si="1"/>
        <v>3.7380108724987151</v>
      </c>
      <c r="G30" s="25">
        <f t="shared" si="2"/>
        <v>2.836835916746927</v>
      </c>
      <c r="H30" s="25">
        <f t="shared" si="3"/>
        <v>2.1587220839087333</v>
      </c>
      <c r="I30" s="25">
        <f t="shared" si="4"/>
        <v>1.7057498461404852</v>
      </c>
      <c r="J30" s="25">
        <f t="shared" si="5"/>
        <v>1.6470452306521748</v>
      </c>
      <c r="K30" s="28">
        <f t="shared" si="6"/>
        <v>1.2599074738496905</v>
      </c>
      <c r="L30" s="28">
        <f t="shared" si="7"/>
        <v>0.96621727672738145</v>
      </c>
      <c r="M30" s="28">
        <f t="shared" si="8"/>
        <v>0.82064633989276381</v>
      </c>
      <c r="N30" s="28">
        <f t="shared" si="9"/>
        <v>0.5724978664685898</v>
      </c>
      <c r="O30" s="28">
        <f t="shared" si="10"/>
        <v>0.44227977891178327</v>
      </c>
      <c r="P30" s="28">
        <f t="shared" si="11"/>
        <v>0.34248680315290725</v>
      </c>
      <c r="Q30" s="28">
        <f t="shared" si="12"/>
        <v>0.26582487610555583</v>
      </c>
      <c r="R30" s="28">
        <f t="shared" si="13"/>
        <v>0.20679231324422379</v>
      </c>
      <c r="S30" s="28">
        <f t="shared" si="14"/>
        <v>0.16122879517882382</v>
      </c>
      <c r="T30" s="28">
        <f t="shared" si="15"/>
        <v>0.12598045969776744</v>
      </c>
      <c r="U30" s="28">
        <f t="shared" si="16"/>
        <v>9.8650546677154519E-2</v>
      </c>
      <c r="V30" s="21"/>
      <c r="W30" s="43"/>
      <c r="X30" s="25">
        <f t="shared" si="17"/>
        <v>26.704943032216462</v>
      </c>
      <c r="Y30" s="25">
        <f t="shared" si="18"/>
        <v>20.266806098889507</v>
      </c>
      <c r="Z30" s="25">
        <f t="shared" si="19"/>
        <v>15.422253235618468</v>
      </c>
      <c r="AA30" s="25">
        <f t="shared" si="20"/>
        <v>12.186147665735371</v>
      </c>
      <c r="AB30" s="25">
        <f t="shared" si="21"/>
        <v>11.766752574116614</v>
      </c>
      <c r="AC30" s="28">
        <f t="shared" si="22"/>
        <v>9.0009789865937044</v>
      </c>
      <c r="AD30" s="28">
        <f t="shared" si="23"/>
        <v>6.9028095989725937</v>
      </c>
      <c r="AE30" s="28">
        <f t="shared" si="24"/>
        <v>5.8628277187924995</v>
      </c>
      <c r="AF30" s="28">
        <f t="shared" si="25"/>
        <v>4.0900156344086218</v>
      </c>
      <c r="AG30" s="28">
        <f t="shared" si="26"/>
        <v>3.1597169465280959</v>
      </c>
      <c r="AH30" s="28">
        <f t="shared" si="27"/>
        <v>2.4467800869103717</v>
      </c>
      <c r="AI30" s="28">
        <f t="shared" si="28"/>
        <v>1.8990951110314909</v>
      </c>
      <c r="AJ30" s="28">
        <f t="shared" si="29"/>
        <v>1.4773571113226225</v>
      </c>
      <c r="AK30" s="28">
        <f t="shared" si="30"/>
        <v>1.1518441056660855</v>
      </c>
      <c r="AL30" s="28">
        <f t="shared" si="31"/>
        <v>0.90002440178896992</v>
      </c>
      <c r="AM30" s="28">
        <f t="shared" si="32"/>
        <v>0.70477516491261305</v>
      </c>
      <c r="AN30" s="43"/>
      <c r="AO30" s="43"/>
      <c r="AP30" s="25">
        <f t="shared" si="33"/>
        <v>29.634199416285913</v>
      </c>
      <c r="AQ30" s="25">
        <f t="shared" si="34"/>
        <v>22.489865368413152</v>
      </c>
      <c r="AR30" s="25">
        <f t="shared" si="35"/>
        <v>17.113915101089283</v>
      </c>
      <c r="AS30" s="25">
        <f t="shared" si="36"/>
        <v>13.52284217970624</v>
      </c>
      <c r="AT30" s="25">
        <f t="shared" si="37"/>
        <v>13.057443778958923</v>
      </c>
      <c r="AU30" s="28">
        <f t="shared" si="38"/>
        <v>9.988293399792294</v>
      </c>
      <c r="AV30" s="28">
        <f t="shared" si="39"/>
        <v>7.6599765047927297</v>
      </c>
      <c r="AW30" s="28">
        <f t="shared" si="40"/>
        <v>6.5059193555450712</v>
      </c>
      <c r="AX30" s="28">
        <f t="shared" si="41"/>
        <v>4.5386480989520566</v>
      </c>
      <c r="AY30" s="28">
        <f t="shared" si="42"/>
        <v>3.5063052551533569</v>
      </c>
      <c r="AZ30" s="28">
        <f t="shared" si="43"/>
        <v>2.7151665867935484</v>
      </c>
      <c r="BA30" s="28">
        <f t="shared" si="44"/>
        <v>2.1074062267389095</v>
      </c>
      <c r="BB30" s="28">
        <f t="shared" si="45"/>
        <v>1.639407925086632</v>
      </c>
      <c r="BC30" s="28">
        <f t="shared" si="46"/>
        <v>1.2781895053138115</v>
      </c>
      <c r="BD30" s="28">
        <f t="shared" si="47"/>
        <v>0.99874778126138097</v>
      </c>
      <c r="BE30" s="28">
        <f t="shared" si="48"/>
        <v>0.78208172005722898</v>
      </c>
      <c r="BF30" s="21"/>
      <c r="BG30" s="21"/>
      <c r="BH30" s="28">
        <f t="shared" si="49"/>
        <v>23.616070026764142</v>
      </c>
      <c r="BI30" s="28">
        <f t="shared" si="50"/>
        <v>17.92261123616036</v>
      </c>
      <c r="BJ30" s="28">
        <f t="shared" si="51"/>
        <v>13.638411882904007</v>
      </c>
      <c r="BK30" s="28">
        <f t="shared" si="52"/>
        <v>10.776616010126306</v>
      </c>
      <c r="BL30" s="28">
        <f t="shared" si="53"/>
        <v>10.405730970581338</v>
      </c>
      <c r="BM30" s="28">
        <f t="shared" si="54"/>
        <v>7.959865325321636</v>
      </c>
      <c r="BN30" s="28">
        <f t="shared" si="55"/>
        <v>6.1043842959745245</v>
      </c>
      <c r="BO30" s="28">
        <f t="shared" si="56"/>
        <v>5.1846937023915398</v>
      </c>
      <c r="BP30" s="28">
        <f t="shared" si="57"/>
        <v>3.6169369661724895</v>
      </c>
      <c r="BQ30" s="28">
        <f t="shared" si="58"/>
        <v>2.794242870465601</v>
      </c>
      <c r="BR30" s="28">
        <f t="shared" si="59"/>
        <v>2.1637690746188225</v>
      </c>
      <c r="BS30" s="28">
        <f t="shared" si="60"/>
        <v>1.6794330201528502</v>
      </c>
      <c r="BT30" s="28">
        <f t="shared" si="61"/>
        <v>1.3064760689975261</v>
      </c>
      <c r="BU30" s="28">
        <f t="shared" si="62"/>
        <v>1.018614083037348</v>
      </c>
      <c r="BV30" s="28">
        <f t="shared" si="63"/>
        <v>0.79592153680324429</v>
      </c>
      <c r="BW30" s="28">
        <f t="shared" si="64"/>
        <v>0.62325613754807141</v>
      </c>
      <c r="BX30" s="21"/>
      <c r="BY30" s="43"/>
      <c r="BZ30" s="25">
        <f t="shared" si="65"/>
        <v>16.741172500351613</v>
      </c>
      <c r="CA30" s="25">
        <f t="shared" si="66"/>
        <v>12.705142135048655</v>
      </c>
      <c r="CB30" s="25">
        <f t="shared" si="67"/>
        <v>9.6681202970596853</v>
      </c>
      <c r="CC30" s="25">
        <f t="shared" si="68"/>
        <v>7.6394246541068354</v>
      </c>
      <c r="CD30" s="25">
        <f t="shared" si="69"/>
        <v>7.3765083256158839</v>
      </c>
      <c r="CE30" s="25">
        <f t="shared" si="70"/>
        <v>5.6426610498595213</v>
      </c>
      <c r="CF30" s="25">
        <f t="shared" si="71"/>
        <v>4.3273309399713691</v>
      </c>
      <c r="CG30" s="25">
        <f t="shared" si="72"/>
        <v>3.675372385619422</v>
      </c>
      <c r="CH30" s="25">
        <f t="shared" si="73"/>
        <v>2.5640068650274426</v>
      </c>
      <c r="CI30" s="25">
        <f t="shared" si="74"/>
        <v>1.9808080620241915</v>
      </c>
      <c r="CJ30" s="25">
        <f t="shared" si="75"/>
        <v>1.533872117082441</v>
      </c>
      <c r="CK30" s="25">
        <f t="shared" si="76"/>
        <v>1.1905316109455044</v>
      </c>
      <c r="CL30" s="25">
        <f t="shared" si="77"/>
        <v>0.92614652708436862</v>
      </c>
      <c r="CM30" s="25">
        <f t="shared" si="78"/>
        <v>0.72208432885275831</v>
      </c>
      <c r="CN30" s="25">
        <f t="shared" si="79"/>
        <v>0.56422003022802714</v>
      </c>
      <c r="CO30" s="25">
        <f t="shared" si="80"/>
        <v>0.44181942629617116</v>
      </c>
      <c r="CP30" s="43"/>
      <c r="CQ30" s="43"/>
      <c r="CR30" s="25">
        <f t="shared" si="81"/>
        <v>0.76994514055765451</v>
      </c>
      <c r="CS30" s="25">
        <f t="shared" si="82"/>
        <v>0.58432361573059233</v>
      </c>
      <c r="CT30" s="25">
        <f t="shared" si="83"/>
        <v>0.44464760403678938</v>
      </c>
      <c r="CU30" s="25">
        <f t="shared" si="84"/>
        <v>0.35134563537663571</v>
      </c>
      <c r="CV30" s="25">
        <f t="shared" si="85"/>
        <v>0.33925382104937657</v>
      </c>
      <c r="CW30" s="25">
        <f t="shared" si="86"/>
        <v>0.2595122566870417</v>
      </c>
      <c r="CX30" s="25">
        <f t="shared" si="87"/>
        <v>0.19901876220114006</v>
      </c>
      <c r="CY30" s="25">
        <f t="shared" si="88"/>
        <v>0.16903446326641894</v>
      </c>
      <c r="CZ30" s="25">
        <f t="shared" si="89"/>
        <v>0.11792152706406211</v>
      </c>
      <c r="DA30" s="25">
        <f t="shared" si="90"/>
        <v>9.1099565559157797E-2</v>
      </c>
      <c r="DB30" s="25">
        <f t="shared" si="91"/>
        <v>7.0544484429612253E-2</v>
      </c>
      <c r="DC30" s="25">
        <f t="shared" si="92"/>
        <v>5.4753872735527641E-2</v>
      </c>
      <c r="DD30" s="25">
        <f t="shared" si="93"/>
        <v>4.2594508715442778E-2</v>
      </c>
      <c r="DE30" s="25">
        <f t="shared" si="94"/>
        <v>3.3209461288409743E-2</v>
      </c>
      <c r="DF30" s="25">
        <f t="shared" si="95"/>
        <v>2.5949106639349087E-2</v>
      </c>
      <c r="DG30" s="25">
        <f t="shared" si="96"/>
        <v>2.0319766747135728E-2</v>
      </c>
      <c r="DH30" s="21"/>
      <c r="DI30" s="21"/>
      <c r="DJ30" s="21"/>
      <c r="DK30" s="21"/>
    </row>
    <row r="31" spans="1:115">
      <c r="A31" s="43"/>
      <c r="B31" s="43"/>
      <c r="C31" s="43"/>
      <c r="D31" s="43"/>
      <c r="E31" s="25">
        <v>29</v>
      </c>
      <c r="F31" s="25">
        <f t="shared" si="1"/>
        <v>3.7010008638601137</v>
      </c>
      <c r="G31" s="25">
        <f t="shared" si="2"/>
        <v>2.7812116830852229</v>
      </c>
      <c r="H31" s="25">
        <f t="shared" si="3"/>
        <v>2.0958466834065375</v>
      </c>
      <c r="I31" s="25">
        <f t="shared" si="4"/>
        <v>1.642196828863469</v>
      </c>
      <c r="J31" s="25">
        <f t="shared" si="5"/>
        <v>1.5836973371655525</v>
      </c>
      <c r="K31" s="28">
        <f t="shared" si="6"/>
        <v>1.1999118798568478</v>
      </c>
      <c r="L31" s="28">
        <f t="shared" si="7"/>
        <v>0.91152573276168058</v>
      </c>
      <c r="M31" s="28">
        <f t="shared" si="8"/>
        <v>0.76969268419880277</v>
      </c>
      <c r="N31" s="28">
        <f t="shared" si="9"/>
        <v>0.53009061710054606</v>
      </c>
      <c r="O31" s="28">
        <f t="shared" si="10"/>
        <v>0.40576126505668186</v>
      </c>
      <c r="P31" s="28">
        <f t="shared" si="11"/>
        <v>0.31135163922991566</v>
      </c>
      <c r="Q31" s="28">
        <f t="shared" si="12"/>
        <v>0.23948187036536564</v>
      </c>
      <c r="R31" s="28">
        <f t="shared" si="13"/>
        <v>0.18463599396805691</v>
      </c>
      <c r="S31" s="28">
        <f t="shared" si="14"/>
        <v>0.14268034971577331</v>
      </c>
      <c r="T31" s="28">
        <f t="shared" si="15"/>
        <v>0.1105091751734802</v>
      </c>
      <c r="U31" s="28">
        <f t="shared" si="16"/>
        <v>8.5783084067090898E-2</v>
      </c>
      <c r="V31" s="21"/>
      <c r="W31" s="43"/>
      <c r="X31" s="25">
        <f t="shared" si="17"/>
        <v>26.440537655659863</v>
      </c>
      <c r="Y31" s="25">
        <f t="shared" si="18"/>
        <v>19.869417744009322</v>
      </c>
      <c r="Z31" s="25">
        <f t="shared" si="19"/>
        <v>14.97306139380434</v>
      </c>
      <c r="AA31" s="25">
        <f t="shared" si="20"/>
        <v>11.732114822119351</v>
      </c>
      <c r="AB31" s="25">
        <f t="shared" si="21"/>
        <v>11.31418516741982</v>
      </c>
      <c r="AC31" s="28">
        <f t="shared" si="22"/>
        <v>8.5723609396130502</v>
      </c>
      <c r="AD31" s="28">
        <f t="shared" si="23"/>
        <v>6.5120845273326351</v>
      </c>
      <c r="AE31" s="28">
        <f t="shared" si="24"/>
        <v>5.4988067143054753</v>
      </c>
      <c r="AF31" s="28">
        <f t="shared" si="25"/>
        <v>3.7870515133413161</v>
      </c>
      <c r="AG31" s="28">
        <f t="shared" si="26"/>
        <v>2.8988228867230235</v>
      </c>
      <c r="AH31" s="28">
        <f t="shared" si="27"/>
        <v>2.2243455335548834</v>
      </c>
      <c r="AI31" s="28">
        <f t="shared" si="28"/>
        <v>1.7108964964247666</v>
      </c>
      <c r="AJ31" s="28">
        <f t="shared" si="29"/>
        <v>1.3190688493951985</v>
      </c>
      <c r="AK31" s="28">
        <f t="shared" si="30"/>
        <v>1.0193310669611375</v>
      </c>
      <c r="AL31" s="28">
        <f t="shared" si="31"/>
        <v>0.78949508928857004</v>
      </c>
      <c r="AM31" s="28">
        <f t="shared" si="32"/>
        <v>0.61284796948922871</v>
      </c>
      <c r="AN31" s="43"/>
      <c r="AO31" s="43"/>
      <c r="AP31" s="25">
        <f t="shared" si="33"/>
        <v>29.340791501273177</v>
      </c>
      <c r="AQ31" s="25">
        <f t="shared" si="34"/>
        <v>22.048887616091328</v>
      </c>
      <c r="AR31" s="25">
        <f t="shared" si="35"/>
        <v>16.615451554455614</v>
      </c>
      <c r="AS31" s="25">
        <f t="shared" si="36"/>
        <v>13.019006623381379</v>
      </c>
      <c r="AT31" s="25">
        <f t="shared" si="37"/>
        <v>12.555234402845119</v>
      </c>
      <c r="AU31" s="28">
        <f t="shared" si="38"/>
        <v>9.5126603807545642</v>
      </c>
      <c r="AV31" s="28">
        <f t="shared" si="39"/>
        <v>7.2263929290497444</v>
      </c>
      <c r="AW31" s="28">
        <f t="shared" si="40"/>
        <v>6.1019690072641799</v>
      </c>
      <c r="AX31" s="28">
        <f t="shared" si="41"/>
        <v>4.2024519434741263</v>
      </c>
      <c r="AY31" s="28">
        <f t="shared" si="42"/>
        <v>3.2167938120672996</v>
      </c>
      <c r="AZ31" s="28">
        <f t="shared" si="43"/>
        <v>2.4683332607214079</v>
      </c>
      <c r="BA31" s="28">
        <f t="shared" si="44"/>
        <v>1.8985641682332521</v>
      </c>
      <c r="BB31" s="28">
        <f t="shared" si="45"/>
        <v>1.463757075970207</v>
      </c>
      <c r="BC31" s="28">
        <f t="shared" si="46"/>
        <v>1.1311411551449659</v>
      </c>
      <c r="BD31" s="28">
        <f t="shared" si="47"/>
        <v>0.8760945449661236</v>
      </c>
      <c r="BE31" s="28">
        <f t="shared" si="48"/>
        <v>0.68007106091932956</v>
      </c>
      <c r="BF31" s="21"/>
      <c r="BG31" s="21"/>
      <c r="BH31" s="28">
        <f t="shared" si="49"/>
        <v>23.382247551251623</v>
      </c>
      <c r="BI31" s="28">
        <f t="shared" si="50"/>
        <v>17.571187486431729</v>
      </c>
      <c r="BJ31" s="28">
        <f t="shared" si="51"/>
        <v>13.241176585343698</v>
      </c>
      <c r="BK31" s="28">
        <f t="shared" si="52"/>
        <v>10.375099653534519</v>
      </c>
      <c r="BL31" s="28">
        <f t="shared" si="53"/>
        <v>10.005510548635902</v>
      </c>
      <c r="BM31" s="28">
        <f t="shared" si="54"/>
        <v>7.5808241193539372</v>
      </c>
      <c r="BN31" s="28">
        <f t="shared" si="55"/>
        <v>5.7588531094099276</v>
      </c>
      <c r="BO31" s="28">
        <f t="shared" si="56"/>
        <v>4.8627778112845039</v>
      </c>
      <c r="BP31" s="28">
        <f t="shared" si="57"/>
        <v>3.3490157094189712</v>
      </c>
      <c r="BQ31" s="28">
        <f t="shared" si="58"/>
        <v>2.5635255692344958</v>
      </c>
      <c r="BR31" s="28">
        <f t="shared" si="59"/>
        <v>1.9670627951080204</v>
      </c>
      <c r="BS31" s="28">
        <f t="shared" si="60"/>
        <v>1.5130027208584238</v>
      </c>
      <c r="BT31" s="28">
        <f t="shared" si="61"/>
        <v>1.1664964901763624</v>
      </c>
      <c r="BU31" s="28">
        <f t="shared" si="62"/>
        <v>0.9014283920684496</v>
      </c>
      <c r="BV31" s="28">
        <f t="shared" si="63"/>
        <v>0.69817678666951244</v>
      </c>
      <c r="BW31" s="28">
        <f t="shared" si="64"/>
        <v>0.54196185873745339</v>
      </c>
      <c r="BX31" s="21"/>
      <c r="BY31" s="43"/>
      <c r="BZ31" s="25">
        <f t="shared" si="65"/>
        <v>16.575418317179814</v>
      </c>
      <c r="CA31" s="25">
        <f t="shared" si="66"/>
        <v>12.456021701028094</v>
      </c>
      <c r="CB31" s="25">
        <f t="shared" si="67"/>
        <v>9.3865245602521235</v>
      </c>
      <c r="CC31" s="25">
        <f t="shared" si="68"/>
        <v>7.3547941216008805</v>
      </c>
      <c r="CD31" s="25">
        <f t="shared" si="69"/>
        <v>7.0927964669383492</v>
      </c>
      <c r="CE31" s="25">
        <f t="shared" si="70"/>
        <v>5.3739629046281143</v>
      </c>
      <c r="CF31" s="25">
        <f t="shared" si="71"/>
        <v>4.0823876792182725</v>
      </c>
      <c r="CG31" s="25">
        <f t="shared" si="72"/>
        <v>3.447169748283081</v>
      </c>
      <c r="CH31" s="25">
        <f t="shared" si="73"/>
        <v>2.3740804305809649</v>
      </c>
      <c r="CI31" s="25">
        <f t="shared" si="74"/>
        <v>1.8172551027744874</v>
      </c>
      <c r="CJ31" s="25">
        <f t="shared" si="75"/>
        <v>1.3944291973476737</v>
      </c>
      <c r="CK31" s="25">
        <f t="shared" si="76"/>
        <v>1.0725510008518058</v>
      </c>
      <c r="CL31" s="25">
        <f t="shared" si="77"/>
        <v>0.82691654203961473</v>
      </c>
      <c r="CM31" s="25">
        <f t="shared" si="78"/>
        <v>0.63901268040067105</v>
      </c>
      <c r="CN31" s="25">
        <f t="shared" si="79"/>
        <v>0.49492985107721671</v>
      </c>
      <c r="CO31" s="25">
        <f t="shared" si="80"/>
        <v>0.38419080547493145</v>
      </c>
      <c r="CP31" s="43"/>
      <c r="CQ31" s="43"/>
      <c r="CR31" s="25">
        <f t="shared" si="81"/>
        <v>0.76232192134421239</v>
      </c>
      <c r="CS31" s="25">
        <f t="shared" si="82"/>
        <v>0.57286628993195332</v>
      </c>
      <c r="CT31" s="25">
        <f t="shared" si="83"/>
        <v>0.43169670294833928</v>
      </c>
      <c r="CU31" s="25">
        <f t="shared" si="84"/>
        <v>0.33825516065912742</v>
      </c>
      <c r="CV31" s="25">
        <f t="shared" si="85"/>
        <v>0.32620559716286207</v>
      </c>
      <c r="CW31" s="25">
        <f t="shared" si="86"/>
        <v>0.24715453017813491</v>
      </c>
      <c r="CX31" s="25">
        <f t="shared" si="87"/>
        <v>0.18775354924635854</v>
      </c>
      <c r="CY31" s="25">
        <f t="shared" si="88"/>
        <v>0.15853917019922986</v>
      </c>
      <c r="CZ31" s="25">
        <f t="shared" si="89"/>
        <v>0.10918659913339084</v>
      </c>
      <c r="DA31" s="25">
        <f t="shared" si="90"/>
        <v>8.3577583081796136E-2</v>
      </c>
      <c r="DB31" s="25">
        <f t="shared" si="91"/>
        <v>6.4131349481465677E-2</v>
      </c>
      <c r="DC31" s="25">
        <f t="shared" si="92"/>
        <v>4.9327813275250126E-2</v>
      </c>
      <c r="DD31" s="25">
        <f t="shared" si="93"/>
        <v>3.8030811353073908E-2</v>
      </c>
      <c r="DE31" s="25">
        <f t="shared" si="94"/>
        <v>2.9388903795052868E-2</v>
      </c>
      <c r="DF31" s="25">
        <f t="shared" si="95"/>
        <v>2.2762374245043057E-2</v>
      </c>
      <c r="DG31" s="25">
        <f t="shared" si="96"/>
        <v>1.7669362388813677E-2</v>
      </c>
      <c r="DH31" s="21"/>
      <c r="DI31" s="21"/>
      <c r="DJ31" s="21"/>
      <c r="DK31" s="21"/>
    </row>
    <row r="32" spans="1:115">
      <c r="A32" s="43"/>
      <c r="B32" s="43"/>
      <c r="C32" s="21"/>
      <c r="D32" s="43"/>
      <c r="E32" s="25">
        <v>30</v>
      </c>
      <c r="F32" s="25">
        <f t="shared" si="1"/>
        <v>3.664357290950607</v>
      </c>
      <c r="G32" s="25">
        <f t="shared" si="2"/>
        <v>2.7266781206717869</v>
      </c>
      <c r="H32" s="25">
        <f t="shared" si="3"/>
        <v>2.0348026052490655</v>
      </c>
      <c r="I32" s="25">
        <f t="shared" si="4"/>
        <v>1.5810116769649263</v>
      </c>
      <c r="J32" s="25">
        <f t="shared" si="5"/>
        <v>1.5227859011207239</v>
      </c>
      <c r="K32" s="28">
        <f t="shared" si="6"/>
        <v>1.142773218911284</v>
      </c>
      <c r="L32" s="28">
        <f t="shared" si="7"/>
        <v>0.85992993656762318</v>
      </c>
      <c r="M32" s="28">
        <f t="shared" si="8"/>
        <v>0.72190272387807441</v>
      </c>
      <c r="N32" s="28">
        <f t="shared" si="9"/>
        <v>0.49082464546346855</v>
      </c>
      <c r="O32" s="28">
        <f t="shared" si="10"/>
        <v>0.37225804133640533</v>
      </c>
      <c r="P32" s="28">
        <f t="shared" si="11"/>
        <v>0.28304694475446873</v>
      </c>
      <c r="Q32" s="28">
        <f t="shared" si="12"/>
        <v>0.21574943276159064</v>
      </c>
      <c r="R32" s="28">
        <f t="shared" si="13"/>
        <v>0.16485356604290796</v>
      </c>
      <c r="S32" s="28">
        <f t="shared" si="14"/>
        <v>0.12626579620864897</v>
      </c>
      <c r="T32" s="28">
        <f t="shared" si="15"/>
        <v>9.693787295919315E-2</v>
      </c>
      <c r="U32" s="28">
        <f t="shared" si="16"/>
        <v>7.4593986145296429E-2</v>
      </c>
      <c r="V32" s="21"/>
      <c r="W32" s="43"/>
      <c r="X32" s="25">
        <f t="shared" si="17"/>
        <v>26.178750154118671</v>
      </c>
      <c r="Y32" s="25">
        <f t="shared" si="18"/>
        <v>19.479821317656196</v>
      </c>
      <c r="Z32" s="25">
        <f t="shared" si="19"/>
        <v>14.536952809518777</v>
      </c>
      <c r="AA32" s="25">
        <f t="shared" si="20"/>
        <v>11.294998384634015</v>
      </c>
      <c r="AB32" s="25">
        <f t="shared" si="21"/>
        <v>10.879024199442137</v>
      </c>
      <c r="AC32" s="28">
        <f t="shared" si="22"/>
        <v>8.1641532758219562</v>
      </c>
      <c r="AD32" s="28">
        <f t="shared" si="23"/>
        <v>6.1434759691817309</v>
      </c>
      <c r="AE32" s="28">
        <f t="shared" si="24"/>
        <v>5.1573876517590289</v>
      </c>
      <c r="AF32" s="28">
        <f t="shared" si="25"/>
        <v>3.5065291790197368</v>
      </c>
      <c r="AG32" s="28">
        <f t="shared" si="26"/>
        <v>2.6594705382780028</v>
      </c>
      <c r="AH32" s="28">
        <f t="shared" si="27"/>
        <v>2.0221323032317118</v>
      </c>
      <c r="AI32" s="28">
        <f t="shared" si="28"/>
        <v>1.5413481949772672</v>
      </c>
      <c r="AJ32" s="28">
        <f t="shared" si="29"/>
        <v>1.1777400441028558</v>
      </c>
      <c r="AK32" s="28">
        <f t="shared" si="30"/>
        <v>0.90206289111605131</v>
      </c>
      <c r="AL32" s="28">
        <f t="shared" si="31"/>
        <v>0.69253955200751749</v>
      </c>
      <c r="AM32" s="28">
        <f t="shared" si="32"/>
        <v>0.53291127781672065</v>
      </c>
      <c r="AN32" s="43"/>
      <c r="AO32" s="43"/>
      <c r="AP32" s="25">
        <f t="shared" si="33"/>
        <v>29.050288615121953</v>
      </c>
      <c r="AQ32" s="25">
        <f t="shared" si="34"/>
        <v>21.616556486364047</v>
      </c>
      <c r="AR32" s="25">
        <f t="shared" si="35"/>
        <v>16.131506363549143</v>
      </c>
      <c r="AS32" s="25">
        <f t="shared" si="36"/>
        <v>12.533943028190411</v>
      </c>
      <c r="AT32" s="25">
        <f t="shared" si="37"/>
        <v>12.072340771966461</v>
      </c>
      <c r="AU32" s="28">
        <f t="shared" si="38"/>
        <v>9.0596765530995871</v>
      </c>
      <c r="AV32" s="28">
        <f t="shared" si="39"/>
        <v>6.8173518198582492</v>
      </c>
      <c r="AW32" s="28">
        <f t="shared" si="40"/>
        <v>5.7230998004728768</v>
      </c>
      <c r="AX32" s="28">
        <f t="shared" si="41"/>
        <v>3.891159206920487</v>
      </c>
      <c r="AY32" s="28">
        <f t="shared" si="42"/>
        <v>2.9511869835479807</v>
      </c>
      <c r="AZ32" s="28">
        <f t="shared" si="43"/>
        <v>2.243939327928552</v>
      </c>
      <c r="BA32" s="28">
        <f t="shared" si="44"/>
        <v>1.7104181695795064</v>
      </c>
      <c r="BB32" s="28">
        <f t="shared" si="45"/>
        <v>1.3069259606876846</v>
      </c>
      <c r="BC32" s="28">
        <f t="shared" si="46"/>
        <v>1.0010098718097047</v>
      </c>
      <c r="BD32" s="28">
        <f t="shared" si="47"/>
        <v>0.76850398681238907</v>
      </c>
      <c r="BE32" s="28">
        <f t="shared" si="48"/>
        <v>0.59136613992985176</v>
      </c>
      <c r="BF32" s="21"/>
      <c r="BG32" s="21"/>
      <c r="BH32" s="28">
        <f t="shared" si="49"/>
        <v>23.150740149754078</v>
      </c>
      <c r="BI32" s="28">
        <f t="shared" si="50"/>
        <v>17.226654398462479</v>
      </c>
      <c r="BJ32" s="28">
        <f t="shared" si="51"/>
        <v>12.855511247906504</v>
      </c>
      <c r="BK32" s="28">
        <f t="shared" si="52"/>
        <v>9.9885430379652629</v>
      </c>
      <c r="BL32" s="28">
        <f t="shared" si="53"/>
        <v>9.6206832198422152</v>
      </c>
      <c r="BM32" s="28">
        <f t="shared" si="54"/>
        <v>7.2198324946227999</v>
      </c>
      <c r="BN32" s="28">
        <f t="shared" si="55"/>
        <v>5.4328802918961587</v>
      </c>
      <c r="BO32" s="28">
        <f t="shared" si="56"/>
        <v>4.5608495697659963</v>
      </c>
      <c r="BP32" s="28">
        <f t="shared" si="57"/>
        <v>3.1009404716842321</v>
      </c>
      <c r="BQ32" s="28">
        <f t="shared" si="58"/>
        <v>2.3518583203986196</v>
      </c>
      <c r="BR32" s="28">
        <f t="shared" si="59"/>
        <v>1.7882389046436546</v>
      </c>
      <c r="BS32" s="28">
        <f t="shared" si="60"/>
        <v>1.3630655142868682</v>
      </c>
      <c r="BT32" s="28">
        <f t="shared" si="61"/>
        <v>1.0415147233717521</v>
      </c>
      <c r="BU32" s="28">
        <f t="shared" si="62"/>
        <v>0.79772424076853976</v>
      </c>
      <c r="BV32" s="28">
        <f t="shared" si="63"/>
        <v>0.61243577778027403</v>
      </c>
      <c r="BW32" s="28">
        <f t="shared" si="64"/>
        <v>0.47127118151082903</v>
      </c>
      <c r="BX32" s="21"/>
      <c r="BY32" s="43"/>
      <c r="BZ32" s="25">
        <f t="shared" si="65"/>
        <v>16.411305264534466</v>
      </c>
      <c r="CA32" s="25">
        <f t="shared" si="66"/>
        <v>12.211785981400093</v>
      </c>
      <c r="CB32" s="25">
        <f t="shared" si="67"/>
        <v>9.1131306410214776</v>
      </c>
      <c r="CC32" s="25">
        <f t="shared" si="68"/>
        <v>7.0807683850976035</v>
      </c>
      <c r="CD32" s="25">
        <f t="shared" si="69"/>
        <v>6.8199966028253369</v>
      </c>
      <c r="CE32" s="25">
        <f t="shared" si="70"/>
        <v>5.1180599091696344</v>
      </c>
      <c r="CF32" s="25">
        <f t="shared" si="71"/>
        <v>3.851309131337993</v>
      </c>
      <c r="CG32" s="25">
        <f t="shared" si="72"/>
        <v>3.2331361360749216</v>
      </c>
      <c r="CH32" s="25">
        <f t="shared" si="73"/>
        <v>2.1982226209083007</v>
      </c>
      <c r="CI32" s="25">
        <f t="shared" si="74"/>
        <v>1.667206516306869</v>
      </c>
      <c r="CJ32" s="25">
        <f t="shared" si="75"/>
        <v>1.2676629066797029</v>
      </c>
      <c r="CK32" s="25">
        <f t="shared" si="76"/>
        <v>0.9662621629295548</v>
      </c>
      <c r="CL32" s="25">
        <f t="shared" si="77"/>
        <v>0.73831834110679884</v>
      </c>
      <c r="CM32" s="25">
        <f t="shared" si="78"/>
        <v>0.56549794725723124</v>
      </c>
      <c r="CN32" s="25">
        <f t="shared" si="79"/>
        <v>0.43414899217299707</v>
      </c>
      <c r="CO32" s="25">
        <f t="shared" si="80"/>
        <v>0.33407896128254905</v>
      </c>
      <c r="CP32" s="43"/>
      <c r="CQ32" s="43"/>
      <c r="CR32" s="25">
        <f t="shared" si="81"/>
        <v>0.75477417954872494</v>
      </c>
      <c r="CS32" s="25">
        <f t="shared" si="82"/>
        <v>0.56163361758034636</v>
      </c>
      <c r="CT32" s="25">
        <f t="shared" si="83"/>
        <v>0.41912301257120316</v>
      </c>
      <c r="CU32" s="25">
        <f t="shared" si="84"/>
        <v>0.32565241230300129</v>
      </c>
      <c r="CV32" s="25">
        <f t="shared" si="85"/>
        <v>0.3136592280412136</v>
      </c>
      <c r="CW32" s="25">
        <f t="shared" si="86"/>
        <v>0.23538526683631905</v>
      </c>
      <c r="CX32" s="25">
        <f t="shared" si="87"/>
        <v>0.1771259898550552</v>
      </c>
      <c r="CY32" s="25">
        <f t="shared" si="88"/>
        <v>0.14869552635455816</v>
      </c>
      <c r="CZ32" s="25">
        <f t="shared" si="89"/>
        <v>0.10109870290128781</v>
      </c>
      <c r="DA32" s="25">
        <f t="shared" si="90"/>
        <v>7.667668172641845E-2</v>
      </c>
      <c r="DB32" s="25">
        <f t="shared" si="91"/>
        <v>5.8301226801332422E-2</v>
      </c>
      <c r="DC32" s="25">
        <f t="shared" si="92"/>
        <v>4.4439471419144255E-2</v>
      </c>
      <c r="DD32" s="25">
        <f t="shared" si="93"/>
        <v>3.3956081565244559E-2</v>
      </c>
      <c r="DE32" s="25">
        <f t="shared" si="94"/>
        <v>2.6007879464648564E-2</v>
      </c>
      <c r="DF32" s="25">
        <f t="shared" si="95"/>
        <v>1.9966994951792154E-2</v>
      </c>
      <c r="DG32" s="25">
        <f t="shared" si="96"/>
        <v>1.53646629467945E-2</v>
      </c>
      <c r="DH32" s="21"/>
      <c r="DI32" s="21"/>
      <c r="DJ32" s="21"/>
      <c r="DK32" s="21"/>
    </row>
    <row r="33" spans="1:115">
      <c r="A33" s="43"/>
      <c r="B33" s="43"/>
      <c r="C33" s="21"/>
      <c r="D33" s="43"/>
      <c r="E33" s="25">
        <v>31</v>
      </c>
      <c r="F33" s="25">
        <f t="shared" si="1"/>
        <v>3.6280765256936718</v>
      </c>
      <c r="G33" s="25">
        <f t="shared" si="2"/>
        <v>2.6732138437958701</v>
      </c>
      <c r="H33" s="25">
        <f t="shared" si="3"/>
        <v>1.9755365099505486</v>
      </c>
      <c r="I33" s="25">
        <f t="shared" si="4"/>
        <v>1.5221061682535153</v>
      </c>
      <c r="J33" s="25">
        <f t="shared" si="5"/>
        <v>1.4642172126160804</v>
      </c>
      <c r="K33" s="28">
        <f t="shared" si="6"/>
        <v>1.0883554465821748</v>
      </c>
      <c r="L33" s="28">
        <f t="shared" si="7"/>
        <v>0.81125465713926692</v>
      </c>
      <c r="M33" s="28">
        <f t="shared" si="8"/>
        <v>0.67708002614713403</v>
      </c>
      <c r="N33" s="28">
        <f t="shared" si="9"/>
        <v>0.45446726431802636</v>
      </c>
      <c r="O33" s="28">
        <f t="shared" si="10"/>
        <v>0.34152113884073881</v>
      </c>
      <c r="P33" s="28">
        <f t="shared" si="11"/>
        <v>0.25731540432224431</v>
      </c>
      <c r="Q33" s="28">
        <f t="shared" si="12"/>
        <v>0.19436885834377535</v>
      </c>
      <c r="R33" s="28">
        <f t="shared" si="13"/>
        <v>0.14719068396688212</v>
      </c>
      <c r="S33" s="28">
        <f t="shared" si="14"/>
        <v>0.11173964266252122</v>
      </c>
      <c r="T33" s="28">
        <f t="shared" si="15"/>
        <v>8.5033221894029079E-2</v>
      </c>
      <c r="U33" s="28">
        <f t="shared" si="16"/>
        <v>6.4864335778518648E-2</v>
      </c>
      <c r="V33" s="21"/>
      <c r="W33" s="43"/>
      <c r="X33" s="25">
        <f t="shared" si="17"/>
        <v>25.919554608038297</v>
      </c>
      <c r="Y33" s="25">
        <f t="shared" si="18"/>
        <v>19.097864036917844</v>
      </c>
      <c r="Z33" s="25">
        <f t="shared" si="19"/>
        <v>14.11354641700852</v>
      </c>
      <c r="AA33" s="25">
        <f t="shared" si="20"/>
        <v>10.874168079940324</v>
      </c>
      <c r="AB33" s="25">
        <f t="shared" si="21"/>
        <v>10.460600191771285</v>
      </c>
      <c r="AC33" s="28">
        <f t="shared" si="22"/>
        <v>7.7753840722113834</v>
      </c>
      <c r="AD33" s="28">
        <f t="shared" si="23"/>
        <v>5.7957320463978581</v>
      </c>
      <c r="AE33" s="28">
        <f t="shared" si="24"/>
        <v>4.8371671841671624</v>
      </c>
      <c r="AF33" s="28">
        <f t="shared" si="25"/>
        <v>3.2467862768701261</v>
      </c>
      <c r="AG33" s="28">
        <f t="shared" si="26"/>
        <v>2.4398812277779842</v>
      </c>
      <c r="AH33" s="28">
        <f t="shared" si="27"/>
        <v>1.8383020938470107</v>
      </c>
      <c r="AI33" s="28">
        <f t="shared" si="28"/>
        <v>1.3886019774569975</v>
      </c>
      <c r="AJ33" s="28">
        <f t="shared" si="29"/>
        <v>1.0515536108061212</v>
      </c>
      <c r="AK33" s="28">
        <f t="shared" si="30"/>
        <v>0.79828574435048782</v>
      </c>
      <c r="AL33" s="28">
        <f t="shared" si="31"/>
        <v>0.60749083509431356</v>
      </c>
      <c r="AM33" s="28">
        <f t="shared" si="32"/>
        <v>0.46340111114497456</v>
      </c>
      <c r="AN33" s="43"/>
      <c r="AO33" s="43"/>
      <c r="AP33" s="25">
        <f t="shared" si="33"/>
        <v>28.762661995170259</v>
      </c>
      <c r="AQ33" s="25">
        <f t="shared" si="34"/>
        <v>21.192702437611814</v>
      </c>
      <c r="AR33" s="25">
        <f t="shared" si="35"/>
        <v>15.66165666363994</v>
      </c>
      <c r="AS33" s="25">
        <f t="shared" si="36"/>
        <v>12.066951986319834</v>
      </c>
      <c r="AT33" s="25">
        <f t="shared" si="37"/>
        <v>11.608019973044675</v>
      </c>
      <c r="AU33" s="28">
        <f t="shared" si="38"/>
        <v>8.6282633839043665</v>
      </c>
      <c r="AV33" s="28">
        <f t="shared" si="39"/>
        <v>6.4314639809983465</v>
      </c>
      <c r="AW33" s="28">
        <f t="shared" si="40"/>
        <v>5.36775445551761</v>
      </c>
      <c r="AX33" s="28">
        <f t="shared" si="41"/>
        <v>3.6029251915930431</v>
      </c>
      <c r="AY33" s="28">
        <f t="shared" si="42"/>
        <v>2.7075109940807165</v>
      </c>
      <c r="AZ33" s="28">
        <f t="shared" si="43"/>
        <v>2.0399448435714111</v>
      </c>
      <c r="BA33" s="28">
        <f t="shared" si="44"/>
        <v>1.5409172698914471</v>
      </c>
      <c r="BB33" s="28">
        <f t="shared" si="45"/>
        <v>1.1668981791854329</v>
      </c>
      <c r="BC33" s="28">
        <f t="shared" si="46"/>
        <v>0.88584944407938471</v>
      </c>
      <c r="BD33" s="28">
        <f t="shared" si="47"/>
        <v>0.67412630422139386</v>
      </c>
      <c r="BE33" s="28">
        <f t="shared" si="48"/>
        <v>0.51423142602595828</v>
      </c>
      <c r="BF33" s="21"/>
      <c r="BG33" s="21"/>
      <c r="BH33" s="28">
        <f t="shared" si="49"/>
        <v>22.921524900746618</v>
      </c>
      <c r="BI33" s="28">
        <f t="shared" si="50"/>
        <v>16.88887686123773</v>
      </c>
      <c r="BJ33" s="28">
        <f t="shared" si="51"/>
        <v>12.481078881462622</v>
      </c>
      <c r="BK33" s="28">
        <f t="shared" si="52"/>
        <v>9.6163887917254876</v>
      </c>
      <c r="BL33" s="28">
        <f t="shared" si="53"/>
        <v>9.2506569421559757</v>
      </c>
      <c r="BM33" s="28">
        <f t="shared" si="54"/>
        <v>6.8760309472598067</v>
      </c>
      <c r="BN33" s="28">
        <f t="shared" si="55"/>
        <v>5.1253587659397706</v>
      </c>
      <c r="BO33" s="28">
        <f t="shared" si="56"/>
        <v>4.2776679513843519</v>
      </c>
      <c r="BP33" s="28">
        <f t="shared" si="57"/>
        <v>2.8712411774854001</v>
      </c>
      <c r="BQ33" s="28">
        <f t="shared" si="58"/>
        <v>2.1576681838519449</v>
      </c>
      <c r="BR33" s="28">
        <f t="shared" si="59"/>
        <v>1.6256717314942315</v>
      </c>
      <c r="BS33" s="28">
        <f t="shared" si="60"/>
        <v>1.2279869498079894</v>
      </c>
      <c r="BT33" s="28">
        <f t="shared" si="61"/>
        <v>0.92992386015335016</v>
      </c>
      <c r="BU33" s="28">
        <f t="shared" si="62"/>
        <v>0.70595065554738023</v>
      </c>
      <c r="BV33" s="28">
        <f t="shared" si="63"/>
        <v>0.53722436647392457</v>
      </c>
      <c r="BW33" s="28">
        <f t="shared" si="64"/>
        <v>0.409801027400721</v>
      </c>
      <c r="BX33" s="21"/>
      <c r="BY33" s="43"/>
      <c r="BZ33" s="25">
        <f t="shared" si="65"/>
        <v>16.248817093598486</v>
      </c>
      <c r="CA33" s="25">
        <f t="shared" si="66"/>
        <v>11.972339197451074</v>
      </c>
      <c r="CB33" s="25">
        <f t="shared" si="67"/>
        <v>8.8476996514771624</v>
      </c>
      <c r="CC33" s="25">
        <f t="shared" si="68"/>
        <v>6.8169523299293386</v>
      </c>
      <c r="CD33" s="25">
        <f t="shared" si="69"/>
        <v>6.5576890411782083</v>
      </c>
      <c r="CE33" s="25">
        <f t="shared" si="70"/>
        <v>4.8743427706377451</v>
      </c>
      <c r="CF33" s="25">
        <f t="shared" si="71"/>
        <v>3.6333105012622564</v>
      </c>
      <c r="CG33" s="25">
        <f t="shared" si="72"/>
        <v>3.0323917989822933</v>
      </c>
      <c r="CH33" s="25">
        <f t="shared" si="73"/>
        <v>2.0353913156558336</v>
      </c>
      <c r="CI33" s="25">
        <f t="shared" si="74"/>
        <v>1.5295472626668523</v>
      </c>
      <c r="CJ33" s="25">
        <f t="shared" si="75"/>
        <v>1.1524208242542755</v>
      </c>
      <c r="CK33" s="25">
        <f t="shared" si="76"/>
        <v>0.87050645308968899</v>
      </c>
      <c r="CL33" s="25">
        <f t="shared" si="77"/>
        <v>0.65921280455964182</v>
      </c>
      <c r="CM33" s="25">
        <f t="shared" si="78"/>
        <v>0.50044066128958509</v>
      </c>
      <c r="CN33" s="25">
        <f t="shared" si="79"/>
        <v>0.38083244927455884</v>
      </c>
      <c r="CO33" s="25">
        <f t="shared" si="80"/>
        <v>0.29050344459352101</v>
      </c>
      <c r="CP33" s="43"/>
      <c r="CQ33" s="43"/>
      <c r="CR33" s="25">
        <f t="shared" si="81"/>
        <v>0.74730116787002498</v>
      </c>
      <c r="CS33" s="25">
        <f t="shared" si="82"/>
        <v>0.55062119370622198</v>
      </c>
      <c r="CT33" s="25">
        <f t="shared" si="83"/>
        <v>0.40691554618563408</v>
      </c>
      <c r="CU33" s="25">
        <f t="shared" si="84"/>
        <v>0.31351921854529824</v>
      </c>
      <c r="CV33" s="25">
        <f t="shared" si="85"/>
        <v>0.30159541157808994</v>
      </c>
      <c r="CW33" s="25">
        <f t="shared" si="86"/>
        <v>0.22417644460601804</v>
      </c>
      <c r="CX33" s="25">
        <f t="shared" si="87"/>
        <v>0.16709999042929732</v>
      </c>
      <c r="CY33" s="25">
        <f t="shared" si="88"/>
        <v>0.13946307105098305</v>
      </c>
      <c r="CZ33" s="25">
        <f t="shared" si="89"/>
        <v>9.3609910093784998E-2</v>
      </c>
      <c r="DA33" s="25">
        <f t="shared" si="90"/>
        <v>7.0345579565521524E-2</v>
      </c>
      <c r="DB33" s="25">
        <f t="shared" si="91"/>
        <v>5.3001115273938568E-2</v>
      </c>
      <c r="DC33" s="25">
        <f t="shared" si="92"/>
        <v>4.00355598370669E-2</v>
      </c>
      <c r="DD33" s="25">
        <f t="shared" si="93"/>
        <v>3.0317929968968357E-2</v>
      </c>
      <c r="DE33" s="25">
        <f t="shared" si="94"/>
        <v>2.3015822535087226E-2</v>
      </c>
      <c r="DF33" s="25">
        <f t="shared" si="95"/>
        <v>1.7514907852449257E-2</v>
      </c>
      <c r="DG33" s="25">
        <f t="shared" si="96"/>
        <v>1.3360576475473481E-2</v>
      </c>
      <c r="DH33" s="21"/>
      <c r="DI33" s="21"/>
      <c r="DJ33" s="21"/>
      <c r="DK33" s="21"/>
    </row>
    <row r="34" spans="1:115">
      <c r="A34" s="43"/>
      <c r="B34" s="43"/>
      <c r="C34" s="21"/>
      <c r="D34" s="43"/>
      <c r="E34" s="25">
        <v>32</v>
      </c>
      <c r="F34" s="25">
        <f t="shared" si="1"/>
        <v>3.5921549759343274</v>
      </c>
      <c r="G34" s="25">
        <f t="shared" si="2"/>
        <v>2.6207978860743819</v>
      </c>
      <c r="H34" s="25">
        <f t="shared" si="3"/>
        <v>1.9179966116024747</v>
      </c>
      <c r="I34" s="25">
        <f t="shared" si="4"/>
        <v>1.4653953675300999</v>
      </c>
      <c r="J34" s="25">
        <f t="shared" si="5"/>
        <v>1.4079011659770004</v>
      </c>
      <c r="K34" s="28">
        <f t="shared" si="6"/>
        <v>1.0365289967449285</v>
      </c>
      <c r="L34" s="28">
        <f t="shared" si="7"/>
        <v>0.7653345822068558</v>
      </c>
      <c r="M34" s="28">
        <f t="shared" si="8"/>
        <v>0.63504035466810527</v>
      </c>
      <c r="N34" s="28">
        <f t="shared" si="9"/>
        <v>0.42080302251669105</v>
      </c>
      <c r="O34" s="28">
        <f t="shared" si="10"/>
        <v>0.31332214572544848</v>
      </c>
      <c r="P34" s="28">
        <f t="shared" si="11"/>
        <v>0.2339230948384039</v>
      </c>
      <c r="Q34" s="28">
        <f t="shared" si="12"/>
        <v>0.17510707958898677</v>
      </c>
      <c r="R34" s="28">
        <f t="shared" si="13"/>
        <v>0.13142025354185899</v>
      </c>
      <c r="S34" s="28">
        <f t="shared" si="14"/>
        <v>9.888463952435507E-2</v>
      </c>
      <c r="T34" s="28">
        <f t="shared" si="15"/>
        <v>7.4590545521078133E-2</v>
      </c>
      <c r="U34" s="28">
        <f t="shared" si="16"/>
        <v>5.6403770242190142E-2</v>
      </c>
      <c r="V34" s="21"/>
      <c r="W34" s="43"/>
      <c r="X34" s="25">
        <f t="shared" si="17"/>
        <v>25.662925354493357</v>
      </c>
      <c r="Y34" s="25">
        <f t="shared" si="18"/>
        <v>18.723396114625334</v>
      </c>
      <c r="Z34" s="25">
        <f t="shared" si="19"/>
        <v>13.702472249522836</v>
      </c>
      <c r="AA34" s="25">
        <f t="shared" si="20"/>
        <v>10.46901711749333</v>
      </c>
      <c r="AB34" s="25">
        <f t="shared" si="21"/>
        <v>10.058269415164697</v>
      </c>
      <c r="AC34" s="28">
        <f t="shared" si="22"/>
        <v>7.4051276878203653</v>
      </c>
      <c r="AD34" s="28">
        <f t="shared" si="23"/>
        <v>5.4676717418847733</v>
      </c>
      <c r="AE34" s="28">
        <f t="shared" si="24"/>
        <v>4.5368290978870389</v>
      </c>
      <c r="AF34" s="28">
        <f t="shared" si="25"/>
        <v>3.006283589694561</v>
      </c>
      <c r="AG34" s="28">
        <f t="shared" si="26"/>
        <v>2.2384231447504441</v>
      </c>
      <c r="AH34" s="28">
        <f t="shared" si="27"/>
        <v>1.6711837216791006</v>
      </c>
      <c r="AI34" s="28">
        <f t="shared" si="28"/>
        <v>1.2509927724837813</v>
      </c>
      <c r="AJ34" s="28">
        <f t="shared" si="29"/>
        <v>0.93888715250546517</v>
      </c>
      <c r="AK34" s="28">
        <f t="shared" si="30"/>
        <v>0.70644756137211318</v>
      </c>
      <c r="AL34" s="28">
        <f t="shared" si="31"/>
        <v>0.53288669745115214</v>
      </c>
      <c r="AM34" s="28">
        <f t="shared" si="32"/>
        <v>0.40295748795215192</v>
      </c>
      <c r="AN34" s="43"/>
      <c r="AO34" s="43"/>
      <c r="AP34" s="25">
        <f t="shared" si="33"/>
        <v>28.477883163534905</v>
      </c>
      <c r="AQ34" s="25">
        <f t="shared" si="34"/>
        <v>20.777159252560597</v>
      </c>
      <c r="AR34" s="25">
        <f t="shared" si="35"/>
        <v>15.205491906446547</v>
      </c>
      <c r="AS34" s="25">
        <f t="shared" si="36"/>
        <v>11.617360148570166</v>
      </c>
      <c r="AT34" s="25">
        <f t="shared" si="37"/>
        <v>11.161557666389109</v>
      </c>
      <c r="AU34" s="28">
        <f t="shared" si="38"/>
        <v>8.2173936989565401</v>
      </c>
      <c r="AV34" s="28">
        <f t="shared" si="39"/>
        <v>6.0674188499984414</v>
      </c>
      <c r="AW34" s="28">
        <f t="shared" si="40"/>
        <v>5.0344723837156335</v>
      </c>
      <c r="AX34" s="28">
        <f t="shared" si="41"/>
        <v>3.3360418440676325</v>
      </c>
      <c r="AY34" s="28">
        <f t="shared" si="42"/>
        <v>2.4839550404410242</v>
      </c>
      <c r="AZ34" s="28">
        <f t="shared" si="43"/>
        <v>1.8544953123376462</v>
      </c>
      <c r="BA34" s="28">
        <f t="shared" si="44"/>
        <v>1.3882137566589612</v>
      </c>
      <c r="BB34" s="28">
        <f t="shared" si="45"/>
        <v>1.0418733742727075</v>
      </c>
      <c r="BC34" s="28">
        <f t="shared" si="46"/>
        <v>0.78393756113219892</v>
      </c>
      <c r="BD34" s="28">
        <f t="shared" si="47"/>
        <v>0.59133886335209984</v>
      </c>
      <c r="BE34" s="28">
        <f t="shared" si="48"/>
        <v>0.44715776176170291</v>
      </c>
      <c r="BF34" s="21"/>
      <c r="BG34" s="21"/>
      <c r="BH34" s="28">
        <f t="shared" si="49"/>
        <v>22.694579109650114</v>
      </c>
      <c r="BI34" s="28">
        <f t="shared" si="50"/>
        <v>16.557722412978162</v>
      </c>
      <c r="BJ34" s="28">
        <f t="shared" si="51"/>
        <v>12.117552312099637</v>
      </c>
      <c r="BK34" s="28">
        <f t="shared" si="52"/>
        <v>9.2581003097386017</v>
      </c>
      <c r="BL34" s="28">
        <f t="shared" si="53"/>
        <v>8.8948624443807454</v>
      </c>
      <c r="BM34" s="28">
        <f t="shared" si="54"/>
        <v>6.5486009021521978</v>
      </c>
      <c r="BN34" s="28">
        <f t="shared" si="55"/>
        <v>4.8352441188111053</v>
      </c>
      <c r="BO34" s="28">
        <f t="shared" si="56"/>
        <v>4.0120689846035926</v>
      </c>
      <c r="BP34" s="28">
        <f t="shared" si="57"/>
        <v>2.6585566458198149</v>
      </c>
      <c r="BQ34" s="28">
        <f t="shared" si="58"/>
        <v>1.9795120952770136</v>
      </c>
      <c r="BR34" s="28">
        <f t="shared" si="59"/>
        <v>1.4778833922674832</v>
      </c>
      <c r="BS34" s="28">
        <f t="shared" si="60"/>
        <v>1.1062945493765668</v>
      </c>
      <c r="BT34" s="28">
        <f t="shared" si="61"/>
        <v>0.8302891608512053</v>
      </c>
      <c r="BU34" s="28">
        <f t="shared" si="62"/>
        <v>0.62473509340476141</v>
      </c>
      <c r="BV34" s="28">
        <f t="shared" si="63"/>
        <v>0.47124944427537235</v>
      </c>
      <c r="BW34" s="28">
        <f t="shared" si="64"/>
        <v>0.35634871947888791</v>
      </c>
      <c r="BX34" s="21"/>
      <c r="BY34" s="43"/>
      <c r="BZ34" s="25">
        <f t="shared" si="65"/>
        <v>16.087937716434141</v>
      </c>
      <c r="CA34" s="25">
        <f t="shared" si="66"/>
        <v>11.737587448481442</v>
      </c>
      <c r="CB34" s="25">
        <f t="shared" si="67"/>
        <v>8.5899996616283136</v>
      </c>
      <c r="CC34" s="25">
        <f t="shared" si="68"/>
        <v>6.5629655626546031</v>
      </c>
      <c r="CD34" s="25">
        <f t="shared" si="69"/>
        <v>6.305470231902123</v>
      </c>
      <c r="CE34" s="25">
        <f t="shared" si="70"/>
        <v>4.6422312101311869</v>
      </c>
      <c r="CF34" s="25">
        <f t="shared" si="71"/>
        <v>3.4276514162851486</v>
      </c>
      <c r="CG34" s="25">
        <f t="shared" si="72"/>
        <v>2.8441116103754385</v>
      </c>
      <c r="CH34" s="25">
        <f t="shared" si="73"/>
        <v>1.8846215885702164</v>
      </c>
      <c r="CI34" s="25">
        <f t="shared" si="74"/>
        <v>1.4032543694191306</v>
      </c>
      <c r="CJ34" s="25">
        <f t="shared" si="75"/>
        <v>1.047655294776614</v>
      </c>
      <c r="CK34" s="25">
        <f t="shared" si="76"/>
        <v>0.7842400478285485</v>
      </c>
      <c r="CL34" s="25">
        <f t="shared" si="77"/>
        <v>0.58858286121396586</v>
      </c>
      <c r="CM34" s="25">
        <f t="shared" si="78"/>
        <v>0.44286784184919042</v>
      </c>
      <c r="CN34" s="25">
        <f t="shared" si="79"/>
        <v>0.33406355199522697</v>
      </c>
      <c r="CO34" s="25">
        <f t="shared" si="80"/>
        <v>0.25261169095088787</v>
      </c>
      <c r="CP34" s="43"/>
      <c r="CQ34" s="43"/>
      <c r="CR34" s="25">
        <f t="shared" si="81"/>
        <v>0.73990214640596508</v>
      </c>
      <c r="CS34" s="25">
        <f t="shared" si="82"/>
        <v>0.53982469971198233</v>
      </c>
      <c r="CT34" s="25">
        <f t="shared" si="83"/>
        <v>0.39506363707343123</v>
      </c>
      <c r="CU34" s="25">
        <f t="shared" si="84"/>
        <v>0.3018380846686225</v>
      </c>
      <c r="CV34" s="25">
        <f t="shared" si="85"/>
        <v>0.28999558805585568</v>
      </c>
      <c r="CW34" s="25">
        <f t="shared" si="86"/>
        <v>0.2135013758152553</v>
      </c>
      <c r="CX34" s="25">
        <f t="shared" si="87"/>
        <v>0.15764150040499753</v>
      </c>
      <c r="CY34" s="25">
        <f t="shared" si="88"/>
        <v>0.13080385579720785</v>
      </c>
      <c r="CZ34" s="25">
        <f t="shared" si="89"/>
        <v>8.6675842679430543E-2</v>
      </c>
      <c r="DA34" s="25">
        <f t="shared" si="90"/>
        <v>6.453722895919406E-2</v>
      </c>
      <c r="DB34" s="25">
        <f t="shared" si="91"/>
        <v>4.818283206721688E-2</v>
      </c>
      <c r="DC34" s="25">
        <f t="shared" si="92"/>
        <v>3.6068071925285487E-2</v>
      </c>
      <c r="DD34" s="25">
        <f t="shared" si="93"/>
        <v>2.7069580329436026E-2</v>
      </c>
      <c r="DE34" s="25">
        <f t="shared" si="94"/>
        <v>2.036798454432498E-2</v>
      </c>
      <c r="DF34" s="25">
        <f t="shared" si="95"/>
        <v>1.5363954256534433E-2</v>
      </c>
      <c r="DG34" s="25">
        <f t="shared" si="96"/>
        <v>1.1617892587368247E-2</v>
      </c>
      <c r="DH34" s="21"/>
      <c r="DI34" s="21"/>
      <c r="DJ34" s="21"/>
      <c r="DK34" s="21"/>
    </row>
    <row r="35" spans="1:115">
      <c r="A35" s="43"/>
      <c r="B35" s="43"/>
      <c r="C35" s="21"/>
      <c r="D35" s="43"/>
      <c r="E35" s="25">
        <v>33</v>
      </c>
      <c r="F35" s="25">
        <f t="shared" si="1"/>
        <v>3.5565890850834925</v>
      </c>
      <c r="G35" s="25">
        <f t="shared" si="2"/>
        <v>2.5694096922297862</v>
      </c>
      <c r="H35" s="25">
        <f t="shared" si="3"/>
        <v>1.8621326326237617</v>
      </c>
      <c r="I35" s="25">
        <f t="shared" si="4"/>
        <v>1.4107975041206318</v>
      </c>
      <c r="J35" s="25">
        <f t="shared" si="5"/>
        <v>1.3537511211317312</v>
      </c>
      <c r="K35" s="28">
        <f t="shared" si="6"/>
        <v>0.98717047309040806</v>
      </c>
      <c r="L35" s="28">
        <f t="shared" si="7"/>
        <v>0.72201375679892055</v>
      </c>
      <c r="M35" s="28">
        <f t="shared" si="8"/>
        <v>0.59561091227546925</v>
      </c>
      <c r="N35" s="28">
        <f t="shared" si="9"/>
        <v>0.38963242825619543</v>
      </c>
      <c r="O35" s="28">
        <f t="shared" si="10"/>
        <v>0.28745150983986095</v>
      </c>
      <c r="P35" s="28">
        <f t="shared" si="11"/>
        <v>0.21265735894400351</v>
      </c>
      <c r="Q35" s="28">
        <f t="shared" si="12"/>
        <v>0.15775412575584394</v>
      </c>
      <c r="R35" s="28">
        <f t="shared" si="13"/>
        <v>0.11733951209094552</v>
      </c>
      <c r="S35" s="28">
        <f t="shared" si="14"/>
        <v>8.7508530552526623E-2</v>
      </c>
      <c r="T35" s="28">
        <f t="shared" si="15"/>
        <v>6.5430303088665015E-2</v>
      </c>
      <c r="U35" s="28">
        <f t="shared" si="16"/>
        <v>4.9046756732339256E-2</v>
      </c>
      <c r="V35" s="21"/>
      <c r="W35" s="43"/>
      <c r="X35" s="25">
        <f t="shared" si="17"/>
        <v>25.408836984646886</v>
      </c>
      <c r="Y35" s="25">
        <f t="shared" si="18"/>
        <v>18.35627070061307</v>
      </c>
      <c r="Z35" s="25">
        <f t="shared" si="19"/>
        <v>13.303371116041589</v>
      </c>
      <c r="AA35" s="25">
        <f t="shared" si="20"/>
        <v>10.078961314617628</v>
      </c>
      <c r="AB35" s="25">
        <f t="shared" si="21"/>
        <v>9.6714128991968238</v>
      </c>
      <c r="AC35" s="28">
        <f t="shared" si="22"/>
        <v>7.0525025598289188</v>
      </c>
      <c r="AD35" s="28">
        <f t="shared" si="23"/>
        <v>5.1581808885705405</v>
      </c>
      <c r="AE35" s="28">
        <f t="shared" si="24"/>
        <v>4.2551389025389597</v>
      </c>
      <c r="AF35" s="28">
        <f t="shared" si="25"/>
        <v>2.7835959163838528</v>
      </c>
      <c r="AG35" s="28">
        <f t="shared" si="26"/>
        <v>2.0535992153673801</v>
      </c>
      <c r="AH35" s="28">
        <f t="shared" si="27"/>
        <v>1.5192579287991821</v>
      </c>
      <c r="AI35" s="28">
        <f t="shared" si="28"/>
        <v>1.1270205157511541</v>
      </c>
      <c r="AJ35" s="28">
        <f t="shared" si="29"/>
        <v>0.83829210045130809</v>
      </c>
      <c r="AK35" s="28">
        <f t="shared" si="30"/>
        <v>0.62517483307266664</v>
      </c>
      <c r="AL35" s="28">
        <f t="shared" si="31"/>
        <v>0.46744447144837903</v>
      </c>
      <c r="AM35" s="28">
        <f t="shared" si="32"/>
        <v>0.35039781561056693</v>
      </c>
      <c r="AN35" s="43"/>
      <c r="AO35" s="43"/>
      <c r="AP35" s="25">
        <f t="shared" si="33"/>
        <v>28.195923924291982</v>
      </c>
      <c r="AQ35" s="25">
        <f t="shared" si="34"/>
        <v>20.369763973098625</v>
      </c>
      <c r="AR35" s="25">
        <f t="shared" si="35"/>
        <v>14.762613501404415</v>
      </c>
      <c r="AS35" s="25">
        <f t="shared" si="36"/>
        <v>11.184519253461216</v>
      </c>
      <c r="AT35" s="25">
        <f t="shared" si="37"/>
        <v>10.732266986912604</v>
      </c>
      <c r="AU35" s="28">
        <f t="shared" si="38"/>
        <v>7.8260892371014661</v>
      </c>
      <c r="AV35" s="28">
        <f t="shared" si="39"/>
        <v>5.7239800471683413</v>
      </c>
      <c r="AW35" s="28">
        <f t="shared" si="40"/>
        <v>4.7218836838450891</v>
      </c>
      <c r="AX35" s="28">
        <f t="shared" si="41"/>
        <v>3.0889276333959561</v>
      </c>
      <c r="AY35" s="28">
        <f t="shared" si="42"/>
        <v>2.2788578352669946</v>
      </c>
      <c r="AZ35" s="28">
        <f t="shared" si="43"/>
        <v>1.68590482939786</v>
      </c>
      <c r="BA35" s="28">
        <f t="shared" si="44"/>
        <v>1.2506430240170821</v>
      </c>
      <c r="BB35" s="28">
        <f t="shared" si="45"/>
        <v>0.93024408417206028</v>
      </c>
      <c r="BC35" s="28">
        <f t="shared" si="46"/>
        <v>0.69375005409929114</v>
      </c>
      <c r="BD35" s="28">
        <f t="shared" si="47"/>
        <v>0.51871830118605233</v>
      </c>
      <c r="BE35" s="28">
        <f t="shared" si="48"/>
        <v>0.38883283631452431</v>
      </c>
      <c r="BF35" s="21"/>
      <c r="BG35" s="21"/>
      <c r="BH35" s="28">
        <f t="shared" si="49"/>
        <v>22.469880306584269</v>
      </c>
      <c r="BI35" s="28">
        <f t="shared" si="50"/>
        <v>16.233061189194274</v>
      </c>
      <c r="BJ35" s="28">
        <f t="shared" si="51"/>
        <v>11.764613895242364</v>
      </c>
      <c r="BK35" s="28">
        <f t="shared" si="52"/>
        <v>8.913160979819585</v>
      </c>
      <c r="BL35" s="28">
        <f t="shared" si="53"/>
        <v>8.5527523503661005</v>
      </c>
      <c r="BM35" s="28">
        <f t="shared" si="54"/>
        <v>6.2367627639544736</v>
      </c>
      <c r="BN35" s="28">
        <f t="shared" si="55"/>
        <v>4.561551055482175</v>
      </c>
      <c r="BO35" s="28">
        <f t="shared" si="56"/>
        <v>3.7629609684895824</v>
      </c>
      <c r="BP35" s="28">
        <f t="shared" si="57"/>
        <v>2.4616265239072357</v>
      </c>
      <c r="BQ35" s="28">
        <f t="shared" si="58"/>
        <v>1.8160661424559756</v>
      </c>
      <c r="BR35" s="28">
        <f t="shared" si="59"/>
        <v>1.3435303566068026</v>
      </c>
      <c r="BS35" s="28">
        <f t="shared" si="60"/>
        <v>0.99666175619510511</v>
      </c>
      <c r="BT35" s="28">
        <f t="shared" si="61"/>
        <v>0.74132960790286184</v>
      </c>
      <c r="BU35" s="28">
        <f t="shared" si="62"/>
        <v>0.55286291451748804</v>
      </c>
      <c r="BV35" s="28">
        <f t="shared" si="63"/>
        <v>0.41337670550471256</v>
      </c>
      <c r="BW35" s="28">
        <f t="shared" si="64"/>
        <v>0.30986845172077215</v>
      </c>
      <c r="BX35" s="21"/>
      <c r="BY35" s="43"/>
      <c r="BZ35" s="25">
        <f t="shared" si="65"/>
        <v>15.928651204390238</v>
      </c>
      <c r="CA35" s="25">
        <f t="shared" si="66"/>
        <v>11.507438674981804</v>
      </c>
      <c r="CB35" s="25">
        <f t="shared" si="67"/>
        <v>8.3398054967265178</v>
      </c>
      <c r="CC35" s="25">
        <f t="shared" si="68"/>
        <v>6.3184418625730281</v>
      </c>
      <c r="CD35" s="25">
        <f t="shared" si="69"/>
        <v>6.0629521460597333</v>
      </c>
      <c r="CE35" s="25">
        <f t="shared" si="70"/>
        <v>4.4211725810773208</v>
      </c>
      <c r="CF35" s="25">
        <f t="shared" si="71"/>
        <v>3.2336334115897629</v>
      </c>
      <c r="CG35" s="25">
        <f t="shared" si="72"/>
        <v>2.6675216754599878</v>
      </c>
      <c r="CH35" s="25">
        <f t="shared" si="73"/>
        <v>1.745019989416867</v>
      </c>
      <c r="CI35" s="25">
        <f t="shared" si="74"/>
        <v>1.2873893297423216</v>
      </c>
      <c r="CJ35" s="25">
        <f t="shared" si="75"/>
        <v>0.95241390434237627</v>
      </c>
      <c r="CK35" s="25">
        <f t="shared" si="76"/>
        <v>0.70652256561130489</v>
      </c>
      <c r="CL35" s="25">
        <f t="shared" si="77"/>
        <v>0.52552041179818365</v>
      </c>
      <c r="CM35" s="25">
        <f t="shared" si="78"/>
        <v>0.39191844411432786</v>
      </c>
      <c r="CN35" s="25">
        <f t="shared" si="79"/>
        <v>0.29303820350458504</v>
      </c>
      <c r="CO35" s="25">
        <f t="shared" si="80"/>
        <v>0.21966233995729384</v>
      </c>
      <c r="CP35" s="43"/>
      <c r="CQ35" s="43"/>
      <c r="CR35" s="25">
        <f t="shared" si="81"/>
        <v>0.73257638258016344</v>
      </c>
      <c r="CS35" s="25">
        <f t="shared" si="82"/>
        <v>0.52923990167841395</v>
      </c>
      <c r="CT35" s="25">
        <f t="shared" si="83"/>
        <v>0.383556929197506</v>
      </c>
      <c r="CU35" s="25">
        <f t="shared" si="84"/>
        <v>0.29059216777570279</v>
      </c>
      <c r="CV35" s="25">
        <f t="shared" si="85"/>
        <v>0.27884191159216898</v>
      </c>
      <c r="CW35" s="25">
        <f t="shared" si="86"/>
        <v>0.20333464363357648</v>
      </c>
      <c r="CX35" s="25">
        <f t="shared" si="87"/>
        <v>0.14871839660848823</v>
      </c>
      <c r="CY35" s="25">
        <f t="shared" si="88"/>
        <v>0.12268228831101845</v>
      </c>
      <c r="CZ35" s="25">
        <f t="shared" si="89"/>
        <v>8.025540988836162E-2</v>
      </c>
      <c r="DA35" s="25">
        <f t="shared" si="90"/>
        <v>5.9208466935040414E-2</v>
      </c>
      <c r="DB35" s="25">
        <f t="shared" si="91"/>
        <v>4.3802574606560792E-2</v>
      </c>
      <c r="DC35" s="25">
        <f t="shared" si="92"/>
        <v>3.2493758491248186E-2</v>
      </c>
      <c r="DD35" s="25">
        <f t="shared" si="93"/>
        <v>2.4169268151282161E-2</v>
      </c>
      <c r="DE35" s="25">
        <f t="shared" si="94"/>
        <v>1.8024765083473435E-2</v>
      </c>
      <c r="DF35" s="25">
        <f t="shared" si="95"/>
        <v>1.3477152856609149E-2</v>
      </c>
      <c r="DG35" s="25">
        <f t="shared" si="96"/>
        <v>1.0102515293363694E-2</v>
      </c>
      <c r="DH35" s="21"/>
      <c r="DI35" s="21"/>
      <c r="DJ35" s="21"/>
      <c r="DK35" s="21"/>
    </row>
    <row r="36" spans="1:115">
      <c r="A36" s="43"/>
      <c r="B36" s="43"/>
      <c r="C36" s="21"/>
      <c r="D36" s="43"/>
      <c r="E36" s="25">
        <v>34</v>
      </c>
      <c r="F36" s="25">
        <f t="shared" si="1"/>
        <v>3.5213753317658338</v>
      </c>
      <c r="G36" s="25">
        <f t="shared" si="2"/>
        <v>2.5190291100292024</v>
      </c>
      <c r="H36" s="25">
        <f t="shared" si="3"/>
        <v>1.8078957598288952</v>
      </c>
      <c r="I36" s="25">
        <f t="shared" si="4"/>
        <v>1.3582338539719183</v>
      </c>
      <c r="J36" s="25">
        <f t="shared" si="5"/>
        <v>1.3016837703189721</v>
      </c>
      <c r="K36" s="28">
        <f t="shared" si="6"/>
        <v>0.94016235532419812</v>
      </c>
      <c r="L36" s="28">
        <f t="shared" si="7"/>
        <v>0.68114505358388722</v>
      </c>
      <c r="M36" s="28">
        <f t="shared" si="8"/>
        <v>0.55862963072169303</v>
      </c>
      <c r="N36" s="28">
        <f t="shared" si="9"/>
        <v>0.36077076690388465</v>
      </c>
      <c r="O36" s="28">
        <f t="shared" si="10"/>
        <v>0.26371698150445955</v>
      </c>
      <c r="P36" s="28">
        <f t="shared" si="11"/>
        <v>0.19332487176727592</v>
      </c>
      <c r="Q36" s="28">
        <f t="shared" si="12"/>
        <v>0.14212083401427381</v>
      </c>
      <c r="R36" s="28">
        <f t="shared" si="13"/>
        <v>0.10476742150977278</v>
      </c>
      <c r="S36" s="28">
        <f t="shared" si="14"/>
        <v>7.7441177480112061E-2</v>
      </c>
      <c r="T36" s="28">
        <f t="shared" si="15"/>
        <v>5.7395002709355269E-2</v>
      </c>
      <c r="U36" s="28">
        <f t="shared" si="16"/>
        <v>4.2649353680295009E-2</v>
      </c>
      <c r="V36" s="21"/>
      <c r="W36" s="43"/>
      <c r="X36" s="25">
        <f t="shared" si="17"/>
        <v>25.157264341234541</v>
      </c>
      <c r="Y36" s="25">
        <f t="shared" si="18"/>
        <v>17.996343824130463</v>
      </c>
      <c r="Z36" s="25">
        <f t="shared" si="19"/>
        <v>12.91589428741902</v>
      </c>
      <c r="AA36" s="25">
        <f t="shared" si="20"/>
        <v>9.7034382541808295</v>
      </c>
      <c r="AB36" s="25">
        <f t="shared" si="21"/>
        <v>9.2994354799969443</v>
      </c>
      <c r="AC36" s="28">
        <f t="shared" si="22"/>
        <v>6.7166691045989708</v>
      </c>
      <c r="AD36" s="28">
        <f t="shared" si="23"/>
        <v>4.8662083854439055</v>
      </c>
      <c r="AE36" s="28">
        <f t="shared" si="24"/>
        <v>3.9909387568363899</v>
      </c>
      <c r="AF36" s="28">
        <f t="shared" si="25"/>
        <v>2.5774036262813453</v>
      </c>
      <c r="AG36" s="28">
        <f t="shared" si="26"/>
        <v>1.8840359774012658</v>
      </c>
      <c r="AH36" s="28">
        <f t="shared" si="27"/>
        <v>1.3811435716356202</v>
      </c>
      <c r="AI36" s="28">
        <f t="shared" si="28"/>
        <v>1.0153337979740127</v>
      </c>
      <c r="AJ36" s="28">
        <f t="shared" si="29"/>
        <v>0.74847508968866794</v>
      </c>
      <c r="AK36" s="28">
        <f t="shared" si="30"/>
        <v>0.55325206466607668</v>
      </c>
      <c r="AL36" s="28">
        <f t="shared" si="31"/>
        <v>0.4100390100424377</v>
      </c>
      <c r="AM36" s="28">
        <f t="shared" si="32"/>
        <v>0.30469375270484078</v>
      </c>
      <c r="AN36" s="43"/>
      <c r="AO36" s="43"/>
      <c r="AP36" s="25">
        <f t="shared" si="33"/>
        <v>27.916756360685131</v>
      </c>
      <c r="AQ36" s="25">
        <f t="shared" si="34"/>
        <v>19.970356836371202</v>
      </c>
      <c r="AR36" s="25">
        <f t="shared" si="35"/>
        <v>14.332634467382929</v>
      </c>
      <c r="AS36" s="25">
        <f t="shared" si="36"/>
        <v>10.767805192511039</v>
      </c>
      <c r="AT36" s="25">
        <f t="shared" si="37"/>
        <v>10.319487487415966</v>
      </c>
      <c r="AU36" s="28">
        <f t="shared" si="38"/>
        <v>7.4534183210490159</v>
      </c>
      <c r="AV36" s="28">
        <f t="shared" si="39"/>
        <v>5.3999811765739061</v>
      </c>
      <c r="AW36" s="28">
        <f t="shared" si="40"/>
        <v>4.4287035113910038</v>
      </c>
      <c r="AX36" s="28">
        <f t="shared" si="41"/>
        <v>2.8601181790703296</v>
      </c>
      <c r="AY36" s="28">
        <f t="shared" si="42"/>
        <v>2.0906952617128387</v>
      </c>
      <c r="AZ36" s="28">
        <f t="shared" si="43"/>
        <v>1.5326407539980544</v>
      </c>
      <c r="BA36" s="28">
        <f t="shared" si="44"/>
        <v>1.1267054270424162</v>
      </c>
      <c r="BB36" s="28">
        <f t="shared" si="45"/>
        <v>0.83057507515362516</v>
      </c>
      <c r="BC36" s="28">
        <f t="shared" si="46"/>
        <v>0.61393810097282409</v>
      </c>
      <c r="BD36" s="28">
        <f t="shared" si="47"/>
        <v>0.45501605367197573</v>
      </c>
      <c r="BE36" s="28">
        <f t="shared" si="48"/>
        <v>0.3381155098387168</v>
      </c>
      <c r="BF36" s="21"/>
      <c r="BG36" s="21"/>
      <c r="BH36" s="28">
        <f t="shared" si="49"/>
        <v>22.247406244142841</v>
      </c>
      <c r="BI36" s="28">
        <f t="shared" si="50"/>
        <v>15.914765871759094</v>
      </c>
      <c r="BJ36" s="28">
        <f t="shared" si="51"/>
        <v>11.421955238099384</v>
      </c>
      <c r="BK36" s="28">
        <f t="shared" si="52"/>
        <v>8.5810734377775901</v>
      </c>
      <c r="BL36" s="28">
        <f t="shared" si="53"/>
        <v>8.2238003368904806</v>
      </c>
      <c r="BM36" s="28">
        <f t="shared" si="54"/>
        <v>5.9397740609090226</v>
      </c>
      <c r="BN36" s="28">
        <f t="shared" si="55"/>
        <v>4.3033500523416741</v>
      </c>
      <c r="BO36" s="28">
        <f t="shared" si="56"/>
        <v>3.5293199854526183</v>
      </c>
      <c r="BP36" s="28">
        <f t="shared" si="57"/>
        <v>2.2792838184326256</v>
      </c>
      <c r="BQ36" s="28">
        <f t="shared" si="58"/>
        <v>1.6661157270238307</v>
      </c>
      <c r="BR36" s="28">
        <f t="shared" si="59"/>
        <v>1.2213912332789114</v>
      </c>
      <c r="BS36" s="28">
        <f t="shared" si="60"/>
        <v>0.89789347404964426</v>
      </c>
      <c r="BT36" s="28">
        <f t="shared" si="61"/>
        <v>0.6619014356275551</v>
      </c>
      <c r="BU36" s="28">
        <f t="shared" si="62"/>
        <v>0.48925921638715758</v>
      </c>
      <c r="BV36" s="28">
        <f t="shared" si="63"/>
        <v>0.36261114517957238</v>
      </c>
      <c r="BW36" s="28">
        <f t="shared" si="64"/>
        <v>0.26945082758328009</v>
      </c>
      <c r="BX36" s="21"/>
      <c r="BY36" s="43"/>
      <c r="BZ36" s="25">
        <f t="shared" si="65"/>
        <v>15.770941786524988</v>
      </c>
      <c r="CA36" s="25">
        <f t="shared" si="66"/>
        <v>11.281802622531183</v>
      </c>
      <c r="CB36" s="25">
        <f t="shared" si="67"/>
        <v>8.0968985405111837</v>
      </c>
      <c r="CC36" s="25">
        <f t="shared" si="68"/>
        <v>6.0830286536757745</v>
      </c>
      <c r="CD36" s="25">
        <f t="shared" si="69"/>
        <v>5.8297616789035898</v>
      </c>
      <c r="CE36" s="25">
        <f t="shared" si="70"/>
        <v>4.2106405534069724</v>
      </c>
      <c r="CF36" s="25">
        <f t="shared" si="71"/>
        <v>3.0505975581035494</v>
      </c>
      <c r="CG36" s="25">
        <f t="shared" si="72"/>
        <v>2.5018961503094981</v>
      </c>
      <c r="CH36" s="25">
        <f t="shared" si="73"/>
        <v>1.6157592494600621</v>
      </c>
      <c r="CI36" s="25">
        <f t="shared" si="74"/>
        <v>1.1810911282039647</v>
      </c>
      <c r="CJ36" s="25">
        <f t="shared" si="75"/>
        <v>0.86583082212943296</v>
      </c>
      <c r="CK36" s="25">
        <f t="shared" si="76"/>
        <v>0.63650681586604041</v>
      </c>
      <c r="CL36" s="25">
        <f t="shared" si="77"/>
        <v>0.46921465339123541</v>
      </c>
      <c r="CM36" s="25">
        <f t="shared" si="78"/>
        <v>0.34683048151710433</v>
      </c>
      <c r="CN36" s="25">
        <f t="shared" si="79"/>
        <v>0.2570510557057763</v>
      </c>
      <c r="CO36" s="25">
        <f t="shared" si="80"/>
        <v>0.19101073039764682</v>
      </c>
      <c r="CP36" s="43"/>
      <c r="CQ36" s="43"/>
      <c r="CR36" s="25">
        <f t="shared" si="81"/>
        <v>0.72532315106946876</v>
      </c>
      <c r="CS36" s="25">
        <f t="shared" si="82"/>
        <v>0.51886264870432741</v>
      </c>
      <c r="CT36" s="25">
        <f t="shared" si="83"/>
        <v>0.37238536815291856</v>
      </c>
      <c r="CU36" s="25">
        <f t="shared" si="84"/>
        <v>0.27976525250380552</v>
      </c>
      <c r="CV36" s="25">
        <f t="shared" si="85"/>
        <v>0.26811722268477783</v>
      </c>
      <c r="CW36" s="25">
        <f t="shared" si="86"/>
        <v>0.19365204155578711</v>
      </c>
      <c r="CX36" s="25">
        <f t="shared" si="87"/>
        <v>0.14030037415895114</v>
      </c>
      <c r="CY36" s="25">
        <f t="shared" si="88"/>
        <v>0.11506498622305235</v>
      </c>
      <c r="CZ36" s="25">
        <f t="shared" si="89"/>
        <v>7.4310564711445939E-2</v>
      </c>
      <c r="DA36" s="25">
        <f t="shared" si="90"/>
        <v>5.4319694435816891E-2</v>
      </c>
      <c r="DB36" s="25">
        <f t="shared" si="91"/>
        <v>3.9820522369600715E-2</v>
      </c>
      <c r="DC36" s="25">
        <f t="shared" si="92"/>
        <v>2.9273656298421786E-2</v>
      </c>
      <c r="DD36" s="25">
        <f t="shared" si="93"/>
        <v>2.1579703706501929E-2</v>
      </c>
      <c r="DE36" s="25">
        <f t="shared" si="94"/>
        <v>1.5951119542896849E-2</v>
      </c>
      <c r="DF36" s="25">
        <f t="shared" si="95"/>
        <v>1.182206390930627E-2</v>
      </c>
      <c r="DG36" s="25">
        <f t="shared" si="96"/>
        <v>8.7847959072727775E-3</v>
      </c>
      <c r="DH36" s="21"/>
      <c r="DI36" s="21"/>
      <c r="DJ36" s="21"/>
      <c r="DK36" s="21"/>
    </row>
    <row r="37" spans="1:115">
      <c r="A37" s="43"/>
      <c r="B37" s="43"/>
      <c r="C37" s="43"/>
      <c r="D37" s="43"/>
      <c r="E37" s="25">
        <v>35</v>
      </c>
      <c r="F37" s="25">
        <f t="shared" si="1"/>
        <v>3.4865102294711234</v>
      </c>
      <c r="G37" s="25">
        <f t="shared" si="2"/>
        <v>2.4696363823815708</v>
      </c>
      <c r="H37" s="25">
        <f t="shared" si="3"/>
        <v>1.7552386017756261</v>
      </c>
      <c r="I37" s="25">
        <f t="shared" si="4"/>
        <v>1.3076286261402892</v>
      </c>
      <c r="J37" s="25">
        <f t="shared" si="5"/>
        <v>1.2516190099220885</v>
      </c>
      <c r="K37" s="28">
        <f t="shared" si="6"/>
        <v>0.8953927193563791</v>
      </c>
      <c r="L37" s="28">
        <f t="shared" si="7"/>
        <v>0.64258967319234628</v>
      </c>
      <c r="M37" s="28">
        <f t="shared" si="8"/>
        <v>0.52394450452231567</v>
      </c>
      <c r="N37" s="28">
        <f t="shared" si="9"/>
        <v>0.33404700639248575</v>
      </c>
      <c r="O37" s="28">
        <f t="shared" si="10"/>
        <v>0.24194218486647665</v>
      </c>
      <c r="P37" s="28">
        <f t="shared" si="11"/>
        <v>0.17574988342479625</v>
      </c>
      <c r="Q37" s="28">
        <f t="shared" si="12"/>
        <v>0.12803678740024665</v>
      </c>
      <c r="R37" s="28">
        <f t="shared" si="13"/>
        <v>9.3542340633725685E-2</v>
      </c>
      <c r="S37" s="28">
        <f t="shared" si="14"/>
        <v>6.8532015469125726E-2</v>
      </c>
      <c r="T37" s="28">
        <f t="shared" si="15"/>
        <v>5.0346493604697611E-2</v>
      </c>
      <c r="U37" s="28">
        <f t="shared" si="16"/>
        <v>3.7086394504604367E-2</v>
      </c>
      <c r="V37" s="21"/>
      <c r="W37" s="43"/>
      <c r="X37" s="25">
        <f t="shared" si="17"/>
        <v>24.908182516073808</v>
      </c>
      <c r="Y37" s="25">
        <f t="shared" si="18"/>
        <v>17.643474337382809</v>
      </c>
      <c r="Z37" s="25">
        <f t="shared" si="19"/>
        <v>12.539703191668949</v>
      </c>
      <c r="AA37" s="25">
        <f t="shared" si="20"/>
        <v>9.3419064736505533</v>
      </c>
      <c r="AB37" s="25">
        <f t="shared" si="21"/>
        <v>8.9417648846124465</v>
      </c>
      <c r="AC37" s="28">
        <f t="shared" si="22"/>
        <v>6.3968277186656852</v>
      </c>
      <c r="AD37" s="28">
        <f t="shared" si="23"/>
        <v>4.5907626277772691</v>
      </c>
      <c r="AE37" s="28">
        <f t="shared" si="24"/>
        <v>3.7431427094695078</v>
      </c>
      <c r="AF37" s="28">
        <f t="shared" si="25"/>
        <v>2.3864848391493934</v>
      </c>
      <c r="AG37" s="28">
        <f t="shared" si="26"/>
        <v>1.728473373762629</v>
      </c>
      <c r="AH37" s="28">
        <f t="shared" si="27"/>
        <v>1.2555850651232907</v>
      </c>
      <c r="AI37" s="28">
        <f t="shared" si="28"/>
        <v>0.91471513330992127</v>
      </c>
      <c r="AJ37" s="28">
        <f t="shared" si="29"/>
        <v>0.66828133007916779</v>
      </c>
      <c r="AK37" s="28">
        <f t="shared" si="30"/>
        <v>0.48960359704962547</v>
      </c>
      <c r="AL37" s="28">
        <f t="shared" si="31"/>
        <v>0.3596833421424892</v>
      </c>
      <c r="AM37" s="28">
        <f t="shared" si="32"/>
        <v>0.26495108930855726</v>
      </c>
      <c r="AN37" s="43"/>
      <c r="AO37" s="43"/>
      <c r="AP37" s="25">
        <f t="shared" si="33"/>
        <v>27.640352832361522</v>
      </c>
      <c r="AQ37" s="25">
        <f t="shared" si="34"/>
        <v>19.578781212128632</v>
      </c>
      <c r="AR37" s="25">
        <f t="shared" si="35"/>
        <v>13.915179094546531</v>
      </c>
      <c r="AS37" s="25">
        <f t="shared" si="36"/>
        <v>10.366617110340849</v>
      </c>
      <c r="AT37" s="25">
        <f t="shared" si="37"/>
        <v>9.9225841225153513</v>
      </c>
      <c r="AU37" s="28">
        <f t="shared" si="38"/>
        <v>7.0984936390942996</v>
      </c>
      <c r="AV37" s="28">
        <f t="shared" si="39"/>
        <v>5.0943218646923638</v>
      </c>
      <c r="AW37" s="28">
        <f t="shared" si="40"/>
        <v>4.1537267974029293</v>
      </c>
      <c r="AX37" s="28">
        <f t="shared" si="41"/>
        <v>2.6482575732132676</v>
      </c>
      <c r="AY37" s="28">
        <f t="shared" si="42"/>
        <v>1.9180690474429714</v>
      </c>
      <c r="AZ37" s="28">
        <f t="shared" si="43"/>
        <v>1.3933097763618676</v>
      </c>
      <c r="BA37" s="28">
        <f t="shared" si="44"/>
        <v>1.0150499342724468</v>
      </c>
      <c r="BB37" s="28">
        <f t="shared" si="45"/>
        <v>0.74158488853002247</v>
      </c>
      <c r="BC37" s="28">
        <f t="shared" si="46"/>
        <v>0.54330805395825155</v>
      </c>
      <c r="BD37" s="28">
        <f t="shared" si="47"/>
        <v>0.39913688918594364</v>
      </c>
      <c r="BE37" s="28">
        <f t="shared" si="48"/>
        <v>0.29401348681627554</v>
      </c>
      <c r="BF37" s="21"/>
      <c r="BG37" s="21"/>
      <c r="BH37" s="28">
        <f t="shared" si="49"/>
        <v>22.027134895190933</v>
      </c>
      <c r="BI37" s="28">
        <f t="shared" si="50"/>
        <v>15.602711638979505</v>
      </c>
      <c r="BJ37" s="28">
        <f t="shared" si="51"/>
        <v>11.089276930193575</v>
      </c>
      <c r="BK37" s="28">
        <f t="shared" si="52"/>
        <v>8.2613588502720621</v>
      </c>
      <c r="BL37" s="28">
        <f t="shared" si="53"/>
        <v>7.9075003239331538</v>
      </c>
      <c r="BM37" s="28">
        <f t="shared" si="54"/>
        <v>5.6569276770562116</v>
      </c>
      <c r="BN37" s="28">
        <f t="shared" si="55"/>
        <v>4.0597642003223333</v>
      </c>
      <c r="BO37" s="28">
        <f t="shared" si="56"/>
        <v>3.3101856926023427</v>
      </c>
      <c r="BP37" s="28">
        <f t="shared" si="57"/>
        <v>2.1104479800302087</v>
      </c>
      <c r="BQ37" s="28">
        <f t="shared" si="58"/>
        <v>1.5285465385539732</v>
      </c>
      <c r="BR37" s="28">
        <f t="shared" si="59"/>
        <v>1.1103556666171921</v>
      </c>
      <c r="BS37" s="28">
        <f t="shared" si="60"/>
        <v>0.80891303968436401</v>
      </c>
      <c r="BT37" s="28">
        <f t="shared" si="61"/>
        <v>0.5909834246674599</v>
      </c>
      <c r="BU37" s="28">
        <f t="shared" si="62"/>
        <v>0.43297275786474126</v>
      </c>
      <c r="BV37" s="28">
        <f t="shared" si="63"/>
        <v>0.31807995191190558</v>
      </c>
      <c r="BW37" s="28">
        <f t="shared" si="64"/>
        <v>0.2343050674637219</v>
      </c>
      <c r="BX37" s="21"/>
      <c r="BY37" s="43"/>
      <c r="BZ37" s="25">
        <f t="shared" si="65"/>
        <v>15.614793848044545</v>
      </c>
      <c r="CA37" s="25">
        <f t="shared" si="66"/>
        <v>11.06059080640312</v>
      </c>
      <c r="CB37" s="25">
        <f t="shared" si="67"/>
        <v>7.861066544185614</v>
      </c>
      <c r="CC37" s="25">
        <f t="shared" si="68"/>
        <v>5.8563864962701215</v>
      </c>
      <c r="CD37" s="25">
        <f t="shared" si="69"/>
        <v>5.6055400758688361</v>
      </c>
      <c r="CE37" s="25">
        <f t="shared" si="70"/>
        <v>4.010133860387592</v>
      </c>
      <c r="CF37" s="25">
        <f t="shared" si="71"/>
        <v>2.8779222246259897</v>
      </c>
      <c r="CG37" s="25">
        <f t="shared" si="72"/>
        <v>2.3465542584032058</v>
      </c>
      <c r="CH37" s="25">
        <f t="shared" si="73"/>
        <v>1.496073379129687</v>
      </c>
      <c r="CI37" s="25">
        <f t="shared" si="74"/>
        <v>1.0835698423889584</v>
      </c>
      <c r="CJ37" s="25">
        <f t="shared" si="75"/>
        <v>0.78711892920857529</v>
      </c>
      <c r="CK37" s="25">
        <f t="shared" si="76"/>
        <v>0.57342956384327959</v>
      </c>
      <c r="CL37" s="25">
        <f t="shared" si="77"/>
        <v>0.41894165481360301</v>
      </c>
      <c r="CM37" s="25">
        <f t="shared" si="78"/>
        <v>0.30692962966115434</v>
      </c>
      <c r="CN37" s="25">
        <f t="shared" si="79"/>
        <v>0.22548338219804942</v>
      </c>
      <c r="CO37" s="25">
        <f t="shared" si="80"/>
        <v>0.16609628730230161</v>
      </c>
      <c r="CP37" s="43"/>
      <c r="CQ37" s="43"/>
      <c r="CR37" s="25">
        <f t="shared" si="81"/>
        <v>0.7181417337321474</v>
      </c>
      <c r="CS37" s="25">
        <f t="shared" si="82"/>
        <v>0.5086888712787524</v>
      </c>
      <c r="CT37" s="25">
        <f t="shared" si="83"/>
        <v>0.36153919238147425</v>
      </c>
      <c r="CU37" s="25">
        <f t="shared" si="84"/>
        <v>0.2693417276439834</v>
      </c>
      <c r="CV37" s="25">
        <f t="shared" si="85"/>
        <v>0.25780502181228637</v>
      </c>
      <c r="CW37" s="25">
        <f t="shared" si="86"/>
        <v>0.18443051576741629</v>
      </c>
      <c r="CX37" s="25">
        <f t="shared" si="87"/>
        <v>0.1323588435461803</v>
      </c>
      <c r="CY37" s="25">
        <f t="shared" si="88"/>
        <v>0.10792063986405209</v>
      </c>
      <c r="CZ37" s="25">
        <f t="shared" si="89"/>
        <v>6.8806078436524018E-2</v>
      </c>
      <c r="DA37" s="25">
        <f t="shared" si="90"/>
        <v>4.9834582051208151E-2</v>
      </c>
      <c r="DB37" s="25">
        <f t="shared" si="91"/>
        <v>3.620047488145519E-2</v>
      </c>
      <c r="DC37" s="25">
        <f t="shared" si="92"/>
        <v>2.6372663331911513E-2</v>
      </c>
      <c r="DD37" s="25">
        <f t="shared" si="93"/>
        <v>1.9267592595091008E-2</v>
      </c>
      <c r="DE37" s="25">
        <f t="shared" si="94"/>
        <v>1.4116034993714026E-2</v>
      </c>
      <c r="DF37" s="25">
        <f t="shared" si="95"/>
        <v>1.0370231499391466E-2</v>
      </c>
      <c r="DG37" s="25">
        <f t="shared" si="96"/>
        <v>7.638952962845896E-3</v>
      </c>
      <c r="DH37" s="21"/>
      <c r="DI37" s="21"/>
      <c r="DJ37" s="21"/>
      <c r="DK37" s="21"/>
    </row>
    <row r="38" spans="1:115">
      <c r="A38" s="43"/>
      <c r="B38" s="43"/>
      <c r="C38" s="43"/>
      <c r="D38" s="43"/>
      <c r="E38" s="25">
        <v>36</v>
      </c>
      <c r="F38" s="25">
        <f t="shared" si="1"/>
        <v>3.451990326209033</v>
      </c>
      <c r="G38" s="25">
        <f t="shared" si="2"/>
        <v>2.4212121395897754</v>
      </c>
      <c r="H38" s="25">
        <f t="shared" si="3"/>
        <v>1.7041151473549769</v>
      </c>
      <c r="I38" s="25">
        <f t="shared" si="4"/>
        <v>1.2589088535094723</v>
      </c>
      <c r="J38" s="25">
        <f t="shared" si="5"/>
        <v>1.2034798172327774</v>
      </c>
      <c r="K38" s="28">
        <f t="shared" si="6"/>
        <v>0.85275497081559926</v>
      </c>
      <c r="L38" s="28">
        <f t="shared" si="7"/>
        <v>0.60621667282296821</v>
      </c>
      <c r="M38" s="28">
        <f t="shared" si="8"/>
        <v>0.49141296616236696</v>
      </c>
      <c r="N38" s="28">
        <f t="shared" si="9"/>
        <v>0.30930278369674602</v>
      </c>
      <c r="O38" s="28">
        <f t="shared" si="10"/>
        <v>0.22196530721695104</v>
      </c>
      <c r="P38" s="28">
        <f t="shared" si="11"/>
        <v>0.15977262129526934</v>
      </c>
      <c r="Q38" s="28">
        <f t="shared" si="12"/>
        <v>0.11534845711733933</v>
      </c>
      <c r="R38" s="28">
        <f t="shared" si="13"/>
        <v>8.3519946994397937E-2</v>
      </c>
      <c r="S38" s="28">
        <f t="shared" si="14"/>
        <v>6.064780130011127E-2</v>
      </c>
      <c r="T38" s="28">
        <f t="shared" si="15"/>
        <v>4.4163590881313677E-2</v>
      </c>
      <c r="U38" s="28">
        <f t="shared" si="16"/>
        <v>3.2249038699655966E-2</v>
      </c>
      <c r="V38" s="21"/>
      <c r="W38" s="43"/>
      <c r="X38" s="25">
        <f t="shared" si="17"/>
        <v>24.661566847597825</v>
      </c>
      <c r="Y38" s="25">
        <f t="shared" si="18"/>
        <v>17.297523860179226</v>
      </c>
      <c r="Z38" s="25">
        <f t="shared" si="19"/>
        <v>12.174469118125193</v>
      </c>
      <c r="AA38" s="25">
        <f t="shared" si="20"/>
        <v>8.9938446843656035</v>
      </c>
      <c r="AB38" s="25">
        <f t="shared" si="21"/>
        <v>8.5978508505888911</v>
      </c>
      <c r="AC38" s="28">
        <f t="shared" si="22"/>
        <v>6.0922168749197017</v>
      </c>
      <c r="AD38" s="28">
        <f t="shared" si="23"/>
        <v>4.330908139412518</v>
      </c>
      <c r="AE38" s="28">
        <f t="shared" si="24"/>
        <v>3.5107322354806865</v>
      </c>
      <c r="AF38" s="28">
        <f t="shared" si="25"/>
        <v>2.2097081843975861</v>
      </c>
      <c r="AG38" s="28">
        <f t="shared" si="26"/>
        <v>1.5857553887730542</v>
      </c>
      <c r="AH38" s="28">
        <f t="shared" si="27"/>
        <v>1.1414409682939008</v>
      </c>
      <c r="AI38" s="28">
        <f t="shared" si="28"/>
        <v>0.82406768766659577</v>
      </c>
      <c r="AJ38" s="28">
        <f t="shared" si="29"/>
        <v>0.59667975899925696</v>
      </c>
      <c r="AK38" s="28">
        <f t="shared" si="30"/>
        <v>0.43327751951294297</v>
      </c>
      <c r="AL38" s="28">
        <f t="shared" si="31"/>
        <v>0.31551170363376241</v>
      </c>
      <c r="AM38" s="28">
        <f t="shared" si="32"/>
        <v>0.23039225157265847</v>
      </c>
      <c r="AN38" s="43"/>
      <c r="AO38" s="43"/>
      <c r="AP38" s="25">
        <f t="shared" si="33"/>
        <v>27.366685972635167</v>
      </c>
      <c r="AQ38" s="25">
        <f t="shared" si="34"/>
        <v>19.19488354130258</v>
      </c>
      <c r="AR38" s="25">
        <f t="shared" si="35"/>
        <v>13.509882616064592</v>
      </c>
      <c r="AS38" s="25">
        <f t="shared" si="36"/>
        <v>9.9803765383083149</v>
      </c>
      <c r="AT38" s="25">
        <f t="shared" si="37"/>
        <v>9.5409462716493767</v>
      </c>
      <c r="AU38" s="28">
        <f t="shared" si="38"/>
        <v>6.7604701324707621</v>
      </c>
      <c r="AV38" s="28">
        <f t="shared" si="39"/>
        <v>4.805964023294683</v>
      </c>
      <c r="AW38" s="28">
        <f t="shared" si="40"/>
        <v>3.8958232952569212</v>
      </c>
      <c r="AX38" s="28">
        <f t="shared" si="41"/>
        <v>2.4520903455678402</v>
      </c>
      <c r="AY38" s="28">
        <f t="shared" si="42"/>
        <v>1.7596963738008911</v>
      </c>
      <c r="AZ38" s="28">
        <f t="shared" si="43"/>
        <v>1.2666452512380615</v>
      </c>
      <c r="BA38" s="28">
        <f t="shared" si="44"/>
        <v>0.9144594002454477</v>
      </c>
      <c r="BB38" s="28">
        <f t="shared" si="45"/>
        <v>0.66212936475894868</v>
      </c>
      <c r="BC38" s="28">
        <f t="shared" si="46"/>
        <v>0.48080358757367392</v>
      </c>
      <c r="BD38" s="28">
        <f t="shared" si="47"/>
        <v>0.35012007823328378</v>
      </c>
      <c r="BE38" s="28">
        <f t="shared" si="48"/>
        <v>0.25566390157937002</v>
      </c>
      <c r="BF38" s="21"/>
      <c r="BG38" s="21"/>
      <c r="BH38" s="28">
        <f t="shared" si="49"/>
        <v>21.809044450684091</v>
      </c>
      <c r="BI38" s="28">
        <f t="shared" si="50"/>
        <v>15.296776116646575</v>
      </c>
      <c r="BJ38" s="28">
        <f t="shared" si="51"/>
        <v>10.766288281741335</v>
      </c>
      <c r="BK38" s="28">
        <f t="shared" si="52"/>
        <v>7.9535562243882367</v>
      </c>
      <c r="BL38" s="28">
        <f t="shared" si="53"/>
        <v>7.6033656960895719</v>
      </c>
      <c r="BM38" s="28">
        <f t="shared" si="54"/>
        <v>5.3875501686249638</v>
      </c>
      <c r="BN38" s="28">
        <f t="shared" si="55"/>
        <v>3.8299662267191823</v>
      </c>
      <c r="BO38" s="28">
        <f t="shared" si="56"/>
        <v>3.1046573744160035</v>
      </c>
      <c r="BP38" s="28">
        <f t="shared" si="57"/>
        <v>1.9541185000279708</v>
      </c>
      <c r="BQ38" s="28">
        <f t="shared" si="58"/>
        <v>1.4023362739027276</v>
      </c>
      <c r="BR38" s="28">
        <f t="shared" si="59"/>
        <v>1.0094142423792656</v>
      </c>
      <c r="BS38" s="28">
        <f t="shared" si="60"/>
        <v>0.72875048620212979</v>
      </c>
      <c r="BT38" s="28">
        <f t="shared" si="61"/>
        <v>0.52766377202451775</v>
      </c>
      <c r="BU38" s="28">
        <f t="shared" si="62"/>
        <v>0.38316173262366487</v>
      </c>
      <c r="BV38" s="28">
        <f t="shared" si="63"/>
        <v>0.27901750167711009</v>
      </c>
      <c r="BW38" s="28">
        <f t="shared" si="64"/>
        <v>0.20374353692497554</v>
      </c>
      <c r="BX38" s="21"/>
      <c r="BY38" s="43"/>
      <c r="BZ38" s="25">
        <f t="shared" si="65"/>
        <v>15.460191928756975</v>
      </c>
      <c r="CA38" s="25">
        <f t="shared" si="66"/>
        <v>10.843716476865804</v>
      </c>
      <c r="CB38" s="25">
        <f t="shared" si="67"/>
        <v>7.6321034409569073</v>
      </c>
      <c r="CC38" s="25">
        <f t="shared" si="68"/>
        <v>5.638188597545124</v>
      </c>
      <c r="CD38" s="25">
        <f t="shared" si="69"/>
        <v>5.3899423806431113</v>
      </c>
      <c r="CE38" s="25">
        <f t="shared" si="70"/>
        <v>3.8191751051310403</v>
      </c>
      <c r="CF38" s="25">
        <f t="shared" si="71"/>
        <v>2.7150209666282921</v>
      </c>
      <c r="CG38" s="25">
        <f t="shared" si="72"/>
        <v>2.200857492405933</v>
      </c>
      <c r="CH38" s="25">
        <f t="shared" si="73"/>
        <v>1.3852531288237839</v>
      </c>
      <c r="CI38" s="25">
        <f t="shared" si="74"/>
        <v>0.99410077283390663</v>
      </c>
      <c r="CJ38" s="25">
        <f t="shared" si="75"/>
        <v>0.71556266291688664</v>
      </c>
      <c r="CK38" s="25">
        <f t="shared" si="76"/>
        <v>0.51660321066962123</v>
      </c>
      <c r="CL38" s="25">
        <f t="shared" si="77"/>
        <v>0.37405504894071701</v>
      </c>
      <c r="CM38" s="25">
        <f t="shared" si="78"/>
        <v>0.27161914129305698</v>
      </c>
      <c r="CN38" s="25">
        <f t="shared" si="79"/>
        <v>0.19779244052460468</v>
      </c>
      <c r="CO38" s="25">
        <f t="shared" si="80"/>
        <v>0.14443155417591444</v>
      </c>
      <c r="CP38" s="43"/>
      <c r="CQ38" s="43"/>
      <c r="CR38" s="25">
        <f t="shared" si="81"/>
        <v>0.71103141953677951</v>
      </c>
      <c r="CS38" s="25">
        <f t="shared" si="82"/>
        <v>0.4987145796850514</v>
      </c>
      <c r="CT38" s="25">
        <f t="shared" si="83"/>
        <v>0.35100892464220801</v>
      </c>
      <c r="CU38" s="25">
        <f t="shared" si="84"/>
        <v>0.25930656363144639</v>
      </c>
      <c r="CV38" s="25">
        <f t="shared" si="85"/>
        <v>0.24788944405027535</v>
      </c>
      <c r="CW38" s="25">
        <f t="shared" si="86"/>
        <v>0.17564811025468219</v>
      </c>
      <c r="CX38" s="25">
        <f t="shared" si="87"/>
        <v>0.12486683353413236</v>
      </c>
      <c r="CY38" s="25">
        <f t="shared" si="88"/>
        <v>0.10121988357161142</v>
      </c>
      <c r="CZ38" s="25">
        <f t="shared" si="89"/>
        <v>6.3709331885670378E-2</v>
      </c>
      <c r="DA38" s="25">
        <f t="shared" si="90"/>
        <v>4.5719800046979953E-2</v>
      </c>
      <c r="DB38" s="25">
        <f t="shared" si="91"/>
        <v>3.2909522619504722E-2</v>
      </c>
      <c r="DC38" s="25">
        <f t="shared" si="92"/>
        <v>2.3759156154875241E-2</v>
      </c>
      <c r="DD38" s="25">
        <f t="shared" si="93"/>
        <v>1.7203207674188401E-2</v>
      </c>
      <c r="DE38" s="25">
        <f t="shared" si="94"/>
        <v>1.2492066366118609E-2</v>
      </c>
      <c r="DF38" s="25">
        <f t="shared" si="95"/>
        <v>9.096694297711809E-3</v>
      </c>
      <c r="DG38" s="25">
        <f t="shared" si="96"/>
        <v>6.6425677937790393E-3</v>
      </c>
      <c r="DH38" s="21"/>
      <c r="DI38" s="21"/>
      <c r="DJ38" s="21"/>
      <c r="DK38" s="21"/>
    </row>
    <row r="39" spans="1:115">
      <c r="A39" s="43"/>
      <c r="B39" s="43"/>
      <c r="C39" s="43"/>
      <c r="D39" s="43"/>
      <c r="E39" s="25">
        <v>37</v>
      </c>
      <c r="F39" s="25">
        <f t="shared" si="1"/>
        <v>3.4178122041673591</v>
      </c>
      <c r="G39" s="25">
        <f t="shared" si="2"/>
        <v>2.3737373917546813</v>
      </c>
      <c r="H39" s="25">
        <f t="shared" si="3"/>
        <v>1.6544807255873564</v>
      </c>
      <c r="I39" s="25">
        <f t="shared" si="4"/>
        <v>1.2120042875801216</v>
      </c>
      <c r="J39" s="25">
        <f t="shared" si="5"/>
        <v>1.1571921319545935</v>
      </c>
      <c r="K39" s="28">
        <f t="shared" si="6"/>
        <v>0.81214759125295155</v>
      </c>
      <c r="L39" s="28">
        <f t="shared" si="7"/>
        <v>0.5719025215311021</v>
      </c>
      <c r="M39" s="28">
        <f t="shared" si="8"/>
        <v>0.46090130009601099</v>
      </c>
      <c r="N39" s="28">
        <f t="shared" si="9"/>
        <v>0.28639146638587593</v>
      </c>
      <c r="O39" s="28">
        <f t="shared" si="10"/>
        <v>0.20363789652931291</v>
      </c>
      <c r="P39" s="28">
        <f t="shared" si="11"/>
        <v>0.14524783754115392</v>
      </c>
      <c r="Q39" s="28">
        <f t="shared" si="12"/>
        <v>0.10391752893453993</v>
      </c>
      <c r="R39" s="28">
        <f t="shared" si="13"/>
        <v>7.4571381244998153E-2</v>
      </c>
      <c r="S39" s="28">
        <f t="shared" si="14"/>
        <v>5.3670620619567504E-2</v>
      </c>
      <c r="T39" s="28">
        <f t="shared" si="15"/>
        <v>3.873999200115235E-2</v>
      </c>
      <c r="U39" s="28">
        <f t="shared" si="16"/>
        <v>2.8042642347526927E-2</v>
      </c>
      <c r="V39" s="21"/>
      <c r="W39" s="43"/>
      <c r="X39" s="25">
        <f t="shared" si="17"/>
        <v>24.41739291841369</v>
      </c>
      <c r="Y39" s="25">
        <f t="shared" si="18"/>
        <v>16.958356725665904</v>
      </c>
      <c r="Z39" s="25">
        <f t="shared" si="19"/>
        <v>11.819872930218636</v>
      </c>
      <c r="AA39" s="25">
        <f t="shared" si="20"/>
        <v>8.6587510198956412</v>
      </c>
      <c r="AB39" s="25">
        <f t="shared" si="21"/>
        <v>8.267164279412393</v>
      </c>
      <c r="AC39" s="28">
        <f t="shared" si="22"/>
        <v>5.8021113094473344</v>
      </c>
      <c r="AD39" s="28">
        <f t="shared" si="23"/>
        <v>4.0857623956721865</v>
      </c>
      <c r="AE39" s="28">
        <f t="shared" si="24"/>
        <v>3.2927520497849243</v>
      </c>
      <c r="AF39" s="28">
        <f t="shared" si="25"/>
        <v>2.0460260966644319</v>
      </c>
      <c r="AG39" s="28">
        <f t="shared" si="26"/>
        <v>1.4548214575899581</v>
      </c>
      <c r="AH39" s="28">
        <f t="shared" si="27"/>
        <v>1.0376736075399098</v>
      </c>
      <c r="AI39" s="28">
        <f t="shared" si="28"/>
        <v>0.74240332222215821</v>
      </c>
      <c r="AJ39" s="28">
        <f t="shared" si="29"/>
        <v>0.53274978482076507</v>
      </c>
      <c r="AK39" s="28">
        <f t="shared" si="30"/>
        <v>0.38343143319729467</v>
      </c>
      <c r="AL39" s="28">
        <f t="shared" si="31"/>
        <v>0.27676465231031788</v>
      </c>
      <c r="AM39" s="28">
        <f t="shared" si="32"/>
        <v>0.20034108832405087</v>
      </c>
      <c r="AN39" s="43"/>
      <c r="AO39" s="43"/>
      <c r="AP39" s="25">
        <f t="shared" si="33"/>
        <v>27.095728685777392</v>
      </c>
      <c r="AQ39" s="25">
        <f t="shared" si="34"/>
        <v>18.818513275786842</v>
      </c>
      <c r="AR39" s="25">
        <f t="shared" si="35"/>
        <v>13.116390889383101</v>
      </c>
      <c r="AS39" s="25">
        <f t="shared" si="36"/>
        <v>9.6085265604200583</v>
      </c>
      <c r="AT39" s="25">
        <f t="shared" si="37"/>
        <v>9.1739867996628597</v>
      </c>
      <c r="AU39" s="28">
        <f t="shared" si="38"/>
        <v>6.4385429833054877</v>
      </c>
      <c r="AV39" s="28">
        <f t="shared" si="39"/>
        <v>4.5339283238629076</v>
      </c>
      <c r="AW39" s="28">
        <f t="shared" si="40"/>
        <v>3.653932934962409</v>
      </c>
      <c r="AX39" s="28">
        <f t="shared" si="41"/>
        <v>2.2704540236739259</v>
      </c>
      <c r="AY39" s="28">
        <f t="shared" si="42"/>
        <v>1.6144003429365972</v>
      </c>
      <c r="AZ39" s="28">
        <f t="shared" si="43"/>
        <v>1.1514956829436922</v>
      </c>
      <c r="BA39" s="28">
        <f t="shared" si="44"/>
        <v>0.82383729751842116</v>
      </c>
      <c r="BB39" s="28">
        <f t="shared" si="45"/>
        <v>0.59118693282048973</v>
      </c>
      <c r="BC39" s="28">
        <f t="shared" si="46"/>
        <v>0.4254899005076761</v>
      </c>
      <c r="BD39" s="28">
        <f t="shared" si="47"/>
        <v>0.30712287564323137</v>
      </c>
      <c r="BE39" s="28">
        <f t="shared" si="48"/>
        <v>0.22231643615597393</v>
      </c>
      <c r="BF39" s="21"/>
      <c r="BG39" s="21"/>
      <c r="BH39" s="28">
        <f t="shared" si="49"/>
        <v>21.593113317509001</v>
      </c>
      <c r="BI39" s="28">
        <f t="shared" si="50"/>
        <v>14.99683933004566</v>
      </c>
      <c r="BJ39" s="28">
        <f t="shared" si="51"/>
        <v>10.452707069651785</v>
      </c>
      <c r="BK39" s="28">
        <f t="shared" si="52"/>
        <v>7.6572217429365903</v>
      </c>
      <c r="BL39" s="28">
        <f t="shared" si="53"/>
        <v>7.3109285539322784</v>
      </c>
      <c r="BM39" s="28">
        <f t="shared" si="54"/>
        <v>5.1310001605952031</v>
      </c>
      <c r="BN39" s="28">
        <f t="shared" si="55"/>
        <v>3.6131756855841344</v>
      </c>
      <c r="BO39" s="28">
        <f t="shared" si="56"/>
        <v>2.9118902404952194</v>
      </c>
      <c r="BP39" s="28">
        <f t="shared" si="57"/>
        <v>1.8093689815073803</v>
      </c>
      <c r="BQ39" s="28">
        <f t="shared" si="58"/>
        <v>1.2865470402777317</v>
      </c>
      <c r="BR39" s="28">
        <f t="shared" si="59"/>
        <v>0.91764931125387772</v>
      </c>
      <c r="BS39" s="28">
        <f t="shared" si="60"/>
        <v>0.6565319695514682</v>
      </c>
      <c r="BT39" s="28">
        <f t="shared" si="61"/>
        <v>0.47112836787903367</v>
      </c>
      <c r="BU39" s="28">
        <f t="shared" si="62"/>
        <v>0.33908117931297782</v>
      </c>
      <c r="BV39" s="28">
        <f t="shared" si="63"/>
        <v>0.24475219445360533</v>
      </c>
      <c r="BW39" s="28">
        <f t="shared" si="64"/>
        <v>0.17716829297823961</v>
      </c>
      <c r="BX39" s="21"/>
      <c r="BY39" s="43"/>
      <c r="BZ39" s="25">
        <f t="shared" si="65"/>
        <v>15.307120721541558</v>
      </c>
      <c r="CA39" s="25">
        <f t="shared" si="66"/>
        <v>10.631094585162552</v>
      </c>
      <c r="CB39" s="25">
        <f t="shared" si="67"/>
        <v>7.4098091659775811</v>
      </c>
      <c r="CC39" s="25">
        <f t="shared" si="68"/>
        <v>5.4281203403727005</v>
      </c>
      <c r="CD39" s="25">
        <f t="shared" si="69"/>
        <v>5.1826369044645286</v>
      </c>
      <c r="CE39" s="25">
        <f t="shared" si="70"/>
        <v>3.6373096239343239</v>
      </c>
      <c r="CF39" s="25">
        <f t="shared" si="71"/>
        <v>2.5613405345549922</v>
      </c>
      <c r="CG39" s="25">
        <f t="shared" si="72"/>
        <v>2.0642069896885507</v>
      </c>
      <c r="CH39" s="25">
        <f t="shared" si="73"/>
        <v>1.2826417859479482</v>
      </c>
      <c r="CI39" s="25">
        <f t="shared" si="74"/>
        <v>0.91201905764578595</v>
      </c>
      <c r="CJ39" s="25">
        <f t="shared" si="75"/>
        <v>0.65051151174262423</v>
      </c>
      <c r="CK39" s="25">
        <f t="shared" si="76"/>
        <v>0.46540829790055965</v>
      </c>
      <c r="CL39" s="25">
        <f t="shared" si="77"/>
        <v>0.33397772226849726</v>
      </c>
      <c r="CM39" s="25">
        <f t="shared" si="78"/>
        <v>0.24037092149828052</v>
      </c>
      <c r="CN39" s="25">
        <f t="shared" si="79"/>
        <v>0.17350214081105672</v>
      </c>
      <c r="CO39" s="25">
        <f t="shared" si="80"/>
        <v>0.12559265580514301</v>
      </c>
      <c r="CP39" s="43"/>
      <c r="CQ39" s="43"/>
      <c r="CR39" s="25">
        <f t="shared" si="81"/>
        <v>0.70399150449186088</v>
      </c>
      <c r="CS39" s="25">
        <f t="shared" si="82"/>
        <v>0.48893586243632486</v>
      </c>
      <c r="CT39" s="25">
        <f t="shared" si="83"/>
        <v>0.34078536373029911</v>
      </c>
      <c r="CU39" s="25">
        <f t="shared" si="84"/>
        <v>0.24964529087459936</v>
      </c>
      <c r="CV39" s="25">
        <f t="shared" si="85"/>
        <v>0.23835523466372624</v>
      </c>
      <c r="CW39" s="25">
        <f t="shared" si="86"/>
        <v>0.16728391452826874</v>
      </c>
      <c r="CX39" s="25">
        <f t="shared" si="87"/>
        <v>0.11779889956050221</v>
      </c>
      <c r="CY39" s="25">
        <f t="shared" si="88"/>
        <v>9.4935174987442694E-2</v>
      </c>
      <c r="CZ39" s="25">
        <f t="shared" si="89"/>
        <v>5.8990122116361454E-2</v>
      </c>
      <c r="DA39" s="25">
        <f t="shared" si="90"/>
        <v>4.194477068530271E-2</v>
      </c>
      <c r="DB39" s="25">
        <f t="shared" si="91"/>
        <v>2.9917747835913382E-2</v>
      </c>
      <c r="DC39" s="25">
        <f t="shared" si="92"/>
        <v>2.1404645184572284E-2</v>
      </c>
      <c r="DD39" s="25">
        <f t="shared" si="93"/>
        <v>1.5360006851953927E-2</v>
      </c>
      <c r="DE39" s="25">
        <f t="shared" si="94"/>
        <v>1.1054925987715583E-2</v>
      </c>
      <c r="DF39" s="25">
        <f t="shared" si="95"/>
        <v>7.9795564015015859E-3</v>
      </c>
      <c r="DG39" s="25">
        <f t="shared" si="96"/>
        <v>5.7761459076339471E-3</v>
      </c>
      <c r="DH39" s="21"/>
      <c r="DI39" s="21"/>
      <c r="DJ39" s="21"/>
      <c r="DK39" s="21"/>
    </row>
    <row r="40" spans="1:115">
      <c r="A40" s="43"/>
      <c r="B40" s="43"/>
      <c r="C40" s="43"/>
      <c r="D40" s="43"/>
      <c r="E40" s="25">
        <v>38</v>
      </c>
      <c r="F40" s="25">
        <f t="shared" si="1"/>
        <v>3.3839724793736226</v>
      </c>
      <c r="G40" s="25">
        <f t="shared" si="2"/>
        <v>2.3271935213281187</v>
      </c>
      <c r="H40" s="25">
        <f t="shared" si="3"/>
        <v>1.6062919665896664</v>
      </c>
      <c r="I40" s="25">
        <f t="shared" si="4"/>
        <v>1.1668472971792834</v>
      </c>
      <c r="J40" s="25">
        <f t="shared" si="5"/>
        <v>1.1126847422640322</v>
      </c>
      <c r="K40" s="28">
        <f t="shared" si="6"/>
        <v>0.77347389643138253</v>
      </c>
      <c r="L40" s="28">
        <f t="shared" si="7"/>
        <v>0.53953068068971888</v>
      </c>
      <c r="M40" s="28">
        <f t="shared" si="8"/>
        <v>0.432284093130755</v>
      </c>
      <c r="N40" s="28">
        <f t="shared" si="9"/>
        <v>0.26517728369062582</v>
      </c>
      <c r="O40" s="28">
        <f t="shared" si="10"/>
        <v>0.18682375828377326</v>
      </c>
      <c r="P40" s="28">
        <f t="shared" si="11"/>
        <v>0.13204348867377627</v>
      </c>
      <c r="Q40" s="28">
        <f t="shared" si="12"/>
        <v>9.3619395436522451E-2</v>
      </c>
      <c r="R40" s="28">
        <f t="shared" si="13"/>
        <v>6.658159039731977E-2</v>
      </c>
      <c r="S40" s="28">
        <f t="shared" si="14"/>
        <v>4.7496124442095146E-2</v>
      </c>
      <c r="T40" s="28">
        <f t="shared" si="15"/>
        <v>3.3982449123817843E-2</v>
      </c>
      <c r="U40" s="28">
        <f t="shared" si="16"/>
        <v>2.4384906389153853E-2</v>
      </c>
      <c r="V40" s="21"/>
      <c r="W40" s="43"/>
      <c r="X40" s="25">
        <f t="shared" si="17"/>
        <v>24.175636552884839</v>
      </c>
      <c r="Y40" s="25">
        <f t="shared" si="18"/>
        <v>16.625839927123433</v>
      </c>
      <c r="Z40" s="25">
        <f t="shared" si="19"/>
        <v>11.475604786620035</v>
      </c>
      <c r="AA40" s="25">
        <f t="shared" si="20"/>
        <v>8.3361423124055474</v>
      </c>
      <c r="AB40" s="25">
        <f t="shared" si="21"/>
        <v>7.9491964225119176</v>
      </c>
      <c r="AC40" s="28">
        <f t="shared" si="22"/>
        <v>5.5258202947117478</v>
      </c>
      <c r="AD40" s="28">
        <f t="shared" si="23"/>
        <v>3.8544928261058353</v>
      </c>
      <c r="AE40" s="28">
        <f t="shared" si="24"/>
        <v>3.0883061806273906</v>
      </c>
      <c r="AF40" s="28">
        <f t="shared" si="25"/>
        <v>1.8944686080226218</v>
      </c>
      <c r="AG40" s="28">
        <f t="shared" si="26"/>
        <v>1.3346985849449153</v>
      </c>
      <c r="AH40" s="28">
        <f t="shared" si="27"/>
        <v>0.9433396432180996</v>
      </c>
      <c r="AI40" s="28">
        <f t="shared" si="28"/>
        <v>0.66883182182176415</v>
      </c>
      <c r="AJ40" s="28">
        <f t="shared" si="29"/>
        <v>0.4756694507328259</v>
      </c>
      <c r="AK40" s="28">
        <f t="shared" si="30"/>
        <v>0.33931985238698653</v>
      </c>
      <c r="AL40" s="28">
        <f t="shared" si="31"/>
        <v>0.24277601079852443</v>
      </c>
      <c r="AM40" s="28">
        <f t="shared" si="32"/>
        <v>0.1742096420209138</v>
      </c>
      <c r="AN40" s="43"/>
      <c r="AO40" s="43"/>
      <c r="AP40" s="25">
        <f t="shared" si="33"/>
        <v>26.827454144334048</v>
      </c>
      <c r="AQ40" s="25">
        <f t="shared" si="34"/>
        <v>18.449522819398862</v>
      </c>
      <c r="AR40" s="25">
        <f t="shared" si="35"/>
        <v>12.734360086779711</v>
      </c>
      <c r="AS40" s="25">
        <f t="shared" si="36"/>
        <v>9.2505310103206497</v>
      </c>
      <c r="AT40" s="25">
        <f t="shared" si="37"/>
        <v>8.8211411535219817</v>
      </c>
      <c r="AU40" s="28">
        <f t="shared" si="38"/>
        <v>6.13194569838618</v>
      </c>
      <c r="AV40" s="28">
        <f t="shared" si="39"/>
        <v>4.2772908715687805</v>
      </c>
      <c r="AW40" s="28">
        <f t="shared" si="40"/>
        <v>3.4270614659185981</v>
      </c>
      <c r="AX40" s="28">
        <f t="shared" si="41"/>
        <v>2.1022722441425241</v>
      </c>
      <c r="AY40" s="28">
        <f t="shared" si="42"/>
        <v>1.4811012320519239</v>
      </c>
      <c r="AZ40" s="28">
        <f t="shared" si="43"/>
        <v>1.046814257221538</v>
      </c>
      <c r="BA40" s="28">
        <f t="shared" si="44"/>
        <v>0.74219576353010919</v>
      </c>
      <c r="BB40" s="28">
        <f t="shared" si="45"/>
        <v>0.52784547573258012</v>
      </c>
      <c r="BC40" s="28">
        <f t="shared" si="46"/>
        <v>0.37653973496254528</v>
      </c>
      <c r="BD40" s="28">
        <f t="shared" si="47"/>
        <v>0.26940603126599239</v>
      </c>
      <c r="BE40" s="28">
        <f t="shared" si="48"/>
        <v>0.19331864013562952</v>
      </c>
      <c r="BF40" s="21"/>
      <c r="BG40" s="21"/>
      <c r="BH40" s="28">
        <f t="shared" si="49"/>
        <v>21.379320116345543</v>
      </c>
      <c r="BI40" s="28">
        <f t="shared" si="50"/>
        <v>14.702783656907508</v>
      </c>
      <c r="BJ40" s="28">
        <f t="shared" si="51"/>
        <v>10.148259290924063</v>
      </c>
      <c r="BK40" s="28">
        <f t="shared" si="52"/>
        <v>7.3719281245177539</v>
      </c>
      <c r="BL40" s="28">
        <f t="shared" si="53"/>
        <v>7.0297389941656538</v>
      </c>
      <c r="BM40" s="28">
        <f t="shared" si="54"/>
        <v>4.8866668196144802</v>
      </c>
      <c r="BN40" s="28">
        <f t="shared" si="55"/>
        <v>3.408656307154843</v>
      </c>
      <c r="BO40" s="28">
        <f t="shared" si="56"/>
        <v>2.7310919531937903</v>
      </c>
      <c r="BP40" s="28">
        <f t="shared" si="57"/>
        <v>1.6753416495438704</v>
      </c>
      <c r="BQ40" s="28">
        <f t="shared" si="58"/>
        <v>1.1803183855759005</v>
      </c>
      <c r="BR40" s="28">
        <f t="shared" si="59"/>
        <v>0.83422664659443413</v>
      </c>
      <c r="BS40" s="28">
        <f t="shared" si="60"/>
        <v>0.5914702428391605</v>
      </c>
      <c r="BT40" s="28">
        <f t="shared" si="61"/>
        <v>0.42065032846342287</v>
      </c>
      <c r="BU40" s="28">
        <f t="shared" si="62"/>
        <v>0.30007184009998045</v>
      </c>
      <c r="BV40" s="28">
        <f t="shared" si="63"/>
        <v>0.21469490741544325</v>
      </c>
      <c r="BW40" s="28">
        <f t="shared" si="64"/>
        <v>0.15405938519846923</v>
      </c>
      <c r="BX40" s="21"/>
      <c r="BY40" s="43"/>
      <c r="BZ40" s="25">
        <f t="shared" si="65"/>
        <v>15.155565070833225</v>
      </c>
      <c r="CA40" s="25">
        <f t="shared" si="66"/>
        <v>10.422641750159364</v>
      </c>
      <c r="CB40" s="25">
        <f t="shared" si="67"/>
        <v>7.1939894815316325</v>
      </c>
      <c r="CC40" s="25">
        <f t="shared" si="68"/>
        <v>5.2258788296646781</v>
      </c>
      <c r="CD40" s="25">
        <f t="shared" si="69"/>
        <v>4.9833047158312782</v>
      </c>
      <c r="CE40" s="25">
        <f t="shared" si="70"/>
        <v>3.4641044037469757</v>
      </c>
      <c r="CF40" s="25">
        <f t="shared" si="71"/>
        <v>2.4163589948632</v>
      </c>
      <c r="CG40" s="25">
        <f t="shared" si="72"/>
        <v>1.9360410708014917</v>
      </c>
      <c r="CH40" s="25">
        <f t="shared" si="73"/>
        <v>1.187631283285137</v>
      </c>
      <c r="CI40" s="25">
        <f t="shared" si="74"/>
        <v>0.83671473178512457</v>
      </c>
      <c r="CJ40" s="25">
        <f t="shared" si="75"/>
        <v>0.59137410158420367</v>
      </c>
      <c r="CK40" s="25">
        <f t="shared" si="76"/>
        <v>0.41928675486536904</v>
      </c>
      <c r="CL40" s="25">
        <f t="shared" si="77"/>
        <v>0.29819439488258681</v>
      </c>
      <c r="CM40" s="25">
        <f t="shared" si="78"/>
        <v>0.21271762964449609</v>
      </c>
      <c r="CN40" s="25">
        <f t="shared" si="79"/>
        <v>0.15219486036057606</v>
      </c>
      <c r="CO40" s="25">
        <f t="shared" si="80"/>
        <v>0.10921100504795044</v>
      </c>
      <c r="CP40" s="43"/>
      <c r="CQ40" s="43"/>
      <c r="CR40" s="25">
        <f t="shared" si="81"/>
        <v>0.69702129157609982</v>
      </c>
      <c r="CS40" s="25">
        <f t="shared" si="82"/>
        <v>0.4793488847414949</v>
      </c>
      <c r="CT40" s="25">
        <f t="shared" si="83"/>
        <v>0.33085957643718361</v>
      </c>
      <c r="CU40" s="25">
        <f t="shared" si="84"/>
        <v>0.24034397889149839</v>
      </c>
      <c r="CV40" s="25">
        <f t="shared" si="85"/>
        <v>0.22918772563819834</v>
      </c>
      <c r="CW40" s="25">
        <f t="shared" si="86"/>
        <v>0.15931801383644645</v>
      </c>
      <c r="CX40" s="25">
        <f t="shared" si="87"/>
        <v>0.11113103732122849</v>
      </c>
      <c r="CY40" s="25">
        <f t="shared" si="88"/>
        <v>8.9040681849036477E-2</v>
      </c>
      <c r="CZ40" s="25">
        <f t="shared" si="89"/>
        <v>5.4620483441075417E-2</v>
      </c>
      <c r="DA40" s="25">
        <f t="shared" si="90"/>
        <v>3.8481440995690556E-2</v>
      </c>
      <c r="DB40" s="25">
        <f t="shared" si="91"/>
        <v>2.719795257810307E-2</v>
      </c>
      <c r="DC40" s="25">
        <f t="shared" si="92"/>
        <v>1.9283464130245301E-2</v>
      </c>
      <c r="DD40" s="25">
        <f t="shared" si="93"/>
        <v>1.3714291832101719E-2</v>
      </c>
      <c r="DE40" s="25">
        <f t="shared" si="94"/>
        <v>9.7831203431111378E-3</v>
      </c>
      <c r="DF40" s="25">
        <f t="shared" si="95"/>
        <v>6.9996108785101629E-3</v>
      </c>
      <c r="DG40" s="25">
        <f t="shared" si="96"/>
        <v>5.0227355718556067E-3</v>
      </c>
      <c r="DH40" s="21"/>
      <c r="DI40" s="21"/>
      <c r="DJ40" s="21"/>
      <c r="DK40" s="21"/>
    </row>
    <row r="41" spans="1:115">
      <c r="A41" s="43"/>
      <c r="B41" s="43"/>
      <c r="C41" s="43"/>
      <c r="D41" s="43"/>
      <c r="E41" s="25">
        <v>39</v>
      </c>
      <c r="F41" s="25">
        <f t="shared" si="1"/>
        <v>3.3504678013600233</v>
      </c>
      <c r="G41" s="25">
        <f t="shared" si="2"/>
        <v>2.2815622758118823</v>
      </c>
      <c r="H41" s="25">
        <f t="shared" si="3"/>
        <v>1.5595067636792876</v>
      </c>
      <c r="I41" s="25">
        <f t="shared" si="4"/>
        <v>1.12337277094376</v>
      </c>
      <c r="J41" s="25">
        <f t="shared" si="5"/>
        <v>1.0698891752538773</v>
      </c>
      <c r="K41" s="28">
        <f t="shared" si="6"/>
        <v>0.73664180612512609</v>
      </c>
      <c r="L41" s="28">
        <f t="shared" si="7"/>
        <v>0.50899120819784793</v>
      </c>
      <c r="M41" s="28">
        <f t="shared" si="8"/>
        <v>0.40544371893711778</v>
      </c>
      <c r="N41" s="28">
        <f t="shared" si="9"/>
        <v>0.24553452193576467</v>
      </c>
      <c r="O41" s="28">
        <f t="shared" si="10"/>
        <v>0.17139794337960854</v>
      </c>
      <c r="P41" s="28">
        <f t="shared" si="11"/>
        <v>0.12003953515797842</v>
      </c>
      <c r="Q41" s="28">
        <f t="shared" si="12"/>
        <v>8.4341797690560757E-2</v>
      </c>
      <c r="R41" s="28">
        <f t="shared" si="13"/>
        <v>5.9447848569035511E-2</v>
      </c>
      <c r="S41" s="28">
        <f t="shared" si="14"/>
        <v>4.203196853282757E-2</v>
      </c>
      <c r="T41" s="28">
        <f t="shared" si="15"/>
        <v>2.9809165898085827E-2</v>
      </c>
      <c r="U41" s="28">
        <f t="shared" si="16"/>
        <v>2.1204266425351181E-2</v>
      </c>
      <c r="V41" s="21"/>
      <c r="W41" s="43"/>
      <c r="X41" s="25">
        <f t="shared" si="17"/>
        <v>23.936273814737472</v>
      </c>
      <c r="Y41" s="25">
        <f t="shared" si="18"/>
        <v>16.299843065807295</v>
      </c>
      <c r="Z41" s="25">
        <f t="shared" si="19"/>
        <v>11.141363870504888</v>
      </c>
      <c r="AA41" s="25">
        <f t="shared" si="20"/>
        <v>8.0255533959810794</v>
      </c>
      <c r="AB41" s="25">
        <f t="shared" si="21"/>
        <v>7.6434580985691518</v>
      </c>
      <c r="AC41" s="28">
        <f t="shared" si="22"/>
        <v>5.2626859949635678</v>
      </c>
      <c r="AD41" s="28">
        <f t="shared" si="23"/>
        <v>3.6363139868922971</v>
      </c>
      <c r="AE41" s="28">
        <f t="shared" si="24"/>
        <v>2.8965542868386707</v>
      </c>
      <c r="AF41" s="28">
        <f t="shared" si="25"/>
        <v>1.7541376000209461</v>
      </c>
      <c r="AG41" s="28">
        <f t="shared" si="26"/>
        <v>1.2244941146283628</v>
      </c>
      <c r="AH41" s="28">
        <f t="shared" si="27"/>
        <v>0.85758149383463589</v>
      </c>
      <c r="AI41" s="28">
        <f t="shared" si="28"/>
        <v>0.60255119083041819</v>
      </c>
      <c r="AJ41" s="28">
        <f t="shared" si="29"/>
        <v>0.42470486672573743</v>
      </c>
      <c r="AK41" s="28">
        <f t="shared" si="30"/>
        <v>0.30028305520972259</v>
      </c>
      <c r="AL41" s="28">
        <f t="shared" si="31"/>
        <v>0.21296141298116175</v>
      </c>
      <c r="AM41" s="28">
        <f t="shared" si="32"/>
        <v>0.15148664523557726</v>
      </c>
      <c r="AN41" s="43"/>
      <c r="AO41" s="43"/>
      <c r="AP41" s="25">
        <f t="shared" si="33"/>
        <v>26.561835786469363</v>
      </c>
      <c r="AQ41" s="25">
        <f t="shared" si="34"/>
        <v>18.087767469998891</v>
      </c>
      <c r="AR41" s="25">
        <f t="shared" si="35"/>
        <v>12.363456394931756</v>
      </c>
      <c r="AS41" s="25">
        <f t="shared" si="36"/>
        <v>8.9058736982002991</v>
      </c>
      <c r="AT41" s="25">
        <f t="shared" si="37"/>
        <v>8.4818664937711361</v>
      </c>
      <c r="AU41" s="28">
        <f t="shared" si="38"/>
        <v>5.8399482841773125</v>
      </c>
      <c r="AV41" s="28">
        <f t="shared" si="39"/>
        <v>4.0351800675177163</v>
      </c>
      <c r="AW41" s="28">
        <f t="shared" si="40"/>
        <v>3.2142763702106527</v>
      </c>
      <c r="AX41" s="28">
        <f t="shared" si="41"/>
        <v>1.9465483742060408</v>
      </c>
      <c r="AY41" s="28">
        <f t="shared" si="42"/>
        <v>1.3588084697724074</v>
      </c>
      <c r="AZ41" s="28">
        <f t="shared" si="43"/>
        <v>0.95164932474685271</v>
      </c>
      <c r="BA41" s="28">
        <f t="shared" si="44"/>
        <v>0.66864483200910729</v>
      </c>
      <c r="BB41" s="28">
        <f t="shared" si="45"/>
        <v>0.47129060333266082</v>
      </c>
      <c r="BC41" s="28">
        <f t="shared" si="46"/>
        <v>0.33322100439163305</v>
      </c>
      <c r="BD41" s="28">
        <f t="shared" si="47"/>
        <v>0.23632108005788804</v>
      </c>
      <c r="BE41" s="28">
        <f t="shared" si="48"/>
        <v>0.16810316533533007</v>
      </c>
      <c r="BF41" s="21"/>
      <c r="BG41" s="21"/>
      <c r="BH41" s="28">
        <f t="shared" si="49"/>
        <v>21.16764367955005</v>
      </c>
      <c r="BI41" s="28">
        <f t="shared" si="50"/>
        <v>14.414493781281875</v>
      </c>
      <c r="BJ41" s="28">
        <f t="shared" si="51"/>
        <v>9.8526789232272431</v>
      </c>
      <c r="BK41" s="28">
        <f t="shared" si="52"/>
        <v>7.0972640074302049</v>
      </c>
      <c r="BL41" s="28">
        <f t="shared" si="53"/>
        <v>6.7593644174669754</v>
      </c>
      <c r="BM41" s="28">
        <f t="shared" si="54"/>
        <v>4.6539683996328369</v>
      </c>
      <c r="BN41" s="28">
        <f t="shared" si="55"/>
        <v>3.215713497315889</v>
      </c>
      <c r="BO41" s="28">
        <f t="shared" si="56"/>
        <v>2.5615193708439228</v>
      </c>
      <c r="BP41" s="28">
        <f t="shared" si="57"/>
        <v>1.5512422680961764</v>
      </c>
      <c r="BQ41" s="28">
        <f t="shared" si="58"/>
        <v>1.0828609041980739</v>
      </c>
      <c r="BR41" s="28">
        <f t="shared" si="59"/>
        <v>0.75838786054039464</v>
      </c>
      <c r="BS41" s="28">
        <f t="shared" si="60"/>
        <v>0.53285607462987428</v>
      </c>
      <c r="BT41" s="28">
        <f t="shared" si="61"/>
        <v>0.37558065041377048</v>
      </c>
      <c r="BU41" s="28">
        <f t="shared" si="62"/>
        <v>0.26555030097343402</v>
      </c>
      <c r="BV41" s="28">
        <f t="shared" si="63"/>
        <v>0.18832886615389757</v>
      </c>
      <c r="BW41" s="28">
        <f t="shared" si="64"/>
        <v>0.13396468278127763</v>
      </c>
      <c r="BX41" s="21"/>
      <c r="BY41" s="43"/>
      <c r="BZ41" s="25">
        <f t="shared" si="65"/>
        <v>15.005509971122009</v>
      </c>
      <c r="CA41" s="25">
        <f t="shared" si="66"/>
        <v>10.21827622564644</v>
      </c>
      <c r="CB41" s="25">
        <f t="shared" si="67"/>
        <v>6.9844558073122629</v>
      </c>
      <c r="CC41" s="25">
        <f t="shared" si="68"/>
        <v>5.0311724556317303</v>
      </c>
      <c r="CD41" s="25">
        <f t="shared" si="69"/>
        <v>4.791639149837768</v>
      </c>
      <c r="CE41" s="25">
        <f t="shared" si="70"/>
        <v>3.2991470511875951</v>
      </c>
      <c r="CF41" s="25">
        <f t="shared" si="71"/>
        <v>2.2795839574181129</v>
      </c>
      <c r="CG41" s="25">
        <f t="shared" si="72"/>
        <v>1.8158329307836163</v>
      </c>
      <c r="CH41" s="25">
        <f t="shared" si="73"/>
        <v>1.0996585956343861</v>
      </c>
      <c r="CI41" s="25">
        <f t="shared" si="74"/>
        <v>0.76762819429827955</v>
      </c>
      <c r="CJ41" s="25">
        <f t="shared" si="75"/>
        <v>0.53761281962200336</v>
      </c>
      <c r="CK41" s="25">
        <f t="shared" si="76"/>
        <v>0.3777358151940261</v>
      </c>
      <c r="CL41" s="25">
        <f t="shared" si="77"/>
        <v>0.26624499543088109</v>
      </c>
      <c r="CM41" s="25">
        <f t="shared" si="78"/>
        <v>0.18824568995088151</v>
      </c>
      <c r="CN41" s="25">
        <f t="shared" si="79"/>
        <v>0.13350426347418951</v>
      </c>
      <c r="CO41" s="25">
        <f t="shared" si="80"/>
        <v>9.496609134604389E-2</v>
      </c>
      <c r="CP41" s="43"/>
      <c r="CQ41" s="43"/>
      <c r="CR41" s="25">
        <f t="shared" si="81"/>
        <v>0.69012009066940594</v>
      </c>
      <c r="CS41" s="25">
        <f t="shared" si="82"/>
        <v>0.46994988700146578</v>
      </c>
      <c r="CT41" s="25">
        <f t="shared" si="83"/>
        <v>0.32122288974483837</v>
      </c>
      <c r="CU41" s="25">
        <f t="shared" si="84"/>
        <v>0.23138921622364339</v>
      </c>
      <c r="CV41" s="25">
        <f t="shared" si="85"/>
        <v>0.22037281311365226</v>
      </c>
      <c r="CW41" s="25">
        <f t="shared" si="86"/>
        <v>0.15173144174899658</v>
      </c>
      <c r="CX41" s="25">
        <f t="shared" si="87"/>
        <v>0.10484060124644196</v>
      </c>
      <c r="CY41" s="25">
        <f t="shared" si="88"/>
        <v>8.3512175810388736E-2</v>
      </c>
      <c r="CZ41" s="25">
        <f t="shared" si="89"/>
        <v>5.0574521704699456E-2</v>
      </c>
      <c r="DA41" s="25">
        <f t="shared" si="90"/>
        <v>3.5304074307972992E-2</v>
      </c>
      <c r="DB41" s="25">
        <f t="shared" si="91"/>
        <v>2.472541143463915E-2</v>
      </c>
      <c r="DC41" s="25">
        <f t="shared" si="92"/>
        <v>1.7372490207428197E-2</v>
      </c>
      <c r="DD41" s="25">
        <f t="shared" si="93"/>
        <v>1.2244903421519392E-2</v>
      </c>
      <c r="DE41" s="25">
        <f t="shared" si="94"/>
        <v>8.6576286222222465E-3</v>
      </c>
      <c r="DF41" s="25">
        <f t="shared" si="95"/>
        <v>6.1400095425527736E-3</v>
      </c>
      <c r="DG41" s="25">
        <f t="shared" si="96"/>
        <v>4.3675961494396591E-3</v>
      </c>
      <c r="DH41" s="21"/>
      <c r="DI41" s="21"/>
      <c r="DJ41" s="21"/>
      <c r="DK41" s="21"/>
    </row>
    <row r="42" spans="1:115">
      <c r="A42" s="43"/>
      <c r="B42" s="43"/>
      <c r="C42" s="43"/>
      <c r="D42" s="43"/>
      <c r="E42" s="25">
        <v>40</v>
      </c>
      <c r="F42" s="25">
        <f t="shared" si="1"/>
        <v>3.3172948528317052</v>
      </c>
      <c r="G42" s="25">
        <f t="shared" si="2"/>
        <v>2.236825760599884</v>
      </c>
      <c r="H42" s="25">
        <f t="shared" si="3"/>
        <v>1.514084236581833</v>
      </c>
      <c r="I42" s="25">
        <f t="shared" si="4"/>
        <v>1.0815180234367574</v>
      </c>
      <c r="J42" s="25">
        <f t="shared" si="5"/>
        <v>1.0287395915902662</v>
      </c>
      <c r="K42" s="28">
        <f t="shared" si="6"/>
        <v>0.7015636248810726</v>
      </c>
      <c r="L42" s="28">
        <f t="shared" si="7"/>
        <v>0.48018038509230937</v>
      </c>
      <c r="M42" s="28">
        <f t="shared" si="8"/>
        <v>0.38026985456492002</v>
      </c>
      <c r="N42" s="28">
        <f t="shared" si="9"/>
        <v>0.22734677957015245</v>
      </c>
      <c r="O42" s="28">
        <f t="shared" si="10"/>
        <v>0.15724581961431972</v>
      </c>
      <c r="P42" s="28">
        <f t="shared" si="11"/>
        <v>0.10912685014361675</v>
      </c>
      <c r="Q42" s="28">
        <f t="shared" si="12"/>
        <v>7.5983601523027702E-2</v>
      </c>
      <c r="R42" s="28">
        <f t="shared" si="13"/>
        <v>5.3078436222353129E-2</v>
      </c>
      <c r="S42" s="28">
        <f t="shared" si="14"/>
        <v>3.71964323299359E-2</v>
      </c>
      <c r="T42" s="28">
        <f t="shared" si="15"/>
        <v>2.6148391138671769E-2</v>
      </c>
      <c r="U42" s="28">
        <f t="shared" si="16"/>
        <v>1.8438492543783637E-2</v>
      </c>
      <c r="V42" s="21"/>
      <c r="W42" s="43"/>
      <c r="X42" s="25">
        <f t="shared" si="17"/>
        <v>23.699281004690558</v>
      </c>
      <c r="Y42" s="25">
        <f t="shared" si="18"/>
        <v>15.980238299811068</v>
      </c>
      <c r="Z42" s="25">
        <f t="shared" si="19"/>
        <v>10.816858126703776</v>
      </c>
      <c r="AA42" s="25">
        <f t="shared" si="20"/>
        <v>7.7265364359113109</v>
      </c>
      <c r="AB42" s="25">
        <f t="shared" si="21"/>
        <v>7.349478940931875</v>
      </c>
      <c r="AC42" s="28">
        <f t="shared" si="22"/>
        <v>5.0120818999653034</v>
      </c>
      <c r="AD42" s="28">
        <f t="shared" si="23"/>
        <v>3.4304848932946204</v>
      </c>
      <c r="AE42" s="28">
        <f t="shared" si="24"/>
        <v>2.716708203750394</v>
      </c>
      <c r="AF42" s="28">
        <f t="shared" si="25"/>
        <v>1.6242014815008758</v>
      </c>
      <c r="AG42" s="28">
        <f t="shared" si="26"/>
        <v>1.1233890959893236</v>
      </c>
      <c r="AH42" s="28">
        <f t="shared" si="27"/>
        <v>0.77961953984966914</v>
      </c>
      <c r="AI42" s="28">
        <f t="shared" si="28"/>
        <v>0.54283891065803436</v>
      </c>
      <c r="AJ42" s="28">
        <f t="shared" si="29"/>
        <v>0.37920077386226547</v>
      </c>
      <c r="AK42" s="28">
        <f t="shared" si="30"/>
        <v>0.2657372169997545</v>
      </c>
      <c r="AL42" s="28">
        <f t="shared" si="31"/>
        <v>0.18680825700101902</v>
      </c>
      <c r="AM42" s="28">
        <f t="shared" si="32"/>
        <v>0.13172751759615414</v>
      </c>
      <c r="AN42" s="43"/>
      <c r="AO42" s="43"/>
      <c r="AP42" s="25">
        <f t="shared" si="33"/>
        <v>26.298847313335997</v>
      </c>
      <c r="AQ42" s="25">
        <f t="shared" si="34"/>
        <v>17.733105362744006</v>
      </c>
      <c r="AR42" s="25">
        <f t="shared" si="35"/>
        <v>12.003355723234717</v>
      </c>
      <c r="AS42" s="25">
        <f t="shared" si="36"/>
        <v>8.574057666506496</v>
      </c>
      <c r="AT42" s="25">
        <f t="shared" si="37"/>
        <v>8.1556408593953211</v>
      </c>
      <c r="AU42" s="28">
        <f t="shared" si="38"/>
        <v>5.5618555087402983</v>
      </c>
      <c r="AV42" s="28">
        <f t="shared" si="39"/>
        <v>3.8067736486016202</v>
      </c>
      <c r="AW42" s="28">
        <f t="shared" si="40"/>
        <v>3.0147030296479573</v>
      </c>
      <c r="AX42" s="28">
        <f t="shared" si="41"/>
        <v>1.8023596057463338</v>
      </c>
      <c r="AY42" s="28">
        <f t="shared" si="42"/>
        <v>1.246613275020557</v>
      </c>
      <c r="AZ42" s="28">
        <f t="shared" si="43"/>
        <v>0.86513574976986629</v>
      </c>
      <c r="BA42" s="28">
        <f t="shared" si="44"/>
        <v>0.60238273153973632</v>
      </c>
      <c r="BB42" s="28">
        <f t="shared" si="45"/>
        <v>0.4207951815470185</v>
      </c>
      <c r="BC42" s="28">
        <f t="shared" si="46"/>
        <v>0.29488584459436551</v>
      </c>
      <c r="BD42" s="28">
        <f t="shared" si="47"/>
        <v>0.20729919303323507</v>
      </c>
      <c r="BE42" s="28">
        <f t="shared" si="48"/>
        <v>0.14617666550898267</v>
      </c>
      <c r="BF42" s="21"/>
      <c r="BG42" s="21"/>
      <c r="BH42" s="28">
        <f t="shared" si="49"/>
        <v>20.958063049059447</v>
      </c>
      <c r="BI42" s="28">
        <f t="shared" si="50"/>
        <v>14.13185664831556</v>
      </c>
      <c r="BJ42" s="28">
        <f t="shared" si="51"/>
        <v>9.5657076924536373</v>
      </c>
      <c r="BK42" s="28">
        <f t="shared" si="52"/>
        <v>6.8328333565324</v>
      </c>
      <c r="BL42" s="28">
        <f t="shared" si="53"/>
        <v>6.4993888629490124</v>
      </c>
      <c r="BM42" s="28">
        <f t="shared" si="54"/>
        <v>4.4323508567931791</v>
      </c>
      <c r="BN42" s="28">
        <f t="shared" si="55"/>
        <v>3.0336919785998959</v>
      </c>
      <c r="BO42" s="28">
        <f t="shared" si="56"/>
        <v>2.4024754931944496</v>
      </c>
      <c r="BP42" s="28">
        <f t="shared" si="57"/>
        <v>1.4363354334223855</v>
      </c>
      <c r="BQ42" s="28">
        <f t="shared" si="58"/>
        <v>0.99345037082392096</v>
      </c>
      <c r="BR42" s="28">
        <f t="shared" si="59"/>
        <v>0.68944350958217704</v>
      </c>
      <c r="BS42" s="28">
        <f t="shared" si="60"/>
        <v>0.48005051768457141</v>
      </c>
      <c r="BT42" s="28">
        <f t="shared" si="61"/>
        <v>0.33533986644086639</v>
      </c>
      <c r="BU42" s="28">
        <f t="shared" si="62"/>
        <v>0.2350002663481717</v>
      </c>
      <c r="BV42" s="28">
        <f t="shared" si="63"/>
        <v>0.16520075978412063</v>
      </c>
      <c r="BW42" s="28">
        <f t="shared" si="64"/>
        <v>0.11649102850545881</v>
      </c>
      <c r="BX42" s="21"/>
      <c r="BY42" s="43"/>
      <c r="BZ42" s="25">
        <f t="shared" si="65"/>
        <v>14.856940565467331</v>
      </c>
      <c r="CA42" s="25">
        <f t="shared" si="66"/>
        <v>10.01791786828082</v>
      </c>
      <c r="CB42" s="25">
        <f t="shared" si="67"/>
        <v>6.7810250556429752</v>
      </c>
      <c r="CC42" s="25">
        <f t="shared" si="68"/>
        <v>4.8437204733144599</v>
      </c>
      <c r="CD42" s="25">
        <f t="shared" si="69"/>
        <v>4.6073453363824681</v>
      </c>
      <c r="CE42" s="25">
        <f t="shared" si="70"/>
        <v>3.1420448106548529</v>
      </c>
      <c r="CF42" s="25">
        <f t="shared" si="71"/>
        <v>2.150550903224635</v>
      </c>
      <c r="CG42" s="25">
        <f t="shared" si="72"/>
        <v>1.703088473816935</v>
      </c>
      <c r="CH42" s="25">
        <f t="shared" si="73"/>
        <v>1.0182024033651722</v>
      </c>
      <c r="CI42" s="25">
        <f t="shared" si="74"/>
        <v>0.70424604981493522</v>
      </c>
      <c r="CJ42" s="25">
        <f t="shared" si="75"/>
        <v>0.48873892692909399</v>
      </c>
      <c r="CK42" s="25">
        <f t="shared" si="76"/>
        <v>0.34030253621083434</v>
      </c>
      <c r="CL42" s="25">
        <f t="shared" si="77"/>
        <v>0.23771874592042952</v>
      </c>
      <c r="CM42" s="25">
        <f t="shared" si="78"/>
        <v>0.16658910615122255</v>
      </c>
      <c r="CN42" s="25">
        <f t="shared" si="79"/>
        <v>0.11710900304753463</v>
      </c>
      <c r="CO42" s="25">
        <f t="shared" si="80"/>
        <v>8.2579209866125117E-2</v>
      </c>
      <c r="CP42" s="43"/>
      <c r="CQ42" s="43"/>
      <c r="CR42" s="25">
        <f t="shared" si="81"/>
        <v>0.6832872184845602</v>
      </c>
      <c r="CS42" s="25">
        <f t="shared" si="82"/>
        <v>0.46073518333477026</v>
      </c>
      <c r="CT42" s="25">
        <f t="shared" si="83"/>
        <v>0.31186688324741596</v>
      </c>
      <c r="CU42" s="25">
        <f t="shared" si="84"/>
        <v>0.22276809109814513</v>
      </c>
      <c r="CV42" s="25">
        <f t="shared" si="85"/>
        <v>0.21189693568620402</v>
      </c>
      <c r="CW42" s="25">
        <f t="shared" si="86"/>
        <v>0.14450613499904438</v>
      </c>
      <c r="CX42" s="25">
        <f t="shared" si="87"/>
        <v>9.8906227590982984E-2</v>
      </c>
      <c r="CY42" s="25">
        <f t="shared" si="88"/>
        <v>7.8326932855363657E-2</v>
      </c>
      <c r="CZ42" s="25">
        <f t="shared" si="89"/>
        <v>4.6828260837684682E-2</v>
      </c>
      <c r="DA42" s="25">
        <f t="shared" si="90"/>
        <v>3.2389058998140353E-2</v>
      </c>
      <c r="DB42" s="25">
        <f t="shared" si="91"/>
        <v>2.2477646758762869E-2</v>
      </c>
      <c r="DC42" s="25">
        <f t="shared" si="92"/>
        <v>1.5650892078764141E-2</v>
      </c>
      <c r="DD42" s="25">
        <f t="shared" si="93"/>
        <v>1.0932949483499455E-2</v>
      </c>
      <c r="DE42" s="25">
        <f t="shared" si="94"/>
        <v>7.6616182497542002E-3</v>
      </c>
      <c r="DF42" s="25">
        <f t="shared" si="95"/>
        <v>5.3859732829410287E-3</v>
      </c>
      <c r="DG42" s="25">
        <f t="shared" si="96"/>
        <v>3.7979096951649208E-3</v>
      </c>
      <c r="DH42" s="21"/>
      <c r="DI42" s="21"/>
      <c r="DJ42" s="21"/>
      <c r="DK42" s="21"/>
    </row>
    <row r="43" spans="1:115">
      <c r="A43" s="43"/>
      <c r="B43" s="43"/>
      <c r="C43" s="43"/>
      <c r="D43" s="43"/>
      <c r="E43" s="25">
        <v>41</v>
      </c>
      <c r="F43" s="25">
        <f t="shared" si="1"/>
        <v>3.2844503493383219</v>
      </c>
      <c r="G43" s="25">
        <f t="shared" si="2"/>
        <v>2.1929664319606705</v>
      </c>
      <c r="H43" s="25">
        <f t="shared" si="3"/>
        <v>1.4699846957105174</v>
      </c>
      <c r="I43" s="25">
        <f t="shared" si="4"/>
        <v>1.0412227047624505</v>
      </c>
      <c r="J43" s="25">
        <f t="shared" si="5"/>
        <v>0.98917268422140991</v>
      </c>
      <c r="K43" s="28">
        <f t="shared" si="6"/>
        <v>0.66815583322006911</v>
      </c>
      <c r="L43" s="28">
        <f t="shared" si="7"/>
        <v>0.45300036329463156</v>
      </c>
      <c r="M43" s="28">
        <f t="shared" si="8"/>
        <v>0.35665902697891583</v>
      </c>
      <c r="N43" s="28">
        <f t="shared" si="9"/>
        <v>0.21050627737977079</v>
      </c>
      <c r="O43" s="28">
        <f t="shared" si="10"/>
        <v>0.14426221982965112</v>
      </c>
      <c r="P43" s="28">
        <f t="shared" si="11"/>
        <v>9.9206227403287953E-2</v>
      </c>
      <c r="Q43" s="28">
        <f t="shared" si="12"/>
        <v>6.8453695065790715E-2</v>
      </c>
      <c r="R43" s="28">
        <f t="shared" si="13"/>
        <v>4.7391460912815299E-2</v>
      </c>
      <c r="S43" s="28">
        <f t="shared" si="14"/>
        <v>3.2917196752155667E-2</v>
      </c>
      <c r="T43" s="28">
        <f t="shared" si="15"/>
        <v>2.2937185209361201E-2</v>
      </c>
      <c r="U43" s="28">
        <f t="shared" si="16"/>
        <v>1.6033471777203163E-2</v>
      </c>
      <c r="V43" s="21"/>
      <c r="W43" s="43"/>
      <c r="X43" s="25">
        <f t="shared" si="17"/>
        <v>23.464634658109464</v>
      </c>
      <c r="Y43" s="25">
        <f t="shared" si="18"/>
        <v>15.666900293932422</v>
      </c>
      <c r="Z43" s="25">
        <f t="shared" si="19"/>
        <v>10.50180400650852</v>
      </c>
      <c r="AA43" s="25">
        <f t="shared" si="20"/>
        <v>7.4386602829607309</v>
      </c>
      <c r="AB43" s="25">
        <f t="shared" si="21"/>
        <v>7.0668066739729563</v>
      </c>
      <c r="AC43" s="28">
        <f t="shared" si="22"/>
        <v>4.773411333300289</v>
      </c>
      <c r="AD43" s="28">
        <f t="shared" si="23"/>
        <v>3.2363065031081328</v>
      </c>
      <c r="AE43" s="28">
        <f t="shared" si="24"/>
        <v>2.5480287035738081</v>
      </c>
      <c r="AF43" s="28">
        <f t="shared" si="25"/>
        <v>1.503890260648959</v>
      </c>
      <c r="AG43" s="28">
        <f t="shared" si="26"/>
        <v>1.0306321981553426</v>
      </c>
      <c r="AH43" s="28">
        <f t="shared" si="27"/>
        <v>0.70874503622697183</v>
      </c>
      <c r="AI43" s="28">
        <f t="shared" si="28"/>
        <v>0.48904406365588665</v>
      </c>
      <c r="AJ43" s="28">
        <f t="shared" si="29"/>
        <v>0.33857211951987992</v>
      </c>
      <c r="AK43" s="28">
        <f t="shared" si="30"/>
        <v>0.23516567876084474</v>
      </c>
      <c r="AL43" s="28">
        <f t="shared" si="31"/>
        <v>0.16386689210615704</v>
      </c>
      <c r="AM43" s="28">
        <f t="shared" si="32"/>
        <v>0.11454566747491665</v>
      </c>
      <c r="AN43" s="43"/>
      <c r="AO43" s="43"/>
      <c r="AP43" s="25">
        <f t="shared" si="33"/>
        <v>26.038462686471281</v>
      </c>
      <c r="AQ43" s="25">
        <f t="shared" si="34"/>
        <v>17.385397414454907</v>
      </c>
      <c r="AR43" s="25">
        <f t="shared" si="35"/>
        <v>11.65374342061623</v>
      </c>
      <c r="AS43" s="25">
        <f t="shared" si="36"/>
        <v>8.2546044733864417</v>
      </c>
      <c r="AT43" s="25">
        <f t="shared" si="37"/>
        <v>7.8419623648031935</v>
      </c>
      <c r="AU43" s="28">
        <f t="shared" si="38"/>
        <v>5.2970052464193316</v>
      </c>
      <c r="AV43" s="28">
        <f t="shared" si="39"/>
        <v>3.5912958949071889</v>
      </c>
      <c r="AW43" s="28">
        <f t="shared" si="40"/>
        <v>2.8275211307896804</v>
      </c>
      <c r="AX43" s="28">
        <f t="shared" si="41"/>
        <v>1.6688514868021609</v>
      </c>
      <c r="AY43" s="28">
        <f t="shared" si="42"/>
        <v>1.1436819036885844</v>
      </c>
      <c r="AZ43" s="28">
        <f t="shared" si="43"/>
        <v>0.78648704524533286</v>
      </c>
      <c r="BA43" s="28">
        <f t="shared" si="44"/>
        <v>0.54268714553129382</v>
      </c>
      <c r="BB43" s="28">
        <f t="shared" si="45"/>
        <v>0.37570998352412371</v>
      </c>
      <c r="BC43" s="28">
        <f t="shared" si="46"/>
        <v>0.26096092441979252</v>
      </c>
      <c r="BD43" s="28">
        <f t="shared" si="47"/>
        <v>0.18184139739757463</v>
      </c>
      <c r="BE43" s="28">
        <f t="shared" si="48"/>
        <v>0.12711014392085451</v>
      </c>
      <c r="BF43" s="21"/>
      <c r="BG43" s="21"/>
      <c r="BH43" s="28">
        <f t="shared" si="49"/>
        <v>20.750557474316285</v>
      </c>
      <c r="BI43" s="28">
        <f t="shared" si="50"/>
        <v>13.854761419917217</v>
      </c>
      <c r="BJ43" s="28">
        <f t="shared" si="51"/>
        <v>9.2870948470423649</v>
      </c>
      <c r="BK43" s="28">
        <f t="shared" si="52"/>
        <v>6.5782548922041011</v>
      </c>
      <c r="BL43" s="28">
        <f t="shared" si="53"/>
        <v>6.2494123682202041</v>
      </c>
      <c r="BM43" s="28">
        <f t="shared" si="54"/>
        <v>4.221286530279218</v>
      </c>
      <c r="BN43" s="28">
        <f t="shared" si="55"/>
        <v>2.8619735647168834</v>
      </c>
      <c r="BO43" s="28">
        <f t="shared" si="56"/>
        <v>2.2533065965057681</v>
      </c>
      <c r="BP43" s="28">
        <f t="shared" si="57"/>
        <v>1.3299402161318383</v>
      </c>
      <c r="BQ43" s="28">
        <f t="shared" si="58"/>
        <v>0.91142235855405584</v>
      </c>
      <c r="BR43" s="28">
        <f t="shared" si="59"/>
        <v>0.6267668268928881</v>
      </c>
      <c r="BS43" s="28">
        <f t="shared" si="60"/>
        <v>0.43247794385997418</v>
      </c>
      <c r="BT43" s="28">
        <f t="shared" si="61"/>
        <v>0.29941059503648787</v>
      </c>
      <c r="BU43" s="28">
        <f t="shared" si="62"/>
        <v>0.20796483747625816</v>
      </c>
      <c r="BV43" s="28">
        <f t="shared" si="63"/>
        <v>0.14491294717905318</v>
      </c>
      <c r="BW43" s="28">
        <f t="shared" si="64"/>
        <v>0.10129654652648594</v>
      </c>
      <c r="BX43" s="21"/>
      <c r="BY43" s="43"/>
      <c r="BZ43" s="25">
        <f t="shared" si="65"/>
        <v>14.709842144027061</v>
      </c>
      <c r="CA43" s="25">
        <f t="shared" si="66"/>
        <v>9.821488106157668</v>
      </c>
      <c r="CB43" s="25">
        <f t="shared" si="67"/>
        <v>6.5835194714980334</v>
      </c>
      <c r="CC43" s="25">
        <f t="shared" si="68"/>
        <v>4.6632525977803594</v>
      </c>
      <c r="CD43" s="25">
        <f t="shared" si="69"/>
        <v>4.4301397465216041</v>
      </c>
      <c r="CE43" s="25">
        <f t="shared" si="70"/>
        <v>2.9924236291950979</v>
      </c>
      <c r="CF43" s="25">
        <f t="shared" si="71"/>
        <v>2.0288216068156935</v>
      </c>
      <c r="CG43" s="25">
        <f t="shared" si="72"/>
        <v>1.5973442823268946</v>
      </c>
      <c r="CH43" s="25">
        <f t="shared" si="73"/>
        <v>0.94278000311590016</v>
      </c>
      <c r="CI43" s="25">
        <f t="shared" si="74"/>
        <v>0.64609729340819744</v>
      </c>
      <c r="CJ43" s="25">
        <f t="shared" si="75"/>
        <v>0.44430811539008541</v>
      </c>
      <c r="CK43" s="25">
        <f t="shared" si="76"/>
        <v>0.30657886145120206</v>
      </c>
      <c r="CL43" s="25">
        <f t="shared" si="77"/>
        <v>0.21224888028609781</v>
      </c>
      <c r="CM43" s="25">
        <f t="shared" si="78"/>
        <v>0.14742398774444476</v>
      </c>
      <c r="CN43" s="25">
        <f t="shared" si="79"/>
        <v>0.10272719565573214</v>
      </c>
      <c r="CO43" s="25">
        <f t="shared" si="80"/>
        <v>7.1808008579239246E-2</v>
      </c>
      <c r="CP43" s="43"/>
      <c r="CQ43" s="43"/>
      <c r="CR43" s="25">
        <f t="shared" si="81"/>
        <v>0.67652199849956451</v>
      </c>
      <c r="CS43" s="25">
        <f t="shared" si="82"/>
        <v>0.45170116013212769</v>
      </c>
      <c r="CT43" s="25">
        <f t="shared" si="83"/>
        <v>0.3027833817936077</v>
      </c>
      <c r="CU43" s="25">
        <f t="shared" si="84"/>
        <v>0.2144681728103833</v>
      </c>
      <c r="CV43" s="25">
        <f t="shared" si="85"/>
        <v>0.20374705354442696</v>
      </c>
      <c r="CW43" s="25">
        <f t="shared" si="86"/>
        <v>0.13762489047528037</v>
      </c>
      <c r="CX43" s="25">
        <f t="shared" si="87"/>
        <v>9.330776187828585E-2</v>
      </c>
      <c r="CY43" s="25">
        <f t="shared" si="88"/>
        <v>7.3463639894357211E-2</v>
      </c>
      <c r="CZ43" s="25">
        <f t="shared" si="89"/>
        <v>4.3359500775633962E-2</v>
      </c>
      <c r="DA43" s="25">
        <f t="shared" si="90"/>
        <v>2.9714733025816835E-2</v>
      </c>
      <c r="DB43" s="25">
        <f t="shared" si="91"/>
        <v>2.0434224326148061E-2</v>
      </c>
      <c r="DC43" s="25">
        <f t="shared" si="92"/>
        <v>1.4099902773661386E-2</v>
      </c>
      <c r="DD43" s="25">
        <f t="shared" si="93"/>
        <v>9.7615620388387999E-3</v>
      </c>
      <c r="DE43" s="25">
        <f t="shared" si="94"/>
        <v>6.7801931413753996E-3</v>
      </c>
      <c r="DF43" s="25">
        <f t="shared" si="95"/>
        <v>4.7245379674921307E-3</v>
      </c>
      <c r="DG43" s="25">
        <f t="shared" si="96"/>
        <v>3.3025301697086275E-3</v>
      </c>
      <c r="DH43" s="21"/>
      <c r="DI43" s="21"/>
      <c r="DJ43" s="21"/>
      <c r="DK43" s="21"/>
    </row>
    <row r="44" spans="1:115">
      <c r="A44" s="43"/>
      <c r="B44" s="43"/>
      <c r="C44" s="43"/>
      <c r="D44" s="43"/>
      <c r="E44" s="25">
        <v>42</v>
      </c>
      <c r="F44" s="25">
        <f t="shared" si="1"/>
        <v>3.251931038948833</v>
      </c>
      <c r="G44" s="25">
        <f t="shared" si="2"/>
        <v>2.1499670901575203</v>
      </c>
      <c r="H44" s="25">
        <f t="shared" si="3"/>
        <v>1.427169607485939</v>
      </c>
      <c r="I44" s="25">
        <f t="shared" si="4"/>
        <v>1.0024287135481376</v>
      </c>
      <c r="J44" s="25">
        <f t="shared" si="5"/>
        <v>0.95112758098212502</v>
      </c>
      <c r="K44" s="28">
        <f t="shared" si="6"/>
        <v>0.63633888878101819</v>
      </c>
      <c r="L44" s="28">
        <f t="shared" si="7"/>
        <v>0.42735883329682217</v>
      </c>
      <c r="M44" s="28">
        <f t="shared" si="8"/>
        <v>0.33451418774987407</v>
      </c>
      <c r="N44" s="28">
        <f t="shared" si="9"/>
        <v>0.19491321979608409</v>
      </c>
      <c r="O44" s="28">
        <f t="shared" si="10"/>
        <v>0.13235066039417534</v>
      </c>
      <c r="P44" s="28">
        <f t="shared" si="11"/>
        <v>9.0187479457534497E-2</v>
      </c>
      <c r="Q44" s="28">
        <f t="shared" si="12"/>
        <v>6.1669995554766398E-2</v>
      </c>
      <c r="R44" s="28">
        <f t="shared" si="13"/>
        <v>4.2313804386442222E-2</v>
      </c>
      <c r="S44" s="28">
        <f t="shared" si="14"/>
        <v>2.9130262612527141E-2</v>
      </c>
      <c r="T44" s="28">
        <f t="shared" si="15"/>
        <v>2.0120337902948419E-2</v>
      </c>
      <c r="U44" s="28">
        <f t="shared" si="16"/>
        <v>1.3942149371481014E-2</v>
      </c>
      <c r="V44" s="21"/>
      <c r="W44" s="43"/>
      <c r="X44" s="25">
        <f t="shared" si="17"/>
        <v>23.232311542682634</v>
      </c>
      <c r="Y44" s="25">
        <f t="shared" si="18"/>
        <v>15.359706170521982</v>
      </c>
      <c r="Z44" s="25">
        <f t="shared" si="19"/>
        <v>10.195926219911183</v>
      </c>
      <c r="AA44" s="25">
        <f t="shared" si="20"/>
        <v>7.1615098516999431</v>
      </c>
      <c r="AB44" s="25">
        <f t="shared" si="21"/>
        <v>6.7950064172816891</v>
      </c>
      <c r="AC44" s="28">
        <f t="shared" si="22"/>
        <v>4.5461060317145607</v>
      </c>
      <c r="AD44" s="28">
        <f t="shared" si="23"/>
        <v>3.0531193425548415</v>
      </c>
      <c r="AE44" s="28">
        <f t="shared" si="24"/>
        <v>2.3898224569253497</v>
      </c>
      <c r="AF44" s="28">
        <f t="shared" si="25"/>
        <v>1.3924909820823697</v>
      </c>
      <c r="AG44" s="28">
        <f t="shared" si="26"/>
        <v>0.94553412674802073</v>
      </c>
      <c r="AH44" s="28">
        <f t="shared" si="27"/>
        <v>0.64431366929724709</v>
      </c>
      <c r="AI44" s="28">
        <f t="shared" si="28"/>
        <v>0.44058023752782577</v>
      </c>
      <c r="AJ44" s="28">
        <f t="shared" si="29"/>
        <v>0.30229653528560702</v>
      </c>
      <c r="AK44" s="28">
        <f t="shared" si="30"/>
        <v>0.20811122014234049</v>
      </c>
      <c r="AL44" s="28">
        <f t="shared" si="31"/>
        <v>0.14374288781241842</v>
      </c>
      <c r="AM44" s="28">
        <f t="shared" si="32"/>
        <v>9.9604928239057963E-2</v>
      </c>
      <c r="AN44" s="43"/>
      <c r="AO44" s="43"/>
      <c r="AP44" s="25">
        <f t="shared" si="33"/>
        <v>25.780656125219085</v>
      </c>
      <c r="AQ44" s="25">
        <f t="shared" si="34"/>
        <v>17.044507269073442</v>
      </c>
      <c r="AR44" s="25">
        <f t="shared" si="35"/>
        <v>11.31431400059828</v>
      </c>
      <c r="AS44" s="25">
        <f t="shared" si="36"/>
        <v>7.9470535028270346</v>
      </c>
      <c r="AT44" s="25">
        <f t="shared" si="37"/>
        <v>7.5403484276953785</v>
      </c>
      <c r="AU44" s="28">
        <f t="shared" si="38"/>
        <v>5.0447669013517444</v>
      </c>
      <c r="AV44" s="28">
        <f t="shared" si="39"/>
        <v>3.3880149951954608</v>
      </c>
      <c r="AW44" s="28">
        <f t="shared" si="40"/>
        <v>2.6519612931810919</v>
      </c>
      <c r="AX44" s="28">
        <f t="shared" si="41"/>
        <v>1.5452328581501491</v>
      </c>
      <c r="AY44" s="28">
        <f t="shared" si="42"/>
        <v>1.0492494529253067</v>
      </c>
      <c r="AZ44" s="28">
        <f t="shared" si="43"/>
        <v>0.71498822295030251</v>
      </c>
      <c r="BA44" s="28">
        <f t="shared" si="44"/>
        <v>0.48890733831648087</v>
      </c>
      <c r="BB44" s="28">
        <f t="shared" si="45"/>
        <v>0.33545534243225322</v>
      </c>
      <c r="BC44" s="28">
        <f t="shared" si="46"/>
        <v>0.230938871167958</v>
      </c>
      <c r="BD44" s="28">
        <f t="shared" si="47"/>
        <v>0.1595099977171707</v>
      </c>
      <c r="BE44" s="28">
        <f t="shared" si="48"/>
        <v>0.11053055993117784</v>
      </c>
      <c r="BF44" s="21"/>
      <c r="BG44" s="21"/>
      <c r="BH44" s="28">
        <f t="shared" si="49"/>
        <v>20.545106410214139</v>
      </c>
      <c r="BI44" s="28">
        <f t="shared" si="50"/>
        <v>13.583099431291389</v>
      </c>
      <c r="BJ44" s="28">
        <f t="shared" si="51"/>
        <v>9.0165969388760825</v>
      </c>
      <c r="BK44" s="28">
        <f t="shared" si="52"/>
        <v>6.3331615405835189</v>
      </c>
      <c r="BL44" s="28">
        <f t="shared" si="53"/>
        <v>6.009050354057889</v>
      </c>
      <c r="BM44" s="28">
        <f t="shared" si="54"/>
        <v>4.0202728859802077</v>
      </c>
      <c r="BN44" s="28">
        <f t="shared" si="55"/>
        <v>2.6999750610536628</v>
      </c>
      <c r="BO44" s="28">
        <f t="shared" si="56"/>
        <v>2.1133995465257622</v>
      </c>
      <c r="BP44" s="28">
        <f t="shared" si="57"/>
        <v>1.2314261260479986</v>
      </c>
      <c r="BQ44" s="28">
        <f t="shared" si="58"/>
        <v>0.83616730142573925</v>
      </c>
      <c r="BR44" s="28">
        <f t="shared" si="59"/>
        <v>0.56978802444808008</v>
      </c>
      <c r="BS44" s="28">
        <f t="shared" si="60"/>
        <v>0.38961976924321989</v>
      </c>
      <c r="BT44" s="28">
        <f t="shared" si="61"/>
        <v>0.26733088842543556</v>
      </c>
      <c r="BU44" s="28">
        <f t="shared" si="62"/>
        <v>0.18403967918252936</v>
      </c>
      <c r="BV44" s="28">
        <f t="shared" si="63"/>
        <v>0.12711662033250276</v>
      </c>
      <c r="BW44" s="28">
        <f t="shared" si="64"/>
        <v>8.8083953501292125E-2</v>
      </c>
      <c r="BX44" s="21"/>
      <c r="BY44" s="43"/>
      <c r="BZ44" s="25">
        <f t="shared" si="65"/>
        <v>14.564200142601047</v>
      </c>
      <c r="CA44" s="25">
        <f t="shared" si="66"/>
        <v>9.6289099079977127</v>
      </c>
      <c r="CB44" s="25">
        <f t="shared" si="67"/>
        <v>6.3917664771825571</v>
      </c>
      <c r="CC44" s="25">
        <f t="shared" si="68"/>
        <v>4.4895086144029648</v>
      </c>
      <c r="CD44" s="25">
        <f t="shared" si="69"/>
        <v>4.2597497562707733</v>
      </c>
      <c r="CE44" s="25">
        <f t="shared" si="70"/>
        <v>2.8499272659000932</v>
      </c>
      <c r="CF44" s="25">
        <f t="shared" si="71"/>
        <v>1.9139826479393334</v>
      </c>
      <c r="CG44" s="25">
        <f t="shared" si="72"/>
        <v>1.4981657121805425</v>
      </c>
      <c r="CH44" s="25">
        <f t="shared" si="73"/>
        <v>0.87294444732953724</v>
      </c>
      <c r="CI44" s="25">
        <f t="shared" si="74"/>
        <v>0.59274981046623609</v>
      </c>
      <c r="CJ44" s="25">
        <f t="shared" si="75"/>
        <v>0.40391646853644125</v>
      </c>
      <c r="CK44" s="25">
        <f t="shared" si="76"/>
        <v>0.27619717247856035</v>
      </c>
      <c r="CL44" s="25">
        <f t="shared" si="77"/>
        <v>0.18950792882687301</v>
      </c>
      <c r="CM44" s="25">
        <f t="shared" si="78"/>
        <v>0.13046370596853521</v>
      </c>
      <c r="CN44" s="25">
        <f t="shared" si="79"/>
        <v>9.0111575136607128E-2</v>
      </c>
      <c r="CO44" s="25">
        <f t="shared" si="80"/>
        <v>6.2441746590642826E-2</v>
      </c>
      <c r="CP44" s="43"/>
      <c r="CQ44" s="43"/>
      <c r="CR44" s="25">
        <f t="shared" si="81"/>
        <v>0.66982376089065787</v>
      </c>
      <c r="CS44" s="25">
        <f t="shared" si="82"/>
        <v>0.4428442746393409</v>
      </c>
      <c r="CT44" s="25">
        <f t="shared" si="83"/>
        <v>0.29396444834330843</v>
      </c>
      <c r="CU44" s="25">
        <f t="shared" si="84"/>
        <v>0.20647749380031127</v>
      </c>
      <c r="CV44" s="25">
        <f t="shared" si="85"/>
        <v>0.19591062840810286</v>
      </c>
      <c r="CW44" s="25">
        <f t="shared" si="86"/>
        <v>0.13107132426217177</v>
      </c>
      <c r="CX44" s="25">
        <f t="shared" si="87"/>
        <v>8.8026190451213057E-2</v>
      </c>
      <c r="CY44" s="25">
        <f t="shared" si="88"/>
        <v>6.8902307160342527E-2</v>
      </c>
      <c r="CZ44" s="25">
        <f t="shared" si="89"/>
        <v>4.0147685903364781E-2</v>
      </c>
      <c r="DA44" s="25">
        <f t="shared" si="90"/>
        <v>2.7261222959464985E-2</v>
      </c>
      <c r="DB44" s="25">
        <f t="shared" si="91"/>
        <v>1.8576567569225509E-2</v>
      </c>
      <c r="DC44" s="25">
        <f t="shared" si="92"/>
        <v>1.2702615111406652E-2</v>
      </c>
      <c r="DD44" s="25">
        <f t="shared" si="93"/>
        <v>8.7156803918203556E-3</v>
      </c>
      <c r="DE44" s="25">
        <f t="shared" si="94"/>
        <v>6.000170921571151E-3</v>
      </c>
      <c r="DF44" s="25">
        <f t="shared" si="95"/>
        <v>4.1443315504316926E-3</v>
      </c>
      <c r="DG44" s="25">
        <f t="shared" si="96"/>
        <v>2.8717653649640239E-3</v>
      </c>
      <c r="DH44" s="21"/>
      <c r="DI44" s="21"/>
      <c r="DJ44" s="21"/>
      <c r="DK44" s="21"/>
    </row>
    <row r="45" spans="1:115">
      <c r="A45" s="43"/>
      <c r="B45" s="43"/>
      <c r="C45" s="43"/>
      <c r="D45" s="43"/>
      <c r="E45" s="25">
        <v>43</v>
      </c>
      <c r="F45" s="25">
        <f t="shared" si="1"/>
        <v>3.2197337019295387</v>
      </c>
      <c r="G45" s="25">
        <f t="shared" si="2"/>
        <v>2.1078108727034515</v>
      </c>
      <c r="H45" s="25">
        <f t="shared" si="3"/>
        <v>1.3856015606659602</v>
      </c>
      <c r="I45" s="25">
        <f t="shared" si="4"/>
        <v>0.96508011316851594</v>
      </c>
      <c r="J45" s="25">
        <f t="shared" si="5"/>
        <v>0.91454575094435087</v>
      </c>
      <c r="K45" s="28">
        <f t="shared" si="6"/>
        <v>0.606037036934303</v>
      </c>
      <c r="L45" s="28">
        <f t="shared" si="7"/>
        <v>0.4031687106573793</v>
      </c>
      <c r="M45" s="28">
        <f t="shared" si="8"/>
        <v>0.31374431415294884</v>
      </c>
      <c r="N45" s="28">
        <f t="shared" si="9"/>
        <v>0.18047520351489266</v>
      </c>
      <c r="O45" s="28">
        <f t="shared" si="10"/>
        <v>0.12142262421483974</v>
      </c>
      <c r="P45" s="28">
        <f t="shared" si="11"/>
        <v>8.1988617688667706E-2</v>
      </c>
      <c r="Q45" s="28">
        <f t="shared" si="12"/>
        <v>5.5558554553843606E-2</v>
      </c>
      <c r="R45" s="28">
        <f t="shared" si="13"/>
        <v>3.7780182487894831E-2</v>
      </c>
      <c r="S45" s="28">
        <f t="shared" si="14"/>
        <v>2.5778993462413403E-2</v>
      </c>
      <c r="T45" s="28">
        <f t="shared" si="15"/>
        <v>1.7649419213112649E-2</v>
      </c>
      <c r="U45" s="28">
        <f t="shared" si="16"/>
        <v>1.2123608149113925E-2</v>
      </c>
      <c r="V45" s="21"/>
      <c r="W45" s="43"/>
      <c r="X45" s="25">
        <f t="shared" si="17"/>
        <v>23.002288656121426</v>
      </c>
      <c r="Y45" s="25">
        <f t="shared" si="18"/>
        <v>15.058535461296062</v>
      </c>
      <c r="Z45" s="25">
        <f t="shared" si="19"/>
        <v>9.8989574950594026</v>
      </c>
      <c r="AA45" s="25">
        <f t="shared" si="20"/>
        <v>6.8946855219985963</v>
      </c>
      <c r="AB45" s="25">
        <f t="shared" si="21"/>
        <v>6.5336600166170085</v>
      </c>
      <c r="AC45" s="28">
        <f t="shared" si="22"/>
        <v>4.3296247921091053</v>
      </c>
      <c r="AD45" s="28">
        <f t="shared" si="23"/>
        <v>2.8803012665611711</v>
      </c>
      <c r="AE45" s="28">
        <f t="shared" si="24"/>
        <v>2.2414391830100819</v>
      </c>
      <c r="AF45" s="28">
        <f t="shared" si="25"/>
        <v>1.2893435019281201</v>
      </c>
      <c r="AG45" s="28">
        <f t="shared" si="26"/>
        <v>0.86746250160368865</v>
      </c>
      <c r="AH45" s="28">
        <f t="shared" si="27"/>
        <v>0.58573969936113357</v>
      </c>
      <c r="AI45" s="28">
        <f t="shared" si="28"/>
        <v>0.39691913290795117</v>
      </c>
      <c r="AJ45" s="28">
        <f t="shared" si="29"/>
        <v>0.2699076207907205</v>
      </c>
      <c r="AK45" s="28">
        <f t="shared" si="30"/>
        <v>0.18416922136490313</v>
      </c>
      <c r="AL45" s="28">
        <f t="shared" si="31"/>
        <v>0.1260902524670337</v>
      </c>
      <c r="AM45" s="28">
        <f t="shared" si="32"/>
        <v>8.6612981077441711E-2</v>
      </c>
      <c r="AN45" s="43"/>
      <c r="AO45" s="43"/>
      <c r="AP45" s="25">
        <f t="shared" si="33"/>
        <v>25.525402104177321</v>
      </c>
      <c r="AQ45" s="25">
        <f t="shared" si="34"/>
        <v>16.710301244189647</v>
      </c>
      <c r="AR45" s="25">
        <f t="shared" si="35"/>
        <v>10.984770874367262</v>
      </c>
      <c r="AS45" s="25">
        <f t="shared" si="36"/>
        <v>7.6509613004977703</v>
      </c>
      <c r="AT45" s="25">
        <f t="shared" si="37"/>
        <v>7.2503350266301716</v>
      </c>
      <c r="AU45" s="28">
        <f t="shared" si="38"/>
        <v>4.8045399060492802</v>
      </c>
      <c r="AV45" s="28">
        <f t="shared" si="39"/>
        <v>3.1962405615051512</v>
      </c>
      <c r="AW45" s="28">
        <f t="shared" si="40"/>
        <v>2.4873019069415601</v>
      </c>
      <c r="AX45" s="28">
        <f t="shared" si="41"/>
        <v>1.4307711649538417</v>
      </c>
      <c r="AY45" s="28">
        <f t="shared" si="42"/>
        <v>0.96261417699569418</v>
      </c>
      <c r="AZ45" s="28">
        <f t="shared" si="43"/>
        <v>0.64998929359118407</v>
      </c>
      <c r="BA45" s="28">
        <f t="shared" si="44"/>
        <v>0.44045706154637915</v>
      </c>
      <c r="BB45" s="28">
        <f t="shared" si="45"/>
        <v>0.29951369860022609</v>
      </c>
      <c r="BC45" s="28">
        <f t="shared" si="46"/>
        <v>0.20437068244952039</v>
      </c>
      <c r="BD45" s="28">
        <f t="shared" si="47"/>
        <v>0.1399210506290971</v>
      </c>
      <c r="BE45" s="28">
        <f t="shared" si="48"/>
        <v>9.611353037493725E-2</v>
      </c>
      <c r="BF45" s="21"/>
      <c r="BG45" s="21"/>
      <c r="BH45" s="28">
        <f t="shared" si="49"/>
        <v>20.341689515063511</v>
      </c>
      <c r="BI45" s="28">
        <f t="shared" si="50"/>
        <v>13.316764148324893</v>
      </c>
      <c r="BJ45" s="28">
        <f t="shared" si="51"/>
        <v>8.7539776105593035</v>
      </c>
      <c r="BK45" s="28">
        <f t="shared" si="52"/>
        <v>6.0971999042875886</v>
      </c>
      <c r="BL45" s="28">
        <f t="shared" si="53"/>
        <v>5.7779330327479697</v>
      </c>
      <c r="BM45" s="28">
        <f t="shared" si="54"/>
        <v>3.8288313199811497</v>
      </c>
      <c r="BN45" s="28">
        <f t="shared" si="55"/>
        <v>2.5471462840128893</v>
      </c>
      <c r="BO45" s="28">
        <f t="shared" si="56"/>
        <v>1.982179278302159</v>
      </c>
      <c r="BP45" s="28">
        <f t="shared" si="57"/>
        <v>1.1402093759703691</v>
      </c>
      <c r="BQ45" s="28">
        <f t="shared" si="58"/>
        <v>0.76712596461076987</v>
      </c>
      <c r="BR45" s="28">
        <f t="shared" si="59"/>
        <v>0.51798911313461815</v>
      </c>
      <c r="BS45" s="28">
        <f t="shared" si="60"/>
        <v>0.35100880112001792</v>
      </c>
      <c r="BT45" s="28">
        <f t="shared" si="61"/>
        <v>0.238688293236996</v>
      </c>
      <c r="BU45" s="28">
        <f t="shared" si="62"/>
        <v>0.16286697272790213</v>
      </c>
      <c r="BV45" s="28">
        <f t="shared" si="63"/>
        <v>0.11150580730921296</v>
      </c>
      <c r="BW45" s="28">
        <f t="shared" si="64"/>
        <v>7.6594742175036631E-2</v>
      </c>
      <c r="BX45" s="21"/>
      <c r="BY45" s="43"/>
      <c r="BZ45" s="25">
        <f t="shared" si="65"/>
        <v>14.42000014118916</v>
      </c>
      <c r="CA45" s="25">
        <f t="shared" si="66"/>
        <v>9.4401077529389354</v>
      </c>
      <c r="CB45" s="25">
        <f t="shared" si="67"/>
        <v>6.2055985215364631</v>
      </c>
      <c r="CC45" s="25">
        <f t="shared" si="68"/>
        <v>4.3222380036612735</v>
      </c>
      <c r="CD45" s="25">
        <f t="shared" si="69"/>
        <v>4.0959132271834351</v>
      </c>
      <c r="CE45" s="25">
        <f t="shared" si="70"/>
        <v>2.7142164437143741</v>
      </c>
      <c r="CF45" s="25">
        <f t="shared" si="71"/>
        <v>1.8056440074899367</v>
      </c>
      <c r="CG45" s="25">
        <f t="shared" si="72"/>
        <v>1.4051451061532003</v>
      </c>
      <c r="CH45" s="25">
        <f t="shared" si="73"/>
        <v>0.80828189567549746</v>
      </c>
      <c r="CI45" s="25">
        <f t="shared" si="74"/>
        <v>0.54380716556535424</v>
      </c>
      <c r="CJ45" s="25">
        <f t="shared" si="75"/>
        <v>0.36719678957858287</v>
      </c>
      <c r="CK45" s="25">
        <f t="shared" si="76"/>
        <v>0.24882628151221653</v>
      </c>
      <c r="CL45" s="25">
        <f t="shared" si="77"/>
        <v>0.16920350788113658</v>
      </c>
      <c r="CM45" s="25">
        <f t="shared" si="78"/>
        <v>0.11545460705180108</v>
      </c>
      <c r="CN45" s="25">
        <f t="shared" si="79"/>
        <v>7.9045241347900974E-2</v>
      </c>
      <c r="CO45" s="25">
        <f t="shared" si="80"/>
        <v>5.4297170948385071E-2</v>
      </c>
      <c r="CP45" s="43"/>
      <c r="CQ45" s="43"/>
      <c r="CR45" s="25">
        <f t="shared" si="81"/>
        <v>0.66319184246599805</v>
      </c>
      <c r="CS45" s="25">
        <f t="shared" si="82"/>
        <v>0.43416105356798129</v>
      </c>
      <c r="CT45" s="25">
        <f t="shared" si="83"/>
        <v>0.28540237703233834</v>
      </c>
      <c r="CU45" s="25">
        <f t="shared" si="84"/>
        <v>0.19878453239656421</v>
      </c>
      <c r="CV45" s="25">
        <f t="shared" si="85"/>
        <v>0.18837560423856042</v>
      </c>
      <c r="CW45" s="25">
        <f t="shared" si="86"/>
        <v>0.12482983263063976</v>
      </c>
      <c r="CX45" s="25">
        <f t="shared" si="87"/>
        <v>8.3043575897370783E-2</v>
      </c>
      <c r="CY45" s="25">
        <f t="shared" si="88"/>
        <v>6.4624186044215451E-2</v>
      </c>
      <c r="CZ45" s="25">
        <f t="shared" si="89"/>
        <v>3.7173783243856277E-2</v>
      </c>
      <c r="DA45" s="25">
        <f t="shared" si="90"/>
        <v>2.5010296293087143E-2</v>
      </c>
      <c r="DB45" s="25">
        <f t="shared" si="91"/>
        <v>1.6887788699295914E-2</v>
      </c>
      <c r="DC45" s="25">
        <f t="shared" si="92"/>
        <v>1.1443797397663651E-2</v>
      </c>
      <c r="DD45" s="25">
        <f t="shared" si="93"/>
        <v>7.781857492696745E-3</v>
      </c>
      <c r="DE45" s="25">
        <f t="shared" si="94"/>
        <v>5.3098857713019037E-3</v>
      </c>
      <c r="DF45" s="25">
        <f t="shared" si="95"/>
        <v>3.6353785530102564E-3</v>
      </c>
      <c r="DG45" s="25">
        <f t="shared" si="96"/>
        <v>2.4971872738817603E-3</v>
      </c>
      <c r="DH45" s="21"/>
      <c r="DI45" s="21"/>
      <c r="DJ45" s="21"/>
      <c r="DK45" s="21"/>
    </row>
    <row r="46" spans="1:115">
      <c r="A46" s="43"/>
      <c r="B46" s="43"/>
      <c r="C46" s="43"/>
      <c r="D46" s="43"/>
      <c r="E46" s="25">
        <v>44</v>
      </c>
      <c r="F46" s="25">
        <f t="shared" si="1"/>
        <v>3.1878551504252854</v>
      </c>
      <c r="G46" s="25">
        <f t="shared" si="2"/>
        <v>2.0664812477484813</v>
      </c>
      <c r="H46" s="25">
        <f t="shared" si="3"/>
        <v>1.3452442336562722</v>
      </c>
      <c r="I46" s="25">
        <f t="shared" si="4"/>
        <v>0.92912305109128324</v>
      </c>
      <c r="J46" s="25">
        <f t="shared" si="5"/>
        <v>0.87937091436956805</v>
      </c>
      <c r="K46" s="28">
        <f t="shared" si="6"/>
        <v>0.57717813041362198</v>
      </c>
      <c r="L46" s="28">
        <f t="shared" si="7"/>
        <v>0.38034784024281065</v>
      </c>
      <c r="M46" s="28">
        <f t="shared" si="8"/>
        <v>0.29426403503371679</v>
      </c>
      <c r="N46" s="28">
        <f t="shared" si="9"/>
        <v>0.16710666992119688</v>
      </c>
      <c r="O46" s="28">
        <f t="shared" si="10"/>
        <v>0.11139690294939426</v>
      </c>
      <c r="P46" s="28">
        <f t="shared" si="11"/>
        <v>7.4535106989697925E-2</v>
      </c>
      <c r="Q46" s="28">
        <f t="shared" si="12"/>
        <v>5.0052751850309551E-2</v>
      </c>
      <c r="R46" s="28">
        <f t="shared" si="13"/>
        <v>3.3732305792763248E-2</v>
      </c>
      <c r="S46" s="28">
        <f t="shared" si="14"/>
        <v>2.2813268550808324E-2</v>
      </c>
      <c r="T46" s="28">
        <f t="shared" si="15"/>
        <v>1.5481946678168986E-2</v>
      </c>
      <c r="U46" s="28">
        <f t="shared" si="16"/>
        <v>1.0542267955751241E-2</v>
      </c>
      <c r="V46" s="21"/>
      <c r="W46" s="21"/>
      <c r="X46" s="25">
        <f t="shared" si="17"/>
        <v>22.774543223882599</v>
      </c>
      <c r="Y46" s="25">
        <f t="shared" si="18"/>
        <v>14.763270060094175</v>
      </c>
      <c r="Z46" s="25">
        <f t="shared" si="19"/>
        <v>9.6106383447178665</v>
      </c>
      <c r="AA46" s="25">
        <f t="shared" si="20"/>
        <v>6.6378025628175568</v>
      </c>
      <c r="AB46" s="25">
        <f t="shared" si="21"/>
        <v>6.2823654005932763</v>
      </c>
      <c r="AC46" s="28">
        <f t="shared" si="22"/>
        <v>4.1234521829610529</v>
      </c>
      <c r="AD46" s="28">
        <f t="shared" si="23"/>
        <v>2.7172653458124252</v>
      </c>
      <c r="AE46" s="28">
        <f t="shared" si="24"/>
        <v>2.1022689767492797</v>
      </c>
      <c r="AF46" s="28">
        <f t="shared" si="25"/>
        <v>1.1938365758593701</v>
      </c>
      <c r="AG46" s="28">
        <f t="shared" si="26"/>
        <v>0.79583715743457684</v>
      </c>
      <c r="AH46" s="28">
        <f t="shared" si="27"/>
        <v>0.53249063578284872</v>
      </c>
      <c r="AI46" s="28">
        <f t="shared" si="28"/>
        <v>0.35758480442157758</v>
      </c>
      <c r="AJ46" s="28">
        <f t="shared" si="29"/>
        <v>0.24098894713457192</v>
      </c>
      <c r="AK46" s="28">
        <f t="shared" si="30"/>
        <v>0.16298161182734791</v>
      </c>
      <c r="AL46" s="28">
        <f t="shared" si="31"/>
        <v>0.11060548462020499</v>
      </c>
      <c r="AM46" s="28">
        <f t="shared" si="32"/>
        <v>7.5315635719514551E-2</v>
      </c>
      <c r="AN46" s="43"/>
      <c r="AO46" s="21"/>
      <c r="AP46" s="25">
        <f t="shared" si="33"/>
        <v>25.272675350670614</v>
      </c>
      <c r="AQ46" s="25">
        <f t="shared" si="34"/>
        <v>16.3826482786173</v>
      </c>
      <c r="AR46" s="25">
        <f t="shared" si="35"/>
        <v>10.664826091618703</v>
      </c>
      <c r="AS46" s="25">
        <f t="shared" si="36"/>
        <v>7.365900934338856</v>
      </c>
      <c r="AT46" s="25">
        <f t="shared" si="37"/>
        <v>6.9714759871443945</v>
      </c>
      <c r="AU46" s="28">
        <f t="shared" si="38"/>
        <v>4.5757522914755056</v>
      </c>
      <c r="AV46" s="28">
        <f t="shared" si="39"/>
        <v>3.0153212844388215</v>
      </c>
      <c r="AW46" s="28">
        <f t="shared" si="40"/>
        <v>2.3328661667056467</v>
      </c>
      <c r="AX46" s="28">
        <f t="shared" si="41"/>
        <v>1.3247881156980013</v>
      </c>
      <c r="AY46" s="28">
        <f t="shared" si="42"/>
        <v>0.88313227247311388</v>
      </c>
      <c r="AZ46" s="28">
        <f t="shared" si="43"/>
        <v>0.59089935781016734</v>
      </c>
      <c r="BA46" s="28">
        <f t="shared" si="44"/>
        <v>0.39680816355529652</v>
      </c>
      <c r="BB46" s="28">
        <f t="shared" si="45"/>
        <v>0.2674229451787733</v>
      </c>
      <c r="BC46" s="28">
        <f t="shared" si="46"/>
        <v>0.18085901101727472</v>
      </c>
      <c r="BD46" s="28">
        <f t="shared" si="47"/>
        <v>0.12273776370973427</v>
      </c>
      <c r="BE46" s="28">
        <f t="shared" si="48"/>
        <v>8.3576982934728067E-2</v>
      </c>
      <c r="BF46" s="21"/>
      <c r="BG46" s="21"/>
      <c r="BH46" s="28">
        <f t="shared" si="49"/>
        <v>20.140286648577732</v>
      </c>
      <c r="BI46" s="28">
        <f t="shared" si="50"/>
        <v>13.055651125808716</v>
      </c>
      <c r="BJ46" s="28">
        <f t="shared" si="51"/>
        <v>8.4990073888925277</v>
      </c>
      <c r="BK46" s="28">
        <f t="shared" si="52"/>
        <v>5.8700297528522078</v>
      </c>
      <c r="BL46" s="28">
        <f t="shared" si="53"/>
        <v>5.5557048391807395</v>
      </c>
      <c r="BM46" s="28">
        <f t="shared" si="54"/>
        <v>3.6465060190296668</v>
      </c>
      <c r="BN46" s="28">
        <f t="shared" si="55"/>
        <v>2.4029681924649897</v>
      </c>
      <c r="BO46" s="28">
        <f t="shared" si="56"/>
        <v>1.8591064324724809</v>
      </c>
      <c r="BP46" s="28">
        <f t="shared" si="57"/>
        <v>1.0557494221947858</v>
      </c>
      <c r="BQ46" s="28">
        <f t="shared" si="58"/>
        <v>0.70378528863373391</v>
      </c>
      <c r="BR46" s="28">
        <f t="shared" si="59"/>
        <v>0.47089919375874378</v>
      </c>
      <c r="BS46" s="28">
        <f t="shared" si="60"/>
        <v>0.31622414515316932</v>
      </c>
      <c r="BT46" s="28">
        <f t="shared" si="61"/>
        <v>0.21311454753303219</v>
      </c>
      <c r="BU46" s="28">
        <f t="shared" si="62"/>
        <v>0.14413006436097536</v>
      </c>
      <c r="BV46" s="28">
        <f t="shared" si="63"/>
        <v>9.7812111674748181E-2</v>
      </c>
      <c r="BW46" s="28">
        <f t="shared" si="64"/>
        <v>6.6604123630466652E-2</v>
      </c>
      <c r="BX46" s="21"/>
      <c r="BY46" s="43"/>
      <c r="BZ46" s="25">
        <f t="shared" si="65"/>
        <v>14.277227862563524</v>
      </c>
      <c r="CA46" s="25">
        <f t="shared" si="66"/>
        <v>9.2550076009205231</v>
      </c>
      <c r="CB46" s="25">
        <f t="shared" si="67"/>
        <v>6.0248529335305472</v>
      </c>
      <c r="CC46" s="25">
        <f t="shared" si="68"/>
        <v>4.1611995799184296</v>
      </c>
      <c r="CD46" s="25">
        <f t="shared" si="69"/>
        <v>3.938378103060995</v>
      </c>
      <c r="CE46" s="25">
        <f t="shared" si="70"/>
        <v>2.5849680416327376</v>
      </c>
      <c r="CF46" s="25">
        <f t="shared" si="71"/>
        <v>1.7034377429150345</v>
      </c>
      <c r="CG46" s="25">
        <f t="shared" si="72"/>
        <v>1.3179001183203907</v>
      </c>
      <c r="CH46" s="25">
        <f t="shared" si="73"/>
        <v>0.74840916266249757</v>
      </c>
      <c r="CI46" s="25">
        <f t="shared" si="74"/>
        <v>0.49890565648197638</v>
      </c>
      <c r="CJ46" s="25">
        <f t="shared" si="75"/>
        <v>0.33381526325325717</v>
      </c>
      <c r="CK46" s="25">
        <f t="shared" si="76"/>
        <v>0.22416782118217704</v>
      </c>
      <c r="CL46" s="25">
        <f t="shared" si="77"/>
        <v>0.15107456060815769</v>
      </c>
      <c r="CM46" s="25">
        <f t="shared" si="78"/>
        <v>0.10217221862991248</v>
      </c>
      <c r="CN46" s="25">
        <f t="shared" si="79"/>
        <v>6.933793100693067E-2</v>
      </c>
      <c r="CO46" s="25">
        <f t="shared" si="80"/>
        <v>4.7214931259465284E-2</v>
      </c>
      <c r="CP46" s="43"/>
      <c r="CQ46" s="43"/>
      <c r="CR46" s="25">
        <f t="shared" si="81"/>
        <v>0.65662558659999803</v>
      </c>
      <c r="CS46" s="25">
        <f t="shared" si="82"/>
        <v>0.42564809173331497</v>
      </c>
      <c r="CT46" s="25">
        <f t="shared" si="83"/>
        <v>0.27708968643916343</v>
      </c>
      <c r="CU46" s="25">
        <f t="shared" si="84"/>
        <v>0.19137819620348917</v>
      </c>
      <c r="CV46" s="25">
        <f t="shared" si="85"/>
        <v>0.18113038869092346</v>
      </c>
      <c r="CW46" s="25">
        <f t="shared" si="86"/>
        <v>0.1188855548863236</v>
      </c>
      <c r="CX46" s="25">
        <f t="shared" si="87"/>
        <v>7.8342996129595083E-2</v>
      </c>
      <c r="CY46" s="25">
        <f t="shared" si="88"/>
        <v>6.0611692031715868E-2</v>
      </c>
      <c r="CZ46" s="25">
        <f t="shared" si="89"/>
        <v>3.442016967023729E-2</v>
      </c>
      <c r="DA46" s="25">
        <f t="shared" si="90"/>
        <v>2.294522595696068E-2</v>
      </c>
      <c r="DB46" s="25">
        <f t="shared" si="91"/>
        <v>1.5352535181178103E-2</v>
      </c>
      <c r="DC46" s="25">
        <f t="shared" si="92"/>
        <v>1.0309727385282567E-2</v>
      </c>
      <c r="DD46" s="25">
        <f t="shared" si="93"/>
        <v>6.9480870470506667E-3</v>
      </c>
      <c r="DE46" s="25">
        <f t="shared" si="94"/>
        <v>4.6990139569043406E-3</v>
      </c>
      <c r="DF46" s="25">
        <f t="shared" si="95"/>
        <v>3.1889285552721539E-3</v>
      </c>
      <c r="DG46" s="25">
        <f t="shared" si="96"/>
        <v>2.1714671946797917E-3</v>
      </c>
      <c r="DH46" s="21"/>
      <c r="DI46" s="21"/>
      <c r="DJ46" s="21"/>
      <c r="DK46" s="21"/>
    </row>
    <row r="47" spans="1:115">
      <c r="A47" s="43"/>
      <c r="B47" s="43"/>
      <c r="C47" s="43"/>
      <c r="D47" s="43"/>
      <c r="E47" s="25">
        <v>45</v>
      </c>
      <c r="F47" s="25">
        <f t="shared" si="1"/>
        <v>3.156292228143847</v>
      </c>
      <c r="G47" s="25">
        <f t="shared" si="2"/>
        <v>2.0259620075965508</v>
      </c>
      <c r="H47" s="25">
        <f t="shared" si="3"/>
        <v>1.3060623627730799</v>
      </c>
      <c r="I47" s="25">
        <f t="shared" si="4"/>
        <v>0.89450568122776852</v>
      </c>
      <c r="J47" s="25">
        <f t="shared" si="5"/>
        <v>0.84554895612458458</v>
      </c>
      <c r="K47" s="28">
        <f t="shared" si="6"/>
        <v>0.54969345753678267</v>
      </c>
      <c r="L47" s="28">
        <f t="shared" si="7"/>
        <v>0.35881871721019876</v>
      </c>
      <c r="M47" s="28">
        <f t="shared" si="8"/>
        <v>0.27599327990406747</v>
      </c>
      <c r="N47" s="28">
        <f t="shared" si="9"/>
        <v>0.15472839807518232</v>
      </c>
      <c r="O47" s="28">
        <f t="shared" si="10"/>
        <v>0.10219899353155434</v>
      </c>
      <c r="P47" s="28">
        <f t="shared" si="11"/>
        <v>6.7759188172452647E-2</v>
      </c>
      <c r="Q47" s="28">
        <f t="shared" si="12"/>
        <v>4.5092569234513102E-2</v>
      </c>
      <c r="R47" s="28">
        <f t="shared" si="13"/>
        <v>3.0118130172110034E-2</v>
      </c>
      <c r="S47" s="28">
        <f t="shared" si="14"/>
        <v>2.0188733230803828E-2</v>
      </c>
      <c r="T47" s="28">
        <f t="shared" si="15"/>
        <v>1.3580654980849986E-2</v>
      </c>
      <c r="U47" s="28">
        <f t="shared" si="16"/>
        <v>9.1671895267402097E-3</v>
      </c>
      <c r="V47" s="21"/>
      <c r="W47" s="43"/>
      <c r="X47" s="25">
        <f t="shared" si="17"/>
        <v>22.549052696913463</v>
      </c>
      <c r="Y47" s="25">
        <f t="shared" si="18"/>
        <v>14.473794176562919</v>
      </c>
      <c r="Z47" s="25">
        <f t="shared" si="19"/>
        <v>9.3307168395319096</v>
      </c>
      <c r="AA47" s="25">
        <f t="shared" si="20"/>
        <v>6.3904905774694871</v>
      </c>
      <c r="AB47" s="25">
        <f t="shared" si="21"/>
        <v>6.0407359621089194</v>
      </c>
      <c r="AC47" s="28">
        <f t="shared" si="22"/>
        <v>3.9270973171057642</v>
      </c>
      <c r="AD47" s="28">
        <f t="shared" si="23"/>
        <v>2.5634578734079483</v>
      </c>
      <c r="AE47" s="28">
        <f t="shared" si="24"/>
        <v>1.9717398018657655</v>
      </c>
      <c r="AF47" s="28">
        <f t="shared" si="25"/>
        <v>1.1054042369068242</v>
      </c>
      <c r="AG47" s="28">
        <f t="shared" si="26"/>
        <v>0.73012583250878593</v>
      </c>
      <c r="AH47" s="28">
        <f t="shared" si="27"/>
        <v>0.48408239616622611</v>
      </c>
      <c r="AI47" s="28">
        <f t="shared" si="28"/>
        <v>0.32214847245187167</v>
      </c>
      <c r="AJ47" s="28">
        <f t="shared" si="29"/>
        <v>0.21516870279872488</v>
      </c>
      <c r="AK47" s="28">
        <f t="shared" si="30"/>
        <v>0.14423151489145833</v>
      </c>
      <c r="AL47" s="28">
        <f t="shared" si="31"/>
        <v>9.702235493000437E-2</v>
      </c>
      <c r="AM47" s="28">
        <f t="shared" si="32"/>
        <v>6.5491857147403965E-2</v>
      </c>
      <c r="AN47" s="43"/>
      <c r="AO47" s="43"/>
      <c r="AP47" s="25">
        <f t="shared" si="33"/>
        <v>25.02245084224813</v>
      </c>
      <c r="AQ47" s="25">
        <f t="shared" si="34"/>
        <v>16.061419880997356</v>
      </c>
      <c r="AR47" s="25">
        <f t="shared" si="35"/>
        <v>10.354200088950197</v>
      </c>
      <c r="AS47" s="25">
        <f t="shared" si="36"/>
        <v>7.0914613789726157</v>
      </c>
      <c r="AT47" s="25">
        <f t="shared" si="37"/>
        <v>6.7033422953311481</v>
      </c>
      <c r="AU47" s="28">
        <f t="shared" si="38"/>
        <v>4.3578593252147657</v>
      </c>
      <c r="AV47" s="28">
        <f t="shared" si="39"/>
        <v>2.8446427211686998</v>
      </c>
      <c r="AW47" s="28">
        <f t="shared" si="40"/>
        <v>2.1880192897257982</v>
      </c>
      <c r="AX47" s="28">
        <f t="shared" si="41"/>
        <v>1.2266556626833347</v>
      </c>
      <c r="AY47" s="28">
        <f t="shared" si="42"/>
        <v>0.81021309401203101</v>
      </c>
      <c r="AZ47" s="28">
        <f t="shared" si="43"/>
        <v>0.53718123437287935</v>
      </c>
      <c r="BA47" s="28">
        <f t="shared" si="44"/>
        <v>0.35748483203179865</v>
      </c>
      <c r="BB47" s="28">
        <f t="shared" si="45"/>
        <v>0.23877048676676182</v>
      </c>
      <c r="BC47" s="28">
        <f t="shared" si="46"/>
        <v>0.16005222213918116</v>
      </c>
      <c r="BD47" s="28">
        <f t="shared" si="47"/>
        <v>0.10766470500853882</v>
      </c>
      <c r="BE47" s="28">
        <f t="shared" si="48"/>
        <v>7.2675637334546142E-2</v>
      </c>
      <c r="BF47" s="21"/>
      <c r="BG47" s="21"/>
      <c r="BH47" s="28">
        <f t="shared" si="49"/>
        <v>19.940877869878943</v>
      </c>
      <c r="BI47" s="28">
        <f t="shared" si="50"/>
        <v>12.799657966479135</v>
      </c>
      <c r="BJ47" s="28">
        <f t="shared" si="51"/>
        <v>8.2514634843616772</v>
      </c>
      <c r="BK47" s="28">
        <f t="shared" si="52"/>
        <v>5.6513235321577042</v>
      </c>
      <c r="BL47" s="28">
        <f t="shared" si="53"/>
        <v>5.3420238838276344</v>
      </c>
      <c r="BM47" s="28">
        <f t="shared" si="54"/>
        <v>3.4728628752663484</v>
      </c>
      <c r="BN47" s="28">
        <f t="shared" si="55"/>
        <v>2.2669511249669712</v>
      </c>
      <c r="BO47" s="28">
        <f t="shared" si="56"/>
        <v>1.7436751383159637</v>
      </c>
      <c r="BP47" s="28">
        <f t="shared" si="57"/>
        <v>0.97754576129146853</v>
      </c>
      <c r="BQ47" s="28">
        <f t="shared" si="58"/>
        <v>0.64567457672819606</v>
      </c>
      <c r="BR47" s="28">
        <f t="shared" si="59"/>
        <v>0.4280901761443125</v>
      </c>
      <c r="BS47" s="28">
        <f t="shared" si="60"/>
        <v>0.28488661725510744</v>
      </c>
      <c r="BT47" s="28">
        <f t="shared" si="61"/>
        <v>0.19028084601163583</v>
      </c>
      <c r="BU47" s="28">
        <f t="shared" si="62"/>
        <v>0.12754872952298704</v>
      </c>
      <c r="BV47" s="28">
        <f t="shared" si="63"/>
        <v>8.580009796030541E-2</v>
      </c>
      <c r="BW47" s="28">
        <f t="shared" si="64"/>
        <v>5.7916629243884049E-2</v>
      </c>
      <c r="BX47" s="21"/>
      <c r="BY47" s="43"/>
      <c r="BZ47" s="25">
        <f t="shared" si="65"/>
        <v>14.135869170854974</v>
      </c>
      <c r="CA47" s="25">
        <f t="shared" si="66"/>
        <v>9.0735368636475719</v>
      </c>
      <c r="CB47" s="25">
        <f t="shared" si="67"/>
        <v>5.8493717801267451</v>
      </c>
      <c r="CC47" s="25">
        <f t="shared" si="68"/>
        <v>4.0061611436588329</v>
      </c>
      <c r="CD47" s="25">
        <f t="shared" si="69"/>
        <v>3.7869020221740337</v>
      </c>
      <c r="CE47" s="25">
        <f t="shared" si="70"/>
        <v>2.4618743253645117</v>
      </c>
      <c r="CF47" s="25">
        <f t="shared" si="71"/>
        <v>1.6070167385990892</v>
      </c>
      <c r="CG47" s="25">
        <f t="shared" si="72"/>
        <v>1.2360721424877044</v>
      </c>
      <c r="CH47" s="25">
        <f t="shared" si="73"/>
        <v>0.69297144690972001</v>
      </c>
      <c r="CI47" s="25">
        <f t="shared" si="74"/>
        <v>0.45771161145135436</v>
      </c>
      <c r="CJ47" s="25">
        <f t="shared" si="75"/>
        <v>0.30346842113932465</v>
      </c>
      <c r="CK47" s="25">
        <f t="shared" si="76"/>
        <v>0.20195299205601533</v>
      </c>
      <c r="CL47" s="25">
        <f t="shared" si="77"/>
        <v>0.1348880005429979</v>
      </c>
      <c r="CM47" s="25">
        <f t="shared" si="78"/>
        <v>9.0417892592842899E-2</v>
      </c>
      <c r="CN47" s="25">
        <f t="shared" si="79"/>
        <v>6.0822746497307602E-2</v>
      </c>
      <c r="CO47" s="25">
        <f t="shared" si="80"/>
        <v>4.1056461964752426E-2</v>
      </c>
      <c r="CP47" s="43"/>
      <c r="CQ47" s="43"/>
      <c r="CR47" s="25">
        <f t="shared" si="81"/>
        <v>0.6501243431683148</v>
      </c>
      <c r="CS47" s="25">
        <f t="shared" si="82"/>
        <v>0.41730205071893628</v>
      </c>
      <c r="CT47" s="25">
        <f t="shared" si="83"/>
        <v>0.26901911304773152</v>
      </c>
      <c r="CU47" s="25">
        <f t="shared" si="84"/>
        <v>0.18424780610714273</v>
      </c>
      <c r="CV47" s="25">
        <f t="shared" si="85"/>
        <v>0.17416383527973409</v>
      </c>
      <c r="CW47" s="25">
        <f t="shared" si="86"/>
        <v>0.11322433798697483</v>
      </c>
      <c r="CX47" s="25">
        <f t="shared" si="87"/>
        <v>7.3908486914712343E-2</v>
      </c>
      <c r="CY47" s="25">
        <f t="shared" si="88"/>
        <v>5.6848332425169623E-2</v>
      </c>
      <c r="CZ47" s="25">
        <f t="shared" si="89"/>
        <v>3.1870527472441935E-2</v>
      </c>
      <c r="DA47" s="25">
        <f t="shared" si="90"/>
        <v>2.1050666015560254E-2</v>
      </c>
      <c r="DB47" s="25">
        <f t="shared" si="91"/>
        <v>1.3956850164707366E-2</v>
      </c>
      <c r="DC47" s="25">
        <f t="shared" si="92"/>
        <v>9.2880426894437536E-3</v>
      </c>
      <c r="DD47" s="25">
        <f t="shared" si="93"/>
        <v>6.2036491491523791E-3</v>
      </c>
      <c r="DE47" s="25">
        <f t="shared" si="94"/>
        <v>4.1584194308887969E-3</v>
      </c>
      <c r="DF47" s="25">
        <f t="shared" si="95"/>
        <v>2.7973057502387313E-3</v>
      </c>
      <c r="DG47" s="25">
        <f t="shared" si="96"/>
        <v>1.8882323431998191E-3</v>
      </c>
      <c r="DH47" s="21"/>
      <c r="DI47" s="21"/>
      <c r="DJ47" s="21"/>
      <c r="DK47" s="21"/>
    </row>
    <row r="48" spans="1:115">
      <c r="A48" s="7"/>
      <c r="B48" s="7"/>
      <c r="C48" s="7"/>
      <c r="D48" s="7"/>
      <c r="E48" s="25">
        <v>46</v>
      </c>
      <c r="F48" s="25">
        <f t="shared" si="1"/>
        <v>3.1250418100434123</v>
      </c>
      <c r="G48" s="25">
        <f t="shared" si="2"/>
        <v>1.9862372623495592</v>
      </c>
      <c r="H48" s="25">
        <f t="shared" si="3"/>
        <v>1.2680217114301746</v>
      </c>
      <c r="I48" s="25">
        <f t="shared" si="4"/>
        <v>0.86117808917663274</v>
      </c>
      <c r="J48" s="25">
        <f t="shared" si="5"/>
        <v>0.81302784242748516</v>
      </c>
      <c r="K48" s="28">
        <f t="shared" si="6"/>
        <v>0.52351757860645987</v>
      </c>
      <c r="L48" s="28">
        <f t="shared" si="7"/>
        <v>0.33850822378320633</v>
      </c>
      <c r="M48" s="28">
        <f t="shared" si="8"/>
        <v>0.25885694982561197</v>
      </c>
      <c r="N48" s="28">
        <f t="shared" si="9"/>
        <v>0.14326703525479839</v>
      </c>
      <c r="O48" s="28">
        <f t="shared" si="10"/>
        <v>9.3760544524361791E-2</v>
      </c>
      <c r="P48" s="28">
        <f t="shared" si="11"/>
        <v>6.1599261974956944E-2</v>
      </c>
      <c r="Q48" s="28">
        <f t="shared" si="12"/>
        <v>4.0623936247309103E-2</v>
      </c>
      <c r="R48" s="28">
        <f t="shared" si="13"/>
        <v>2.6891187653669674E-2</v>
      </c>
      <c r="S48" s="28">
        <f t="shared" si="14"/>
        <v>1.7866135602481268E-2</v>
      </c>
      <c r="T48" s="28">
        <f t="shared" si="15"/>
        <v>1.1912855246359636E-2</v>
      </c>
      <c r="U48" s="28">
        <f t="shared" si="16"/>
        <v>7.9714691536871378E-3</v>
      </c>
      <c r="V48" s="10"/>
      <c r="W48" s="7"/>
      <c r="X48" s="25">
        <f t="shared" si="17"/>
        <v>22.325794749419266</v>
      </c>
      <c r="Y48" s="25">
        <f t="shared" si="18"/>
        <v>14.189994290747958</v>
      </c>
      <c r="Z48" s="25">
        <f t="shared" si="19"/>
        <v>9.0589483878950574</v>
      </c>
      <c r="AA48" s="25">
        <f t="shared" si="20"/>
        <v>6.1523929695479804</v>
      </c>
      <c r="AB48" s="25">
        <f t="shared" si="21"/>
        <v>5.8083999635662691</v>
      </c>
      <c r="AC48" s="28">
        <f t="shared" si="22"/>
        <v>3.7400926829578713</v>
      </c>
      <c r="AD48" s="28">
        <f t="shared" si="23"/>
        <v>2.4183564843471208</v>
      </c>
      <c r="AE48" s="28">
        <f t="shared" si="24"/>
        <v>1.8493151396227401</v>
      </c>
      <c r="AF48" s="28">
        <f t="shared" si="25"/>
        <v>1.0235224415803927</v>
      </c>
      <c r="AG48" s="28">
        <f t="shared" si="26"/>
        <v>0.66984021331081278</v>
      </c>
      <c r="AH48" s="28">
        <f t="shared" si="27"/>
        <v>0.44007490560566004</v>
      </c>
      <c r="AI48" s="28">
        <f t="shared" si="28"/>
        <v>0.29022384905574022</v>
      </c>
      <c r="AJ48" s="28">
        <f t="shared" si="29"/>
        <v>0.19211491321314719</v>
      </c>
      <c r="AK48" s="28">
        <f t="shared" si="30"/>
        <v>0.12763850875350299</v>
      </c>
      <c r="AL48" s="28">
        <f t="shared" si="31"/>
        <v>8.5107328885968725E-2</v>
      </c>
      <c r="AM48" s="28">
        <f t="shared" si="32"/>
        <v>5.6949440997742573E-2</v>
      </c>
      <c r="AN48" s="7"/>
      <c r="AO48" s="7"/>
      <c r="AP48" s="25">
        <f t="shared" si="33"/>
        <v>24.774703804206066</v>
      </c>
      <c r="AQ48" s="25">
        <f t="shared" si="34"/>
        <v>15.746490079409169</v>
      </c>
      <c r="AR48" s="25">
        <f t="shared" si="35"/>
        <v>10.052621445582716</v>
      </c>
      <c r="AS48" s="25">
        <f t="shared" si="36"/>
        <v>6.8272469230505584</v>
      </c>
      <c r="AT48" s="25">
        <f t="shared" si="37"/>
        <v>6.445521437818412</v>
      </c>
      <c r="AU48" s="28">
        <f t="shared" si="38"/>
        <v>4.1503422144902542</v>
      </c>
      <c r="AV48" s="28">
        <f t="shared" si="39"/>
        <v>2.6836252086497168</v>
      </c>
      <c r="AW48" s="28">
        <f t="shared" si="40"/>
        <v>2.0521659067021178</v>
      </c>
      <c r="AX48" s="28">
        <f t="shared" si="41"/>
        <v>1.1357922802623468</v>
      </c>
      <c r="AY48" s="28">
        <f t="shared" si="42"/>
        <v>0.74331476514865225</v>
      </c>
      <c r="AZ48" s="28">
        <f t="shared" si="43"/>
        <v>0.4883465767026175</v>
      </c>
      <c r="BA48" s="28">
        <f t="shared" si="44"/>
        <v>0.3220584072358546</v>
      </c>
      <c r="BB48" s="28">
        <f t="shared" si="45"/>
        <v>0.2131879346131802</v>
      </c>
      <c r="BC48" s="28">
        <f t="shared" si="46"/>
        <v>0.14163913463644356</v>
      </c>
      <c r="BD48" s="28">
        <f t="shared" si="47"/>
        <v>9.4442723691700717E-2</v>
      </c>
      <c r="BE48" s="28">
        <f t="shared" si="48"/>
        <v>6.3196206377866215E-2</v>
      </c>
      <c r="BF48" s="21"/>
      <c r="BG48" s="21"/>
      <c r="BH48" s="28">
        <f t="shared" si="49"/>
        <v>19.743443435523702</v>
      </c>
      <c r="BI48" s="28">
        <f t="shared" si="50"/>
        <v>12.548684280861895</v>
      </c>
      <c r="BJ48" s="28">
        <f t="shared" si="51"/>
        <v>8.011129596467649</v>
      </c>
      <c r="BK48" s="28">
        <f t="shared" si="52"/>
        <v>5.4407658921321884</v>
      </c>
      <c r="BL48" s="28">
        <f t="shared" si="53"/>
        <v>5.1365614267573401</v>
      </c>
      <c r="BM48" s="28">
        <f t="shared" si="54"/>
        <v>3.3074884526346184</v>
      </c>
      <c r="BN48" s="28">
        <f t="shared" si="55"/>
        <v>2.1386331367612939</v>
      </c>
      <c r="BO48" s="28">
        <f t="shared" si="56"/>
        <v>1.63541093445504</v>
      </c>
      <c r="BP48" s="28">
        <f t="shared" si="57"/>
        <v>0.90513496415876704</v>
      </c>
      <c r="BQ48" s="28">
        <f t="shared" si="58"/>
        <v>0.59236199699834502</v>
      </c>
      <c r="BR48" s="28">
        <f t="shared" si="59"/>
        <v>0.38917288740392042</v>
      </c>
      <c r="BS48" s="28">
        <f t="shared" si="60"/>
        <v>0.25665461013973645</v>
      </c>
      <c r="BT48" s="28">
        <f t="shared" si="61"/>
        <v>0.16989361251038912</v>
      </c>
      <c r="BU48" s="28">
        <f t="shared" si="62"/>
        <v>0.11287498187874964</v>
      </c>
      <c r="BV48" s="28">
        <f t="shared" si="63"/>
        <v>7.526324382482931E-2</v>
      </c>
      <c r="BW48" s="28">
        <f t="shared" si="64"/>
        <v>5.0362286299029606E-2</v>
      </c>
      <c r="BX48" s="21"/>
      <c r="BY48" s="43"/>
      <c r="BZ48" s="25">
        <f t="shared" si="65"/>
        <v>13.995910070153437</v>
      </c>
      <c r="CA48" s="25">
        <f t="shared" si="66"/>
        <v>8.8956243761250704</v>
      </c>
      <c r="CB48" s="25">
        <f t="shared" si="67"/>
        <v>5.6790017282783936</v>
      </c>
      <c r="CC48" s="25">
        <f t="shared" si="68"/>
        <v>3.8568991466822302</v>
      </c>
      <c r="CD48" s="25">
        <f t="shared" si="69"/>
        <v>3.6412519443981095</v>
      </c>
      <c r="CE48" s="25">
        <f t="shared" si="70"/>
        <v>2.3446422146328687</v>
      </c>
      <c r="CF48" s="25">
        <f t="shared" si="71"/>
        <v>1.5160535269802728</v>
      </c>
      <c r="CG48" s="25">
        <f t="shared" si="72"/>
        <v>1.1593248381989347</v>
      </c>
      <c r="CH48" s="25">
        <f t="shared" si="73"/>
        <v>0.64164022862011094</v>
      </c>
      <c r="CI48" s="25">
        <f t="shared" si="74"/>
        <v>0.4199189095883985</v>
      </c>
      <c r="CJ48" s="25">
        <f t="shared" si="75"/>
        <v>0.27588038285393152</v>
      </c>
      <c r="CK48" s="25">
        <f t="shared" si="76"/>
        <v>0.18193963248289668</v>
      </c>
      <c r="CL48" s="25">
        <f t="shared" si="77"/>
        <v>0.12043571477053383</v>
      </c>
      <c r="CM48" s="25">
        <f t="shared" si="78"/>
        <v>8.0015834152958348E-2</v>
      </c>
      <c r="CN48" s="25">
        <f t="shared" si="79"/>
        <v>5.3353286401147011E-2</v>
      </c>
      <c r="CO48" s="25">
        <f t="shared" si="80"/>
        <v>3.5701271273697759E-2</v>
      </c>
      <c r="CP48" s="43"/>
      <c r="CQ48" s="43"/>
      <c r="CR48" s="25">
        <f t="shared" si="81"/>
        <v>0.64368746848348002</v>
      </c>
      <c r="CS48" s="25">
        <f t="shared" si="82"/>
        <v>0.4091196575675845</v>
      </c>
      <c r="CT48" s="25">
        <f t="shared" si="83"/>
        <v>0.26118360490071019</v>
      </c>
      <c r="CU48" s="25">
        <f t="shared" si="84"/>
        <v>0.17738308087719526</v>
      </c>
      <c r="CV48" s="25">
        <f t="shared" si="85"/>
        <v>0.16746522623051355</v>
      </c>
      <c r="CW48" s="25">
        <f t="shared" si="86"/>
        <v>0.10783270284473796</v>
      </c>
      <c r="CX48" s="25">
        <f t="shared" si="87"/>
        <v>6.9724987655388995E-2</v>
      </c>
      <c r="CY48" s="25">
        <f t="shared" si="88"/>
        <v>5.331863855296344E-2</v>
      </c>
      <c r="CZ48" s="25">
        <f t="shared" si="89"/>
        <v>2.9509747659668455E-2</v>
      </c>
      <c r="DA48" s="25">
        <f t="shared" si="90"/>
        <v>1.9312537628954362E-2</v>
      </c>
      <c r="DB48" s="25">
        <f t="shared" si="91"/>
        <v>1.2688045604279422E-2</v>
      </c>
      <c r="DC48" s="25">
        <f t="shared" si="92"/>
        <v>8.3676060265259044E-3</v>
      </c>
      <c r="DD48" s="25">
        <f t="shared" si="93"/>
        <v>5.5389724546003379E-3</v>
      </c>
      <c r="DE48" s="25">
        <f t="shared" si="94"/>
        <v>3.680017195476813E-3</v>
      </c>
      <c r="DF48" s="25">
        <f t="shared" si="95"/>
        <v>2.4537769738936237E-3</v>
      </c>
      <c r="DG48" s="25">
        <f t="shared" si="96"/>
        <v>1.6419411679998426E-3</v>
      </c>
      <c r="DH48" s="10"/>
      <c r="DI48" s="10"/>
      <c r="DJ48" s="10"/>
      <c r="DK48" s="10"/>
    </row>
    <row r="49" spans="1:115">
      <c r="A49" s="7"/>
      <c r="B49" s="7"/>
      <c r="C49" s="7"/>
      <c r="D49" s="7"/>
      <c r="E49" s="25">
        <v>47</v>
      </c>
      <c r="F49" s="25">
        <f t="shared" si="1"/>
        <v>3.0941008020231817</v>
      </c>
      <c r="G49" s="25">
        <f t="shared" si="2"/>
        <v>1.947291433676039</v>
      </c>
      <c r="H49" s="25">
        <f t="shared" si="3"/>
        <v>1.2310890402234704</v>
      </c>
      <c r="I49" s="25">
        <f t="shared" si="4"/>
        <v>0.82909222025284768</v>
      </c>
      <c r="J49" s="25">
        <f t="shared" si="5"/>
        <v>0.78175754079565885</v>
      </c>
      <c r="K49" s="28">
        <f t="shared" si="6"/>
        <v>0.49858817010139017</v>
      </c>
      <c r="L49" s="28">
        <f t="shared" si="7"/>
        <v>0.31934738092755305</v>
      </c>
      <c r="M49" s="28">
        <f t="shared" si="8"/>
        <v>0.24278460872782961</v>
      </c>
      <c r="N49" s="28">
        <f t="shared" si="9"/>
        <v>0.13265466227296147</v>
      </c>
      <c r="O49" s="28">
        <f t="shared" si="10"/>
        <v>8.6018848187487881E-2</v>
      </c>
      <c r="P49" s="28">
        <f t="shared" si="11"/>
        <v>5.5999329068142679E-2</v>
      </c>
      <c r="Q49" s="28">
        <f t="shared" si="12"/>
        <v>3.6598140763341537E-2</v>
      </c>
      <c r="R49" s="28">
        <f t="shared" si="13"/>
        <v>2.4009988976490784E-2</v>
      </c>
      <c r="S49" s="28">
        <f t="shared" si="14"/>
        <v>1.581073947122236E-2</v>
      </c>
      <c r="T49" s="28">
        <f t="shared" si="15"/>
        <v>1.0449873023122487E-2</v>
      </c>
      <c r="U49" s="28">
        <f t="shared" si="16"/>
        <v>6.9317123075540357E-3</v>
      </c>
      <c r="V49" s="10"/>
      <c r="W49" s="7"/>
      <c r="X49" s="25">
        <f t="shared" si="17"/>
        <v>22.104747276652748</v>
      </c>
      <c r="Y49" s="25">
        <f t="shared" si="18"/>
        <v>13.911759108576433</v>
      </c>
      <c r="Z49" s="25">
        <f t="shared" si="19"/>
        <v>8.7950955222282108</v>
      </c>
      <c r="AA49" s="25">
        <f t="shared" si="20"/>
        <v>5.923166428755156</v>
      </c>
      <c r="AB49" s="25">
        <f t="shared" si="21"/>
        <v>5.5849999649675661</v>
      </c>
      <c r="AC49" s="28">
        <f t="shared" si="22"/>
        <v>3.561993031388448</v>
      </c>
      <c r="AD49" s="28">
        <f t="shared" si="23"/>
        <v>2.2814683814595473</v>
      </c>
      <c r="AE49" s="28">
        <f t="shared" si="24"/>
        <v>1.7344917835516227</v>
      </c>
      <c r="AF49" s="28">
        <f t="shared" si="25"/>
        <v>0.9477059644262894</v>
      </c>
      <c r="AG49" s="28">
        <f t="shared" si="26"/>
        <v>0.6145323057897365</v>
      </c>
      <c r="AH49" s="28">
        <f t="shared" si="27"/>
        <v>0.40006809600514548</v>
      </c>
      <c r="AI49" s="28">
        <f t="shared" si="28"/>
        <v>0.2614629270772435</v>
      </c>
      <c r="AJ49" s="28">
        <f t="shared" si="29"/>
        <v>0.17153117251173858</v>
      </c>
      <c r="AK49" s="28">
        <f t="shared" si="30"/>
        <v>0.11295443252522389</v>
      </c>
      <c r="AL49" s="28">
        <f t="shared" si="31"/>
        <v>7.4655551654358526E-2</v>
      </c>
      <c r="AM49" s="28">
        <f t="shared" si="32"/>
        <v>4.9521253041515292E-2</v>
      </c>
      <c r="AN49" s="7"/>
      <c r="AO49" s="7"/>
      <c r="AP49" s="25">
        <f t="shared" si="33"/>
        <v>24.529409707134729</v>
      </c>
      <c r="AQ49" s="25">
        <f t="shared" si="34"/>
        <v>15.437735371969779</v>
      </c>
      <c r="AR49" s="25">
        <f t="shared" si="35"/>
        <v>9.7598266461968102</v>
      </c>
      <c r="AS49" s="25">
        <f t="shared" si="36"/>
        <v>6.5728765986815825</v>
      </c>
      <c r="AT49" s="25">
        <f t="shared" si="37"/>
        <v>6.1976167671330886</v>
      </c>
      <c r="AU49" s="28">
        <f t="shared" si="38"/>
        <v>3.9527068709430981</v>
      </c>
      <c r="AV49" s="28">
        <f t="shared" si="39"/>
        <v>2.5317218949525619</v>
      </c>
      <c r="AW49" s="28">
        <f t="shared" si="40"/>
        <v>1.9247476146146294</v>
      </c>
      <c r="AX49" s="28">
        <f t="shared" si="41"/>
        <v>1.0516595187614319</v>
      </c>
      <c r="AY49" s="28">
        <f t="shared" si="42"/>
        <v>0.68194015151252496</v>
      </c>
      <c r="AZ49" s="28">
        <f t="shared" si="43"/>
        <v>0.44395143336601589</v>
      </c>
      <c r="BA49" s="28">
        <f t="shared" si="44"/>
        <v>0.29014270922149066</v>
      </c>
      <c r="BB49" s="28">
        <f t="shared" si="45"/>
        <v>0.19034637019033948</v>
      </c>
      <c r="BC49" s="28">
        <f t="shared" si="46"/>
        <v>0.1253443669349058</v>
      </c>
      <c r="BD49" s="28">
        <f t="shared" si="47"/>
        <v>8.2844494466404128E-2</v>
      </c>
      <c r="BE49" s="28">
        <f t="shared" si="48"/>
        <v>5.4953222937274983E-2</v>
      </c>
      <c r="BF49" s="21"/>
      <c r="BG49" s="21"/>
      <c r="BH49" s="28">
        <f t="shared" si="49"/>
        <v>19.547963797548228</v>
      </c>
      <c r="BI49" s="28">
        <f t="shared" si="50"/>
        <v>12.302631647903823</v>
      </c>
      <c r="BJ49" s="28">
        <f t="shared" si="51"/>
        <v>7.7777957247258716</v>
      </c>
      <c r="BK49" s="28">
        <f t="shared" si="52"/>
        <v>5.2380532320517847</v>
      </c>
      <c r="BL49" s="28">
        <f t="shared" si="53"/>
        <v>4.9390013718820578</v>
      </c>
      <c r="BM49" s="28">
        <f t="shared" si="54"/>
        <v>3.1499890025091593</v>
      </c>
      <c r="BN49" s="28">
        <f t="shared" si="55"/>
        <v>2.0175784309068803</v>
      </c>
      <c r="BO49" s="28">
        <f t="shared" si="56"/>
        <v>1.5338688186597635</v>
      </c>
      <c r="BP49" s="28">
        <f t="shared" si="57"/>
        <v>0.83808792977663604</v>
      </c>
      <c r="BQ49" s="28">
        <f t="shared" si="58"/>
        <v>0.54345137339297711</v>
      </c>
      <c r="BR49" s="28">
        <f t="shared" si="59"/>
        <v>0.353793534003564</v>
      </c>
      <c r="BS49" s="28">
        <f t="shared" si="60"/>
        <v>0.23122036949525807</v>
      </c>
      <c r="BT49" s="28">
        <f t="shared" si="61"/>
        <v>0.15169072545570458</v>
      </c>
      <c r="BU49" s="28">
        <f t="shared" si="62"/>
        <v>9.9889364494468696E-2</v>
      </c>
      <c r="BV49" s="28">
        <f t="shared" si="63"/>
        <v>6.6020389320025699E-2</v>
      </c>
      <c r="BW49" s="28">
        <f t="shared" si="64"/>
        <v>4.3793292433938799E-2</v>
      </c>
      <c r="BX49" s="21"/>
      <c r="BY49" s="43"/>
      <c r="BZ49" s="25">
        <f t="shared" si="65"/>
        <v>13.85733670312222</v>
      </c>
      <c r="CA49" s="25">
        <f t="shared" si="66"/>
        <v>8.7212003687500719</v>
      </c>
      <c r="CB49" s="25">
        <f t="shared" si="67"/>
        <v>5.5135939109498953</v>
      </c>
      <c r="CC49" s="25">
        <f t="shared" si="68"/>
        <v>3.7131983697720523</v>
      </c>
      <c r="CD49" s="25">
        <f t="shared" si="69"/>
        <v>3.50120379269049</v>
      </c>
      <c r="CE49" s="25">
        <f t="shared" si="70"/>
        <v>2.2329925853646362</v>
      </c>
      <c r="CF49" s="25">
        <f t="shared" si="71"/>
        <v>1.4302391763964835</v>
      </c>
      <c r="CG49" s="25">
        <f t="shared" si="72"/>
        <v>1.0873427482638669</v>
      </c>
      <c r="CH49" s="25">
        <f t="shared" si="73"/>
        <v>0.594111322796399</v>
      </c>
      <c r="CI49" s="25">
        <f t="shared" si="74"/>
        <v>0.38524670604440231</v>
      </c>
      <c r="CJ49" s="25">
        <f t="shared" si="75"/>
        <v>0.25080034804902862</v>
      </c>
      <c r="CK49" s="25">
        <f t="shared" si="76"/>
        <v>0.16390957881342047</v>
      </c>
      <c r="CL49" s="25">
        <f t="shared" si="77"/>
        <v>0.10753188818797664</v>
      </c>
      <c r="CM49" s="25">
        <f t="shared" si="78"/>
        <v>7.0810472701733046E-2</v>
      </c>
      <c r="CN49" s="25">
        <f t="shared" si="79"/>
        <v>4.6801128422058781E-2</v>
      </c>
      <c r="CO49" s="25">
        <f t="shared" si="80"/>
        <v>3.1044583716258928E-2</v>
      </c>
      <c r="CP49" s="43"/>
      <c r="CQ49" s="43"/>
      <c r="CR49" s="25">
        <f t="shared" si="81"/>
        <v>0.63731432523116849</v>
      </c>
      <c r="CS49" s="25">
        <f t="shared" si="82"/>
        <v>0.40109770349763202</v>
      </c>
      <c r="CT49" s="25">
        <f t="shared" si="83"/>
        <v>0.25357631543758269</v>
      </c>
      <c r="CU49" s="25">
        <f t="shared" si="84"/>
        <v>0.17077412234253903</v>
      </c>
      <c r="CV49" s="25">
        <f t="shared" si="85"/>
        <v>0.16102425599087841</v>
      </c>
      <c r="CW49" s="25">
        <f t="shared" si="86"/>
        <v>0.10269781223308375</v>
      </c>
      <c r="CX49" s="25">
        <f t="shared" si="87"/>
        <v>6.5778290240932999E-2</v>
      </c>
      <c r="CY49" s="25">
        <f t="shared" si="88"/>
        <v>5.0008102188110526E-2</v>
      </c>
      <c r="CZ49" s="25">
        <f t="shared" si="89"/>
        <v>2.7323840425618934E-2</v>
      </c>
      <c r="DA49" s="25">
        <f t="shared" si="90"/>
        <v>1.7717924430233359E-2</v>
      </c>
      <c r="DB49" s="25">
        <f t="shared" si="91"/>
        <v>1.1534586912981292E-2</v>
      </c>
      <c r="DC49" s="25">
        <f t="shared" si="92"/>
        <v>7.5383838076809951E-3</v>
      </c>
      <c r="DD49" s="25">
        <f t="shared" si="93"/>
        <v>4.9455111201788743E-3</v>
      </c>
      <c r="DE49" s="25">
        <f t="shared" si="94"/>
        <v>3.2566523853777103E-3</v>
      </c>
      <c r="DF49" s="25">
        <f t="shared" si="95"/>
        <v>2.1524359420119505E-3</v>
      </c>
      <c r="DG49" s="25">
        <f t="shared" si="96"/>
        <v>1.4277749286955156E-3</v>
      </c>
      <c r="DH49" s="10"/>
      <c r="DI49" s="10"/>
      <c r="DJ49" s="10"/>
      <c r="DK49" s="10"/>
    </row>
    <row r="50" spans="1:115">
      <c r="A50" s="7"/>
      <c r="B50" s="7"/>
      <c r="C50" s="7"/>
      <c r="D50" s="7"/>
      <c r="E50" s="25">
        <v>48</v>
      </c>
      <c r="F50" s="25">
        <f t="shared" si="1"/>
        <v>3.0634661406170105</v>
      </c>
      <c r="G50" s="25">
        <f t="shared" si="2"/>
        <v>1.9091092487019987</v>
      </c>
      <c r="H50" s="25">
        <f t="shared" si="3"/>
        <v>1.1952320778868646</v>
      </c>
      <c r="I50" s="25">
        <f t="shared" si="4"/>
        <v>0.79820181019817804</v>
      </c>
      <c r="J50" s="25">
        <f t="shared" si="5"/>
        <v>0.75168994307274883</v>
      </c>
      <c r="K50" s="28">
        <f t="shared" si="6"/>
        <v>0.47484587628703828</v>
      </c>
      <c r="L50" s="28">
        <f t="shared" si="7"/>
        <v>0.30127111408259727</v>
      </c>
      <c r="M50" s="28">
        <f t="shared" si="8"/>
        <v>0.22771019389216807</v>
      </c>
      <c r="N50" s="28">
        <f t="shared" si="9"/>
        <v>0.12282839099348286</v>
      </c>
      <c r="O50" s="28">
        <f t="shared" si="10"/>
        <v>7.8916374483933821E-2</v>
      </c>
      <c r="P50" s="28">
        <f t="shared" si="11"/>
        <v>5.0908480971038797E-2</v>
      </c>
      <c r="Q50" s="28">
        <f t="shared" si="12"/>
        <v>3.2971297984992369E-2</v>
      </c>
      <c r="R50" s="28">
        <f t="shared" si="13"/>
        <v>2.1437490157581052E-2</v>
      </c>
      <c r="S50" s="28">
        <f t="shared" si="14"/>
        <v>1.39918048417897E-2</v>
      </c>
      <c r="T50" s="28">
        <f t="shared" si="15"/>
        <v>9.1665552834407759E-3</v>
      </c>
      <c r="U50" s="28">
        <f t="shared" si="16"/>
        <v>6.0275759196122061E-3</v>
      </c>
      <c r="V50" s="10"/>
      <c r="W50" s="7"/>
      <c r="X50" s="25">
        <f t="shared" si="17"/>
        <v>21.885888392725484</v>
      </c>
      <c r="Y50" s="25">
        <f t="shared" si="18"/>
        <v>13.638979518212189</v>
      </c>
      <c r="Z50" s="25">
        <f t="shared" si="19"/>
        <v>8.5389276914836998</v>
      </c>
      <c r="AA50" s="25">
        <f t="shared" si="20"/>
        <v>5.7024804358863532</v>
      </c>
      <c r="AB50" s="25">
        <f t="shared" si="21"/>
        <v>5.3701922740072749</v>
      </c>
      <c r="AC50" s="28">
        <f t="shared" si="22"/>
        <v>3.3923743156080457</v>
      </c>
      <c r="AD50" s="28">
        <f t="shared" si="23"/>
        <v>2.1523286617542903</v>
      </c>
      <c r="AE50" s="28">
        <f t="shared" si="24"/>
        <v>1.6267977711045043</v>
      </c>
      <c r="AF50" s="28">
        <f t="shared" si="25"/>
        <v>0.87750552261693482</v>
      </c>
      <c r="AG50" s="28">
        <f t="shared" si="26"/>
        <v>0.56379110622911599</v>
      </c>
      <c r="AH50" s="28">
        <f t="shared" si="27"/>
        <v>0.36369826909558678</v>
      </c>
      <c r="AI50" s="28">
        <f t="shared" si="28"/>
        <v>0.23555218655607515</v>
      </c>
      <c r="AJ50" s="28">
        <f t="shared" si="29"/>
        <v>0.15315283259976656</v>
      </c>
      <c r="AK50" s="28">
        <f t="shared" si="30"/>
        <v>9.9959674801083087E-2</v>
      </c>
      <c r="AL50" s="28">
        <f t="shared" si="31"/>
        <v>6.5487326012595187E-2</v>
      </c>
      <c r="AM50" s="28">
        <f t="shared" si="32"/>
        <v>4.3061959166535047E-2</v>
      </c>
      <c r="AN50" s="7"/>
      <c r="AO50" s="7"/>
      <c r="AP50" s="25">
        <f t="shared" si="33"/>
        <v>24.286544264489823</v>
      </c>
      <c r="AQ50" s="25">
        <f t="shared" si="34"/>
        <v>15.135034678401741</v>
      </c>
      <c r="AR50" s="25">
        <f t="shared" si="35"/>
        <v>9.4755598506765164</v>
      </c>
      <c r="AS50" s="25">
        <f t="shared" si="36"/>
        <v>6.3279836321185909</v>
      </c>
      <c r="AT50" s="25">
        <f t="shared" si="37"/>
        <v>5.9592468914741232</v>
      </c>
      <c r="AU50" s="28">
        <f t="shared" si="38"/>
        <v>3.7644827342315224</v>
      </c>
      <c r="AV50" s="28">
        <f t="shared" si="39"/>
        <v>2.3884168820307194</v>
      </c>
      <c r="AW50" s="28">
        <f t="shared" si="40"/>
        <v>1.8052406814993709</v>
      </c>
      <c r="AX50" s="28">
        <f t="shared" si="41"/>
        <v>0.97375881366799277</v>
      </c>
      <c r="AY50" s="28">
        <f t="shared" si="42"/>
        <v>0.62563316652525225</v>
      </c>
      <c r="AZ50" s="28">
        <f t="shared" si="43"/>
        <v>0.40359221215092356</v>
      </c>
      <c r="BA50" s="28">
        <f t="shared" si="44"/>
        <v>0.26138982812746903</v>
      </c>
      <c r="BB50" s="28">
        <f t="shared" si="45"/>
        <v>0.16995211624137449</v>
      </c>
      <c r="BC50" s="28">
        <f t="shared" si="46"/>
        <v>0.11092421852646531</v>
      </c>
      <c r="BD50" s="28">
        <f t="shared" si="47"/>
        <v>7.2670609181056237E-2</v>
      </c>
      <c r="BE50" s="28">
        <f t="shared" si="48"/>
        <v>4.7785411249804344E-2</v>
      </c>
      <c r="BF50" s="21"/>
      <c r="BG50" s="21"/>
      <c r="BH50" s="28">
        <f t="shared" si="49"/>
        <v>19.354419601532893</v>
      </c>
      <c r="BI50" s="28">
        <f t="shared" si="50"/>
        <v>12.061403576376295</v>
      </c>
      <c r="BJ50" s="28">
        <f t="shared" si="51"/>
        <v>7.55125798517075</v>
      </c>
      <c r="BK50" s="28">
        <f t="shared" si="52"/>
        <v>5.0428932627821164</v>
      </c>
      <c r="BL50" s="28">
        <f t="shared" si="53"/>
        <v>4.7490397806558242</v>
      </c>
      <c r="BM50" s="28">
        <f t="shared" si="54"/>
        <v>2.9999895261991996</v>
      </c>
      <c r="BN50" s="28">
        <f t="shared" si="55"/>
        <v>1.9033758782140382</v>
      </c>
      <c r="BO50" s="28">
        <f t="shared" si="56"/>
        <v>1.4386314187392266</v>
      </c>
      <c r="BP50" s="28">
        <f t="shared" si="57"/>
        <v>0.77600734238577418</v>
      </c>
      <c r="BQ50" s="28">
        <f t="shared" si="58"/>
        <v>0.49857924164493306</v>
      </c>
      <c r="BR50" s="28">
        <f t="shared" si="59"/>
        <v>0.32163048545778544</v>
      </c>
      <c r="BS50" s="28">
        <f t="shared" si="60"/>
        <v>0.20830663918491713</v>
      </c>
      <c r="BT50" s="28">
        <f t="shared" si="61"/>
        <v>0.13543814772830765</v>
      </c>
      <c r="BU50" s="28">
        <f t="shared" si="62"/>
        <v>8.8397667694220083E-2</v>
      </c>
      <c r="BV50" s="28">
        <f t="shared" si="63"/>
        <v>5.7912622210548853E-2</v>
      </c>
      <c r="BW50" s="28">
        <f t="shared" si="64"/>
        <v>3.8081123855598961E-2</v>
      </c>
      <c r="BX50" s="21"/>
      <c r="BY50" s="43"/>
      <c r="BZ50" s="25">
        <f t="shared" si="65"/>
        <v>13.720135349625956</v>
      </c>
      <c r="CA50" s="25">
        <f t="shared" si="66"/>
        <v>8.5501964399510495</v>
      </c>
      <c r="CB50" s="25">
        <f t="shared" si="67"/>
        <v>5.3530037970387339</v>
      </c>
      <c r="CC50" s="25">
        <f t="shared" si="68"/>
        <v>3.5748516123732084</v>
      </c>
      <c r="CD50" s="25">
        <f t="shared" si="69"/>
        <v>3.3665421083562399</v>
      </c>
      <c r="CE50" s="25">
        <f t="shared" si="70"/>
        <v>2.1266596051091775</v>
      </c>
      <c r="CF50" s="25">
        <f t="shared" si="71"/>
        <v>1.3492822418834751</v>
      </c>
      <c r="CG50" s="25">
        <f t="shared" si="72"/>
        <v>1.019830002123304</v>
      </c>
      <c r="CH50" s="25">
        <f t="shared" si="73"/>
        <v>0.55010307666333247</v>
      </c>
      <c r="CI50" s="25">
        <f t="shared" si="74"/>
        <v>0.35343734499486446</v>
      </c>
      <c r="CJ50" s="25">
        <f t="shared" si="75"/>
        <v>0.22800031640820784</v>
      </c>
      <c r="CK50" s="25">
        <f t="shared" si="76"/>
        <v>0.14766628721929767</v>
      </c>
      <c r="CL50" s="25">
        <f t="shared" si="77"/>
        <v>9.6010614453550552E-2</v>
      </c>
      <c r="CM50" s="25">
        <f t="shared" si="78"/>
        <v>6.266413513427703E-2</v>
      </c>
      <c r="CN50" s="25">
        <f t="shared" si="79"/>
        <v>4.1053621422858573E-2</v>
      </c>
      <c r="CO50" s="25">
        <f t="shared" si="80"/>
        <v>2.6995290188051246E-2</v>
      </c>
      <c r="CP50" s="43"/>
      <c r="CQ50" s="43"/>
      <c r="CR50" s="25">
        <f t="shared" si="81"/>
        <v>0.63100428240709738</v>
      </c>
      <c r="CS50" s="25">
        <f t="shared" si="82"/>
        <v>0.39323304264473719</v>
      </c>
      <c r="CT50" s="25">
        <f t="shared" si="83"/>
        <v>0.24619059751221622</v>
      </c>
      <c r="CU50" s="25">
        <f t="shared" si="84"/>
        <v>0.16441140111922498</v>
      </c>
      <c r="CV50" s="25">
        <f t="shared" si="85"/>
        <v>0.15483101537584462</v>
      </c>
      <c r="CW50" s="25">
        <f t="shared" si="86"/>
        <v>9.7807440221984523E-2</v>
      </c>
      <c r="CX50" s="25">
        <f t="shared" si="87"/>
        <v>6.2054990793333029E-2</v>
      </c>
      <c r="CY50" s="25">
        <f t="shared" si="88"/>
        <v>4.690311591456623E-2</v>
      </c>
      <c r="CZ50" s="25">
        <f t="shared" si="89"/>
        <v>2.5299852245943465E-2</v>
      </c>
      <c r="DA50" s="25">
        <f t="shared" si="90"/>
        <v>1.6254976541498493E-2</v>
      </c>
      <c r="DB50" s="25">
        <f t="shared" si="91"/>
        <v>1.0485988102710266E-2</v>
      </c>
      <c r="DC50" s="25">
        <f t="shared" si="92"/>
        <v>6.7913367636765701E-3</v>
      </c>
      <c r="DD50" s="25">
        <f t="shared" si="93"/>
        <v>4.4156349287311361E-3</v>
      </c>
      <c r="DE50" s="25">
        <f t="shared" si="94"/>
        <v>2.881993261396204E-3</v>
      </c>
      <c r="DF50" s="25">
        <f t="shared" si="95"/>
        <v>1.8881017035192545E-3</v>
      </c>
      <c r="DG50" s="25">
        <f t="shared" si="96"/>
        <v>1.2415434162569704E-3</v>
      </c>
      <c r="DH50" s="10"/>
      <c r="DI50" s="10"/>
      <c r="DJ50" s="10"/>
      <c r="DK50" s="10"/>
    </row>
    <row r="51" spans="1:115">
      <c r="A51" s="7"/>
      <c r="B51" s="7"/>
      <c r="C51" s="7"/>
      <c r="D51" s="7"/>
      <c r="E51" s="25">
        <v>49</v>
      </c>
      <c r="F51" s="25">
        <f t="shared" si="1"/>
        <v>3.0331347926901091</v>
      </c>
      <c r="G51" s="25">
        <f t="shared" si="2"/>
        <v>1.8716757340215673</v>
      </c>
      <c r="H51" s="25">
        <f t="shared" si="3"/>
        <v>1.1604194930940435</v>
      </c>
      <c r="I51" s="25">
        <f t="shared" si="4"/>
        <v>0.76846231847326274</v>
      </c>
      <c r="J51" s="25">
        <f t="shared" si="5"/>
        <v>0.72277879141610457</v>
      </c>
      <c r="K51" s="28">
        <f t="shared" si="6"/>
        <v>0.45223416789241738</v>
      </c>
      <c r="L51" s="28">
        <f t="shared" si="7"/>
        <v>0.28421803215339364</v>
      </c>
      <c r="M51" s="28">
        <f t="shared" si="8"/>
        <v>0.21357174441208782</v>
      </c>
      <c r="N51" s="28">
        <f t="shared" si="9"/>
        <v>0.11372999166063227</v>
      </c>
      <c r="O51" s="28">
        <f t="shared" si="10"/>
        <v>7.2400343563242042E-2</v>
      </c>
      <c r="P51" s="28">
        <f t="shared" si="11"/>
        <v>4.6280437246398902E-2</v>
      </c>
      <c r="Q51" s="28">
        <f t="shared" si="12"/>
        <v>2.9703872058551684E-2</v>
      </c>
      <c r="R51" s="28">
        <f t="shared" si="13"/>
        <v>1.9140616212125938E-2</v>
      </c>
      <c r="S51" s="28">
        <f t="shared" si="14"/>
        <v>1.2382128178574958E-2</v>
      </c>
      <c r="T51" s="28">
        <f t="shared" si="15"/>
        <v>8.0408379679305034E-3</v>
      </c>
      <c r="U51" s="28">
        <f t="shared" si="16"/>
        <v>5.2413703648801786E-3</v>
      </c>
      <c r="V51" s="10"/>
      <c r="W51" s="7"/>
      <c r="X51" s="25">
        <f t="shared" si="17"/>
        <v>21.669196428441072</v>
      </c>
      <c r="Y51" s="25">
        <f t="shared" si="18"/>
        <v>13.371548547266849</v>
      </c>
      <c r="Z51" s="25">
        <f t="shared" si="19"/>
        <v>8.2902210596929145</v>
      </c>
      <c r="AA51" s="25">
        <f t="shared" si="20"/>
        <v>5.4900167862581624</v>
      </c>
      <c r="AB51" s="25">
        <f t="shared" si="21"/>
        <v>5.1636464173146868</v>
      </c>
      <c r="AC51" s="28">
        <f t="shared" si="22"/>
        <v>3.2308326815314721</v>
      </c>
      <c r="AD51" s="28">
        <f t="shared" si="23"/>
        <v>2.0304987375040473</v>
      </c>
      <c r="AE51" s="28">
        <f t="shared" si="24"/>
        <v>1.5257904437296044</v>
      </c>
      <c r="AF51" s="28">
        <f t="shared" si="25"/>
        <v>0.81250511353419885</v>
      </c>
      <c r="AG51" s="28">
        <f t="shared" si="26"/>
        <v>0.51723954699918895</v>
      </c>
      <c r="AH51" s="28">
        <f t="shared" si="27"/>
        <v>0.33063479008689706</v>
      </c>
      <c r="AI51" s="28">
        <f t="shared" si="28"/>
        <v>0.21220917707754519</v>
      </c>
      <c r="AJ51" s="28">
        <f t="shared" si="29"/>
        <v>0.13674360053550585</v>
      </c>
      <c r="AK51" s="28">
        <f t="shared" si="30"/>
        <v>8.8459889204498321E-2</v>
      </c>
      <c r="AL51" s="28">
        <f t="shared" si="31"/>
        <v>5.7445022818065947E-2</v>
      </c>
      <c r="AM51" s="28">
        <f t="shared" si="32"/>
        <v>3.7445181883943517E-2</v>
      </c>
      <c r="AN51" s="7"/>
      <c r="AO51" s="7"/>
      <c r="AP51" s="25">
        <f t="shared" si="33"/>
        <v>24.046083430187942</v>
      </c>
      <c r="AQ51" s="25">
        <f t="shared" si="34"/>
        <v>14.838269292550725</v>
      </c>
      <c r="AR51" s="25">
        <f t="shared" si="35"/>
        <v>9.1995726705597249</v>
      </c>
      <c r="AS51" s="25">
        <f t="shared" si="36"/>
        <v>6.0922149149115157</v>
      </c>
      <c r="AT51" s="25">
        <f t="shared" si="37"/>
        <v>5.7300450879558866</v>
      </c>
      <c r="AU51" s="28">
        <f t="shared" si="38"/>
        <v>3.5852216516490687</v>
      </c>
      <c r="AV51" s="28">
        <f t="shared" si="39"/>
        <v>2.2532234736138861</v>
      </c>
      <c r="AW51" s="28">
        <f t="shared" si="40"/>
        <v>1.6931538937341688</v>
      </c>
      <c r="AX51" s="28">
        <f t="shared" si="41"/>
        <v>0.90162853117406727</v>
      </c>
      <c r="AY51" s="28">
        <f t="shared" si="42"/>
        <v>0.57397538213325894</v>
      </c>
      <c r="AZ51" s="28">
        <f t="shared" si="43"/>
        <v>0.36690201104629411</v>
      </c>
      <c r="BA51" s="28">
        <f t="shared" si="44"/>
        <v>0.23548633164636848</v>
      </c>
      <c r="BB51" s="28">
        <f t="shared" si="45"/>
        <v>0.15174296092979864</v>
      </c>
      <c r="BC51" s="28">
        <f t="shared" si="46"/>
        <v>9.8163025244659571E-2</v>
      </c>
      <c r="BD51" s="28">
        <f t="shared" si="47"/>
        <v>6.3746148404435293E-2</v>
      </c>
      <c r="BE51" s="28">
        <f t="shared" si="48"/>
        <v>4.1552531521568993E-2</v>
      </c>
      <c r="BF51" s="21"/>
      <c r="BG51" s="21"/>
      <c r="BH51" s="28">
        <f t="shared" si="49"/>
        <v>19.162791684686031</v>
      </c>
      <c r="BI51" s="28">
        <f t="shared" si="50"/>
        <v>11.824905467035583</v>
      </c>
      <c r="BJ51" s="28">
        <f t="shared" si="51"/>
        <v>7.3313184322046121</v>
      </c>
      <c r="BK51" s="28">
        <f t="shared" si="52"/>
        <v>4.8550045853298514</v>
      </c>
      <c r="BL51" s="28">
        <f t="shared" si="53"/>
        <v>4.5663844044767545</v>
      </c>
      <c r="BM51" s="28">
        <f t="shared" si="54"/>
        <v>2.8571328820944757</v>
      </c>
      <c r="BN51" s="28">
        <f t="shared" si="55"/>
        <v>1.7956376209566398</v>
      </c>
      <c r="BO51" s="28">
        <f t="shared" si="56"/>
        <v>1.3493072770017132</v>
      </c>
      <c r="BP51" s="28">
        <f t="shared" si="57"/>
        <v>0.71852531702386491</v>
      </c>
      <c r="BQ51" s="28">
        <f t="shared" si="58"/>
        <v>0.45741214829810373</v>
      </c>
      <c r="BR51" s="28">
        <f t="shared" si="59"/>
        <v>0.29239135041616854</v>
      </c>
      <c r="BS51" s="28">
        <f t="shared" si="60"/>
        <v>0.18766363890533075</v>
      </c>
      <c r="BT51" s="28">
        <f t="shared" si="61"/>
        <v>0.12092691761456038</v>
      </c>
      <c r="BU51" s="28">
        <f t="shared" si="62"/>
        <v>7.8228024508159383E-2</v>
      </c>
      <c r="BV51" s="28">
        <f t="shared" si="63"/>
        <v>5.0800545798727052E-2</v>
      </c>
      <c r="BW51" s="28">
        <f t="shared" si="64"/>
        <v>3.3114020743999099E-2</v>
      </c>
      <c r="BX51" s="21"/>
      <c r="BY51" s="43"/>
      <c r="BZ51" s="25">
        <f t="shared" si="65"/>
        <v>13.584292425372233</v>
      </c>
      <c r="CA51" s="25">
        <f t="shared" si="66"/>
        <v>8.3825455293637727</v>
      </c>
      <c r="CB51" s="25">
        <f t="shared" si="67"/>
        <v>5.1970910650861502</v>
      </c>
      <c r="CC51" s="25">
        <f t="shared" si="68"/>
        <v>3.4416593938319133</v>
      </c>
      <c r="CD51" s="25">
        <f t="shared" si="69"/>
        <v>3.2370597195733075</v>
      </c>
      <c r="CE51" s="25">
        <f t="shared" si="70"/>
        <v>2.0253901001039782</v>
      </c>
      <c r="CF51" s="25">
        <f t="shared" si="71"/>
        <v>1.2729077753617688</v>
      </c>
      <c r="CG51" s="25">
        <f t="shared" si="72"/>
        <v>0.9565090997217256</v>
      </c>
      <c r="CH51" s="25">
        <f t="shared" si="73"/>
        <v>0.50935470061419674</v>
      </c>
      <c r="CI51" s="25">
        <f t="shared" si="74"/>
        <v>0.32425444494941696</v>
      </c>
      <c r="CJ51" s="25">
        <f t="shared" si="75"/>
        <v>0.20727301491655256</v>
      </c>
      <c r="CK51" s="25">
        <f t="shared" si="76"/>
        <v>0.13303269118855646</v>
      </c>
      <c r="CL51" s="25">
        <f t="shared" si="77"/>
        <v>8.5723762904955841E-2</v>
      </c>
      <c r="CM51" s="25">
        <f t="shared" si="78"/>
        <v>5.5454986844492959E-2</v>
      </c>
      <c r="CN51" s="25">
        <f t="shared" si="79"/>
        <v>3.6011948616542597E-2</v>
      </c>
      <c r="CO51" s="25">
        <f t="shared" si="80"/>
        <v>2.3474165380914128E-2</v>
      </c>
      <c r="CP51" s="43"/>
      <c r="CQ51" s="43"/>
      <c r="CR51" s="25">
        <f t="shared" si="81"/>
        <v>0.62475671525455179</v>
      </c>
      <c r="CS51" s="25">
        <f t="shared" si="82"/>
        <v>0.38552259082817369</v>
      </c>
      <c r="CT51" s="25">
        <f t="shared" si="83"/>
        <v>0.23901999758467596</v>
      </c>
      <c r="CU51" s="25">
        <f t="shared" si="84"/>
        <v>0.15828574287015018</v>
      </c>
      <c r="CV51" s="25">
        <f t="shared" si="85"/>
        <v>0.14887597632292751</v>
      </c>
      <c r="CW51" s="25">
        <f t="shared" si="86"/>
        <v>9.3149943068556687E-2</v>
      </c>
      <c r="CX51" s="25">
        <f t="shared" si="87"/>
        <v>5.8542444144653795E-2</v>
      </c>
      <c r="CY51" s="25">
        <f t="shared" si="88"/>
        <v>4.3990917196179168E-2</v>
      </c>
      <c r="CZ51" s="25">
        <f t="shared" si="89"/>
        <v>2.3425789116614318E-2</v>
      </c>
      <c r="DA51" s="25">
        <f t="shared" si="90"/>
        <v>1.4912822515136231E-2</v>
      </c>
      <c r="DB51" s="25">
        <f t="shared" si="91"/>
        <v>9.5327164570093315E-3</v>
      </c>
      <c r="DC51" s="25">
        <f t="shared" si="92"/>
        <v>6.1183214087176313E-3</v>
      </c>
      <c r="DD51" s="25">
        <f t="shared" si="93"/>
        <v>3.9425311863670858E-3</v>
      </c>
      <c r="DE51" s="25">
        <f t="shared" si="94"/>
        <v>2.5504365145099153E-3</v>
      </c>
      <c r="DF51" s="25">
        <f t="shared" si="95"/>
        <v>1.6562295644905738E-3</v>
      </c>
      <c r="DG51" s="25">
        <f t="shared" si="96"/>
        <v>1.079602970658235E-3</v>
      </c>
      <c r="DH51" s="10"/>
      <c r="DI51" s="10"/>
      <c r="DJ51" s="10"/>
      <c r="DK51" s="10"/>
    </row>
    <row r="52" spans="1:115">
      <c r="A52" s="7"/>
      <c r="B52" s="7"/>
      <c r="C52" s="7"/>
      <c r="D52" s="7"/>
      <c r="E52" s="25">
        <v>50</v>
      </c>
      <c r="F52" s="25">
        <f t="shared" si="1"/>
        <v>3.0031037551387216</v>
      </c>
      <c r="G52" s="25">
        <f t="shared" si="2"/>
        <v>1.8349762098250659</v>
      </c>
      <c r="H52" s="25">
        <f t="shared" si="3"/>
        <v>1.1266208670815956</v>
      </c>
      <c r="I52" s="25">
        <f t="shared" si="4"/>
        <v>0.73983086403510423</v>
      </c>
      <c r="J52" s="25">
        <f t="shared" si="5"/>
        <v>0.6949796071308697</v>
      </c>
      <c r="K52" s="28">
        <f t="shared" si="6"/>
        <v>0.43069920751658797</v>
      </c>
      <c r="L52" s="28">
        <f t="shared" si="7"/>
        <v>0.26813021901263551</v>
      </c>
      <c r="M52" s="28">
        <f t="shared" si="8"/>
        <v>0.20031114651293175</v>
      </c>
      <c r="N52" s="28">
        <f t="shared" si="9"/>
        <v>0.10530554783391875</v>
      </c>
      <c r="O52" s="28">
        <f t="shared" si="10"/>
        <v>6.6422333544258735E-2</v>
      </c>
      <c r="P52" s="28">
        <f t="shared" si="11"/>
        <v>4.2073124769453546E-2</v>
      </c>
      <c r="Q52" s="28">
        <f t="shared" si="12"/>
        <v>2.6760245097794306E-2</v>
      </c>
      <c r="R52" s="28">
        <f t="shared" si="13"/>
        <v>1.7089835903683872E-2</v>
      </c>
      <c r="S52" s="28">
        <f t="shared" si="14"/>
        <v>1.0957635556261025E-2</v>
      </c>
      <c r="T52" s="28">
        <f t="shared" si="15"/>
        <v>7.0533666385355284E-3</v>
      </c>
      <c r="U52" s="28">
        <f t="shared" si="16"/>
        <v>4.5577133607653739E-3</v>
      </c>
      <c r="V52" s="10"/>
      <c r="W52" s="7"/>
      <c r="X52" s="25">
        <f t="shared" si="17"/>
        <v>21.454649929149575</v>
      </c>
      <c r="Y52" s="25">
        <f t="shared" si="18"/>
        <v>13.109361320849853</v>
      </c>
      <c r="Z52" s="25">
        <f t="shared" si="19"/>
        <v>8.0487583103814693</v>
      </c>
      <c r="AA52" s="25">
        <f t="shared" si="20"/>
        <v>5.2854691308926176</v>
      </c>
      <c r="AB52" s="25">
        <f t="shared" si="21"/>
        <v>4.9650446320333526</v>
      </c>
      <c r="AC52" s="28">
        <f t="shared" si="22"/>
        <v>3.0769835062204494</v>
      </c>
      <c r="AD52" s="28">
        <f t="shared" si="23"/>
        <v>1.9155648467019317</v>
      </c>
      <c r="AE52" s="28">
        <f t="shared" si="24"/>
        <v>1.4310546273959899</v>
      </c>
      <c r="AF52" s="28">
        <f t="shared" si="25"/>
        <v>0.75231954956870251</v>
      </c>
      <c r="AG52" s="28">
        <f t="shared" si="26"/>
        <v>0.4745316944946687</v>
      </c>
      <c r="AH52" s="28">
        <f t="shared" si="27"/>
        <v>0.30057708189717913</v>
      </c>
      <c r="AI52" s="28">
        <f t="shared" si="28"/>
        <v>0.19117943880859922</v>
      </c>
      <c r="AJ52" s="28">
        <f t="shared" si="29"/>
        <v>0.12209250047813021</v>
      </c>
      <c r="AK52" s="28">
        <f t="shared" si="30"/>
        <v>7.8283087791591446E-2</v>
      </c>
      <c r="AL52" s="28">
        <f t="shared" si="31"/>
        <v>5.0390370893040298E-2</v>
      </c>
      <c r="AM52" s="28">
        <f t="shared" si="32"/>
        <v>3.2561027725168279E-2</v>
      </c>
      <c r="AN52" s="7"/>
      <c r="AO52" s="7"/>
      <c r="AP52" s="25">
        <f t="shared" si="33"/>
        <v>23.808003396225683</v>
      </c>
      <c r="AQ52" s="25">
        <f t="shared" si="34"/>
        <v>14.547322835834045</v>
      </c>
      <c r="AR52" s="25">
        <f t="shared" si="35"/>
        <v>8.9316239519997325</v>
      </c>
      <c r="AS52" s="25">
        <f t="shared" si="36"/>
        <v>5.8652304947641429</v>
      </c>
      <c r="AT52" s="25">
        <f t="shared" si="37"/>
        <v>5.5096587384191213</v>
      </c>
      <c r="AU52" s="28">
        <f t="shared" si="38"/>
        <v>3.414496811094351</v>
      </c>
      <c r="AV52" s="28">
        <f t="shared" si="39"/>
        <v>2.1256825222772511</v>
      </c>
      <c r="AW52" s="28">
        <f t="shared" si="40"/>
        <v>1.5880265369857145</v>
      </c>
      <c r="AX52" s="28">
        <f t="shared" si="41"/>
        <v>0.83484123256858078</v>
      </c>
      <c r="AY52" s="28">
        <f t="shared" si="42"/>
        <v>0.52658291938831081</v>
      </c>
      <c r="AZ52" s="28">
        <f t="shared" si="43"/>
        <v>0.33354728276935824</v>
      </c>
      <c r="BA52" s="28">
        <f t="shared" si="44"/>
        <v>0.21214984833006167</v>
      </c>
      <c r="BB52" s="28">
        <f t="shared" si="45"/>
        <v>0.13548478654446305</v>
      </c>
      <c r="BC52" s="28">
        <f t="shared" si="46"/>
        <v>8.6869933844831493E-2</v>
      </c>
      <c r="BD52" s="28">
        <f t="shared" si="47"/>
        <v>5.5917674038978314E-2</v>
      </c>
      <c r="BE52" s="28">
        <f t="shared" si="48"/>
        <v>3.6132636105712171E-2</v>
      </c>
      <c r="BF52" s="21"/>
      <c r="BG52" s="21"/>
      <c r="BH52" s="28">
        <f t="shared" si="49"/>
        <v>18.973061073946564</v>
      </c>
      <c r="BI52" s="28">
        <f t="shared" si="50"/>
        <v>11.593044575525081</v>
      </c>
      <c r="BJ52" s="28">
        <f t="shared" si="51"/>
        <v>7.1177848856355457</v>
      </c>
      <c r="BK52" s="28">
        <f t="shared" si="52"/>
        <v>4.6741162850966118</v>
      </c>
      <c r="BL52" s="28">
        <f t="shared" si="53"/>
        <v>4.3907542350738016</v>
      </c>
      <c r="BM52" s="28">
        <f t="shared" si="54"/>
        <v>2.7210789353280722</v>
      </c>
      <c r="BN52" s="28">
        <f t="shared" si="55"/>
        <v>1.6939977556194716</v>
      </c>
      <c r="BO52" s="28">
        <f t="shared" si="56"/>
        <v>1.2655292412321451</v>
      </c>
      <c r="BP52" s="28">
        <f t="shared" si="57"/>
        <v>0.66530121946654153</v>
      </c>
      <c r="BQ52" s="28">
        <f t="shared" si="58"/>
        <v>0.41964417275055382</v>
      </c>
      <c r="BR52" s="28">
        <f t="shared" si="59"/>
        <v>0.26581031856015325</v>
      </c>
      <c r="BS52" s="28">
        <f t="shared" si="60"/>
        <v>0.16906634135615381</v>
      </c>
      <c r="BT52" s="28">
        <f t="shared" si="61"/>
        <v>0.10797046215585747</v>
      </c>
      <c r="BU52" s="28">
        <f t="shared" si="62"/>
        <v>6.9228340272707425E-2</v>
      </c>
      <c r="BV52" s="28">
        <f t="shared" si="63"/>
        <v>4.456188227958513E-2</v>
      </c>
      <c r="BW52" s="28">
        <f t="shared" si="64"/>
        <v>2.8794800646955741E-2</v>
      </c>
      <c r="BX52" s="21"/>
      <c r="BY52" s="43"/>
      <c r="BZ52" s="25">
        <f t="shared" si="65"/>
        <v>13.449794480566567</v>
      </c>
      <c r="CA52" s="25">
        <f t="shared" si="66"/>
        <v>8.2181818915331117</v>
      </c>
      <c r="CB52" s="25">
        <f t="shared" si="67"/>
        <v>5.0457194806661656</v>
      </c>
      <c r="CC52" s="25">
        <f t="shared" si="68"/>
        <v>3.3134296657667406</v>
      </c>
      <c r="CD52" s="25">
        <f t="shared" si="69"/>
        <v>3.1125574226666415</v>
      </c>
      <c r="CE52" s="25">
        <f t="shared" si="70"/>
        <v>1.9289429524799793</v>
      </c>
      <c r="CF52" s="25">
        <f t="shared" si="71"/>
        <v>1.2008563918507253</v>
      </c>
      <c r="CG52" s="25">
        <f t="shared" si="72"/>
        <v>0.89711977088888162</v>
      </c>
      <c r="CH52" s="25">
        <f t="shared" si="73"/>
        <v>0.47162472279092282</v>
      </c>
      <c r="CI52" s="25">
        <f t="shared" si="74"/>
        <v>0.29748114215542831</v>
      </c>
      <c r="CJ52" s="25">
        <f t="shared" si="75"/>
        <v>0.18843001356050232</v>
      </c>
      <c r="CK52" s="25">
        <f t="shared" si="76"/>
        <v>0.11984927134104184</v>
      </c>
      <c r="CL52" s="25">
        <f t="shared" si="77"/>
        <v>7.6539074022281994E-2</v>
      </c>
      <c r="CM52" s="25">
        <f t="shared" si="78"/>
        <v>4.907520959689643E-2</v>
      </c>
      <c r="CN52" s="25">
        <f t="shared" si="79"/>
        <v>3.1589428611002272E-2</v>
      </c>
      <c r="CO52" s="25">
        <f t="shared" si="80"/>
        <v>2.0412317722534025E-2</v>
      </c>
      <c r="CP52" s="43"/>
      <c r="CQ52" s="43"/>
      <c r="CR52" s="25">
        <f t="shared" si="81"/>
        <v>0.6185710052025265</v>
      </c>
      <c r="CS52" s="25">
        <f t="shared" si="82"/>
        <v>0.37796332434134677</v>
      </c>
      <c r="CT52" s="25">
        <f t="shared" si="83"/>
        <v>0.23205825008220968</v>
      </c>
      <c r="CU52" s="25">
        <f t="shared" si="84"/>
        <v>0.15238831507668255</v>
      </c>
      <c r="CV52" s="25">
        <f t="shared" si="85"/>
        <v>0.14314997723358411</v>
      </c>
      <c r="CW52" s="25">
        <f t="shared" si="86"/>
        <v>8.871423149386351E-2</v>
      </c>
      <c r="CX52" s="25">
        <f t="shared" si="87"/>
        <v>5.5228720891182831E-2</v>
      </c>
      <c r="CY52" s="25">
        <f t="shared" si="88"/>
        <v>4.1259535918382259E-2</v>
      </c>
      <c r="CZ52" s="25">
        <f t="shared" si="89"/>
        <v>2.1690545478346587E-2</v>
      </c>
      <c r="DA52" s="25">
        <f t="shared" si="90"/>
        <v>1.368148854599654E-2</v>
      </c>
      <c r="DB52" s="25">
        <f t="shared" si="91"/>
        <v>8.6661058700084823E-3</v>
      </c>
      <c r="DC52" s="25">
        <f t="shared" si="92"/>
        <v>5.5120012691149828E-3</v>
      </c>
      <c r="DD52" s="25">
        <f t="shared" si="93"/>
        <v>3.5201171306848975E-3</v>
      </c>
      <c r="DE52" s="25">
        <f t="shared" si="94"/>
        <v>2.2570234641680668E-3</v>
      </c>
      <c r="DF52" s="25">
        <f t="shared" si="95"/>
        <v>1.4528329513075206E-3</v>
      </c>
      <c r="DG52" s="25">
        <f t="shared" si="96"/>
        <v>9.3878519187672634E-4</v>
      </c>
      <c r="DH52" s="10"/>
      <c r="DI52" s="10"/>
      <c r="DJ52" s="10"/>
      <c r="DK52" s="10"/>
    </row>
    <row r="53" spans="1:115">
      <c r="A53" s="7"/>
      <c r="B53" s="7"/>
      <c r="C53" s="7"/>
      <c r="D53" s="7"/>
      <c r="E53" s="7"/>
      <c r="F53" s="43"/>
      <c r="G53" s="43"/>
      <c r="H53" s="43"/>
      <c r="I53" s="43"/>
      <c r="J53" s="43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10"/>
      <c r="W53" s="7"/>
      <c r="X53" s="43"/>
      <c r="Y53" s="43"/>
      <c r="Z53" s="43"/>
      <c r="AA53" s="43"/>
      <c r="AB53" s="43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7"/>
      <c r="AO53" s="7"/>
      <c r="AP53" s="43"/>
      <c r="AQ53" s="43"/>
      <c r="AR53" s="43"/>
      <c r="AS53" s="43"/>
      <c r="AT53" s="43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10"/>
      <c r="DI53" s="10"/>
      <c r="DJ53" s="10"/>
      <c r="DK53" s="10"/>
    </row>
    <row r="54" spans="1:115">
      <c r="A54" s="7"/>
      <c r="B54" s="7"/>
      <c r="C54" s="7"/>
      <c r="D54" s="7"/>
      <c r="E54" s="7"/>
      <c r="F54" s="43"/>
      <c r="G54" s="43"/>
      <c r="H54" s="43"/>
      <c r="I54" s="43"/>
      <c r="J54" s="43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10"/>
      <c r="W54" s="7"/>
      <c r="X54" s="43"/>
      <c r="Y54" s="43"/>
      <c r="Z54" s="43"/>
      <c r="AA54" s="43"/>
      <c r="AB54" s="43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7"/>
      <c r="AO54" s="7"/>
      <c r="AP54" s="43"/>
      <c r="AQ54" s="43"/>
      <c r="AR54" s="43"/>
      <c r="AS54" s="43"/>
      <c r="AT54" s="43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10"/>
      <c r="DI54" s="10"/>
      <c r="DJ54" s="10"/>
      <c r="DK54" s="10"/>
    </row>
    <row r="55" spans="1:115">
      <c r="A55" s="7"/>
      <c r="B55" s="7"/>
      <c r="C55" s="7"/>
      <c r="D55" s="7"/>
      <c r="E55" s="7"/>
      <c r="F55" s="43"/>
      <c r="G55" s="43"/>
      <c r="H55" s="43"/>
      <c r="I55" s="43"/>
      <c r="J55" s="43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10"/>
      <c r="W55" s="7"/>
      <c r="X55" s="43"/>
      <c r="Y55" s="43"/>
      <c r="Z55" s="43"/>
      <c r="AA55" s="43"/>
      <c r="AB55" s="43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7"/>
      <c r="AO55" s="7"/>
      <c r="AP55" s="43"/>
      <c r="AQ55" s="43"/>
      <c r="AR55" s="43"/>
      <c r="AS55" s="43"/>
      <c r="AT55" s="43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10"/>
      <c r="DI55" s="10"/>
      <c r="DJ55" s="10"/>
      <c r="DK55" s="10"/>
    </row>
    <row r="56" spans="1:115">
      <c r="A56" s="7"/>
      <c r="B56" s="7"/>
      <c r="C56" s="7"/>
      <c r="D56" s="7"/>
      <c r="E56" s="7"/>
      <c r="F56" s="43"/>
      <c r="G56" s="43"/>
      <c r="H56" s="43"/>
      <c r="I56" s="43"/>
      <c r="J56" s="43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10"/>
      <c r="W56" s="7"/>
      <c r="X56" s="43"/>
      <c r="Y56" s="43"/>
      <c r="Z56" s="43"/>
      <c r="AA56" s="43"/>
      <c r="AB56" s="43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7"/>
      <c r="AO56" s="7"/>
      <c r="AP56" s="43"/>
      <c r="AQ56" s="43"/>
      <c r="AR56" s="43"/>
      <c r="AS56" s="43"/>
      <c r="AT56" s="43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10"/>
      <c r="DI56" s="10"/>
      <c r="DJ56" s="10"/>
      <c r="DK56" s="10"/>
    </row>
    <row r="57" spans="1:115">
      <c r="A57" s="7"/>
      <c r="B57" s="7"/>
      <c r="C57" s="7"/>
      <c r="D57" s="7"/>
      <c r="E57" s="7"/>
      <c r="F57" s="43"/>
      <c r="G57" s="43"/>
      <c r="H57" s="43"/>
      <c r="I57" s="43"/>
      <c r="J57" s="43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10"/>
      <c r="W57" s="7"/>
      <c r="X57" s="43"/>
      <c r="Y57" s="43"/>
      <c r="Z57" s="43"/>
      <c r="AA57" s="43"/>
      <c r="AB57" s="43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7"/>
      <c r="AO57" s="7"/>
      <c r="AP57" s="43"/>
      <c r="AQ57" s="43"/>
      <c r="AR57" s="43"/>
      <c r="AS57" s="43"/>
      <c r="AT57" s="43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10"/>
      <c r="DI57" s="10"/>
      <c r="DJ57" s="10"/>
      <c r="DK57" s="10"/>
    </row>
    <row r="58" spans="1:115">
      <c r="A58" s="7"/>
      <c r="B58" s="7"/>
      <c r="C58" s="7"/>
      <c r="D58" s="7"/>
      <c r="E58" s="7"/>
      <c r="F58" s="43"/>
      <c r="G58" s="43"/>
      <c r="H58" s="43"/>
      <c r="I58" s="43"/>
      <c r="J58" s="43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10"/>
      <c r="W58" s="7"/>
      <c r="X58" s="43"/>
      <c r="Y58" s="43"/>
      <c r="Z58" s="43"/>
      <c r="AA58" s="43"/>
      <c r="AB58" s="43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7"/>
      <c r="AO58" s="7"/>
      <c r="AP58" s="43"/>
      <c r="AQ58" s="43"/>
      <c r="AR58" s="43"/>
      <c r="AS58" s="43"/>
      <c r="AT58" s="43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10"/>
      <c r="DI58" s="10"/>
      <c r="DJ58" s="10"/>
      <c r="DK58" s="10"/>
    </row>
    <row r="59" spans="1:115">
      <c r="A59" s="7"/>
      <c r="B59" s="7"/>
      <c r="C59" s="7"/>
      <c r="D59" s="7"/>
      <c r="E59" s="7"/>
      <c r="F59" s="43"/>
      <c r="G59" s="43"/>
      <c r="H59" s="43"/>
      <c r="I59" s="43"/>
      <c r="J59" s="43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10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43"/>
      <c r="AQ59" s="43"/>
      <c r="AR59" s="43"/>
      <c r="AS59" s="43"/>
      <c r="AT59" s="43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10"/>
      <c r="DI59" s="10"/>
      <c r="DJ59" s="10"/>
      <c r="DK59" s="10"/>
    </row>
    <row r="60" spans="1:115">
      <c r="A60" s="7"/>
      <c r="B60" s="7"/>
      <c r="C60" s="7"/>
      <c r="D60" s="7"/>
      <c r="E60" s="7"/>
      <c r="F60" s="43"/>
      <c r="G60" s="43"/>
      <c r="H60" s="43"/>
      <c r="I60" s="43"/>
      <c r="J60" s="43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10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43"/>
      <c r="AQ60" s="43"/>
      <c r="AR60" s="43"/>
      <c r="AS60" s="43"/>
      <c r="AT60" s="43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10"/>
      <c r="DI60" s="10"/>
      <c r="DJ60" s="10"/>
      <c r="DK60" s="10"/>
    </row>
    <row r="61" spans="1:1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10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43"/>
      <c r="AQ61" s="43"/>
      <c r="AR61" s="43"/>
      <c r="AS61" s="43"/>
      <c r="AT61" s="43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10"/>
      <c r="DI61" s="10"/>
      <c r="DJ61" s="10"/>
      <c r="DK61" s="10"/>
    </row>
    <row r="62" spans="1:1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10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43"/>
      <c r="AQ62" s="43"/>
      <c r="AR62" s="43"/>
      <c r="AS62" s="43"/>
      <c r="AT62" s="43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10"/>
      <c r="DI62" s="10"/>
      <c r="DJ62" s="10"/>
      <c r="DK62" s="10"/>
    </row>
    <row r="63" spans="1:1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10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43"/>
      <c r="AQ63" s="43"/>
      <c r="AR63" s="43"/>
      <c r="AS63" s="43"/>
      <c r="AT63" s="43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10"/>
      <c r="DI63" s="10"/>
      <c r="DJ63" s="10"/>
      <c r="DK63" s="10"/>
    </row>
    <row r="64" spans="1:1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10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43"/>
      <c r="AQ64" s="43"/>
      <c r="AR64" s="43"/>
      <c r="AS64" s="43"/>
      <c r="AT64" s="43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10"/>
      <c r="DI64" s="10"/>
      <c r="DJ64" s="10"/>
      <c r="DK64" s="10"/>
    </row>
    <row r="65" spans="1:1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10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43"/>
      <c r="AQ65" s="43"/>
      <c r="AR65" s="43"/>
      <c r="AS65" s="43"/>
      <c r="AT65" s="43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10"/>
      <c r="DI65" s="10"/>
      <c r="DJ65" s="10"/>
      <c r="DK65" s="10"/>
    </row>
    <row r="66" spans="1:1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10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43"/>
      <c r="AQ66" s="43"/>
      <c r="AR66" s="43"/>
      <c r="AS66" s="43"/>
      <c r="AT66" s="43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10"/>
      <c r="DI66" s="10"/>
      <c r="DJ66" s="10"/>
      <c r="DK66" s="10"/>
    </row>
    <row r="67" spans="1:1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10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43"/>
      <c r="AQ67" s="43"/>
      <c r="AR67" s="43"/>
      <c r="AS67" s="43"/>
      <c r="AT67" s="43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10"/>
      <c r="DI67" s="10"/>
      <c r="DJ67" s="10"/>
      <c r="DK67" s="10"/>
    </row>
    <row r="68" spans="1:1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10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43"/>
      <c r="AQ68" s="43"/>
      <c r="AR68" s="43"/>
      <c r="AS68" s="43"/>
      <c r="AT68" s="43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10"/>
      <c r="DI68" s="10"/>
      <c r="DJ68" s="10"/>
      <c r="DK68" s="10"/>
    </row>
    <row r="69" spans="1:1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10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43"/>
      <c r="AQ69" s="43"/>
      <c r="AR69" s="43"/>
      <c r="AS69" s="43"/>
      <c r="AT69" s="43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10"/>
      <c r="DI69" s="10"/>
      <c r="DJ69" s="10"/>
      <c r="DK69" s="10"/>
    </row>
    <row r="70" spans="1:1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10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43"/>
      <c r="AQ70" s="43"/>
      <c r="AR70" s="43"/>
      <c r="AS70" s="43"/>
      <c r="AT70" s="43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10"/>
      <c r="DI70" s="10"/>
      <c r="DJ70" s="10"/>
      <c r="DK70" s="10"/>
    </row>
    <row r="71" spans="1:1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10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</row>
    <row r="72" spans="1:1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10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</row>
    <row r="73" spans="1:1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10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</row>
    <row r="74" spans="1:1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10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</row>
    <row r="75" spans="1:1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10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</row>
    <row r="76" spans="1:1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10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</row>
    <row r="77" spans="1:1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10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</row>
    <row r="78" spans="1:11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10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</row>
    <row r="79" spans="1:1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10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</row>
    <row r="80" spans="1:1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10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</row>
    <row r="81" spans="1:1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10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</row>
    <row r="82" spans="1:1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10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</row>
    <row r="83" spans="1:1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10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</row>
    <row r="84" spans="1:1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10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</row>
    <row r="85" spans="1:11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10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</row>
    <row r="86" spans="1:11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10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</row>
    <row r="87" spans="1:11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10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</row>
    <row r="88" spans="1:11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10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</row>
    <row r="89" spans="1:11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10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</row>
    <row r="90" spans="1:11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10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</row>
    <row r="91" spans="1:11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10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</row>
    <row r="92" spans="1:11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10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</row>
    <row r="93" spans="1:11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10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</row>
    <row r="94" spans="1:11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10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</row>
    <row r="95" spans="1:11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10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</row>
    <row r="96" spans="1:11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10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</row>
    <row r="97" spans="1:11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10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</row>
    <row r="98" spans="1:11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10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</row>
    <row r="99" spans="1:11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10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</row>
    <row r="100" spans="1:11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10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</row>
    <row r="101" spans="1:11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10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</row>
    <row r="102" spans="1:11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10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</row>
    <row r="103" spans="1:11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10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</row>
    <row r="104" spans="1:11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10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</row>
    <row r="105" spans="1:11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10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</row>
    <row r="106" spans="1:11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10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</row>
    <row r="107" spans="1:11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10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</row>
    <row r="108" spans="1:11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10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</row>
    <row r="109" spans="1:11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10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</row>
    <row r="110" spans="1:11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10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</row>
    <row r="111" spans="1:11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10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</row>
    <row r="112" spans="1:11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10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</row>
    <row r="113" spans="1:11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10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</row>
    <row r="114" spans="1:11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10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</row>
    <row r="115" spans="1: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10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</row>
    <row r="116" spans="1:11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10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</row>
    <row r="117" spans="1:11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10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</row>
    <row r="118" spans="1:11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10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</row>
    <row r="119" spans="1:11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10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</row>
    <row r="120" spans="1:11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10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</row>
    <row r="121" spans="1:11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10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</row>
    <row r="122" spans="1:11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10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</row>
    <row r="123" spans="1:11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10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</row>
    <row r="124" spans="1:11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10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</row>
    <row r="125" spans="1:11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10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</row>
    <row r="126" spans="1:11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10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</row>
    <row r="127" spans="1:11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10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</row>
    <row r="128" spans="1:11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10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</row>
    <row r="129" spans="1:11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10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</row>
    <row r="130" spans="1:11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10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</row>
    <row r="131" spans="1:11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10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</row>
    <row r="132" spans="1:11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10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</row>
    <row r="133" spans="1:11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10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</row>
    <row r="134" spans="1:11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10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</row>
    <row r="135" spans="1:11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10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</row>
    <row r="136" spans="1:11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10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</row>
    <row r="137" spans="1:11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10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</row>
    <row r="138" spans="1:11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10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</row>
    <row r="139" spans="1:11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10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</row>
    <row r="140" spans="1:11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10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</row>
    <row r="141" spans="1:11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10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</row>
    <row r="142" spans="1:11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10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</row>
    <row r="143" spans="1:11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10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</row>
    <row r="144" spans="1:11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10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</row>
    <row r="145" spans="1:11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10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</row>
    <row r="146" spans="1:11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10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</row>
    <row r="147" spans="1:11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10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</row>
    <row r="148" spans="1:11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10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</row>
    <row r="149" spans="1:11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10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</row>
    <row r="150" spans="1:11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10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</row>
    <row r="151" spans="1:11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10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</row>
    <row r="152" spans="1:11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10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</row>
    <row r="153" spans="1:11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10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</row>
    <row r="154" spans="1:11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10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</row>
    <row r="155" spans="1:11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10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</row>
    <row r="156" spans="1:11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10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</row>
    <row r="157" spans="1:11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10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</row>
    <row r="158" spans="1:11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10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</row>
    <row r="159" spans="1:11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10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</row>
    <row r="160" spans="1:11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10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</row>
    <row r="161" spans="1:11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10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</row>
    <row r="162" spans="1:11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10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</row>
    <row r="163" spans="1:11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10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</row>
    <row r="164" spans="1:11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10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</row>
    <row r="165" spans="1:11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10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</row>
    <row r="166" spans="1:11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10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</row>
    <row r="167" spans="1:11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10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</row>
    <row r="168" spans="1:11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10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</row>
    <row r="169" spans="1:11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10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</row>
    <row r="170" spans="1:11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10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</row>
    <row r="171" spans="1:11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10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</row>
    <row r="172" spans="1:11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10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</row>
    <row r="173" spans="1:11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10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</row>
    <row r="174" spans="1:11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10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</row>
    <row r="175" spans="1:11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10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</row>
    <row r="176" spans="1:11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10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</row>
    <row r="177" spans="1:11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10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</row>
    <row r="178" spans="1:11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10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</row>
    <row r="179" spans="1:11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10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</row>
    <row r="180" spans="1:11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10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</row>
    <row r="181" spans="1:11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10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</row>
    <row r="182" spans="1:11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10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</row>
    <row r="183" spans="1:11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10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</row>
    <row r="184" spans="1:11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10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</row>
    <row r="185" spans="1:11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10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</row>
    <row r="186" spans="1:11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10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</row>
    <row r="187" spans="1:11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10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</row>
    <row r="188" spans="1:11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10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</row>
    <row r="189" spans="1:11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10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</row>
    <row r="190" spans="1:11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10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</row>
    <row r="191" spans="1:11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10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</row>
    <row r="192" spans="1:11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10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</row>
    <row r="193" spans="1:11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10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</row>
    <row r="194" spans="1:11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10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</row>
    <row r="195" spans="1:11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10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</row>
    <row r="196" spans="1:11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10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</row>
    <row r="197" spans="1:11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10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</row>
    <row r="198" spans="1:11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10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</row>
    <row r="199" spans="1:11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10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</row>
    <row r="200" spans="1:11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10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</row>
    <row r="201" spans="1:11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10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</row>
    <row r="202" spans="1:11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10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</row>
    <row r="203" spans="1:11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10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</row>
    <row r="204" spans="1:11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10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</row>
    <row r="205" spans="1:11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10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</row>
    <row r="206" spans="1:11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10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</row>
    <row r="207" spans="1:11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10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</row>
    <row r="208" spans="1:11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0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</row>
    <row r="209" spans="1:11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10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</row>
    <row r="210" spans="1:11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10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</row>
    <row r="211" spans="1:11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10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</row>
    <row r="212" spans="1:11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10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</row>
    <row r="213" spans="1:11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10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</row>
    <row r="214" spans="1:11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10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</row>
    <row r="215" spans="1:1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10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</row>
    <row r="216" spans="1:11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10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</row>
    <row r="217" spans="1:11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10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</row>
    <row r="218" spans="1:11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10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</row>
    <row r="219" spans="1:11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10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</row>
    <row r="220" spans="1:11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10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</row>
    <row r="221" spans="1:11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10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</row>
    <row r="222" spans="1:11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10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</row>
    <row r="223" spans="1:11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10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</row>
    <row r="224" spans="1:11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10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</row>
    <row r="225" spans="1:11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10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</row>
    <row r="226" spans="1:11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10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</row>
    <row r="227" spans="1:11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10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</row>
    <row r="228" spans="1:11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10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</row>
    <row r="229" spans="1:11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10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</row>
    <row r="230" spans="1:11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10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</row>
    <row r="231" spans="1:11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10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</row>
    <row r="232" spans="1:11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10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</row>
    <row r="233" spans="1:11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10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</row>
    <row r="234" spans="1:11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10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</row>
    <row r="235" spans="1:11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10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</row>
    <row r="236" spans="1:11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10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</row>
    <row r="237" spans="1:11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10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</row>
    <row r="238" spans="1:11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10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</row>
    <row r="239" spans="1:11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10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</row>
    <row r="240" spans="1:11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10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</row>
    <row r="241" spans="1:11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10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</row>
    <row r="242" spans="1:11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10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</row>
    <row r="243" spans="1:11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10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</row>
    <row r="244" spans="1:11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10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</row>
    <row r="245" spans="1:11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10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</row>
    <row r="246" spans="1:11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10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</row>
    <row r="247" spans="1:11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10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</row>
    <row r="248" spans="1:11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10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</row>
    <row r="249" spans="1:11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10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</row>
    <row r="250" spans="1:11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10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</row>
    <row r="251" spans="1:11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10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</row>
    <row r="252" spans="1:11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10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</row>
    <row r="253" spans="1:11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10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</row>
    <row r="254" spans="1:11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10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</row>
    <row r="255" spans="1:11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10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</row>
    <row r="256" spans="1:11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10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</row>
    <row r="257" spans="1:11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10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</row>
    <row r="258" spans="1:11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10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</row>
    <row r="259" spans="1:11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10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</row>
    <row r="260" spans="1:11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10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</row>
    <row r="261" spans="1:11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10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</row>
    <row r="262" spans="1:11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10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</row>
    <row r="263" spans="1:11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10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</row>
    <row r="264" spans="1:11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10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</row>
    <row r="265" spans="1:11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10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</row>
    <row r="266" spans="1:11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10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</row>
    <row r="267" spans="1:11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10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</row>
    <row r="268" spans="1:11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10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</row>
    <row r="269" spans="1:11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10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</row>
    <row r="270" spans="1:11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10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</row>
    <row r="271" spans="1:11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10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</row>
    <row r="272" spans="1:11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10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</row>
    <row r="273" spans="1:11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10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</row>
    <row r="274" spans="1:11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10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</row>
    <row r="275" spans="1:11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10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</row>
    <row r="276" spans="1:11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10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</row>
    <row r="277" spans="1:11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10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</row>
    <row r="278" spans="1:11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10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</row>
    <row r="279" spans="1:11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10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</row>
    <row r="280" spans="1:11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10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</row>
    <row r="281" spans="1:11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10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</row>
    <row r="282" spans="1:11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10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</row>
    <row r="283" spans="1:11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10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</row>
    <row r="284" spans="1:11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10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</row>
    <row r="285" spans="1:11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10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</row>
    <row r="286" spans="1:11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10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</row>
    <row r="287" spans="1:11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10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</row>
    <row r="288" spans="1:11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10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</row>
    <row r="289" spans="1:11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10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</row>
    <row r="290" spans="1:11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10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</row>
    <row r="291" spans="1:11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10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</row>
    <row r="292" spans="1:11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10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</row>
    <row r="293" spans="1:11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10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</row>
    <row r="294" spans="1:11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10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</row>
    <row r="295" spans="1:11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10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</row>
    <row r="296" spans="1:11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10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</row>
    <row r="297" spans="1:11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10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</row>
    <row r="298" spans="1:11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10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</row>
    <row r="299" spans="1:11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10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</row>
    <row r="300" spans="1:11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10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</row>
    <row r="301" spans="1:11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10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</row>
    <row r="302" spans="1:11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10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</row>
    <row r="303" spans="1:11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10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</row>
    <row r="304" spans="1:11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10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</row>
    <row r="305" spans="1:11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10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</row>
    <row r="306" spans="1:11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10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</row>
    <row r="307" spans="1:11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10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</row>
    <row r="308" spans="1:11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10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</row>
    <row r="309" spans="1:11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10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</row>
    <row r="310" spans="1:11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10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</row>
    <row r="311" spans="1:11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10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</row>
    <row r="312" spans="1:11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10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</row>
    <row r="313" spans="1:11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10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</row>
    <row r="314" spans="1:11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10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</row>
    <row r="315" spans="1:1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10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</row>
    <row r="316" spans="1:11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10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</row>
    <row r="317" spans="1:11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10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</row>
    <row r="318" spans="1:11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10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</row>
    <row r="319" spans="1:11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10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</row>
    <row r="320" spans="1:11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10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</row>
    <row r="321" spans="1:11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10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</row>
    <row r="322" spans="1:11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10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</row>
    <row r="323" spans="1:11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10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</row>
    <row r="324" spans="1:11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10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</row>
    <row r="325" spans="1:11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10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</row>
    <row r="326" spans="1:11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10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</row>
    <row r="327" spans="1:11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10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</row>
    <row r="328" spans="1:11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10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</row>
    <row r="329" spans="1:11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10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</row>
    <row r="330" spans="1:11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10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</row>
    <row r="331" spans="1:11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10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</row>
    <row r="332" spans="1:11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10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</row>
    <row r="333" spans="1:11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10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</row>
    <row r="334" spans="1:11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10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</row>
    <row r="335" spans="1:11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10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</row>
    <row r="336" spans="1:11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10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</row>
    <row r="337" spans="1:11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10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</row>
    <row r="338" spans="1:11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10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</row>
    <row r="339" spans="1:11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10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</row>
    <row r="340" spans="1:11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10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</row>
    <row r="341" spans="1:11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10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</row>
    <row r="342" spans="1:11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10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</row>
    <row r="343" spans="1:11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10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</row>
    <row r="344" spans="1:11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10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</row>
    <row r="345" spans="1:11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10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</row>
    <row r="346" spans="1:11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10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</row>
    <row r="347" spans="1:11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10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</row>
    <row r="348" spans="1:11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10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</row>
    <row r="349" spans="1:11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10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</row>
    <row r="350" spans="1:11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10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</row>
    <row r="351" spans="1:11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10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</row>
    <row r="352" spans="1:11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10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</row>
    <row r="353" spans="1:11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10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</row>
    <row r="354" spans="1:11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10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</row>
    <row r="355" spans="1:11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10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</row>
    <row r="356" spans="1:11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10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</row>
    <row r="357" spans="1:11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10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</row>
    <row r="358" spans="1:11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10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</row>
    <row r="359" spans="1:11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10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</row>
    <row r="360" spans="1:11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10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</row>
    <row r="361" spans="1:11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10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</row>
    <row r="362" spans="1:11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10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</row>
    <row r="363" spans="1:11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10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</row>
    <row r="364" spans="1:11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10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</row>
    <row r="365" spans="1:11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10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</row>
    <row r="366" spans="1:11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10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</row>
    <row r="367" spans="1:11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10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</row>
    <row r="368" spans="1:11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10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</row>
    <row r="369" spans="1:11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10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</row>
    <row r="370" spans="1:11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10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</row>
    <row r="371" spans="1:11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10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</row>
    <row r="372" spans="1:11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10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</row>
    <row r="373" spans="1:11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10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</row>
    <row r="374" spans="1:11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10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</row>
    <row r="375" spans="1:11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10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</row>
    <row r="376" spans="1:11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10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</row>
    <row r="377" spans="1:11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10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</row>
    <row r="378" spans="1:11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10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</row>
    <row r="379" spans="1:11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10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</row>
    <row r="380" spans="1:11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10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</row>
    <row r="381" spans="1:11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10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</row>
    <row r="382" spans="1:11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10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</row>
    <row r="383" spans="1:11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10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</row>
    <row r="384" spans="1:11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10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</row>
    <row r="385" spans="1:11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10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</row>
    <row r="386" spans="1:11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10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</row>
    <row r="387" spans="1:11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10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</row>
    <row r="388" spans="1:11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10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</row>
    <row r="389" spans="1:11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10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</row>
    <row r="390" spans="1:11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10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</row>
    <row r="391" spans="1:11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10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</row>
    <row r="392" spans="1:11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10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</row>
    <row r="393" spans="1:11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10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</row>
    <row r="394" spans="1:11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10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</row>
    <row r="395" spans="1:11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10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</row>
    <row r="396" spans="1:11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10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</row>
    <row r="397" spans="1:11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10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</row>
    <row r="398" spans="1:11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10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</row>
    <row r="399" spans="1:11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10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</row>
    <row r="400" spans="1:11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10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</row>
    <row r="401" spans="1:11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10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</row>
    <row r="402" spans="1:11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10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</row>
    <row r="403" spans="1:11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10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</row>
    <row r="404" spans="1:11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10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</row>
    <row r="405" spans="1:11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10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</row>
    <row r="406" spans="1:11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10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</row>
    <row r="407" spans="1:11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10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</row>
    <row r="408" spans="1:11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10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</row>
    <row r="409" spans="1:11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10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</row>
    <row r="410" spans="1:11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10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</row>
    <row r="411" spans="1:11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10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</row>
    <row r="412" spans="1:11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10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</row>
    <row r="413" spans="1:11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10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</row>
    <row r="414" spans="1:11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10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</row>
    <row r="415" spans="1:1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10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</row>
    <row r="416" spans="1:11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10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</row>
    <row r="417" spans="1:11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10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</row>
    <row r="418" spans="1:11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10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</row>
    <row r="419" spans="1:11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10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</row>
    <row r="420" spans="1:11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10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</row>
    <row r="421" spans="1:11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10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</row>
    <row r="422" spans="1:11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10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</row>
    <row r="423" spans="1:11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10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</row>
    <row r="424" spans="1:11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10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</row>
    <row r="425" spans="1:11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10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</row>
    <row r="426" spans="1:11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10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</row>
    <row r="427" spans="1:11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10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</row>
    <row r="428" spans="1:11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10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</row>
    <row r="429" spans="1:11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10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</row>
    <row r="430" spans="1:11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10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</row>
    <row r="431" spans="1:11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10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</row>
    <row r="432" spans="1:11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10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</row>
    <row r="433" spans="1:11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10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</row>
    <row r="434" spans="1:11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10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</row>
    <row r="435" spans="1:11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10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</row>
    <row r="436" spans="1:11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10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</row>
    <row r="437" spans="1:11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10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</row>
    <row r="438" spans="1:11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10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</row>
    <row r="439" spans="1:11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10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</row>
    <row r="440" spans="1:11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10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</row>
    <row r="441" spans="1:11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10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</row>
    <row r="442" spans="1:11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10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</row>
    <row r="443" spans="1:11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10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</row>
    <row r="444" spans="1:11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10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</row>
    <row r="445" spans="1:11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10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</row>
    <row r="446" spans="1:11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10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</row>
    <row r="447" spans="1:11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10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</row>
    <row r="448" spans="1:11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10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</row>
    <row r="449" spans="1:11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10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</row>
    <row r="450" spans="1:11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10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</row>
    <row r="451" spans="1:11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10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</row>
    <row r="452" spans="1:11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10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</row>
    <row r="453" spans="1:11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10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</row>
    <row r="454" spans="1:11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10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</row>
    <row r="455" spans="1:11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10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</row>
    <row r="456" spans="1:11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10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</row>
    <row r="457" spans="1:11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10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</row>
    <row r="458" spans="1:11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10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</row>
    <row r="459" spans="1:11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10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</row>
    <row r="460" spans="1:11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10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</row>
    <row r="461" spans="1:11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10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</row>
    <row r="462" spans="1:11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10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</row>
    <row r="463" spans="1:11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10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</row>
    <row r="464" spans="1:11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10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</row>
    <row r="465" spans="1:11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10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</row>
    <row r="466" spans="1:11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10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</row>
    <row r="467" spans="1:11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10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</row>
    <row r="468" spans="1:11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10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</row>
    <row r="469" spans="1:11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10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</row>
    <row r="470" spans="1:11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10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</row>
    <row r="471" spans="1:11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10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</row>
    <row r="472" spans="1:11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10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</row>
    <row r="473" spans="1:11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10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</row>
    <row r="474" spans="1:11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10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</row>
    <row r="475" spans="1:11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10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</row>
    <row r="476" spans="1:11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10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</row>
    <row r="477" spans="1:11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10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</row>
    <row r="478" spans="1:11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10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</row>
    <row r="479" spans="1:11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10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</row>
    <row r="480" spans="1:11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10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</row>
    <row r="481" spans="1:11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10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</row>
    <row r="482" spans="1:11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10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</row>
    <row r="483" spans="1:11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10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</row>
    <row r="484" spans="1:11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10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</row>
    <row r="485" spans="1:11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10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</row>
    <row r="486" spans="1:11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10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</row>
    <row r="487" spans="1:11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10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</row>
    <row r="488" spans="1:11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10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</row>
    <row r="489" spans="1:11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10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</row>
    <row r="490" spans="1:11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10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</row>
    <row r="491" spans="1:11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10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</row>
    <row r="492" spans="1:11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10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</row>
    <row r="493" spans="1:11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10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</row>
    <row r="494" spans="1:11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10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</row>
    <row r="495" spans="1:11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10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</row>
    <row r="496" spans="1:11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10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</row>
    <row r="497" spans="1:11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10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</row>
    <row r="498" spans="1:11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10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</row>
    <row r="499" spans="1:11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10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</row>
    <row r="500" spans="1:11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10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</row>
    <row r="501" spans="1:11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10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</row>
    <row r="502" spans="1:11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10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</row>
    <row r="503" spans="1:11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10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</row>
    <row r="504" spans="1:11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10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</row>
    <row r="505" spans="1:11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10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</row>
    <row r="506" spans="1:11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10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</row>
    <row r="507" spans="1:11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10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</row>
    <row r="508" spans="1:11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10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</row>
    <row r="509" spans="1:11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10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</row>
    <row r="510" spans="1:11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10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</row>
    <row r="511" spans="1:11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10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</row>
    <row r="512" spans="1:11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10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</row>
    <row r="513" spans="1:11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10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</row>
    <row r="514" spans="1:11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10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</row>
    <row r="515" spans="1:1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10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</row>
    <row r="516" spans="1:11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10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</row>
    <row r="517" spans="1:11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10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</row>
    <row r="518" spans="1:11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10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</row>
    <row r="519" spans="1:11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10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</row>
    <row r="520" spans="1:11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10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</row>
    <row r="521" spans="1:11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10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</row>
    <row r="522" spans="1:11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10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</row>
    <row r="523" spans="1:11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10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</row>
    <row r="524" spans="1:11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10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</row>
    <row r="525" spans="1:11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10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</row>
    <row r="526" spans="1:11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10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</row>
    <row r="527" spans="1:11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10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</row>
    <row r="528" spans="1:11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10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</row>
    <row r="529" spans="1:11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10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</row>
    <row r="530" spans="1:11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10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</row>
    <row r="531" spans="1:11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10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</row>
    <row r="532" spans="1:11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10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</row>
    <row r="533" spans="1:11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10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</row>
    <row r="534" spans="1:11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10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</row>
    <row r="535" spans="1:11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10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</row>
    <row r="536" spans="1:11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10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</row>
    <row r="537" spans="1:11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10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</row>
    <row r="538" spans="1:11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10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</row>
    <row r="539" spans="1:11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10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</row>
    <row r="540" spans="1:11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10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</row>
    <row r="541" spans="1:11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10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</row>
    <row r="542" spans="1:11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10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</row>
    <row r="543" spans="1:11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10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</row>
    <row r="544" spans="1:11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10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</row>
    <row r="545" spans="1:11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10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</row>
    <row r="546" spans="1:11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10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</row>
    <row r="547" spans="1:11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10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</row>
    <row r="548" spans="1:11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10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</row>
    <row r="549" spans="1:11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10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</row>
    <row r="550" spans="1:11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10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</row>
    <row r="551" spans="1:11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10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</row>
    <row r="552" spans="1:11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10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</row>
    <row r="553" spans="1:11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10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</row>
    <row r="554" spans="1:11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10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</row>
    <row r="555" spans="1:11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10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</row>
    <row r="556" spans="1:11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10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</row>
    <row r="557" spans="1:11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10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</row>
    <row r="558" spans="1:11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10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</row>
    <row r="559" spans="1:11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10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</row>
    <row r="560" spans="1:11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10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</row>
    <row r="561" spans="1:11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10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</row>
    <row r="562" spans="1:11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10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</row>
    <row r="563" spans="1:11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10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</row>
    <row r="564" spans="1:11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10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</row>
    <row r="565" spans="1:11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10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</row>
    <row r="566" spans="1:11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10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</row>
    <row r="567" spans="1:11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10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</row>
    <row r="568" spans="1:11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10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</row>
    <row r="569" spans="1:11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10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</row>
    <row r="570" spans="1:11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10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</row>
    <row r="571" spans="1:11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10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</row>
    <row r="572" spans="1:11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10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</row>
    <row r="573" spans="1:11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10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</row>
    <row r="574" spans="1:11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10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</row>
    <row r="575" spans="1:11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10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</row>
    <row r="576" spans="1:11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10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</row>
    <row r="577" spans="1:11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10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</row>
    <row r="578" spans="1:11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10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</row>
    <row r="579" spans="1:11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10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</row>
    <row r="580" spans="1:11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10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</row>
    <row r="581" spans="1:11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10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</row>
    <row r="582" spans="1:11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10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</row>
    <row r="583" spans="1:11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10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</row>
    <row r="584" spans="1:11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10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</row>
    <row r="585" spans="1:11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10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</row>
    <row r="586" spans="1:11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10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</row>
    <row r="587" spans="1:11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10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</row>
    <row r="588" spans="1:11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10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</row>
    <row r="589" spans="1:11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10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</row>
    <row r="590" spans="1:11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10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</row>
    <row r="591" spans="1:11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10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</row>
    <row r="592" spans="1:11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10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</row>
    <row r="593" spans="1:11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10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</row>
    <row r="594" spans="1:11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10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</row>
    <row r="595" spans="1:11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10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</row>
    <row r="596" spans="1:11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10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</row>
    <row r="597" spans="1:11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10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</row>
    <row r="598" spans="1:11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10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</row>
    <row r="599" spans="1:11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10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</row>
    <row r="600" spans="1:11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10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</row>
    <row r="601" spans="1:11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10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</row>
    <row r="602" spans="1:11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10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</row>
    <row r="603" spans="1:11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10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</row>
    <row r="604" spans="1:11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10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</row>
    <row r="605" spans="1:11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10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</row>
    <row r="606" spans="1:11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10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</row>
    <row r="607" spans="1:11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10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</row>
    <row r="608" spans="1:11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10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</row>
    <row r="609" spans="1:11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10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</row>
    <row r="610" spans="1:11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10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</row>
    <row r="611" spans="1:11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10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</row>
    <row r="612" spans="1:11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10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</row>
    <row r="613" spans="1:11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10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</row>
    <row r="614" spans="1:11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10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</row>
    <row r="615" spans="1:1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10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</row>
    <row r="616" spans="1:11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10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</row>
    <row r="617" spans="1:11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10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</row>
    <row r="618" spans="1:11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10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</row>
    <row r="619" spans="1:11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10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</row>
    <row r="620" spans="1:11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10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</row>
    <row r="621" spans="1:11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10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</row>
    <row r="622" spans="1:11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10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</row>
    <row r="623" spans="1:11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10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</row>
    <row r="624" spans="1:11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10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</row>
    <row r="625" spans="1:11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10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</row>
    <row r="626" spans="1:11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10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</row>
    <row r="627" spans="1:11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10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</row>
    <row r="628" spans="1:11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10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</row>
    <row r="629" spans="1:11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10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</row>
    <row r="630" spans="1:11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10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</row>
    <row r="631" spans="1:11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10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</row>
    <row r="632" spans="1:11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10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</row>
    <row r="633" spans="1:11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10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</row>
    <row r="634" spans="1:11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10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</row>
    <row r="635" spans="1:11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10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</row>
    <row r="636" spans="1:11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10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</row>
    <row r="637" spans="1:11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10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</row>
    <row r="638" spans="1:11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10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</row>
    <row r="639" spans="1:11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10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</row>
    <row r="640" spans="1:11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10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</row>
    <row r="641" spans="1:11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10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</row>
    <row r="642" spans="1:11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10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</row>
    <row r="643" spans="1:11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10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</row>
    <row r="644" spans="1:11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10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</row>
    <row r="645" spans="1:11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10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</row>
    <row r="646" spans="1:11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10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</row>
    <row r="647" spans="1:11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10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</row>
    <row r="648" spans="1:11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10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</row>
    <row r="649" spans="1:11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10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</row>
    <row r="650" spans="1:11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10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</row>
    <row r="651" spans="1:11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10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</row>
    <row r="652" spans="1:11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10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</row>
    <row r="653" spans="1:11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10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</row>
    <row r="654" spans="1:11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10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</row>
    <row r="655" spans="1:11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10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</row>
    <row r="656" spans="1:11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10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</row>
    <row r="657" spans="1:11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10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</row>
    <row r="658" spans="1:11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10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</row>
    <row r="659" spans="1:11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10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</row>
    <row r="660" spans="1:11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10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</row>
    <row r="661" spans="1:11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10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</row>
    <row r="662" spans="1:11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10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</row>
    <row r="663" spans="1:11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10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</row>
    <row r="664" spans="1:11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10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</row>
    <row r="665" spans="1:11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10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</row>
    <row r="666" spans="1:11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10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</row>
    <row r="667" spans="1:11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10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</row>
    <row r="668" spans="1:11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10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</row>
    <row r="669" spans="1:11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10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</row>
    <row r="670" spans="1:11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10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</row>
    <row r="671" spans="1:11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10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</row>
    <row r="672" spans="1:11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10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</row>
    <row r="673" spans="1:11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10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</row>
    <row r="674" spans="1:11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10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</row>
    <row r="675" spans="1:11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10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</row>
    <row r="676" spans="1:11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10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</row>
    <row r="677" spans="1:11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10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</row>
    <row r="678" spans="1:11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10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</row>
    <row r="679" spans="1:11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10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</row>
    <row r="680" spans="1:11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10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</row>
    <row r="681" spans="1:11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10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</row>
    <row r="682" spans="1:11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10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</row>
    <row r="683" spans="1:11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10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</row>
    <row r="684" spans="1:11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10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</row>
    <row r="685" spans="1:11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10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</row>
    <row r="686" spans="1:11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10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</row>
    <row r="687" spans="1:11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10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</row>
    <row r="688" spans="1:11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10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</row>
    <row r="689" spans="1:11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10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</row>
    <row r="690" spans="1:11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10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</row>
    <row r="691" spans="1:11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10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</row>
    <row r="692" spans="1:11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10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</row>
    <row r="693" spans="1:11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10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</row>
    <row r="694" spans="1:11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10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</row>
    <row r="695" spans="1:11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10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</row>
    <row r="696" spans="1:11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10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</row>
    <row r="697" spans="1:11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10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</row>
    <row r="698" spans="1:11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10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</row>
    <row r="699" spans="1:11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10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</row>
    <row r="700" spans="1:11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10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</row>
    <row r="701" spans="1:11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10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</row>
    <row r="702" spans="1:11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10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</row>
    <row r="703" spans="1:11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10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</row>
    <row r="704" spans="1:11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10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</row>
    <row r="705" spans="1:11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10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</row>
    <row r="706" spans="1:11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10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</row>
    <row r="707" spans="1:11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10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</row>
    <row r="708" spans="1:11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10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</row>
    <row r="709" spans="1:11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10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</row>
    <row r="710" spans="1:11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10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</row>
    <row r="711" spans="1:11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10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</row>
    <row r="712" spans="1:11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10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</row>
    <row r="713" spans="1:11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10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</row>
    <row r="714" spans="1:11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10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</row>
    <row r="715" spans="1:1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10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</row>
    <row r="716" spans="1:11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10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</row>
    <row r="717" spans="1:11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10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</row>
    <row r="718" spans="1:11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10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</row>
    <row r="719" spans="1:11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10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</row>
    <row r="720" spans="1:11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10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</row>
    <row r="721" spans="1:11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10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</row>
    <row r="722" spans="1:11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10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</row>
    <row r="723" spans="1:11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10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</row>
    <row r="724" spans="1:11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10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</row>
    <row r="725" spans="1:11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10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</row>
    <row r="726" spans="1:11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10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</row>
    <row r="727" spans="1:11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10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</row>
    <row r="728" spans="1:11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10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</row>
    <row r="729" spans="1:11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10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</row>
    <row r="730" spans="1:11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10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</row>
    <row r="731" spans="1:11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10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</row>
    <row r="732" spans="1:11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10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</row>
    <row r="733" spans="1:11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10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</row>
    <row r="734" spans="1:11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10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</row>
    <row r="735" spans="1:11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10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</row>
    <row r="736" spans="1:11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10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</row>
    <row r="737" spans="1:11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10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</row>
    <row r="738" spans="1:11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10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</row>
    <row r="739" spans="1:11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10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</row>
    <row r="740" spans="1:11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10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</row>
    <row r="741" spans="1:11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10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</row>
    <row r="742" spans="1:11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10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</row>
    <row r="743" spans="1:11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10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</row>
    <row r="744" spans="1:11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10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</row>
    <row r="745" spans="1:11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10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</row>
    <row r="746" spans="1:11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10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</row>
    <row r="747" spans="1:11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10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</row>
    <row r="748" spans="1:11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10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</row>
    <row r="749" spans="1:11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10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</row>
    <row r="750" spans="1:11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10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</row>
    <row r="751" spans="1:11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10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</row>
    <row r="752" spans="1:11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10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</row>
    <row r="753" spans="1:11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10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</row>
    <row r="754" spans="1:11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10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</row>
    <row r="755" spans="1:11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10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</row>
    <row r="756" spans="1:11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10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</row>
    <row r="757" spans="1:11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10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</row>
    <row r="758" spans="1:11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10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</row>
    <row r="759" spans="1:11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10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</row>
    <row r="760" spans="1:11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10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</row>
    <row r="761" spans="1:11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10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</row>
    <row r="762" spans="1:11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10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</row>
    <row r="763" spans="1:11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10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</row>
    <row r="764" spans="1:11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10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</row>
    <row r="765" spans="1:11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10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</row>
    <row r="766" spans="1:11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10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</row>
    <row r="767" spans="1:11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10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</row>
    <row r="768" spans="1:11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10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</row>
    <row r="769" spans="1:11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10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</row>
    <row r="770" spans="1:11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10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</row>
    <row r="771" spans="1:11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10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</row>
    <row r="772" spans="1:11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10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</row>
    <row r="773" spans="1:11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10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</row>
    <row r="774" spans="1:11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10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</row>
    <row r="775" spans="1:11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10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</row>
    <row r="776" spans="1:11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10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</row>
    <row r="777" spans="1:11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10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</row>
    <row r="778" spans="1:11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10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</row>
    <row r="779" spans="1:11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10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</row>
    <row r="780" spans="1:11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10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</row>
    <row r="781" spans="1:11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10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</row>
    <row r="782" spans="1:11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10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</row>
    <row r="783" spans="1:11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10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</row>
    <row r="784" spans="1:11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10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</row>
    <row r="785" spans="1:11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10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</row>
    <row r="786" spans="1:11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10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</row>
    <row r="787" spans="1:11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10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</row>
    <row r="788" spans="1:11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10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</row>
    <row r="789" spans="1:11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10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</row>
    <row r="790" spans="1:11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10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</row>
    <row r="791" spans="1:11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10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</row>
    <row r="792" spans="1:11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10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</row>
    <row r="793" spans="1:11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10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</row>
    <row r="794" spans="1:11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10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</row>
    <row r="795" spans="1:11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10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</row>
    <row r="796" spans="1:11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10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</row>
    <row r="797" spans="1:11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10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</row>
    <row r="798" spans="1:11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10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</row>
    <row r="799" spans="1:11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10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</row>
    <row r="800" spans="1:11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10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</row>
    <row r="801" spans="1:11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10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</row>
    <row r="802" spans="1:11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10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</row>
    <row r="803" spans="1:11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10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</row>
    <row r="804" spans="1:11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10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</row>
    <row r="805" spans="1:11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10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</row>
    <row r="806" spans="1:11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10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</row>
    <row r="807" spans="1:11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10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</row>
    <row r="808" spans="1:11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10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</row>
    <row r="809" spans="1:11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10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</row>
    <row r="810" spans="1:11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10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</row>
    <row r="811" spans="1:11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10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</row>
    <row r="812" spans="1:11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10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</row>
    <row r="813" spans="1:11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10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</row>
    <row r="814" spans="1:11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10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</row>
    <row r="815" spans="1:1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10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</row>
    <row r="816" spans="1:11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10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</row>
    <row r="817" spans="1:11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10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</row>
    <row r="818" spans="1:11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10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</row>
    <row r="819" spans="1:11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10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</row>
    <row r="820" spans="1:11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10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</row>
    <row r="821" spans="1:11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10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</row>
    <row r="822" spans="1:11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10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</row>
    <row r="823" spans="1:11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10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</row>
    <row r="824" spans="1:11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10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</row>
    <row r="825" spans="1:11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10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</row>
    <row r="826" spans="1:11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10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</row>
    <row r="827" spans="1:11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10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</row>
    <row r="828" spans="1:11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10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</row>
    <row r="829" spans="1:11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10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</row>
    <row r="830" spans="1:11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10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</row>
    <row r="831" spans="1:11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10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</row>
    <row r="832" spans="1:11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10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</row>
    <row r="833" spans="1:11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10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</row>
    <row r="834" spans="1:11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10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</row>
    <row r="835" spans="1:11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10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</row>
    <row r="836" spans="1:11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10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</row>
    <row r="837" spans="1:11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10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</row>
    <row r="838" spans="1:11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10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</row>
    <row r="839" spans="1:11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10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</row>
    <row r="840" spans="1:11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10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</row>
    <row r="841" spans="1:11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10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</row>
    <row r="842" spans="1:11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10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</row>
    <row r="843" spans="1:11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10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</row>
    <row r="844" spans="1:11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10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</row>
    <row r="845" spans="1:11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10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</row>
    <row r="846" spans="1:11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10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</row>
    <row r="847" spans="1:11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10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</row>
    <row r="848" spans="1:11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10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</row>
    <row r="849" spans="1:11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10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</row>
    <row r="850" spans="1:11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10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</row>
    <row r="851" spans="1:11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10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</row>
    <row r="852" spans="1:11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10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</row>
    <row r="853" spans="1:11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10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</row>
    <row r="854" spans="1:11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10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</row>
    <row r="855" spans="1:11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10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</row>
    <row r="856" spans="1:11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10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</row>
    <row r="857" spans="1:11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10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</row>
    <row r="858" spans="1:11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10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</row>
    <row r="859" spans="1:11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10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</row>
    <row r="860" spans="1:11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10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</row>
    <row r="861" spans="1:11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10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</row>
    <row r="862" spans="1:11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10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</row>
    <row r="863" spans="1:11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10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</row>
    <row r="864" spans="1:11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10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</row>
    <row r="865" spans="1:11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10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</row>
    <row r="866" spans="1:11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10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</row>
    <row r="867" spans="1:11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10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</row>
    <row r="868" spans="1:11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10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</row>
    <row r="869" spans="1:11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10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</row>
    <row r="870" spans="1:11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10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</row>
    <row r="871" spans="1:11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10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</row>
    <row r="872" spans="1:11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10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</row>
    <row r="873" spans="1:11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10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</row>
    <row r="874" spans="1:11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10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</row>
    <row r="875" spans="1:11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10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</row>
    <row r="876" spans="1:11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10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</row>
    <row r="877" spans="1:11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10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</row>
    <row r="878" spans="1:11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10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</row>
    <row r="879" spans="1:11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10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</row>
    <row r="880" spans="1:11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10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</row>
    <row r="881" spans="1:11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10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</row>
    <row r="882" spans="1:11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10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</row>
    <row r="883" spans="1:11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10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</row>
    <row r="884" spans="1:11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10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</row>
    <row r="885" spans="1:11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10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</row>
    <row r="886" spans="1:11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10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</row>
    <row r="887" spans="1:11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10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</row>
    <row r="888" spans="1:11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10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</row>
    <row r="889" spans="1:11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10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</row>
    <row r="890" spans="1:11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10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</row>
    <row r="891" spans="1:11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10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</row>
    <row r="892" spans="1:11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10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</row>
    <row r="893" spans="1:11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10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</row>
    <row r="894" spans="1:11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10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</row>
    <row r="895" spans="1:11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10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</row>
    <row r="896" spans="1:11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10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</row>
    <row r="897" spans="1:11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10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</row>
    <row r="898" spans="1:11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10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</row>
    <row r="899" spans="1:11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10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</row>
    <row r="900" spans="1:11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10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</row>
    <row r="901" spans="1:11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10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</row>
    <row r="902" spans="1:11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10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</row>
    <row r="903" spans="1:11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10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</row>
    <row r="904" spans="1:11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10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</row>
    <row r="905" spans="1:11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10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</row>
    <row r="906" spans="1:11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10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</row>
    <row r="907" spans="1:11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10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</row>
    <row r="908" spans="1:11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10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</row>
    <row r="909" spans="1:11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10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</row>
    <row r="910" spans="1:11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10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</row>
    <row r="911" spans="1:11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10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</row>
    <row r="912" spans="1:11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10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</row>
    <row r="913" spans="1:11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10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</row>
    <row r="914" spans="1:11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10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</row>
    <row r="915" spans="1:1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10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</row>
    <row r="916" spans="1:11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10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</row>
    <row r="917" spans="1:11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10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</row>
    <row r="918" spans="1:11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10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</row>
    <row r="919" spans="1:11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10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</row>
    <row r="920" spans="1:11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10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</row>
    <row r="921" spans="1:11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10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</row>
    <row r="922" spans="1:11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10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</row>
    <row r="923" spans="1:11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10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</row>
    <row r="924" spans="1:11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10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</row>
    <row r="925" spans="1:11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10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</row>
    <row r="926" spans="1:11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10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</row>
    <row r="927" spans="1:11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10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</row>
    <row r="928" spans="1:11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10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</row>
    <row r="929" spans="1:11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10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</row>
    <row r="930" spans="1:11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10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</row>
    <row r="931" spans="1:11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10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</row>
    <row r="932" spans="1:11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10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</row>
    <row r="933" spans="1:11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10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</row>
    <row r="934" spans="1:11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10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</row>
    <row r="935" spans="1:11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10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</row>
    <row r="936" spans="1:11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10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</row>
    <row r="937" spans="1:11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10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</row>
    <row r="938" spans="1:11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10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</row>
    <row r="939" spans="1:11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10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</row>
    <row r="940" spans="1:11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10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</row>
    <row r="941" spans="1:11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10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</row>
    <row r="942" spans="1:11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10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</row>
    <row r="943" spans="1:11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10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</row>
    <row r="944" spans="1:11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10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</row>
    <row r="945" spans="1:11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10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</row>
    <row r="946" spans="1:11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10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</row>
    <row r="947" spans="1:11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10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</row>
    <row r="948" spans="1:11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10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</row>
    <row r="949" spans="1:11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10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</row>
    <row r="950" spans="1:11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10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</row>
    <row r="951" spans="1:11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10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</row>
    <row r="952" spans="1:11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10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</row>
    <row r="953" spans="1:11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10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</row>
    <row r="954" spans="1:11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10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</row>
    <row r="955" spans="1:11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10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</row>
    <row r="956" spans="1:11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10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</row>
    <row r="957" spans="1:11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10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</row>
    <row r="958" spans="1:11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10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</row>
    <row r="959" spans="1:11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10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</row>
    <row r="960" spans="1:11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10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</row>
    <row r="961" spans="1:11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10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</row>
    <row r="962" spans="1:11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10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</row>
    <row r="963" spans="1:11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10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</row>
    <row r="964" spans="1:11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10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</row>
    <row r="965" spans="1:11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10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</row>
    <row r="966" spans="1:11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10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</row>
    <row r="967" spans="1:11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10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</row>
    <row r="968" spans="1:11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10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</row>
    <row r="969" spans="1:11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10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</row>
    <row r="970" spans="1:11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10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</row>
    <row r="971" spans="1:11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10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</row>
    <row r="972" spans="1:11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10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</row>
    <row r="973" spans="1:11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10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</row>
    <row r="974" spans="1:11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10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</row>
    <row r="975" spans="1:11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10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</row>
    <row r="976" spans="1:11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10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</row>
    <row r="977" spans="1:11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10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</row>
    <row r="978" spans="1:11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10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</row>
    <row r="979" spans="1:11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10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</row>
    <row r="980" spans="1:11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10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</row>
    <row r="981" spans="1:11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10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</row>
    <row r="982" spans="1:11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10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</row>
    <row r="983" spans="1:11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10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</row>
    <row r="984" spans="1:11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10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</row>
    <row r="985" spans="1:11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10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</row>
    <row r="986" spans="1:11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10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</row>
    <row r="987" spans="1:11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10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</row>
    <row r="988" spans="1:11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10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</row>
    <row r="989" spans="1:11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10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</row>
    <row r="990" spans="1:11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10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</row>
    <row r="991" spans="1:11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10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</row>
    <row r="992" spans="1:11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10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</row>
    <row r="993" spans="1:11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10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</row>
    <row r="994" spans="1:11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10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</row>
    <row r="995" spans="1:11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10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</row>
    <row r="996" spans="1:11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10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</row>
    <row r="997" spans="1:11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10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</row>
    <row r="998" spans="1:11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10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</row>
    <row r="999" spans="1:11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10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</row>
    <row r="1000" spans="1:11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10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</row>
    <row r="1001" spans="1:11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10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10"/>
      <c r="CT1001" s="10"/>
      <c r="CU1001" s="10"/>
      <c r="CV1001" s="10"/>
      <c r="CW1001" s="10"/>
      <c r="CX1001" s="10"/>
      <c r="CY1001" s="10"/>
      <c r="CZ1001" s="10"/>
      <c r="DA1001" s="10"/>
      <c r="DB1001" s="10"/>
      <c r="DC1001" s="10"/>
      <c r="DD1001" s="10"/>
      <c r="DE1001" s="10"/>
      <c r="DF1001" s="10"/>
      <c r="DG1001" s="10"/>
      <c r="DH1001" s="10"/>
      <c r="DI1001" s="10"/>
      <c r="DJ1001" s="10"/>
      <c r="DK1001" s="10"/>
    </row>
    <row r="1002" spans="1:11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10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10"/>
      <c r="CT1002" s="10"/>
      <c r="CU1002" s="10"/>
      <c r="CV1002" s="10"/>
      <c r="CW1002" s="10"/>
      <c r="CX1002" s="10"/>
      <c r="CY1002" s="10"/>
      <c r="CZ1002" s="10"/>
      <c r="DA1002" s="10"/>
      <c r="DB1002" s="10"/>
      <c r="DC1002" s="10"/>
      <c r="DD1002" s="10"/>
      <c r="DE1002" s="10"/>
      <c r="DF1002" s="10"/>
      <c r="DG1002" s="10"/>
      <c r="DH1002" s="10"/>
      <c r="DI1002" s="10"/>
      <c r="DJ1002" s="10"/>
      <c r="DK1002" s="10"/>
    </row>
    <row r="1003" spans="1:11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10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10"/>
      <c r="CT1003" s="10"/>
      <c r="CU1003" s="10"/>
      <c r="CV1003" s="10"/>
      <c r="CW1003" s="10"/>
      <c r="CX1003" s="10"/>
      <c r="CY1003" s="10"/>
      <c r="CZ1003" s="10"/>
      <c r="DA1003" s="10"/>
      <c r="DB1003" s="10"/>
      <c r="DC1003" s="10"/>
      <c r="DD1003" s="10"/>
      <c r="DE1003" s="10"/>
      <c r="DF1003" s="10"/>
      <c r="DG1003" s="10"/>
      <c r="DH1003" s="10"/>
      <c r="DI1003" s="10"/>
      <c r="DJ1003" s="10"/>
      <c r="DK1003" s="10"/>
    </row>
    <row r="1004" spans="1:115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21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3"/>
      <c r="AG1004" s="43"/>
      <c r="AH1004" s="43"/>
      <c r="AI1004" s="43"/>
      <c r="AJ1004" s="43"/>
      <c r="AK1004" s="43"/>
      <c r="AL1004" s="43"/>
      <c r="AM1004" s="43"/>
      <c r="AN1004" s="43"/>
      <c r="AO1004" s="43"/>
      <c r="AP1004" s="43"/>
      <c r="AQ1004" s="43"/>
      <c r="AR1004" s="43"/>
      <c r="AS1004" s="43"/>
      <c r="AT1004" s="43"/>
      <c r="AU1004" s="43"/>
      <c r="AV1004" s="43"/>
      <c r="AW1004" s="43"/>
      <c r="AX1004" s="43"/>
      <c r="AY1004" s="43"/>
      <c r="AZ1004" s="43"/>
      <c r="BA1004" s="43"/>
      <c r="BB1004" s="43"/>
      <c r="BC1004" s="43"/>
      <c r="BD1004" s="43"/>
      <c r="BE1004" s="43"/>
      <c r="BF1004" s="43"/>
      <c r="BG1004" s="43"/>
      <c r="BH1004" s="43"/>
      <c r="BI1004" s="43"/>
      <c r="BJ1004" s="43"/>
      <c r="BK1004" s="43"/>
      <c r="BL1004" s="43"/>
      <c r="BM1004" s="43"/>
      <c r="BN1004" s="43"/>
      <c r="BO1004" s="43"/>
      <c r="BP1004" s="43"/>
      <c r="BQ1004" s="43"/>
      <c r="BR1004" s="43"/>
      <c r="BS1004" s="43"/>
      <c r="BT1004" s="43"/>
      <c r="BU1004" s="43"/>
      <c r="BV1004" s="43"/>
      <c r="BW1004" s="43"/>
      <c r="BX1004" s="43"/>
      <c r="BY1004" s="43"/>
      <c r="BZ1004" s="43"/>
      <c r="CA1004" s="43"/>
      <c r="CB1004" s="43"/>
      <c r="CC1004" s="43"/>
      <c r="CD1004" s="43"/>
      <c r="CE1004" s="43"/>
      <c r="CF1004" s="43"/>
      <c r="CG1004" s="43"/>
      <c r="CH1004" s="43"/>
      <c r="CI1004" s="43"/>
      <c r="CJ1004" s="43"/>
      <c r="CK1004" s="43"/>
      <c r="CL1004" s="43"/>
      <c r="CM1004" s="43"/>
      <c r="CN1004" s="43"/>
      <c r="CO1004" s="43"/>
      <c r="CP1004" s="43"/>
      <c r="CQ1004" s="43"/>
      <c r="CR1004" s="43"/>
      <c r="CS1004" s="21"/>
      <c r="CT1004" s="21"/>
      <c r="CU1004" s="21"/>
      <c r="CV1004" s="21"/>
      <c r="CW1004" s="21"/>
      <c r="CX1004" s="21"/>
      <c r="CY1004" s="21"/>
      <c r="CZ1004" s="21"/>
      <c r="DA1004" s="21"/>
      <c r="DB1004" s="21"/>
      <c r="DC1004" s="21"/>
      <c r="DD1004" s="21"/>
      <c r="DE1004" s="21"/>
      <c r="DF1004" s="21"/>
      <c r="DG1004" s="21"/>
      <c r="DH1004" s="21"/>
      <c r="DI1004" s="21"/>
      <c r="DJ1004" s="21"/>
      <c r="DK1004" s="21"/>
    </row>
    <row r="1005" spans="1:115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21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3"/>
      <c r="AG1005" s="43"/>
      <c r="AH1005" s="43"/>
      <c r="AI1005" s="43"/>
      <c r="AJ1005" s="43"/>
      <c r="AK1005" s="43"/>
      <c r="AL1005" s="43"/>
      <c r="AM1005" s="43"/>
      <c r="AN1005" s="43"/>
      <c r="AO1005" s="43"/>
      <c r="AP1005" s="43"/>
      <c r="AQ1005" s="43"/>
      <c r="AR1005" s="43"/>
      <c r="AS1005" s="43"/>
      <c r="AT1005" s="43"/>
      <c r="AU1005" s="43"/>
      <c r="AV1005" s="43"/>
      <c r="AW1005" s="43"/>
      <c r="AX1005" s="43"/>
      <c r="AY1005" s="43"/>
      <c r="AZ1005" s="43"/>
      <c r="BA1005" s="43"/>
      <c r="BB1005" s="43"/>
      <c r="BC1005" s="43"/>
      <c r="BD1005" s="43"/>
      <c r="BE1005" s="43"/>
      <c r="BF1005" s="43"/>
      <c r="BG1005" s="43"/>
      <c r="BH1005" s="43"/>
      <c r="BI1005" s="43"/>
      <c r="BJ1005" s="43"/>
      <c r="BK1005" s="43"/>
      <c r="BL1005" s="43"/>
      <c r="BM1005" s="43"/>
      <c r="BN1005" s="43"/>
      <c r="BO1005" s="43"/>
      <c r="BP1005" s="43"/>
      <c r="BQ1005" s="43"/>
      <c r="BR1005" s="43"/>
      <c r="BS1005" s="43"/>
      <c r="BT1005" s="43"/>
      <c r="BU1005" s="43"/>
      <c r="BV1005" s="43"/>
      <c r="BW1005" s="43"/>
      <c r="BX1005" s="43"/>
      <c r="BY1005" s="43"/>
      <c r="BZ1005" s="43"/>
      <c r="CA1005" s="43"/>
      <c r="CB1005" s="43"/>
      <c r="CC1005" s="43"/>
      <c r="CD1005" s="43"/>
      <c r="CE1005" s="43"/>
      <c r="CF1005" s="43"/>
      <c r="CG1005" s="43"/>
      <c r="CH1005" s="43"/>
      <c r="CI1005" s="43"/>
      <c r="CJ1005" s="43"/>
      <c r="CK1005" s="43"/>
      <c r="CL1005" s="43"/>
      <c r="CM1005" s="43"/>
      <c r="CN1005" s="43"/>
      <c r="CO1005" s="43"/>
      <c r="CP1005" s="43"/>
      <c r="CQ1005" s="43"/>
      <c r="CR1005" s="43"/>
      <c r="CS1005" s="21"/>
      <c r="CT1005" s="21"/>
      <c r="CU1005" s="21"/>
      <c r="CV1005" s="21"/>
      <c r="CW1005" s="21"/>
      <c r="CX1005" s="21"/>
      <c r="CY1005" s="21"/>
      <c r="CZ1005" s="21"/>
      <c r="DA1005" s="21"/>
      <c r="DB1005" s="21"/>
      <c r="DC1005" s="21"/>
      <c r="DD1005" s="21"/>
      <c r="DE1005" s="21"/>
      <c r="DF1005" s="21"/>
      <c r="DG1005" s="21"/>
      <c r="DH1005" s="21"/>
      <c r="DI1005" s="21"/>
      <c r="DJ1005" s="21"/>
      <c r="DK1005" s="21"/>
    </row>
    <row r="1006" spans="1:115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21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3"/>
      <c r="AG1006" s="43"/>
      <c r="AH1006" s="43"/>
      <c r="AI1006" s="43"/>
      <c r="AJ1006" s="43"/>
      <c r="AK1006" s="43"/>
      <c r="AL1006" s="43"/>
      <c r="AM1006" s="43"/>
      <c r="AN1006" s="43"/>
      <c r="AO1006" s="43"/>
      <c r="AP1006" s="43"/>
      <c r="AQ1006" s="43"/>
      <c r="AR1006" s="43"/>
      <c r="AS1006" s="43"/>
      <c r="AT1006" s="43"/>
      <c r="AU1006" s="43"/>
      <c r="AV1006" s="43"/>
      <c r="AW1006" s="43"/>
      <c r="AX1006" s="43"/>
      <c r="AY1006" s="43"/>
      <c r="AZ1006" s="43"/>
      <c r="BA1006" s="43"/>
      <c r="BB1006" s="43"/>
      <c r="BC1006" s="43"/>
      <c r="BD1006" s="43"/>
      <c r="BE1006" s="43"/>
      <c r="BF1006" s="43"/>
      <c r="BG1006" s="43"/>
      <c r="BH1006" s="43"/>
      <c r="BI1006" s="43"/>
      <c r="BJ1006" s="43"/>
      <c r="BK1006" s="43"/>
      <c r="BL1006" s="43"/>
      <c r="BM1006" s="43"/>
      <c r="BN1006" s="43"/>
      <c r="BO1006" s="43"/>
      <c r="BP1006" s="43"/>
      <c r="BQ1006" s="43"/>
      <c r="BR1006" s="43"/>
      <c r="BS1006" s="43"/>
      <c r="BT1006" s="43"/>
      <c r="BU1006" s="43"/>
      <c r="BV1006" s="43"/>
      <c r="BW1006" s="43"/>
      <c r="BX1006" s="43"/>
      <c r="BY1006" s="43"/>
      <c r="BZ1006" s="43"/>
      <c r="CA1006" s="43"/>
      <c r="CB1006" s="43"/>
      <c r="CC1006" s="43"/>
      <c r="CD1006" s="43"/>
      <c r="CE1006" s="43"/>
      <c r="CF1006" s="43"/>
      <c r="CG1006" s="43"/>
      <c r="CH1006" s="43"/>
      <c r="CI1006" s="43"/>
      <c r="CJ1006" s="43"/>
      <c r="CK1006" s="43"/>
      <c r="CL1006" s="43"/>
      <c r="CM1006" s="43"/>
      <c r="CN1006" s="43"/>
      <c r="CO1006" s="43"/>
      <c r="CP1006" s="43"/>
      <c r="CQ1006" s="43"/>
      <c r="CR1006" s="43"/>
      <c r="CS1006" s="21"/>
      <c r="CT1006" s="21"/>
      <c r="CU1006" s="21"/>
      <c r="CV1006" s="21"/>
      <c r="CW1006" s="21"/>
      <c r="CX1006" s="21"/>
      <c r="CY1006" s="21"/>
      <c r="CZ1006" s="21"/>
      <c r="DA1006" s="21"/>
      <c r="DB1006" s="21"/>
      <c r="DC1006" s="21"/>
      <c r="DD1006" s="21"/>
      <c r="DE1006" s="21"/>
      <c r="DF1006" s="21"/>
      <c r="DG1006" s="21"/>
      <c r="DH1006" s="21"/>
      <c r="DI1006" s="21"/>
      <c r="DJ1006" s="21"/>
      <c r="DK1006" s="21"/>
    </row>
    <row r="1007" spans="1:115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21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3"/>
      <c r="AG1007" s="43"/>
      <c r="AH1007" s="43"/>
      <c r="AI1007" s="43"/>
      <c r="AJ1007" s="43"/>
      <c r="AK1007" s="43"/>
      <c r="AL1007" s="43"/>
      <c r="AM1007" s="43"/>
      <c r="AN1007" s="43"/>
      <c r="AO1007" s="43"/>
      <c r="AP1007" s="43"/>
      <c r="AQ1007" s="43"/>
      <c r="AR1007" s="43"/>
      <c r="AS1007" s="43"/>
      <c r="AT1007" s="43"/>
      <c r="AU1007" s="43"/>
      <c r="AV1007" s="43"/>
      <c r="AW1007" s="43"/>
      <c r="AX1007" s="43"/>
      <c r="AY1007" s="43"/>
      <c r="AZ1007" s="43"/>
      <c r="BA1007" s="43"/>
      <c r="BB1007" s="43"/>
      <c r="BC1007" s="43"/>
      <c r="BD1007" s="43"/>
      <c r="BE1007" s="43"/>
      <c r="BF1007" s="43"/>
      <c r="BG1007" s="43"/>
      <c r="BH1007" s="43"/>
      <c r="BI1007" s="43"/>
      <c r="BJ1007" s="43"/>
      <c r="BK1007" s="43"/>
      <c r="BL1007" s="43"/>
      <c r="BM1007" s="43"/>
      <c r="BN1007" s="43"/>
      <c r="BO1007" s="43"/>
      <c r="BP1007" s="43"/>
      <c r="BQ1007" s="43"/>
      <c r="BR1007" s="43"/>
      <c r="BS1007" s="43"/>
      <c r="BT1007" s="43"/>
      <c r="BU1007" s="43"/>
      <c r="BV1007" s="43"/>
      <c r="BW1007" s="43"/>
      <c r="BX1007" s="43"/>
      <c r="BY1007" s="43"/>
      <c r="BZ1007" s="43"/>
      <c r="CA1007" s="43"/>
      <c r="CB1007" s="43"/>
      <c r="CC1007" s="43"/>
      <c r="CD1007" s="43"/>
      <c r="CE1007" s="43"/>
      <c r="CF1007" s="43"/>
      <c r="CG1007" s="43"/>
      <c r="CH1007" s="43"/>
      <c r="CI1007" s="43"/>
      <c r="CJ1007" s="43"/>
      <c r="CK1007" s="43"/>
      <c r="CL1007" s="43"/>
      <c r="CM1007" s="43"/>
      <c r="CN1007" s="43"/>
      <c r="CO1007" s="43"/>
      <c r="CP1007" s="43"/>
      <c r="CQ1007" s="43"/>
      <c r="CR1007" s="43"/>
      <c r="CS1007" s="21"/>
      <c r="CT1007" s="21"/>
      <c r="CU1007" s="21"/>
      <c r="CV1007" s="21"/>
      <c r="CW1007" s="21"/>
      <c r="CX1007" s="21"/>
      <c r="CY1007" s="21"/>
      <c r="CZ1007" s="21"/>
      <c r="DA1007" s="21"/>
      <c r="DB1007" s="21"/>
      <c r="DC1007" s="21"/>
      <c r="DD1007" s="21"/>
      <c r="DE1007" s="21"/>
      <c r="DF1007" s="21"/>
      <c r="DG1007" s="21"/>
      <c r="DH1007" s="21"/>
      <c r="DI1007" s="21"/>
      <c r="DJ1007" s="21"/>
      <c r="DK1007" s="21"/>
    </row>
    <row r="1008" spans="1:115">
      <c r="A1008" s="43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21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3"/>
      <c r="AG1008" s="43"/>
      <c r="AH1008" s="43"/>
      <c r="AI1008" s="43"/>
      <c r="AJ1008" s="43"/>
      <c r="AK1008" s="43"/>
      <c r="AL1008" s="43"/>
      <c r="AM1008" s="43"/>
      <c r="AN1008" s="43"/>
      <c r="AO1008" s="43"/>
      <c r="AP1008" s="43"/>
      <c r="AQ1008" s="43"/>
      <c r="AR1008" s="43"/>
      <c r="AS1008" s="43"/>
      <c r="AT1008" s="43"/>
      <c r="AU1008" s="43"/>
      <c r="AV1008" s="43"/>
      <c r="AW1008" s="43"/>
      <c r="AX1008" s="43"/>
      <c r="AY1008" s="43"/>
      <c r="AZ1008" s="43"/>
      <c r="BA1008" s="43"/>
      <c r="BB1008" s="43"/>
      <c r="BC1008" s="43"/>
      <c r="BD1008" s="43"/>
      <c r="BE1008" s="43"/>
      <c r="BF1008" s="43"/>
      <c r="BG1008" s="43"/>
      <c r="BH1008" s="43"/>
      <c r="BI1008" s="43"/>
      <c r="BJ1008" s="43"/>
      <c r="BK1008" s="43"/>
      <c r="BL1008" s="43"/>
      <c r="BM1008" s="43"/>
      <c r="BN1008" s="43"/>
      <c r="BO1008" s="43"/>
      <c r="BP1008" s="43"/>
      <c r="BQ1008" s="43"/>
      <c r="BR1008" s="43"/>
      <c r="BS1008" s="43"/>
      <c r="BT1008" s="43"/>
      <c r="BU1008" s="43"/>
      <c r="BV1008" s="43"/>
      <c r="BW1008" s="43"/>
      <c r="BX1008" s="43"/>
      <c r="BY1008" s="43"/>
      <c r="BZ1008" s="43"/>
      <c r="CA1008" s="43"/>
      <c r="CB1008" s="43"/>
      <c r="CC1008" s="43"/>
      <c r="CD1008" s="43"/>
      <c r="CE1008" s="43"/>
      <c r="CF1008" s="43"/>
      <c r="CG1008" s="43"/>
      <c r="CH1008" s="43"/>
      <c r="CI1008" s="43"/>
      <c r="CJ1008" s="43"/>
      <c r="CK1008" s="43"/>
      <c r="CL1008" s="43"/>
      <c r="CM1008" s="43"/>
      <c r="CN1008" s="43"/>
      <c r="CO1008" s="43"/>
      <c r="CP1008" s="43"/>
      <c r="CQ1008" s="43"/>
      <c r="CR1008" s="43"/>
      <c r="CS1008" s="21"/>
      <c r="CT1008" s="21"/>
      <c r="CU1008" s="21"/>
      <c r="CV1008" s="21"/>
      <c r="CW1008" s="21"/>
      <c r="CX1008" s="21"/>
      <c r="CY1008" s="21"/>
      <c r="CZ1008" s="21"/>
      <c r="DA1008" s="21"/>
      <c r="DB1008" s="21"/>
      <c r="DC1008" s="21"/>
      <c r="DD1008" s="21"/>
      <c r="DE1008" s="21"/>
      <c r="DF1008" s="21"/>
      <c r="DG1008" s="21"/>
      <c r="DH1008" s="21"/>
      <c r="DI1008" s="21"/>
      <c r="DJ1008" s="21"/>
      <c r="DK1008" s="21"/>
    </row>
    <row r="1009" spans="1:115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21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3"/>
      <c r="AG1009" s="43"/>
      <c r="AH1009" s="43"/>
      <c r="AI1009" s="43"/>
      <c r="AJ1009" s="43"/>
      <c r="AK1009" s="43"/>
      <c r="AL1009" s="43"/>
      <c r="AM1009" s="43"/>
      <c r="AN1009" s="43"/>
      <c r="AO1009" s="43"/>
      <c r="AP1009" s="43"/>
      <c r="AQ1009" s="43"/>
      <c r="AR1009" s="43"/>
      <c r="AS1009" s="43"/>
      <c r="AT1009" s="43"/>
      <c r="AU1009" s="43"/>
      <c r="AV1009" s="43"/>
      <c r="AW1009" s="43"/>
      <c r="AX1009" s="43"/>
      <c r="AY1009" s="43"/>
      <c r="AZ1009" s="43"/>
      <c r="BA1009" s="43"/>
      <c r="BB1009" s="43"/>
      <c r="BC1009" s="43"/>
      <c r="BD1009" s="43"/>
      <c r="BE1009" s="43"/>
      <c r="BF1009" s="43"/>
      <c r="BG1009" s="43"/>
      <c r="BH1009" s="43"/>
      <c r="BI1009" s="43"/>
      <c r="BJ1009" s="43"/>
      <c r="BK1009" s="43"/>
      <c r="BL1009" s="43"/>
      <c r="BM1009" s="43"/>
      <c r="BN1009" s="43"/>
      <c r="BO1009" s="43"/>
      <c r="BP1009" s="43"/>
      <c r="BQ1009" s="43"/>
      <c r="BR1009" s="43"/>
      <c r="BS1009" s="43"/>
      <c r="BT1009" s="43"/>
      <c r="BU1009" s="43"/>
      <c r="BV1009" s="43"/>
      <c r="BW1009" s="43"/>
      <c r="BX1009" s="43"/>
      <c r="BY1009" s="43"/>
      <c r="BZ1009" s="43"/>
      <c r="CA1009" s="43"/>
      <c r="CB1009" s="43"/>
      <c r="CC1009" s="43"/>
      <c r="CD1009" s="43"/>
      <c r="CE1009" s="43"/>
      <c r="CF1009" s="43"/>
      <c r="CG1009" s="43"/>
      <c r="CH1009" s="43"/>
      <c r="CI1009" s="43"/>
      <c r="CJ1009" s="43"/>
      <c r="CK1009" s="43"/>
      <c r="CL1009" s="43"/>
      <c r="CM1009" s="43"/>
      <c r="CN1009" s="43"/>
      <c r="CO1009" s="43"/>
      <c r="CP1009" s="43"/>
      <c r="CQ1009" s="43"/>
      <c r="CR1009" s="43"/>
      <c r="CS1009" s="21"/>
      <c r="CT1009" s="21"/>
      <c r="CU1009" s="21"/>
      <c r="CV1009" s="21"/>
      <c r="CW1009" s="21"/>
      <c r="CX1009" s="21"/>
      <c r="CY1009" s="21"/>
      <c r="CZ1009" s="21"/>
      <c r="DA1009" s="21"/>
      <c r="DB1009" s="21"/>
      <c r="DC1009" s="21"/>
      <c r="DD1009" s="21"/>
      <c r="DE1009" s="21"/>
      <c r="DF1009" s="21"/>
      <c r="DG1009" s="21"/>
      <c r="DH1009" s="21"/>
      <c r="DI1009" s="21"/>
      <c r="DJ1009" s="21"/>
      <c r="DK1009" s="21"/>
    </row>
    <row r="1010" spans="1:115">
      <c r="A1010" s="43"/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21"/>
      <c r="W1010" s="43"/>
      <c r="X1010" s="43"/>
      <c r="Y1010" s="43"/>
      <c r="Z1010" s="43"/>
      <c r="AA1010" s="43"/>
      <c r="AB1010" s="43"/>
      <c r="AC1010" s="43"/>
      <c r="AD1010" s="43"/>
      <c r="AE1010" s="43"/>
      <c r="AF1010" s="43"/>
      <c r="AG1010" s="43"/>
      <c r="AH1010" s="43"/>
      <c r="AI1010" s="43"/>
      <c r="AJ1010" s="43"/>
      <c r="AK1010" s="43"/>
      <c r="AL1010" s="43"/>
      <c r="AM1010" s="43"/>
      <c r="AN1010" s="43"/>
      <c r="AO1010" s="43"/>
      <c r="AP1010" s="43"/>
      <c r="AQ1010" s="43"/>
      <c r="AR1010" s="43"/>
      <c r="AS1010" s="43"/>
      <c r="AT1010" s="43"/>
      <c r="AU1010" s="43"/>
      <c r="AV1010" s="43"/>
      <c r="AW1010" s="43"/>
      <c r="AX1010" s="43"/>
      <c r="AY1010" s="43"/>
      <c r="AZ1010" s="43"/>
      <c r="BA1010" s="43"/>
      <c r="BB1010" s="43"/>
      <c r="BC1010" s="43"/>
      <c r="BD1010" s="43"/>
      <c r="BE1010" s="43"/>
      <c r="BF1010" s="43"/>
      <c r="BG1010" s="43"/>
      <c r="BH1010" s="43"/>
      <c r="BI1010" s="43"/>
      <c r="BJ1010" s="43"/>
      <c r="BK1010" s="43"/>
      <c r="BL1010" s="43"/>
      <c r="BM1010" s="43"/>
      <c r="BN1010" s="43"/>
      <c r="BO1010" s="43"/>
      <c r="BP1010" s="43"/>
      <c r="BQ1010" s="43"/>
      <c r="BR1010" s="43"/>
      <c r="BS1010" s="43"/>
      <c r="BT1010" s="43"/>
      <c r="BU1010" s="43"/>
      <c r="BV1010" s="43"/>
      <c r="BW1010" s="43"/>
      <c r="BX1010" s="43"/>
      <c r="BY1010" s="43"/>
      <c r="BZ1010" s="43"/>
      <c r="CA1010" s="43"/>
      <c r="CB1010" s="43"/>
      <c r="CC1010" s="43"/>
      <c r="CD1010" s="43"/>
      <c r="CE1010" s="43"/>
      <c r="CF1010" s="43"/>
      <c r="CG1010" s="43"/>
      <c r="CH1010" s="43"/>
      <c r="CI1010" s="43"/>
      <c r="CJ1010" s="43"/>
      <c r="CK1010" s="43"/>
      <c r="CL1010" s="43"/>
      <c r="CM1010" s="43"/>
      <c r="CN1010" s="43"/>
      <c r="CO1010" s="43"/>
      <c r="CP1010" s="43"/>
      <c r="CQ1010" s="43"/>
      <c r="CR1010" s="43"/>
      <c r="CS1010" s="21"/>
      <c r="CT1010" s="21"/>
      <c r="CU1010" s="21"/>
      <c r="CV1010" s="21"/>
      <c r="CW1010" s="21"/>
      <c r="CX1010" s="21"/>
      <c r="CY1010" s="21"/>
      <c r="CZ1010" s="21"/>
      <c r="DA1010" s="21"/>
      <c r="DB1010" s="21"/>
      <c r="DC1010" s="21"/>
      <c r="DD1010" s="21"/>
      <c r="DE1010" s="21"/>
      <c r="DF1010" s="21"/>
      <c r="DG1010" s="21"/>
      <c r="DH1010" s="21"/>
      <c r="DI1010" s="21"/>
      <c r="DJ1010" s="21"/>
      <c r="DK1010" s="21"/>
    </row>
  </sheetData>
  <mergeCells count="1">
    <mergeCell ref="A1:D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D1010"/>
  <sheetViews>
    <sheetView topLeftCell="AA1" workbookViewId="0">
      <pane ySplit="2" topLeftCell="A3" activePane="bottomLeft" state="frozen"/>
      <selection pane="bottomLeft" activeCell="AK12" sqref="A12:XFD12"/>
    </sheetView>
  </sheetViews>
  <sheetFormatPr defaultColWidth="12.6640625" defaultRowHeight="15.75" customHeight="1"/>
  <cols>
    <col min="8" max="8" width="18.6640625" customWidth="1"/>
    <col min="16" max="16" width="20.109375" customWidth="1"/>
    <col min="17" max="17" width="15.6640625" customWidth="1"/>
    <col min="22" max="22" width="14.6640625" customWidth="1"/>
    <col min="24" max="24" width="16.88671875" customWidth="1"/>
    <col min="25" max="25" width="18.33203125" customWidth="1"/>
    <col min="26" max="26" width="17.33203125" customWidth="1"/>
    <col min="27" max="27" width="15.44140625" customWidth="1"/>
    <col min="28" max="28" width="22.44140625" customWidth="1"/>
    <col min="29" max="29" width="20.6640625" customWidth="1"/>
    <col min="30" max="30" width="22" customWidth="1"/>
    <col min="31" max="31" width="24.44140625" customWidth="1"/>
    <col min="32" max="32" width="32.77734375" customWidth="1"/>
    <col min="33" max="33" width="17.77734375" customWidth="1"/>
    <col min="34" max="34" width="19.33203125" customWidth="1"/>
    <col min="35" max="35" width="19" customWidth="1"/>
    <col min="36" max="36" width="18.44140625" customWidth="1"/>
    <col min="37" max="37" width="18" customWidth="1"/>
    <col min="38" max="38" width="22.21875" customWidth="1"/>
    <col min="39" max="39" width="19.44140625" customWidth="1"/>
    <col min="40" max="40" width="24.33203125" customWidth="1"/>
    <col min="41" max="41" width="16.44140625" customWidth="1"/>
    <col min="42" max="42" width="14.77734375" customWidth="1"/>
    <col min="43" max="43" width="17.88671875" customWidth="1"/>
    <col min="44" max="44" width="20.109375" customWidth="1"/>
    <col min="45" max="45" width="19.77734375" customWidth="1"/>
    <col min="47" max="48" width="26.21875" customWidth="1"/>
    <col min="75" max="76" width="26.109375" customWidth="1"/>
    <col min="104" max="105" width="22.109375" customWidth="1"/>
  </cols>
  <sheetData>
    <row r="1" spans="1:134">
      <c r="A1" s="124" t="s">
        <v>229</v>
      </c>
      <c r="B1" s="125"/>
      <c r="C1" s="125"/>
      <c r="D1" s="125"/>
      <c r="E1" s="125"/>
      <c r="F1" s="125"/>
      <c r="G1" s="125"/>
      <c r="H1" s="43"/>
      <c r="I1" s="124" t="s">
        <v>230</v>
      </c>
      <c r="J1" s="125"/>
      <c r="K1" s="125"/>
      <c r="L1" s="43"/>
      <c r="M1" s="124" t="s">
        <v>231</v>
      </c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43"/>
      <c r="Z1" s="124" t="s">
        <v>232</v>
      </c>
      <c r="AA1" s="125"/>
      <c r="AB1" s="125"/>
      <c r="AC1" s="125"/>
      <c r="AD1" s="43"/>
      <c r="AE1" s="124" t="s">
        <v>233</v>
      </c>
      <c r="AF1" s="125"/>
      <c r="AG1" s="43"/>
      <c r="AH1" s="124" t="s">
        <v>234</v>
      </c>
      <c r="AI1" s="125"/>
      <c r="AJ1" s="125"/>
      <c r="AK1" s="43"/>
      <c r="AL1" s="124" t="s">
        <v>235</v>
      </c>
      <c r="AM1" s="125"/>
      <c r="AN1" s="125"/>
      <c r="AO1" s="125"/>
      <c r="AP1" s="125"/>
      <c r="AQ1" s="43"/>
      <c r="AR1" s="129" t="s">
        <v>236</v>
      </c>
      <c r="AS1" s="125"/>
      <c r="AT1" s="43"/>
      <c r="AU1" s="130" t="s">
        <v>237</v>
      </c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43"/>
      <c r="BW1" s="130" t="s">
        <v>238</v>
      </c>
      <c r="BX1" s="125"/>
      <c r="BY1" s="125"/>
      <c r="BZ1" s="125"/>
      <c r="CA1" s="125"/>
      <c r="CB1" s="125"/>
      <c r="CC1" s="125"/>
      <c r="CD1" s="125"/>
      <c r="CE1" s="125"/>
      <c r="CF1" s="125"/>
      <c r="CG1" s="125"/>
      <c r="CH1" s="125"/>
      <c r="CI1" s="12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5"/>
      <c r="CV1" s="125"/>
      <c r="CW1" s="125"/>
      <c r="CX1" s="125"/>
      <c r="CY1" s="72"/>
      <c r="CZ1" s="130" t="s">
        <v>239</v>
      </c>
      <c r="DA1" s="125"/>
      <c r="DB1" s="125"/>
      <c r="DC1" s="125"/>
      <c r="DD1" s="125"/>
      <c r="DE1" s="125"/>
      <c r="DF1" s="125"/>
      <c r="DG1" s="125"/>
      <c r="DH1" s="125"/>
      <c r="DI1" s="125"/>
      <c r="DJ1" s="125"/>
      <c r="DK1" s="125"/>
      <c r="DL1" s="125"/>
      <c r="DM1" s="125"/>
      <c r="DN1" s="125"/>
      <c r="DO1" s="125"/>
      <c r="DP1" s="125"/>
      <c r="DQ1" s="125"/>
      <c r="DR1" s="125"/>
      <c r="DS1" s="125"/>
      <c r="DT1" s="125"/>
      <c r="DU1" s="125"/>
      <c r="DV1" s="125"/>
      <c r="DW1" s="125"/>
      <c r="DX1" s="125"/>
      <c r="DY1" s="125"/>
      <c r="DZ1" s="125"/>
      <c r="EA1" s="72"/>
      <c r="EB1" s="72"/>
      <c r="EC1" s="72"/>
      <c r="ED1" s="72"/>
    </row>
    <row r="2" spans="1:134">
      <c r="A2" s="73" t="s">
        <v>94</v>
      </c>
      <c r="B2" s="73" t="s">
        <v>95</v>
      </c>
      <c r="C2" s="73" t="s">
        <v>240</v>
      </c>
      <c r="D2" s="73" t="s">
        <v>241</v>
      </c>
      <c r="E2" s="73" t="s">
        <v>242</v>
      </c>
      <c r="F2" s="73" t="s">
        <v>243</v>
      </c>
      <c r="G2" s="73" t="s">
        <v>114</v>
      </c>
      <c r="H2" s="73"/>
      <c r="I2" s="73" t="s">
        <v>244</v>
      </c>
      <c r="J2" s="73" t="s">
        <v>245</v>
      </c>
      <c r="K2" s="73" t="s">
        <v>246</v>
      </c>
      <c r="L2" s="73"/>
      <c r="M2" s="73" t="s">
        <v>177</v>
      </c>
      <c r="N2" s="73" t="s">
        <v>178</v>
      </c>
      <c r="O2" s="73" t="s">
        <v>247</v>
      </c>
      <c r="P2" s="14" t="s">
        <v>248</v>
      </c>
      <c r="Q2" s="14" t="s">
        <v>249</v>
      </c>
      <c r="R2" s="73" t="s">
        <v>96</v>
      </c>
      <c r="S2" s="73" t="s">
        <v>250</v>
      </c>
      <c r="T2" s="73" t="s">
        <v>251</v>
      </c>
      <c r="U2" s="73" t="s">
        <v>252</v>
      </c>
      <c r="V2" s="73" t="s">
        <v>253</v>
      </c>
      <c r="W2" s="73" t="s">
        <v>254</v>
      </c>
      <c r="X2" s="73" t="s">
        <v>255</v>
      </c>
      <c r="Y2" s="73"/>
      <c r="Z2" s="73" t="s">
        <v>256</v>
      </c>
      <c r="AA2" s="73" t="s">
        <v>257</v>
      </c>
      <c r="AB2" s="73" t="s">
        <v>180</v>
      </c>
      <c r="AC2" s="73" t="s">
        <v>258</v>
      </c>
      <c r="AD2" s="73"/>
      <c r="AE2" s="73" t="s">
        <v>259</v>
      </c>
      <c r="AF2" s="73" t="s">
        <v>260</v>
      </c>
      <c r="AG2" s="73"/>
      <c r="AH2" s="73" t="s">
        <v>261</v>
      </c>
      <c r="AI2" s="73" t="s">
        <v>262</v>
      </c>
      <c r="AJ2" s="73" t="s">
        <v>263</v>
      </c>
      <c r="AK2" s="73"/>
      <c r="AL2" s="73" t="s">
        <v>172</v>
      </c>
      <c r="AM2" s="73" t="s">
        <v>264</v>
      </c>
      <c r="AN2" s="73" t="s">
        <v>265</v>
      </c>
      <c r="AO2" s="73" t="s">
        <v>266</v>
      </c>
      <c r="AP2" s="73" t="s">
        <v>267</v>
      </c>
      <c r="AQ2" s="73"/>
      <c r="AR2" s="74" t="s">
        <v>268</v>
      </c>
      <c r="AS2" s="74" t="s">
        <v>269</v>
      </c>
      <c r="AT2" s="73"/>
      <c r="AU2" s="75" t="s">
        <v>270</v>
      </c>
      <c r="AV2" s="75"/>
      <c r="AW2" s="76" t="s">
        <v>271</v>
      </c>
      <c r="AX2" s="76" t="s">
        <v>272</v>
      </c>
      <c r="AY2" s="76" t="s">
        <v>273</v>
      </c>
      <c r="AZ2" s="76" t="s">
        <v>274</v>
      </c>
      <c r="BA2" s="76" t="s">
        <v>275</v>
      </c>
      <c r="BB2" s="76" t="s">
        <v>276</v>
      </c>
      <c r="BC2" s="76" t="s">
        <v>277</v>
      </c>
      <c r="BD2" s="76" t="s">
        <v>278</v>
      </c>
      <c r="BE2" s="76" t="s">
        <v>279</v>
      </c>
      <c r="BF2" s="76" t="s">
        <v>280</v>
      </c>
      <c r="BG2" s="76" t="s">
        <v>281</v>
      </c>
      <c r="BH2" s="76" t="s">
        <v>282</v>
      </c>
      <c r="BI2" s="76" t="s">
        <v>283</v>
      </c>
      <c r="BJ2" s="76" t="s">
        <v>284</v>
      </c>
      <c r="BK2" s="76" t="s">
        <v>285</v>
      </c>
      <c r="BL2" s="76" t="s">
        <v>286</v>
      </c>
      <c r="BM2" s="76" t="s">
        <v>287</v>
      </c>
      <c r="BN2" s="76" t="s">
        <v>288</v>
      </c>
      <c r="BO2" s="76" t="s">
        <v>289</v>
      </c>
      <c r="BP2" s="76" t="s">
        <v>290</v>
      </c>
      <c r="BQ2" s="76" t="s">
        <v>291</v>
      </c>
      <c r="BR2" s="76" t="s">
        <v>292</v>
      </c>
      <c r="BS2" s="76" t="s">
        <v>293</v>
      </c>
      <c r="BT2" s="76" t="s">
        <v>294</v>
      </c>
      <c r="BU2" s="76" t="s">
        <v>295</v>
      </c>
      <c r="BV2" s="73"/>
      <c r="BW2" s="75" t="s">
        <v>270</v>
      </c>
      <c r="BX2" s="75"/>
      <c r="BY2" s="76" t="s">
        <v>296</v>
      </c>
      <c r="BZ2" s="76" t="s">
        <v>297</v>
      </c>
      <c r="CA2" s="76" t="s">
        <v>298</v>
      </c>
      <c r="CB2" s="76" t="s">
        <v>299</v>
      </c>
      <c r="CC2" s="76" t="s">
        <v>300</v>
      </c>
      <c r="CD2" s="76" t="s">
        <v>301</v>
      </c>
      <c r="CE2" s="76" t="s">
        <v>302</v>
      </c>
      <c r="CF2" s="76" t="s">
        <v>303</v>
      </c>
      <c r="CG2" s="76" t="s">
        <v>304</v>
      </c>
      <c r="CH2" s="76" t="s">
        <v>305</v>
      </c>
      <c r="CI2" s="76" t="s">
        <v>306</v>
      </c>
      <c r="CJ2" s="76" t="s">
        <v>307</v>
      </c>
      <c r="CK2" s="76" t="s">
        <v>308</v>
      </c>
      <c r="CL2" s="76" t="s">
        <v>309</v>
      </c>
      <c r="CM2" s="76" t="s">
        <v>310</v>
      </c>
      <c r="CN2" s="76" t="s">
        <v>311</v>
      </c>
      <c r="CO2" s="76" t="s">
        <v>312</v>
      </c>
      <c r="CP2" s="76" t="s">
        <v>313</v>
      </c>
      <c r="CQ2" s="76" t="s">
        <v>314</v>
      </c>
      <c r="CR2" s="76" t="s">
        <v>315</v>
      </c>
      <c r="CS2" s="76" t="s">
        <v>316</v>
      </c>
      <c r="CT2" s="76" t="s">
        <v>317</v>
      </c>
      <c r="CU2" s="76" t="s">
        <v>318</v>
      </c>
      <c r="CV2" s="76" t="s">
        <v>319</v>
      </c>
      <c r="CW2" s="76" t="s">
        <v>320</v>
      </c>
      <c r="CX2" s="76" t="s">
        <v>321</v>
      </c>
      <c r="CY2" s="77"/>
      <c r="CZ2" s="75" t="s">
        <v>270</v>
      </c>
      <c r="DA2" s="75"/>
      <c r="DB2" s="76" t="s">
        <v>322</v>
      </c>
      <c r="DC2" s="76" t="s">
        <v>323</v>
      </c>
      <c r="DD2" s="76" t="s">
        <v>324</v>
      </c>
      <c r="DE2" s="76" t="s">
        <v>325</v>
      </c>
      <c r="DF2" s="76" t="s">
        <v>326</v>
      </c>
      <c r="DG2" s="76" t="s">
        <v>327</v>
      </c>
      <c r="DH2" s="76" t="s">
        <v>328</v>
      </c>
      <c r="DI2" s="76" t="s">
        <v>329</v>
      </c>
      <c r="DJ2" s="76" t="s">
        <v>330</v>
      </c>
      <c r="DK2" s="76" t="s">
        <v>331</v>
      </c>
      <c r="DL2" s="76" t="s">
        <v>332</v>
      </c>
      <c r="DM2" s="76" t="s">
        <v>333</v>
      </c>
      <c r="DN2" s="76" t="s">
        <v>334</v>
      </c>
      <c r="DO2" s="76" t="s">
        <v>335</v>
      </c>
      <c r="DP2" s="76" t="s">
        <v>336</v>
      </c>
      <c r="DQ2" s="76" t="s">
        <v>337</v>
      </c>
      <c r="DR2" s="76" t="s">
        <v>338</v>
      </c>
      <c r="DS2" s="76" t="s">
        <v>339</v>
      </c>
      <c r="DT2" s="76" t="s">
        <v>340</v>
      </c>
      <c r="DU2" s="76" t="s">
        <v>341</v>
      </c>
      <c r="DV2" s="76" t="s">
        <v>342</v>
      </c>
      <c r="DW2" s="76" t="s">
        <v>343</v>
      </c>
      <c r="DX2" s="76" t="s">
        <v>344</v>
      </c>
      <c r="DY2" s="76" t="s">
        <v>345</v>
      </c>
      <c r="DZ2" s="76" t="s">
        <v>346</v>
      </c>
      <c r="EA2" s="77"/>
      <c r="EB2" s="77"/>
      <c r="EC2" s="77"/>
      <c r="ED2" s="77"/>
    </row>
    <row r="3" spans="1:134">
      <c r="A3" s="7" t="s">
        <v>195</v>
      </c>
      <c r="B3" s="32">
        <v>36707</v>
      </c>
      <c r="C3" s="43">
        <v>0</v>
      </c>
      <c r="D3" s="43">
        <v>0</v>
      </c>
      <c r="E3" s="43">
        <f t="shared" ref="E3:E28" si="0">(C3+D3)</f>
        <v>0</v>
      </c>
      <c r="F3" s="43">
        <v>0</v>
      </c>
      <c r="G3" s="7">
        <v>41.368000000000002</v>
      </c>
      <c r="H3" s="43"/>
      <c r="I3" s="43">
        <f t="shared" ref="I3:I28" si="1">(E3)/(E3+F3+G3)*100</f>
        <v>0</v>
      </c>
      <c r="J3" s="43">
        <f t="shared" ref="J3:J28" si="2">(G3)/(E3+F3+G3)*100</f>
        <v>100</v>
      </c>
      <c r="K3" s="43">
        <f t="shared" ref="K3:K28" si="3">(F3)/(G3+I3+E3)*100</f>
        <v>0</v>
      </c>
      <c r="L3" s="43"/>
      <c r="M3" s="7">
        <v>9.7550000000000008</v>
      </c>
      <c r="N3" s="7">
        <v>1.0269999999999999</v>
      </c>
      <c r="O3" s="7">
        <f t="shared" ref="O3:O28" si="4">(M3+N3)</f>
        <v>10.782</v>
      </c>
      <c r="P3" s="78">
        <f t="shared" ref="P3:P28" si="5">(E3/G3)</f>
        <v>0</v>
      </c>
      <c r="Q3" s="78">
        <f t="shared" ref="Q3:Q28" si="6">(O3/G3)</f>
        <v>0.26063624057242313</v>
      </c>
      <c r="R3" s="7">
        <v>22.956</v>
      </c>
      <c r="S3" s="43">
        <v>3.0019999999999998</v>
      </c>
      <c r="T3" s="43">
        <v>8.9480000000000004</v>
      </c>
      <c r="U3" s="43">
        <f t="shared" ref="U3:U28" si="7">(R3-S3-T3)</f>
        <v>11.006</v>
      </c>
      <c r="V3" s="43">
        <v>0</v>
      </c>
      <c r="W3" s="43">
        <f t="shared" ref="W3:W28" si="8">(U3+V3)</f>
        <v>11.006</v>
      </c>
      <c r="X3" s="43">
        <f t="shared" ref="X3:X28" si="9">(E3/W3)</f>
        <v>0</v>
      </c>
      <c r="Y3" s="43"/>
      <c r="Z3" s="43">
        <v>0</v>
      </c>
      <c r="AA3" s="43">
        <v>0</v>
      </c>
      <c r="AB3" s="43">
        <v>23.797999999999998</v>
      </c>
      <c r="AC3" s="43">
        <f t="shared" ref="AC3:AC28" si="10">(E3-AB3)*-1</f>
        <v>23.797999999999998</v>
      </c>
      <c r="AD3" s="43"/>
      <c r="AE3" s="43" t="e">
        <f t="shared" ref="AE3:AE28" si="11">(Z3/E3)*100</f>
        <v>#DIV/0!</v>
      </c>
      <c r="AF3" s="43" t="e">
        <f t="shared" ref="AF3:AF28" si="12">(AA3/E3)*100</f>
        <v>#DIV/0!</v>
      </c>
      <c r="AG3" s="43"/>
      <c r="AH3" s="43">
        <v>0</v>
      </c>
      <c r="AI3" s="43">
        <v>0</v>
      </c>
      <c r="AJ3" s="43">
        <v>0</v>
      </c>
      <c r="AK3" s="43"/>
      <c r="AL3" s="7">
        <v>10.547000000000001</v>
      </c>
      <c r="AM3" s="43">
        <f t="shared" ref="AM3:AM28" si="13">(AH3/AL3)</f>
        <v>0</v>
      </c>
      <c r="AN3" s="43">
        <f t="shared" ref="AN3:AN28" si="14">(AI3/AL3)</f>
        <v>0</v>
      </c>
      <c r="AO3" s="43">
        <v>14.275</v>
      </c>
      <c r="AP3" s="43">
        <f t="shared" ref="AP3:AP28" si="15">(AI3/AO3)</f>
        <v>0</v>
      </c>
      <c r="AQ3" s="43"/>
      <c r="AR3" s="58" t="e">
        <f t="shared" ref="AR3:AR28" si="16">(AH3/E3)*-1</f>
        <v>#DIV/0!</v>
      </c>
      <c r="AS3" s="58" t="e">
        <f t="shared" ref="AS3:AS28" si="17">(AI3/E3)</f>
        <v>#DIV/0!</v>
      </c>
      <c r="AT3" s="43"/>
      <c r="AU3" s="79" t="s">
        <v>347</v>
      </c>
      <c r="AV3" s="75"/>
      <c r="AW3" s="80">
        <v>52.15</v>
      </c>
      <c r="AX3" s="80">
        <v>58.83</v>
      </c>
      <c r="AY3" s="80">
        <v>67.646000000000001</v>
      </c>
      <c r="AZ3" s="80">
        <v>81.731999999999999</v>
      </c>
      <c r="BA3" s="80">
        <v>92.388999999999996</v>
      </c>
      <c r="BB3" s="80">
        <v>70.814999999999998</v>
      </c>
      <c r="BC3" s="80">
        <v>69.596999999999994</v>
      </c>
      <c r="BD3" s="80">
        <v>63.170999999999999</v>
      </c>
      <c r="BE3" s="80">
        <v>72.793000000000006</v>
      </c>
      <c r="BF3" s="80">
        <v>77.888000000000005</v>
      </c>
      <c r="BG3" s="80">
        <v>86.113</v>
      </c>
      <c r="BH3" s="80">
        <v>108.70399999999999</v>
      </c>
      <c r="BI3" s="80">
        <v>121.271</v>
      </c>
      <c r="BJ3" s="80">
        <v>142.43100000000001</v>
      </c>
      <c r="BK3" s="80">
        <v>172.38399999999999</v>
      </c>
      <c r="BL3" s="80">
        <v>176.22300000000001</v>
      </c>
      <c r="BM3" s="80">
        <v>193.46799999999999</v>
      </c>
      <c r="BN3" s="80">
        <v>250.31200000000001</v>
      </c>
      <c r="BO3" s="80">
        <v>258.84800000000001</v>
      </c>
      <c r="BP3" s="80">
        <v>286.55599999999998</v>
      </c>
      <c r="BQ3" s="80">
        <v>301.31099999999998</v>
      </c>
      <c r="BR3" s="80">
        <v>333.779</v>
      </c>
      <c r="BS3" s="80">
        <v>364.84</v>
      </c>
      <c r="BT3" s="80">
        <v>411.976</v>
      </c>
      <c r="BU3" s="80">
        <v>512.16300000000001</v>
      </c>
      <c r="BV3" s="43"/>
      <c r="BW3" s="79" t="s">
        <v>347</v>
      </c>
      <c r="BX3" s="75"/>
      <c r="BY3" s="80">
        <v>52.15</v>
      </c>
      <c r="BZ3" s="80">
        <v>58.83</v>
      </c>
      <c r="CA3" s="80">
        <v>67.646000000000001</v>
      </c>
      <c r="CB3" s="80">
        <v>81.731999999999999</v>
      </c>
      <c r="CC3" s="80">
        <v>92.388999999999996</v>
      </c>
      <c r="CD3" s="80">
        <v>70.814999999999998</v>
      </c>
      <c r="CE3" s="80">
        <v>69.596999999999994</v>
      </c>
      <c r="CF3" s="80">
        <v>63.170999999999999</v>
      </c>
      <c r="CG3" s="80">
        <v>72.793000000000006</v>
      </c>
      <c r="CH3" s="80">
        <v>77.888000000000005</v>
      </c>
      <c r="CI3" s="80">
        <v>86.113</v>
      </c>
      <c r="CJ3" s="80">
        <v>108.70399999999999</v>
      </c>
      <c r="CK3" s="80">
        <v>121.271</v>
      </c>
      <c r="CL3" s="80">
        <v>142.43100000000001</v>
      </c>
      <c r="CM3" s="80">
        <v>172.38399999999999</v>
      </c>
      <c r="CN3" s="80">
        <v>176.22300000000001</v>
      </c>
      <c r="CO3" s="80">
        <v>193.46799999999999</v>
      </c>
      <c r="CP3" s="80">
        <v>250.31200000000001</v>
      </c>
      <c r="CQ3" s="80">
        <v>258.84800000000001</v>
      </c>
      <c r="CR3" s="80">
        <v>286.55599999999998</v>
      </c>
      <c r="CS3" s="80">
        <v>301.31099999999998</v>
      </c>
      <c r="CT3" s="80">
        <v>333.779</v>
      </c>
      <c r="CU3" s="80">
        <v>364.84</v>
      </c>
      <c r="CV3" s="80">
        <v>411.976</v>
      </c>
      <c r="CW3" s="80">
        <v>512.16300000000001</v>
      </c>
      <c r="CX3" s="80">
        <v>562.62400000000002</v>
      </c>
      <c r="CY3" s="81"/>
      <c r="CZ3" s="79" t="s">
        <v>347</v>
      </c>
      <c r="DA3" s="75"/>
      <c r="DB3" s="80">
        <v>52.15</v>
      </c>
      <c r="DC3" s="80">
        <v>58.83</v>
      </c>
      <c r="DD3" s="80">
        <v>67.646000000000001</v>
      </c>
      <c r="DE3" s="80">
        <v>81.731999999999999</v>
      </c>
      <c r="DF3" s="80">
        <v>92.388999999999996</v>
      </c>
      <c r="DG3" s="80">
        <v>70.814999999999998</v>
      </c>
      <c r="DH3" s="80">
        <v>69.596999999999994</v>
      </c>
      <c r="DI3" s="80">
        <v>63.170999999999999</v>
      </c>
      <c r="DJ3" s="80">
        <v>72.793000000000006</v>
      </c>
      <c r="DK3" s="80">
        <v>77.888000000000005</v>
      </c>
      <c r="DL3" s="80">
        <v>86.113</v>
      </c>
      <c r="DM3" s="80">
        <v>108.70399999999999</v>
      </c>
      <c r="DN3" s="80">
        <v>121.271</v>
      </c>
      <c r="DO3" s="80">
        <v>142.43100000000001</v>
      </c>
      <c r="DP3" s="80">
        <v>172.38399999999999</v>
      </c>
      <c r="DQ3" s="80">
        <v>176.22300000000001</v>
      </c>
      <c r="DR3" s="80">
        <v>193.46799999999999</v>
      </c>
      <c r="DS3" s="80">
        <v>250.31200000000001</v>
      </c>
      <c r="DT3" s="80">
        <v>258.84800000000001</v>
      </c>
      <c r="DU3" s="80">
        <v>286.55599999999998</v>
      </c>
      <c r="DV3" s="80">
        <v>301.31099999999998</v>
      </c>
      <c r="DW3" s="80">
        <v>333.779</v>
      </c>
      <c r="DX3" s="80">
        <v>364.84</v>
      </c>
      <c r="DY3" s="80">
        <v>411.976</v>
      </c>
      <c r="DZ3" s="80">
        <v>512.16300000000001</v>
      </c>
      <c r="EA3" s="81"/>
      <c r="EB3" s="81"/>
      <c r="EC3" s="81"/>
      <c r="ED3" s="81"/>
    </row>
    <row r="4" spans="1:134">
      <c r="A4" s="7" t="s">
        <v>195</v>
      </c>
      <c r="B4" s="32">
        <v>37072</v>
      </c>
      <c r="C4" s="43">
        <v>0</v>
      </c>
      <c r="D4" s="43">
        <v>0</v>
      </c>
      <c r="E4" s="43">
        <f t="shared" si="0"/>
        <v>0</v>
      </c>
      <c r="F4" s="43">
        <v>0</v>
      </c>
      <c r="G4" s="7">
        <v>47.289000000000001</v>
      </c>
      <c r="H4" s="43"/>
      <c r="I4" s="43">
        <f t="shared" si="1"/>
        <v>0</v>
      </c>
      <c r="J4" s="43">
        <f t="shared" si="2"/>
        <v>100</v>
      </c>
      <c r="K4" s="43">
        <f t="shared" si="3"/>
        <v>0</v>
      </c>
      <c r="L4" s="43"/>
      <c r="M4" s="7">
        <v>9.2539999999999996</v>
      </c>
      <c r="N4" s="7">
        <v>2.2869999999999999</v>
      </c>
      <c r="O4" s="7">
        <f t="shared" si="4"/>
        <v>11.541</v>
      </c>
      <c r="P4" s="78">
        <f t="shared" si="5"/>
        <v>0</v>
      </c>
      <c r="Q4" s="78">
        <f t="shared" si="6"/>
        <v>0.24405252807206751</v>
      </c>
      <c r="R4" s="7">
        <v>25.295999999999999</v>
      </c>
      <c r="S4" s="43">
        <v>3.4550000000000001</v>
      </c>
      <c r="T4" s="43">
        <v>10.121</v>
      </c>
      <c r="U4" s="43">
        <f t="shared" si="7"/>
        <v>11.72</v>
      </c>
      <c r="V4" s="43">
        <v>0</v>
      </c>
      <c r="W4" s="43">
        <f t="shared" si="8"/>
        <v>11.72</v>
      </c>
      <c r="X4" s="43">
        <f t="shared" si="9"/>
        <v>0</v>
      </c>
      <c r="Y4" s="43"/>
      <c r="Z4" s="43">
        <v>0</v>
      </c>
      <c r="AA4" s="43">
        <v>0</v>
      </c>
      <c r="AB4" s="43">
        <v>31.6</v>
      </c>
      <c r="AC4" s="43">
        <f t="shared" si="10"/>
        <v>31.6</v>
      </c>
      <c r="AD4" s="43"/>
      <c r="AE4" s="43" t="e">
        <f t="shared" si="11"/>
        <v>#DIV/0!</v>
      </c>
      <c r="AF4" s="43" t="e">
        <f t="shared" si="12"/>
        <v>#DIV/0!</v>
      </c>
      <c r="AG4" s="43"/>
      <c r="AH4" s="43">
        <v>0</v>
      </c>
      <c r="AI4" s="43">
        <v>0</v>
      </c>
      <c r="AJ4" s="43">
        <v>0</v>
      </c>
      <c r="AK4" s="43"/>
      <c r="AL4" s="7">
        <v>12.319000000000001</v>
      </c>
      <c r="AM4" s="43">
        <f t="shared" si="13"/>
        <v>0</v>
      </c>
      <c r="AN4" s="43">
        <f t="shared" si="14"/>
        <v>0</v>
      </c>
      <c r="AO4" s="43">
        <v>11.15</v>
      </c>
      <c r="AP4" s="43">
        <f t="shared" si="15"/>
        <v>0</v>
      </c>
      <c r="AQ4" s="43"/>
      <c r="AR4" s="58" t="e">
        <f t="shared" si="16"/>
        <v>#DIV/0!</v>
      </c>
      <c r="AS4" s="58" t="e">
        <f t="shared" si="17"/>
        <v>#DIV/0!</v>
      </c>
      <c r="AT4" s="43"/>
      <c r="AU4" s="82"/>
      <c r="AV4" s="79" t="s">
        <v>348</v>
      </c>
      <c r="AW4" s="80">
        <v>30.308</v>
      </c>
      <c r="AX4" s="80">
        <v>39.21</v>
      </c>
      <c r="AY4" s="80">
        <v>48.576000000000001</v>
      </c>
      <c r="AZ4" s="80">
        <v>58.972999999999999</v>
      </c>
      <c r="BA4" s="80">
        <v>70.566000000000003</v>
      </c>
      <c r="BB4" s="80">
        <v>48.737000000000002</v>
      </c>
      <c r="BC4" s="80">
        <v>49.01</v>
      </c>
      <c r="BD4" s="80">
        <v>40.167999999999999</v>
      </c>
      <c r="BE4" s="80">
        <v>43.241999999999997</v>
      </c>
      <c r="BF4" s="80">
        <v>49.28</v>
      </c>
      <c r="BG4" s="80">
        <v>55.676000000000002</v>
      </c>
      <c r="BH4" s="80">
        <v>74.918000000000006</v>
      </c>
      <c r="BI4" s="80">
        <v>85.084000000000003</v>
      </c>
      <c r="BJ4" s="80">
        <v>101.46599999999999</v>
      </c>
      <c r="BK4" s="80">
        <v>114.246</v>
      </c>
      <c r="BL4" s="80">
        <v>124.712</v>
      </c>
      <c r="BM4" s="80">
        <v>139.66</v>
      </c>
      <c r="BN4" s="80">
        <v>162.696</v>
      </c>
      <c r="BO4" s="80">
        <v>169.66200000000001</v>
      </c>
      <c r="BP4" s="80">
        <v>175.55199999999999</v>
      </c>
      <c r="BQ4" s="80">
        <v>181.91499999999999</v>
      </c>
      <c r="BR4" s="80">
        <v>184.40600000000001</v>
      </c>
      <c r="BS4" s="80">
        <v>169.684</v>
      </c>
      <c r="BT4" s="80">
        <v>184.25700000000001</v>
      </c>
      <c r="BU4" s="80">
        <v>159.73400000000001</v>
      </c>
      <c r="BV4" s="43"/>
      <c r="BW4" s="82"/>
      <c r="BX4" s="79" t="s">
        <v>348</v>
      </c>
      <c r="BY4" s="80">
        <v>30.308</v>
      </c>
      <c r="BZ4" s="80">
        <v>39.21</v>
      </c>
      <c r="CA4" s="80">
        <v>48.576000000000001</v>
      </c>
      <c r="CB4" s="80">
        <v>58.972999999999999</v>
      </c>
      <c r="CC4" s="80">
        <v>70.566000000000003</v>
      </c>
      <c r="CD4" s="80">
        <v>48.737000000000002</v>
      </c>
      <c r="CE4" s="80">
        <v>49.01</v>
      </c>
      <c r="CF4" s="80">
        <v>40.167999999999999</v>
      </c>
      <c r="CG4" s="80">
        <v>43.241999999999997</v>
      </c>
      <c r="CH4" s="80">
        <v>49.28</v>
      </c>
      <c r="CI4" s="80">
        <v>55.676000000000002</v>
      </c>
      <c r="CJ4" s="80">
        <v>74.918000000000006</v>
      </c>
      <c r="CK4" s="80">
        <v>85.084000000000003</v>
      </c>
      <c r="CL4" s="80">
        <v>101.46599999999999</v>
      </c>
      <c r="CM4" s="80">
        <v>114.246</v>
      </c>
      <c r="CN4" s="80">
        <v>124.712</v>
      </c>
      <c r="CO4" s="80">
        <v>139.66</v>
      </c>
      <c r="CP4" s="80">
        <v>162.696</v>
      </c>
      <c r="CQ4" s="80">
        <v>169.66200000000001</v>
      </c>
      <c r="CR4" s="80">
        <v>175.55199999999999</v>
      </c>
      <c r="CS4" s="80">
        <v>181.91499999999999</v>
      </c>
      <c r="CT4" s="80">
        <v>184.40600000000001</v>
      </c>
      <c r="CU4" s="80">
        <v>169.684</v>
      </c>
      <c r="CV4" s="80">
        <v>184.25700000000001</v>
      </c>
      <c r="CW4" s="80">
        <v>159.73400000000001</v>
      </c>
      <c r="CX4" s="80">
        <v>156.64400000000001</v>
      </c>
      <c r="CY4" s="81"/>
      <c r="CZ4" s="82"/>
      <c r="DA4" s="79" t="s">
        <v>348</v>
      </c>
      <c r="DB4" s="80">
        <v>30.308</v>
      </c>
      <c r="DC4" s="80">
        <v>39.21</v>
      </c>
      <c r="DD4" s="80">
        <v>48.576000000000001</v>
      </c>
      <c r="DE4" s="80">
        <v>58.972999999999999</v>
      </c>
      <c r="DF4" s="80">
        <v>70.566000000000003</v>
      </c>
      <c r="DG4" s="80">
        <v>48.737000000000002</v>
      </c>
      <c r="DH4" s="80">
        <v>49.01</v>
      </c>
      <c r="DI4" s="80">
        <v>40.167999999999999</v>
      </c>
      <c r="DJ4" s="80">
        <v>43.241999999999997</v>
      </c>
      <c r="DK4" s="80">
        <v>49.28</v>
      </c>
      <c r="DL4" s="80">
        <v>55.676000000000002</v>
      </c>
      <c r="DM4" s="80">
        <v>74.918000000000006</v>
      </c>
      <c r="DN4" s="80">
        <v>85.084000000000003</v>
      </c>
      <c r="DO4" s="80">
        <v>101.46599999999999</v>
      </c>
      <c r="DP4" s="80">
        <v>114.246</v>
      </c>
      <c r="DQ4" s="80">
        <v>124.712</v>
      </c>
      <c r="DR4" s="80">
        <v>139.66</v>
      </c>
      <c r="DS4" s="80">
        <v>162.696</v>
      </c>
      <c r="DT4" s="80">
        <v>169.66200000000001</v>
      </c>
      <c r="DU4" s="80">
        <v>175.55199999999999</v>
      </c>
      <c r="DV4" s="80">
        <v>181.91499999999999</v>
      </c>
      <c r="DW4" s="80">
        <v>184.40600000000001</v>
      </c>
      <c r="DX4" s="80">
        <v>169.684</v>
      </c>
      <c r="DY4" s="80">
        <v>184.25700000000001</v>
      </c>
      <c r="DZ4" s="80">
        <v>159.73400000000001</v>
      </c>
      <c r="EA4" s="81"/>
      <c r="EB4" s="81"/>
      <c r="EC4" s="81"/>
      <c r="ED4" s="81"/>
    </row>
    <row r="5" spans="1:134">
      <c r="A5" s="7" t="s">
        <v>195</v>
      </c>
      <c r="B5" s="32">
        <v>37437</v>
      </c>
      <c r="C5" s="43">
        <v>0</v>
      </c>
      <c r="D5" s="43">
        <v>0</v>
      </c>
      <c r="E5" s="43">
        <f t="shared" si="0"/>
        <v>0</v>
      </c>
      <c r="F5" s="43">
        <v>0</v>
      </c>
      <c r="G5" s="7">
        <v>54.841999999999999</v>
      </c>
      <c r="H5" s="43"/>
      <c r="I5" s="43">
        <f t="shared" si="1"/>
        <v>0</v>
      </c>
      <c r="J5" s="43">
        <f t="shared" si="2"/>
        <v>100</v>
      </c>
      <c r="K5" s="43">
        <f t="shared" si="3"/>
        <v>0</v>
      </c>
      <c r="L5" s="43"/>
      <c r="M5" s="7">
        <v>12.744</v>
      </c>
      <c r="N5" s="7">
        <v>0.06</v>
      </c>
      <c r="O5" s="7">
        <f t="shared" si="4"/>
        <v>12.804</v>
      </c>
      <c r="P5" s="78">
        <f t="shared" si="5"/>
        <v>0</v>
      </c>
      <c r="Q5" s="78">
        <f t="shared" si="6"/>
        <v>0.23347069764049452</v>
      </c>
      <c r="R5" s="7">
        <v>28.364999999999998</v>
      </c>
      <c r="S5" s="43">
        <v>5.1909999999999998</v>
      </c>
      <c r="T5" s="43">
        <v>11.263999999999999</v>
      </c>
      <c r="U5" s="43">
        <f t="shared" si="7"/>
        <v>11.91</v>
      </c>
      <c r="V5" s="43">
        <v>0</v>
      </c>
      <c r="W5" s="43">
        <f t="shared" si="8"/>
        <v>11.91</v>
      </c>
      <c r="X5" s="43">
        <f t="shared" si="9"/>
        <v>0</v>
      </c>
      <c r="Y5" s="43"/>
      <c r="Z5" s="43">
        <v>0</v>
      </c>
      <c r="AA5" s="43">
        <v>0</v>
      </c>
      <c r="AB5" s="43">
        <v>38.652000000000001</v>
      </c>
      <c r="AC5" s="43">
        <f t="shared" si="10"/>
        <v>38.652000000000001</v>
      </c>
      <c r="AD5" s="43"/>
      <c r="AE5" s="43" t="e">
        <f t="shared" si="11"/>
        <v>#DIV/0!</v>
      </c>
      <c r="AF5" s="43" t="e">
        <f t="shared" si="12"/>
        <v>#DIV/0!</v>
      </c>
      <c r="AG5" s="43"/>
      <c r="AH5" s="43">
        <v>0</v>
      </c>
      <c r="AI5" s="43">
        <v>0</v>
      </c>
      <c r="AJ5" s="43">
        <v>0</v>
      </c>
      <c r="AK5" s="43"/>
      <c r="AL5" s="7">
        <v>13.739000000000001</v>
      </c>
      <c r="AM5" s="43">
        <f t="shared" si="13"/>
        <v>0</v>
      </c>
      <c r="AN5" s="43">
        <f t="shared" si="14"/>
        <v>0</v>
      </c>
      <c r="AO5" s="43">
        <v>11.513</v>
      </c>
      <c r="AP5" s="43">
        <f t="shared" si="15"/>
        <v>0</v>
      </c>
      <c r="AQ5" s="43"/>
      <c r="AR5" s="58" t="e">
        <f t="shared" si="16"/>
        <v>#DIV/0!</v>
      </c>
      <c r="AS5" s="58" t="e">
        <f t="shared" si="17"/>
        <v>#DIV/0!</v>
      </c>
      <c r="AT5" s="43"/>
      <c r="AU5" s="82"/>
      <c r="AV5" s="83" t="s">
        <v>349</v>
      </c>
      <c r="AW5" s="80">
        <v>23.797999999999998</v>
      </c>
      <c r="AX5" s="80">
        <v>31.6</v>
      </c>
      <c r="AY5" s="80">
        <v>38.652000000000001</v>
      </c>
      <c r="AZ5" s="80">
        <v>49.048000000000002</v>
      </c>
      <c r="BA5" s="80">
        <v>60.591999999999999</v>
      </c>
      <c r="BB5" s="80">
        <v>37.750999999999998</v>
      </c>
      <c r="BC5" s="80">
        <v>34.161000000000001</v>
      </c>
      <c r="BD5" s="80">
        <v>23.411000000000001</v>
      </c>
      <c r="BE5" s="80">
        <v>23.661999999999999</v>
      </c>
      <c r="BF5" s="80">
        <v>31.446999999999999</v>
      </c>
      <c r="BG5" s="80">
        <v>36.787999999999997</v>
      </c>
      <c r="BH5" s="80">
        <v>52.771999999999998</v>
      </c>
      <c r="BI5" s="80">
        <v>63.04</v>
      </c>
      <c r="BJ5" s="80">
        <v>77.022000000000006</v>
      </c>
      <c r="BK5" s="80">
        <v>85.709000000000003</v>
      </c>
      <c r="BL5" s="80">
        <v>96.525999999999996</v>
      </c>
      <c r="BM5" s="80">
        <v>113.24</v>
      </c>
      <c r="BN5" s="80">
        <v>132.98099999999999</v>
      </c>
      <c r="BO5" s="80">
        <v>133.768</v>
      </c>
      <c r="BP5" s="80">
        <v>133.81899999999999</v>
      </c>
      <c r="BQ5" s="80">
        <v>136.52699999999999</v>
      </c>
      <c r="BR5" s="80">
        <v>130.334</v>
      </c>
      <c r="BS5" s="80">
        <v>104.75700000000001</v>
      </c>
      <c r="BT5" s="80">
        <v>111.262</v>
      </c>
      <c r="BU5" s="80">
        <v>75.543000000000006</v>
      </c>
      <c r="BV5" s="43"/>
      <c r="BW5" s="82"/>
      <c r="BX5" s="83" t="s">
        <v>349</v>
      </c>
      <c r="BY5" s="80">
        <v>23.797999999999998</v>
      </c>
      <c r="BZ5" s="80">
        <v>31.6</v>
      </c>
      <c r="CA5" s="80">
        <v>38.652000000000001</v>
      </c>
      <c r="CB5" s="80">
        <v>49.048000000000002</v>
      </c>
      <c r="CC5" s="80">
        <v>60.591999999999999</v>
      </c>
      <c r="CD5" s="80">
        <v>37.750999999999998</v>
      </c>
      <c r="CE5" s="80">
        <v>34.161000000000001</v>
      </c>
      <c r="CF5" s="80">
        <v>23.411000000000001</v>
      </c>
      <c r="CG5" s="80">
        <v>23.661999999999999</v>
      </c>
      <c r="CH5" s="80">
        <v>31.446999999999999</v>
      </c>
      <c r="CI5" s="80">
        <v>36.787999999999997</v>
      </c>
      <c r="CJ5" s="80">
        <v>52.771999999999998</v>
      </c>
      <c r="CK5" s="80">
        <v>63.04</v>
      </c>
      <c r="CL5" s="80">
        <v>77.022000000000006</v>
      </c>
      <c r="CM5" s="80">
        <v>85.709000000000003</v>
      </c>
      <c r="CN5" s="80">
        <v>96.525999999999996</v>
      </c>
      <c r="CO5" s="80">
        <v>113.24</v>
      </c>
      <c r="CP5" s="80">
        <v>132.98099999999999</v>
      </c>
      <c r="CQ5" s="80">
        <v>133.768</v>
      </c>
      <c r="CR5" s="80">
        <v>133.81899999999999</v>
      </c>
      <c r="CS5" s="80">
        <v>136.52699999999999</v>
      </c>
      <c r="CT5" s="80">
        <v>130.334</v>
      </c>
      <c r="CU5" s="80">
        <v>104.75700000000001</v>
      </c>
      <c r="CV5" s="80">
        <v>111.262</v>
      </c>
      <c r="CW5" s="80">
        <v>75.543000000000006</v>
      </c>
      <c r="CX5" s="80">
        <v>79.617999999999995</v>
      </c>
      <c r="CY5" s="81"/>
      <c r="CZ5" s="82"/>
      <c r="DA5" s="83" t="s">
        <v>349</v>
      </c>
      <c r="DB5" s="80">
        <v>23.797999999999998</v>
      </c>
      <c r="DC5" s="80">
        <v>31.6</v>
      </c>
      <c r="DD5" s="80">
        <v>38.652000000000001</v>
      </c>
      <c r="DE5" s="80">
        <v>49.048000000000002</v>
      </c>
      <c r="DF5" s="80">
        <v>60.591999999999999</v>
      </c>
      <c r="DG5" s="80">
        <v>37.750999999999998</v>
      </c>
      <c r="DH5" s="80">
        <v>34.161000000000001</v>
      </c>
      <c r="DI5" s="80">
        <v>23.411000000000001</v>
      </c>
      <c r="DJ5" s="80">
        <v>23.661999999999999</v>
      </c>
      <c r="DK5" s="80">
        <v>31.446999999999999</v>
      </c>
      <c r="DL5" s="80">
        <v>36.787999999999997</v>
      </c>
      <c r="DM5" s="80">
        <v>52.771999999999998</v>
      </c>
      <c r="DN5" s="80">
        <v>63.04</v>
      </c>
      <c r="DO5" s="80">
        <v>77.022000000000006</v>
      </c>
      <c r="DP5" s="80">
        <v>85.709000000000003</v>
      </c>
      <c r="DQ5" s="80">
        <v>96.525999999999996</v>
      </c>
      <c r="DR5" s="80">
        <v>113.24</v>
      </c>
      <c r="DS5" s="80">
        <v>132.98099999999999</v>
      </c>
      <c r="DT5" s="80">
        <v>133.768</v>
      </c>
      <c r="DU5" s="80">
        <v>133.81899999999999</v>
      </c>
      <c r="DV5" s="80">
        <v>136.52699999999999</v>
      </c>
      <c r="DW5" s="80">
        <v>130.334</v>
      </c>
      <c r="DX5" s="80">
        <v>104.75700000000001</v>
      </c>
      <c r="DY5" s="80">
        <v>111.262</v>
      </c>
      <c r="DZ5" s="80">
        <v>75.543000000000006</v>
      </c>
      <c r="EA5" s="81"/>
      <c r="EB5" s="81"/>
      <c r="EC5" s="81"/>
      <c r="ED5" s="81"/>
    </row>
    <row r="6" spans="1:134">
      <c r="A6" s="7" t="s">
        <v>195</v>
      </c>
      <c r="B6" s="32">
        <v>37802</v>
      </c>
      <c r="C6" s="43">
        <v>0</v>
      </c>
      <c r="D6" s="43">
        <v>0</v>
      </c>
      <c r="E6" s="43">
        <f t="shared" si="0"/>
        <v>0</v>
      </c>
      <c r="F6" s="43">
        <v>0</v>
      </c>
      <c r="G6" s="7">
        <v>64.912000000000006</v>
      </c>
      <c r="H6" s="43"/>
      <c r="I6" s="43">
        <f t="shared" si="1"/>
        <v>0</v>
      </c>
      <c r="J6" s="43">
        <f t="shared" si="2"/>
        <v>100</v>
      </c>
      <c r="K6" s="43">
        <f t="shared" si="3"/>
        <v>0</v>
      </c>
      <c r="L6" s="43"/>
      <c r="M6" s="7">
        <v>13.974</v>
      </c>
      <c r="N6" s="7">
        <v>2.8460000000000001</v>
      </c>
      <c r="O6" s="7">
        <f t="shared" si="4"/>
        <v>16.82</v>
      </c>
      <c r="P6" s="78">
        <f t="shared" si="5"/>
        <v>0</v>
      </c>
      <c r="Q6" s="78">
        <f t="shared" si="6"/>
        <v>0.25912003943800838</v>
      </c>
      <c r="R6" s="7">
        <v>32.186999999999998</v>
      </c>
      <c r="S6" s="43">
        <v>6.0590000000000002</v>
      </c>
      <c r="T6" s="43">
        <v>16.582999999999998</v>
      </c>
      <c r="U6" s="43">
        <f t="shared" si="7"/>
        <v>9.5449999999999982</v>
      </c>
      <c r="V6" s="43">
        <v>0</v>
      </c>
      <c r="W6" s="43">
        <f t="shared" si="8"/>
        <v>9.5449999999999982</v>
      </c>
      <c r="X6" s="43">
        <f t="shared" si="9"/>
        <v>0</v>
      </c>
      <c r="Y6" s="43"/>
      <c r="Z6" s="43">
        <v>0</v>
      </c>
      <c r="AA6" s="43">
        <v>0</v>
      </c>
      <c r="AB6" s="43">
        <v>49.048000000000002</v>
      </c>
      <c r="AC6" s="43">
        <f t="shared" si="10"/>
        <v>49.048000000000002</v>
      </c>
      <c r="AD6" s="43"/>
      <c r="AE6" s="43" t="e">
        <f t="shared" si="11"/>
        <v>#DIV/0!</v>
      </c>
      <c r="AF6" s="43" t="e">
        <f t="shared" si="12"/>
        <v>#DIV/0!</v>
      </c>
      <c r="AG6" s="43"/>
      <c r="AH6" s="43">
        <v>0</v>
      </c>
      <c r="AI6" s="43">
        <v>0</v>
      </c>
      <c r="AJ6" s="43">
        <v>0</v>
      </c>
      <c r="AK6" s="43"/>
      <c r="AL6" s="7">
        <v>13.843</v>
      </c>
      <c r="AM6" s="43">
        <f t="shared" si="13"/>
        <v>0</v>
      </c>
      <c r="AN6" s="43">
        <f t="shared" si="14"/>
        <v>0</v>
      </c>
      <c r="AO6" s="43">
        <v>11.054</v>
      </c>
      <c r="AP6" s="43">
        <f t="shared" si="15"/>
        <v>0</v>
      </c>
      <c r="AQ6" s="43"/>
      <c r="AR6" s="58" t="e">
        <f t="shared" si="16"/>
        <v>#DIV/0!</v>
      </c>
      <c r="AS6" s="58" t="e">
        <f t="shared" si="17"/>
        <v>#DIV/0!</v>
      </c>
      <c r="AT6" s="43"/>
      <c r="AU6" s="82"/>
      <c r="AV6" s="83" t="s">
        <v>350</v>
      </c>
      <c r="AW6" s="80">
        <v>3.25</v>
      </c>
      <c r="AX6" s="80">
        <v>3.6709999999999998</v>
      </c>
      <c r="AY6" s="80">
        <v>5.1289999999999996</v>
      </c>
      <c r="AZ6" s="80">
        <v>5.1959999999999997</v>
      </c>
      <c r="BA6" s="80">
        <v>5.89</v>
      </c>
      <c r="BB6" s="80">
        <v>7.18</v>
      </c>
      <c r="BC6" s="80">
        <v>9.3160000000000007</v>
      </c>
      <c r="BD6" s="80">
        <v>11.337999999999999</v>
      </c>
      <c r="BE6" s="80">
        <v>13.589</v>
      </c>
      <c r="BF6" s="80">
        <v>11.192</v>
      </c>
      <c r="BG6" s="80">
        <v>13.013999999999999</v>
      </c>
      <c r="BH6" s="80">
        <v>14.987</v>
      </c>
      <c r="BI6" s="80">
        <v>15.78</v>
      </c>
      <c r="BJ6" s="80">
        <v>17.486000000000001</v>
      </c>
      <c r="BK6" s="80">
        <v>19.544</v>
      </c>
      <c r="BL6" s="80">
        <v>17.908000000000001</v>
      </c>
      <c r="BM6" s="80">
        <v>18.277000000000001</v>
      </c>
      <c r="BN6" s="80">
        <v>22.431000000000001</v>
      </c>
      <c r="BO6" s="80">
        <v>26.481000000000002</v>
      </c>
      <c r="BP6" s="80">
        <v>29.524000000000001</v>
      </c>
      <c r="BQ6" s="80">
        <v>32.011000000000003</v>
      </c>
      <c r="BR6" s="80">
        <v>38.042999999999999</v>
      </c>
      <c r="BS6" s="80">
        <v>44.261000000000003</v>
      </c>
      <c r="BT6" s="80">
        <v>48.688000000000002</v>
      </c>
      <c r="BU6" s="80">
        <v>56.923999999999999</v>
      </c>
      <c r="BV6" s="43"/>
      <c r="BW6" s="82"/>
      <c r="BX6" s="83" t="s">
        <v>350</v>
      </c>
      <c r="BY6" s="80">
        <v>3.25</v>
      </c>
      <c r="BZ6" s="80">
        <v>3.6709999999999998</v>
      </c>
      <c r="CA6" s="80">
        <v>5.1289999999999996</v>
      </c>
      <c r="CB6" s="80">
        <v>5.1959999999999997</v>
      </c>
      <c r="CC6" s="80">
        <v>5.89</v>
      </c>
      <c r="CD6" s="80">
        <v>7.18</v>
      </c>
      <c r="CE6" s="80">
        <v>9.3160000000000007</v>
      </c>
      <c r="CF6" s="80">
        <v>11.337999999999999</v>
      </c>
      <c r="CG6" s="80">
        <v>13.589</v>
      </c>
      <c r="CH6" s="80">
        <v>11.192</v>
      </c>
      <c r="CI6" s="80">
        <v>13.013999999999999</v>
      </c>
      <c r="CJ6" s="80">
        <v>14.987</v>
      </c>
      <c r="CK6" s="80">
        <v>15.78</v>
      </c>
      <c r="CL6" s="80">
        <v>17.486000000000001</v>
      </c>
      <c r="CM6" s="80">
        <v>19.544</v>
      </c>
      <c r="CN6" s="80">
        <v>17.908000000000001</v>
      </c>
      <c r="CO6" s="80">
        <v>18.277000000000001</v>
      </c>
      <c r="CP6" s="80">
        <v>22.431000000000001</v>
      </c>
      <c r="CQ6" s="80">
        <v>26.481000000000002</v>
      </c>
      <c r="CR6" s="80">
        <v>29.524000000000001</v>
      </c>
      <c r="CS6" s="80">
        <v>32.011000000000003</v>
      </c>
      <c r="CT6" s="80">
        <v>38.042999999999999</v>
      </c>
      <c r="CU6" s="80">
        <v>44.261000000000003</v>
      </c>
      <c r="CV6" s="80">
        <v>48.688000000000002</v>
      </c>
      <c r="CW6" s="80">
        <v>56.923999999999999</v>
      </c>
      <c r="CX6" s="80">
        <v>51.7</v>
      </c>
      <c r="CY6" s="81"/>
      <c r="CZ6" s="82"/>
      <c r="DA6" s="83" t="s">
        <v>350</v>
      </c>
      <c r="DB6" s="80">
        <v>3.25</v>
      </c>
      <c r="DC6" s="80">
        <v>3.6709999999999998</v>
      </c>
      <c r="DD6" s="80">
        <v>5.1289999999999996</v>
      </c>
      <c r="DE6" s="80">
        <v>5.1959999999999997</v>
      </c>
      <c r="DF6" s="80">
        <v>5.89</v>
      </c>
      <c r="DG6" s="80">
        <v>7.18</v>
      </c>
      <c r="DH6" s="80">
        <v>9.3160000000000007</v>
      </c>
      <c r="DI6" s="80">
        <v>11.337999999999999</v>
      </c>
      <c r="DJ6" s="80">
        <v>13.589</v>
      </c>
      <c r="DK6" s="80">
        <v>11.192</v>
      </c>
      <c r="DL6" s="80">
        <v>13.013999999999999</v>
      </c>
      <c r="DM6" s="80">
        <v>14.987</v>
      </c>
      <c r="DN6" s="80">
        <v>15.78</v>
      </c>
      <c r="DO6" s="80">
        <v>17.486000000000001</v>
      </c>
      <c r="DP6" s="80">
        <v>19.544</v>
      </c>
      <c r="DQ6" s="80">
        <v>17.908000000000001</v>
      </c>
      <c r="DR6" s="80">
        <v>18.277000000000001</v>
      </c>
      <c r="DS6" s="80">
        <v>22.431000000000001</v>
      </c>
      <c r="DT6" s="80">
        <v>26.481000000000002</v>
      </c>
      <c r="DU6" s="80">
        <v>29.524000000000001</v>
      </c>
      <c r="DV6" s="80">
        <v>32.011000000000003</v>
      </c>
      <c r="DW6" s="80">
        <v>38.042999999999999</v>
      </c>
      <c r="DX6" s="80">
        <v>44.261000000000003</v>
      </c>
      <c r="DY6" s="80">
        <v>48.688000000000002</v>
      </c>
      <c r="DZ6" s="80">
        <v>56.923999999999999</v>
      </c>
      <c r="EA6" s="81"/>
      <c r="EB6" s="81"/>
      <c r="EC6" s="81"/>
      <c r="ED6" s="81"/>
    </row>
    <row r="7" spans="1:134">
      <c r="A7" s="7" t="s">
        <v>195</v>
      </c>
      <c r="B7" s="32">
        <v>38168</v>
      </c>
      <c r="C7" s="43">
        <v>0</v>
      </c>
      <c r="D7" s="43">
        <v>0</v>
      </c>
      <c r="E7" s="43">
        <f t="shared" si="0"/>
        <v>0</v>
      </c>
      <c r="F7" s="43">
        <v>0</v>
      </c>
      <c r="G7" s="7">
        <v>74.825000000000003</v>
      </c>
      <c r="H7" s="43"/>
      <c r="I7" s="43">
        <f t="shared" si="1"/>
        <v>0</v>
      </c>
      <c r="J7" s="43">
        <f t="shared" si="2"/>
        <v>100</v>
      </c>
      <c r="K7" s="43">
        <f t="shared" si="3"/>
        <v>0</v>
      </c>
      <c r="L7" s="43"/>
      <c r="M7" s="7">
        <v>14.968999999999999</v>
      </c>
      <c r="N7" s="7">
        <v>2.5950000000000002</v>
      </c>
      <c r="O7" s="7">
        <f t="shared" si="4"/>
        <v>17.564</v>
      </c>
      <c r="P7" s="78">
        <f t="shared" si="5"/>
        <v>0</v>
      </c>
      <c r="Q7" s="78">
        <f t="shared" si="6"/>
        <v>0.23473438022051452</v>
      </c>
      <c r="R7" s="7">
        <v>36.835000000000001</v>
      </c>
      <c r="S7" s="43">
        <v>6.7160000000000002</v>
      </c>
      <c r="T7" s="43">
        <v>21.085000000000001</v>
      </c>
      <c r="U7" s="43">
        <f t="shared" si="7"/>
        <v>9.0339999999999989</v>
      </c>
      <c r="V7" s="43">
        <v>0</v>
      </c>
      <c r="W7" s="43">
        <f t="shared" si="8"/>
        <v>9.0339999999999989</v>
      </c>
      <c r="X7" s="43">
        <f t="shared" si="9"/>
        <v>0</v>
      </c>
      <c r="Y7" s="43"/>
      <c r="Z7" s="43">
        <v>0</v>
      </c>
      <c r="AA7" s="43">
        <v>0</v>
      </c>
      <c r="AB7" s="43">
        <v>60.591999999999999</v>
      </c>
      <c r="AC7" s="43">
        <f t="shared" si="10"/>
        <v>60.591999999999999</v>
      </c>
      <c r="AD7" s="43"/>
      <c r="AE7" s="43" t="e">
        <f t="shared" si="11"/>
        <v>#DIV/0!</v>
      </c>
      <c r="AF7" s="43" t="e">
        <f t="shared" si="12"/>
        <v>#DIV/0!</v>
      </c>
      <c r="AG7" s="43"/>
      <c r="AH7" s="43">
        <v>0</v>
      </c>
      <c r="AI7" s="43">
        <v>0</v>
      </c>
      <c r="AJ7" s="43">
        <v>0</v>
      </c>
      <c r="AK7" s="43"/>
      <c r="AL7" s="7">
        <v>13.513</v>
      </c>
      <c r="AM7" s="43">
        <f t="shared" si="13"/>
        <v>0</v>
      </c>
      <c r="AN7" s="43">
        <f t="shared" si="14"/>
        <v>0</v>
      </c>
      <c r="AO7" s="43">
        <v>12.196</v>
      </c>
      <c r="AP7" s="43">
        <f t="shared" si="15"/>
        <v>0</v>
      </c>
      <c r="AQ7" s="43"/>
      <c r="AR7" s="58" t="e">
        <f t="shared" si="16"/>
        <v>#DIV/0!</v>
      </c>
      <c r="AS7" s="58" t="e">
        <f t="shared" si="17"/>
        <v>#DIV/0!</v>
      </c>
      <c r="AT7" s="43"/>
      <c r="AU7" s="82"/>
      <c r="AV7" s="83" t="s">
        <v>351</v>
      </c>
      <c r="AW7" s="80">
        <v>0</v>
      </c>
      <c r="AX7" s="80">
        <v>8.3000000000000004E-2</v>
      </c>
      <c r="AY7" s="80">
        <v>0.67300000000000004</v>
      </c>
      <c r="AZ7" s="80">
        <v>0.64</v>
      </c>
      <c r="BA7" s="80">
        <v>0.42099999999999999</v>
      </c>
      <c r="BB7" s="80">
        <v>0.49099999999999999</v>
      </c>
      <c r="BC7" s="80">
        <v>1.478</v>
      </c>
      <c r="BD7" s="80">
        <v>1.127</v>
      </c>
      <c r="BE7" s="80">
        <v>0.98499999999999999</v>
      </c>
      <c r="BF7" s="80">
        <v>0.71699999999999997</v>
      </c>
      <c r="BG7" s="80">
        <v>0.74</v>
      </c>
      <c r="BH7" s="80">
        <v>1.3720000000000001</v>
      </c>
      <c r="BI7" s="80">
        <v>1.137</v>
      </c>
      <c r="BJ7" s="80">
        <v>1.9379999999999999</v>
      </c>
      <c r="BK7" s="80">
        <v>2.66</v>
      </c>
      <c r="BL7" s="80">
        <v>2.9020000000000001</v>
      </c>
      <c r="BM7" s="80">
        <v>2.2509999999999999</v>
      </c>
      <c r="BN7" s="80">
        <v>2.181</v>
      </c>
      <c r="BO7" s="80">
        <v>2.6619999999999999</v>
      </c>
      <c r="BP7" s="80">
        <v>2.0630000000000002</v>
      </c>
      <c r="BQ7" s="80">
        <v>1.895</v>
      </c>
      <c r="BR7" s="80">
        <v>2.6360000000000001</v>
      </c>
      <c r="BS7" s="80">
        <v>3.742</v>
      </c>
      <c r="BT7" s="80">
        <v>2.5</v>
      </c>
      <c r="BU7" s="80">
        <v>1.246</v>
      </c>
      <c r="BV7" s="43"/>
      <c r="BW7" s="82"/>
      <c r="BX7" s="83" t="s">
        <v>351</v>
      </c>
      <c r="BY7" s="80">
        <v>0</v>
      </c>
      <c r="BZ7" s="80">
        <v>8.3000000000000004E-2</v>
      </c>
      <c r="CA7" s="80">
        <v>0.67300000000000004</v>
      </c>
      <c r="CB7" s="80">
        <v>0.64</v>
      </c>
      <c r="CC7" s="80">
        <v>0.42099999999999999</v>
      </c>
      <c r="CD7" s="80">
        <v>0.49099999999999999</v>
      </c>
      <c r="CE7" s="80">
        <v>1.478</v>
      </c>
      <c r="CF7" s="80">
        <v>1.127</v>
      </c>
      <c r="CG7" s="80">
        <v>0.98499999999999999</v>
      </c>
      <c r="CH7" s="80">
        <v>0.71699999999999997</v>
      </c>
      <c r="CI7" s="80">
        <v>0.74</v>
      </c>
      <c r="CJ7" s="80">
        <v>1.3720000000000001</v>
      </c>
      <c r="CK7" s="80">
        <v>1.137</v>
      </c>
      <c r="CL7" s="80">
        <v>1.9379999999999999</v>
      </c>
      <c r="CM7" s="80">
        <v>2.66</v>
      </c>
      <c r="CN7" s="80">
        <v>2.9020000000000001</v>
      </c>
      <c r="CO7" s="80">
        <v>2.2509999999999999</v>
      </c>
      <c r="CP7" s="80">
        <v>2.181</v>
      </c>
      <c r="CQ7" s="80">
        <v>2.6619999999999999</v>
      </c>
      <c r="CR7" s="80">
        <v>2.0630000000000002</v>
      </c>
      <c r="CS7" s="80">
        <v>1.895</v>
      </c>
      <c r="CT7" s="80">
        <v>2.6360000000000001</v>
      </c>
      <c r="CU7" s="80">
        <v>3.742</v>
      </c>
      <c r="CV7" s="80">
        <v>2.5</v>
      </c>
      <c r="CW7" s="80">
        <v>1.246</v>
      </c>
      <c r="CX7" s="80">
        <v>0.84799999999999998</v>
      </c>
      <c r="CY7" s="81"/>
      <c r="CZ7" s="82"/>
      <c r="DA7" s="83" t="s">
        <v>351</v>
      </c>
      <c r="DB7" s="80">
        <v>0</v>
      </c>
      <c r="DC7" s="80">
        <v>8.3000000000000004E-2</v>
      </c>
      <c r="DD7" s="80">
        <v>0.67300000000000004</v>
      </c>
      <c r="DE7" s="80">
        <v>0.64</v>
      </c>
      <c r="DF7" s="80">
        <v>0.42099999999999999</v>
      </c>
      <c r="DG7" s="80">
        <v>0.49099999999999999</v>
      </c>
      <c r="DH7" s="80">
        <v>1.478</v>
      </c>
      <c r="DI7" s="80">
        <v>1.127</v>
      </c>
      <c r="DJ7" s="80">
        <v>0.98499999999999999</v>
      </c>
      <c r="DK7" s="80">
        <v>0.71699999999999997</v>
      </c>
      <c r="DL7" s="80">
        <v>0.74</v>
      </c>
      <c r="DM7" s="80">
        <v>1.3720000000000001</v>
      </c>
      <c r="DN7" s="80">
        <v>1.137</v>
      </c>
      <c r="DO7" s="80">
        <v>1.9379999999999999</v>
      </c>
      <c r="DP7" s="80">
        <v>2.66</v>
      </c>
      <c r="DQ7" s="80">
        <v>2.9020000000000001</v>
      </c>
      <c r="DR7" s="80">
        <v>2.2509999999999999</v>
      </c>
      <c r="DS7" s="80">
        <v>2.181</v>
      </c>
      <c r="DT7" s="80">
        <v>2.6619999999999999</v>
      </c>
      <c r="DU7" s="80">
        <v>2.0630000000000002</v>
      </c>
      <c r="DV7" s="80">
        <v>1.895</v>
      </c>
      <c r="DW7" s="80">
        <v>2.6360000000000001</v>
      </c>
      <c r="DX7" s="80">
        <v>3.742</v>
      </c>
      <c r="DY7" s="80">
        <v>2.5</v>
      </c>
      <c r="DZ7" s="80">
        <v>1.246</v>
      </c>
      <c r="EA7" s="81"/>
      <c r="EB7" s="81"/>
      <c r="EC7" s="81"/>
      <c r="ED7" s="81"/>
    </row>
    <row r="8" spans="1:134">
      <c r="A8" s="7" t="s">
        <v>195</v>
      </c>
      <c r="B8" s="32">
        <v>38533</v>
      </c>
      <c r="C8" s="43">
        <v>0</v>
      </c>
      <c r="D8" s="43">
        <v>0</v>
      </c>
      <c r="E8" s="43">
        <f t="shared" si="0"/>
        <v>0</v>
      </c>
      <c r="F8" s="43">
        <v>0</v>
      </c>
      <c r="G8" s="7">
        <v>48.115000000000002</v>
      </c>
      <c r="H8" s="43"/>
      <c r="I8" s="43">
        <f t="shared" si="1"/>
        <v>0</v>
      </c>
      <c r="J8" s="43">
        <f t="shared" si="2"/>
        <v>100</v>
      </c>
      <c r="K8" s="43">
        <f t="shared" si="3"/>
        <v>0</v>
      </c>
      <c r="L8" s="43"/>
      <c r="M8" s="7">
        <v>16.876999999999999</v>
      </c>
      <c r="N8" s="7">
        <v>5.8230000000000004</v>
      </c>
      <c r="O8" s="7">
        <f t="shared" si="4"/>
        <v>22.7</v>
      </c>
      <c r="P8" s="78">
        <f t="shared" si="5"/>
        <v>0</v>
      </c>
      <c r="Q8" s="78">
        <f t="shared" si="6"/>
        <v>0.47178634521459001</v>
      </c>
      <c r="R8" s="7">
        <v>39.787999999999997</v>
      </c>
      <c r="S8" s="43">
        <v>6.2</v>
      </c>
      <c r="T8" s="43">
        <v>19.027000000000001</v>
      </c>
      <c r="U8" s="43">
        <f t="shared" si="7"/>
        <v>14.560999999999993</v>
      </c>
      <c r="V8" s="43">
        <v>0</v>
      </c>
      <c r="W8" s="43">
        <f t="shared" si="8"/>
        <v>14.560999999999993</v>
      </c>
      <c r="X8" s="43">
        <f t="shared" si="9"/>
        <v>0</v>
      </c>
      <c r="Y8" s="43"/>
      <c r="Z8" s="43">
        <v>0</v>
      </c>
      <c r="AA8" s="43">
        <v>0</v>
      </c>
      <c r="AB8" s="43">
        <v>37.750999999999998</v>
      </c>
      <c r="AC8" s="43">
        <f t="shared" si="10"/>
        <v>37.750999999999998</v>
      </c>
      <c r="AD8" s="43"/>
      <c r="AE8" s="43" t="e">
        <f t="shared" si="11"/>
        <v>#DIV/0!</v>
      </c>
      <c r="AF8" s="43" t="e">
        <f t="shared" si="12"/>
        <v>#DIV/0!</v>
      </c>
      <c r="AG8" s="43"/>
      <c r="AH8" s="43">
        <v>0</v>
      </c>
      <c r="AI8" s="43">
        <v>0</v>
      </c>
      <c r="AJ8" s="43">
        <v>0</v>
      </c>
      <c r="AK8" s="43"/>
      <c r="AL8" s="7">
        <v>15.586</v>
      </c>
      <c r="AM8" s="43">
        <f t="shared" si="13"/>
        <v>0</v>
      </c>
      <c r="AN8" s="43">
        <f t="shared" si="14"/>
        <v>0</v>
      </c>
      <c r="AO8" s="43">
        <v>16.628</v>
      </c>
      <c r="AP8" s="43">
        <f t="shared" si="15"/>
        <v>0</v>
      </c>
      <c r="AQ8" s="43"/>
      <c r="AR8" s="58" t="e">
        <f t="shared" si="16"/>
        <v>#DIV/0!</v>
      </c>
      <c r="AS8" s="58" t="e">
        <f t="shared" si="17"/>
        <v>#DIV/0!</v>
      </c>
      <c r="AT8" s="43"/>
      <c r="AU8" s="82"/>
      <c r="AV8" s="83" t="s">
        <v>352</v>
      </c>
      <c r="AW8" s="80">
        <v>0</v>
      </c>
      <c r="AX8" s="80">
        <v>0</v>
      </c>
      <c r="AY8" s="80">
        <v>0</v>
      </c>
      <c r="AZ8" s="80">
        <v>0</v>
      </c>
      <c r="BA8" s="80">
        <v>0</v>
      </c>
      <c r="BB8" s="80">
        <v>0</v>
      </c>
      <c r="BC8" s="80">
        <v>0</v>
      </c>
      <c r="BD8" s="80">
        <v>0</v>
      </c>
      <c r="BE8" s="80">
        <v>0</v>
      </c>
      <c r="BF8" s="80">
        <v>0</v>
      </c>
      <c r="BG8" s="80">
        <v>0</v>
      </c>
      <c r="BH8" s="80">
        <v>0</v>
      </c>
      <c r="BI8" s="80">
        <v>0</v>
      </c>
      <c r="BJ8" s="80">
        <v>0</v>
      </c>
      <c r="BK8" s="80">
        <v>0</v>
      </c>
      <c r="BL8" s="80">
        <v>0</v>
      </c>
      <c r="BM8" s="80">
        <v>0</v>
      </c>
      <c r="BN8" s="80">
        <v>0</v>
      </c>
      <c r="BO8" s="80">
        <v>0</v>
      </c>
      <c r="BP8" s="80">
        <v>0</v>
      </c>
      <c r="BQ8" s="80">
        <v>0</v>
      </c>
      <c r="BR8" s="80">
        <v>0</v>
      </c>
      <c r="BS8" s="80">
        <v>0</v>
      </c>
      <c r="BT8" s="80">
        <v>0</v>
      </c>
      <c r="BU8" s="80">
        <v>0</v>
      </c>
      <c r="BV8" s="43"/>
      <c r="BW8" s="82"/>
      <c r="BX8" s="83" t="s">
        <v>352</v>
      </c>
      <c r="BY8" s="80">
        <v>0</v>
      </c>
      <c r="BZ8" s="80">
        <v>0</v>
      </c>
      <c r="CA8" s="80">
        <v>0</v>
      </c>
      <c r="CB8" s="80">
        <v>0</v>
      </c>
      <c r="CC8" s="80">
        <v>0</v>
      </c>
      <c r="CD8" s="80">
        <v>0</v>
      </c>
      <c r="CE8" s="80">
        <v>0</v>
      </c>
      <c r="CF8" s="80">
        <v>0</v>
      </c>
      <c r="CG8" s="80">
        <v>0</v>
      </c>
      <c r="CH8" s="80">
        <v>0</v>
      </c>
      <c r="CI8" s="80">
        <v>0</v>
      </c>
      <c r="CJ8" s="80">
        <v>0</v>
      </c>
      <c r="CK8" s="80">
        <v>0</v>
      </c>
      <c r="CL8" s="80">
        <v>0</v>
      </c>
      <c r="CM8" s="80">
        <v>0</v>
      </c>
      <c r="CN8" s="80">
        <v>0</v>
      </c>
      <c r="CO8" s="80">
        <v>0</v>
      </c>
      <c r="CP8" s="80">
        <v>0</v>
      </c>
      <c r="CQ8" s="80">
        <v>0</v>
      </c>
      <c r="CR8" s="80">
        <v>0</v>
      </c>
      <c r="CS8" s="80">
        <v>0</v>
      </c>
      <c r="CT8" s="80">
        <v>0</v>
      </c>
      <c r="CU8" s="80">
        <v>0</v>
      </c>
      <c r="CV8" s="80">
        <v>0</v>
      </c>
      <c r="CW8" s="80">
        <v>0</v>
      </c>
      <c r="CX8" s="80">
        <v>0</v>
      </c>
      <c r="CY8" s="81"/>
      <c r="CZ8" s="82"/>
      <c r="DA8" s="83" t="s">
        <v>352</v>
      </c>
      <c r="DB8" s="80">
        <v>0</v>
      </c>
      <c r="DC8" s="80">
        <v>0</v>
      </c>
      <c r="DD8" s="80">
        <v>0</v>
      </c>
      <c r="DE8" s="80">
        <v>0</v>
      </c>
      <c r="DF8" s="80">
        <v>0</v>
      </c>
      <c r="DG8" s="80">
        <v>0</v>
      </c>
      <c r="DH8" s="80">
        <v>0</v>
      </c>
      <c r="DI8" s="80">
        <v>0</v>
      </c>
      <c r="DJ8" s="80">
        <v>0</v>
      </c>
      <c r="DK8" s="80">
        <v>0</v>
      </c>
      <c r="DL8" s="80">
        <v>0</v>
      </c>
      <c r="DM8" s="80">
        <v>0</v>
      </c>
      <c r="DN8" s="80">
        <v>0</v>
      </c>
      <c r="DO8" s="80">
        <v>0</v>
      </c>
      <c r="DP8" s="80">
        <v>0</v>
      </c>
      <c r="DQ8" s="80">
        <v>0</v>
      </c>
      <c r="DR8" s="80">
        <v>0</v>
      </c>
      <c r="DS8" s="80">
        <v>0</v>
      </c>
      <c r="DT8" s="80">
        <v>0</v>
      </c>
      <c r="DU8" s="80">
        <v>0</v>
      </c>
      <c r="DV8" s="80">
        <v>0</v>
      </c>
      <c r="DW8" s="80">
        <v>0</v>
      </c>
      <c r="DX8" s="80">
        <v>0</v>
      </c>
      <c r="DY8" s="80">
        <v>0</v>
      </c>
      <c r="DZ8" s="80">
        <v>0</v>
      </c>
      <c r="EA8" s="81"/>
      <c r="EB8" s="81"/>
      <c r="EC8" s="81"/>
      <c r="ED8" s="81"/>
    </row>
    <row r="9" spans="1:134">
      <c r="A9" s="7" t="s">
        <v>195</v>
      </c>
      <c r="B9" s="32">
        <v>38898</v>
      </c>
      <c r="C9" s="43">
        <v>3.117</v>
      </c>
      <c r="D9" s="43">
        <v>0</v>
      </c>
      <c r="E9" s="43">
        <f t="shared" si="0"/>
        <v>3.117</v>
      </c>
      <c r="F9" s="43">
        <v>0</v>
      </c>
      <c r="G9" s="7">
        <v>40.103999999999999</v>
      </c>
      <c r="H9" s="43"/>
      <c r="I9" s="43">
        <f t="shared" si="1"/>
        <v>7.2117720552509201</v>
      </c>
      <c r="J9" s="43">
        <f t="shared" si="2"/>
        <v>92.788227944749096</v>
      </c>
      <c r="K9" s="43">
        <f t="shared" si="3"/>
        <v>0</v>
      </c>
      <c r="L9" s="43"/>
      <c r="M9" s="7">
        <v>22.442</v>
      </c>
      <c r="N9" s="7">
        <v>7.0510000000000002</v>
      </c>
      <c r="O9" s="7">
        <f t="shared" si="4"/>
        <v>29.493000000000002</v>
      </c>
      <c r="P9" s="78">
        <f t="shared" si="5"/>
        <v>7.7722920406941953E-2</v>
      </c>
      <c r="Q9" s="78">
        <f t="shared" si="6"/>
        <v>0.73541292639138245</v>
      </c>
      <c r="R9" s="7">
        <v>44.281999999999996</v>
      </c>
      <c r="S9" s="43">
        <v>7.65</v>
      </c>
      <c r="T9" s="43">
        <v>20.16</v>
      </c>
      <c r="U9" s="43">
        <f t="shared" si="7"/>
        <v>16.471999999999998</v>
      </c>
      <c r="V9" s="43">
        <v>0</v>
      </c>
      <c r="W9" s="43">
        <f t="shared" si="8"/>
        <v>16.471999999999998</v>
      </c>
      <c r="X9" s="43">
        <f t="shared" si="9"/>
        <v>0.18923020883924238</v>
      </c>
      <c r="Y9" s="43"/>
      <c r="Z9" s="43">
        <v>3.117</v>
      </c>
      <c r="AA9" s="43">
        <v>0</v>
      </c>
      <c r="AB9" s="43">
        <v>34.161000000000001</v>
      </c>
      <c r="AC9" s="43">
        <f t="shared" si="10"/>
        <v>31.044</v>
      </c>
      <c r="AD9" s="43"/>
      <c r="AE9" s="43">
        <f t="shared" si="11"/>
        <v>100</v>
      </c>
      <c r="AF9" s="43">
        <f t="shared" si="12"/>
        <v>0</v>
      </c>
      <c r="AG9" s="43"/>
      <c r="AH9" s="43">
        <v>0</v>
      </c>
      <c r="AI9" s="43">
        <v>0</v>
      </c>
      <c r="AJ9" s="43">
        <v>0</v>
      </c>
      <c r="AK9" s="43"/>
      <c r="AL9" s="7">
        <v>12.177</v>
      </c>
      <c r="AM9" s="43">
        <f t="shared" si="13"/>
        <v>0</v>
      </c>
      <c r="AN9" s="43">
        <f t="shared" si="14"/>
        <v>0</v>
      </c>
      <c r="AO9" s="43">
        <v>18.262</v>
      </c>
      <c r="AP9" s="43">
        <f t="shared" si="15"/>
        <v>0</v>
      </c>
      <c r="AQ9" s="43"/>
      <c r="AR9" s="58">
        <f t="shared" si="16"/>
        <v>0</v>
      </c>
      <c r="AS9" s="58">
        <f t="shared" si="17"/>
        <v>0</v>
      </c>
      <c r="AT9" s="43"/>
      <c r="AU9" s="82"/>
      <c r="AV9" s="83" t="s">
        <v>353</v>
      </c>
      <c r="AW9" s="80">
        <v>1.552</v>
      </c>
      <c r="AX9" s="80">
        <v>2.3340000000000001</v>
      </c>
      <c r="AY9" s="80">
        <v>2.0099999999999998</v>
      </c>
      <c r="AZ9" s="80">
        <v>1.583</v>
      </c>
      <c r="BA9" s="80">
        <v>1.5660000000000001</v>
      </c>
      <c r="BB9" s="80">
        <v>1.6140000000000001</v>
      </c>
      <c r="BC9" s="80">
        <v>2.1150000000000002</v>
      </c>
      <c r="BD9" s="80">
        <v>2.3929999999999998</v>
      </c>
      <c r="BE9" s="80">
        <v>2.9889999999999999</v>
      </c>
      <c r="BF9" s="80">
        <v>3.7109999999999999</v>
      </c>
      <c r="BG9" s="80">
        <v>2.95</v>
      </c>
      <c r="BH9" s="80">
        <v>3.32</v>
      </c>
      <c r="BI9" s="80">
        <v>3.0920000000000001</v>
      </c>
      <c r="BJ9" s="80">
        <v>3.3879999999999999</v>
      </c>
      <c r="BK9" s="80">
        <v>4.3920000000000003</v>
      </c>
      <c r="BL9" s="80">
        <v>5.4610000000000003</v>
      </c>
      <c r="BM9" s="80">
        <v>5.8920000000000003</v>
      </c>
      <c r="BN9" s="80">
        <v>5.1029999999999998</v>
      </c>
      <c r="BO9" s="80">
        <v>6.7510000000000003</v>
      </c>
      <c r="BP9" s="80">
        <v>10.146000000000001</v>
      </c>
      <c r="BQ9" s="80">
        <v>11.481999999999999</v>
      </c>
      <c r="BR9" s="80">
        <v>13.393000000000001</v>
      </c>
      <c r="BS9" s="80">
        <v>16.923999999999999</v>
      </c>
      <c r="BT9" s="80">
        <v>21.806999999999999</v>
      </c>
      <c r="BU9" s="80">
        <v>26.021000000000001</v>
      </c>
      <c r="BV9" s="43"/>
      <c r="BW9" s="82"/>
      <c r="BX9" s="83" t="s">
        <v>353</v>
      </c>
      <c r="BY9" s="80">
        <v>1.552</v>
      </c>
      <c r="BZ9" s="80">
        <v>2.3340000000000001</v>
      </c>
      <c r="CA9" s="80">
        <v>2.0099999999999998</v>
      </c>
      <c r="CB9" s="80">
        <v>1.583</v>
      </c>
      <c r="CC9" s="80">
        <v>1.5660000000000001</v>
      </c>
      <c r="CD9" s="80">
        <v>1.6140000000000001</v>
      </c>
      <c r="CE9" s="80">
        <v>2.1150000000000002</v>
      </c>
      <c r="CF9" s="80">
        <v>2.3929999999999998</v>
      </c>
      <c r="CG9" s="80">
        <v>2.9889999999999999</v>
      </c>
      <c r="CH9" s="80">
        <v>3.7109999999999999</v>
      </c>
      <c r="CI9" s="80">
        <v>2.95</v>
      </c>
      <c r="CJ9" s="80">
        <v>3.32</v>
      </c>
      <c r="CK9" s="80">
        <v>3.0920000000000001</v>
      </c>
      <c r="CL9" s="80">
        <v>3.3879999999999999</v>
      </c>
      <c r="CM9" s="80">
        <v>4.3920000000000003</v>
      </c>
      <c r="CN9" s="80">
        <v>5.4610000000000003</v>
      </c>
      <c r="CO9" s="80">
        <v>5.8920000000000003</v>
      </c>
      <c r="CP9" s="80">
        <v>5.1029999999999998</v>
      </c>
      <c r="CQ9" s="80">
        <v>6.7510000000000003</v>
      </c>
      <c r="CR9" s="80">
        <v>10.146000000000001</v>
      </c>
      <c r="CS9" s="80">
        <v>11.481999999999999</v>
      </c>
      <c r="CT9" s="80">
        <v>13.393000000000001</v>
      </c>
      <c r="CU9" s="80">
        <v>16.923999999999999</v>
      </c>
      <c r="CV9" s="80">
        <v>21.806999999999999</v>
      </c>
      <c r="CW9" s="80">
        <v>26.021000000000001</v>
      </c>
      <c r="CX9" s="80">
        <v>24.478000000000002</v>
      </c>
      <c r="CY9" s="81"/>
      <c r="CZ9" s="82"/>
      <c r="DA9" s="83" t="s">
        <v>353</v>
      </c>
      <c r="DB9" s="80">
        <v>1.552</v>
      </c>
      <c r="DC9" s="80">
        <v>2.3340000000000001</v>
      </c>
      <c r="DD9" s="80">
        <v>2.0099999999999998</v>
      </c>
      <c r="DE9" s="80">
        <v>1.583</v>
      </c>
      <c r="DF9" s="80">
        <v>1.5660000000000001</v>
      </c>
      <c r="DG9" s="80">
        <v>1.6140000000000001</v>
      </c>
      <c r="DH9" s="80">
        <v>2.1150000000000002</v>
      </c>
      <c r="DI9" s="80">
        <v>2.3929999999999998</v>
      </c>
      <c r="DJ9" s="80">
        <v>2.9889999999999999</v>
      </c>
      <c r="DK9" s="80">
        <v>3.7109999999999999</v>
      </c>
      <c r="DL9" s="80">
        <v>2.95</v>
      </c>
      <c r="DM9" s="80">
        <v>3.32</v>
      </c>
      <c r="DN9" s="80">
        <v>3.0920000000000001</v>
      </c>
      <c r="DO9" s="80">
        <v>3.3879999999999999</v>
      </c>
      <c r="DP9" s="80">
        <v>4.3920000000000003</v>
      </c>
      <c r="DQ9" s="80">
        <v>5.4610000000000003</v>
      </c>
      <c r="DR9" s="80">
        <v>5.8920000000000003</v>
      </c>
      <c r="DS9" s="80">
        <v>5.1029999999999998</v>
      </c>
      <c r="DT9" s="80">
        <v>6.7510000000000003</v>
      </c>
      <c r="DU9" s="80">
        <v>10.146000000000001</v>
      </c>
      <c r="DV9" s="80">
        <v>11.481999999999999</v>
      </c>
      <c r="DW9" s="80">
        <v>13.393000000000001</v>
      </c>
      <c r="DX9" s="80">
        <v>16.923999999999999</v>
      </c>
      <c r="DY9" s="80">
        <v>21.806999999999999</v>
      </c>
      <c r="DZ9" s="80">
        <v>26.021000000000001</v>
      </c>
      <c r="EA9" s="81"/>
      <c r="EB9" s="81"/>
      <c r="EC9" s="81"/>
      <c r="ED9" s="81"/>
    </row>
    <row r="10" spans="1:134">
      <c r="A10" s="7" t="s">
        <v>195</v>
      </c>
      <c r="B10" s="32">
        <v>39263</v>
      </c>
      <c r="C10" s="43">
        <v>2.7410000000000001</v>
      </c>
      <c r="D10" s="43">
        <v>0</v>
      </c>
      <c r="E10" s="43">
        <f t="shared" si="0"/>
        <v>2.7410000000000001</v>
      </c>
      <c r="F10" s="43">
        <v>0</v>
      </c>
      <c r="G10" s="7">
        <v>31.097000000000001</v>
      </c>
      <c r="H10" s="43"/>
      <c r="I10" s="43">
        <f t="shared" si="1"/>
        <v>8.1003605414031572</v>
      </c>
      <c r="J10" s="43">
        <f t="shared" si="2"/>
        <v>91.899639458596852</v>
      </c>
      <c r="K10" s="43">
        <f t="shared" si="3"/>
        <v>0</v>
      </c>
      <c r="L10" s="43"/>
      <c r="M10" s="7">
        <v>23.754000000000001</v>
      </c>
      <c r="N10" s="7">
        <v>8.32</v>
      </c>
      <c r="O10" s="7">
        <f t="shared" si="4"/>
        <v>32.073999999999998</v>
      </c>
      <c r="P10" s="78">
        <f t="shared" si="5"/>
        <v>8.8143550824838407E-2</v>
      </c>
      <c r="Q10" s="78">
        <f t="shared" si="6"/>
        <v>1.031417821654822</v>
      </c>
      <c r="R10" s="7">
        <v>51.122</v>
      </c>
      <c r="S10" s="43">
        <v>10.693</v>
      </c>
      <c r="T10" s="43">
        <v>21.905000000000001</v>
      </c>
      <c r="U10" s="43">
        <f t="shared" si="7"/>
        <v>18.524000000000001</v>
      </c>
      <c r="V10" s="43">
        <v>0</v>
      </c>
      <c r="W10" s="43">
        <f t="shared" si="8"/>
        <v>18.524000000000001</v>
      </c>
      <c r="X10" s="43">
        <f t="shared" si="9"/>
        <v>0.14797020082055712</v>
      </c>
      <c r="Y10" s="43"/>
      <c r="Z10" s="43">
        <v>2.7410000000000001</v>
      </c>
      <c r="AA10" s="43">
        <v>0</v>
      </c>
      <c r="AB10" s="43">
        <v>23.411000000000001</v>
      </c>
      <c r="AC10" s="43">
        <f t="shared" si="10"/>
        <v>20.67</v>
      </c>
      <c r="AD10" s="43"/>
      <c r="AE10" s="43">
        <f t="shared" si="11"/>
        <v>100</v>
      </c>
      <c r="AF10" s="43">
        <f t="shared" si="12"/>
        <v>0</v>
      </c>
      <c r="AG10" s="43"/>
      <c r="AH10" s="43">
        <v>0</v>
      </c>
      <c r="AI10" s="43">
        <v>0</v>
      </c>
      <c r="AJ10" s="43">
        <v>0</v>
      </c>
      <c r="AK10" s="43"/>
      <c r="AL10" s="7">
        <v>14.382</v>
      </c>
      <c r="AM10" s="43">
        <f t="shared" si="13"/>
        <v>0</v>
      </c>
      <c r="AN10" s="43">
        <f t="shared" si="14"/>
        <v>0</v>
      </c>
      <c r="AO10" s="43">
        <v>20.100999999999999</v>
      </c>
      <c r="AP10" s="43">
        <f t="shared" si="15"/>
        <v>0</v>
      </c>
      <c r="AQ10" s="43"/>
      <c r="AR10" s="58">
        <f t="shared" si="16"/>
        <v>0</v>
      </c>
      <c r="AS10" s="58">
        <f t="shared" si="17"/>
        <v>0</v>
      </c>
      <c r="AT10" s="43"/>
      <c r="AU10" s="82"/>
      <c r="AV10" s="83" t="s">
        <v>354</v>
      </c>
      <c r="AW10" s="80">
        <v>0</v>
      </c>
      <c r="AX10" s="80">
        <v>0</v>
      </c>
      <c r="AY10" s="80">
        <v>0</v>
      </c>
      <c r="AZ10" s="80">
        <v>0</v>
      </c>
      <c r="BA10" s="80">
        <v>0</v>
      </c>
      <c r="BB10" s="80">
        <v>0</v>
      </c>
      <c r="BC10" s="80">
        <v>0</v>
      </c>
      <c r="BD10" s="80">
        <v>0</v>
      </c>
      <c r="BE10" s="80">
        <v>0</v>
      </c>
      <c r="BF10" s="80">
        <v>0</v>
      </c>
      <c r="BG10" s="80">
        <v>0</v>
      </c>
      <c r="BH10" s="80">
        <v>0</v>
      </c>
      <c r="BI10" s="80">
        <v>0</v>
      </c>
      <c r="BJ10" s="80">
        <v>0</v>
      </c>
      <c r="BK10" s="80">
        <v>0</v>
      </c>
      <c r="BL10" s="80">
        <v>0</v>
      </c>
      <c r="BM10" s="80">
        <v>0</v>
      </c>
      <c r="BN10" s="80">
        <v>0</v>
      </c>
      <c r="BO10" s="80">
        <v>0</v>
      </c>
      <c r="BP10" s="80">
        <v>0</v>
      </c>
      <c r="BQ10" s="80">
        <v>0</v>
      </c>
      <c r="BR10" s="80">
        <v>0</v>
      </c>
      <c r="BS10" s="80">
        <v>0</v>
      </c>
      <c r="BT10" s="80">
        <v>0</v>
      </c>
      <c r="BU10" s="80">
        <v>0</v>
      </c>
      <c r="BV10" s="43"/>
      <c r="BW10" s="82"/>
      <c r="BX10" s="83" t="s">
        <v>354</v>
      </c>
      <c r="BY10" s="80">
        <v>0</v>
      </c>
      <c r="BZ10" s="80">
        <v>0</v>
      </c>
      <c r="CA10" s="80">
        <v>0</v>
      </c>
      <c r="CB10" s="80">
        <v>0</v>
      </c>
      <c r="CC10" s="80">
        <v>0</v>
      </c>
      <c r="CD10" s="80">
        <v>0</v>
      </c>
      <c r="CE10" s="80">
        <v>0</v>
      </c>
      <c r="CF10" s="80">
        <v>0</v>
      </c>
      <c r="CG10" s="80">
        <v>0</v>
      </c>
      <c r="CH10" s="80">
        <v>0</v>
      </c>
      <c r="CI10" s="80">
        <v>0</v>
      </c>
      <c r="CJ10" s="80">
        <v>0</v>
      </c>
      <c r="CK10" s="80">
        <v>0</v>
      </c>
      <c r="CL10" s="80">
        <v>0</v>
      </c>
      <c r="CM10" s="80">
        <v>0</v>
      </c>
      <c r="CN10" s="80">
        <v>0</v>
      </c>
      <c r="CO10" s="80">
        <v>0</v>
      </c>
      <c r="CP10" s="80">
        <v>0</v>
      </c>
      <c r="CQ10" s="80">
        <v>0</v>
      </c>
      <c r="CR10" s="80">
        <v>0</v>
      </c>
      <c r="CS10" s="80">
        <v>0</v>
      </c>
      <c r="CT10" s="80">
        <v>0</v>
      </c>
      <c r="CU10" s="80">
        <v>0</v>
      </c>
      <c r="CV10" s="80">
        <v>0</v>
      </c>
      <c r="CW10" s="80">
        <v>0</v>
      </c>
      <c r="CX10" s="80">
        <v>0</v>
      </c>
      <c r="CY10" s="81"/>
      <c r="CZ10" s="82"/>
      <c r="DA10" s="83" t="s">
        <v>354</v>
      </c>
      <c r="DB10" s="80">
        <v>0</v>
      </c>
      <c r="DC10" s="80">
        <v>0</v>
      </c>
      <c r="DD10" s="80">
        <v>0</v>
      </c>
      <c r="DE10" s="80">
        <v>0</v>
      </c>
      <c r="DF10" s="80">
        <v>0</v>
      </c>
      <c r="DG10" s="80">
        <v>0</v>
      </c>
      <c r="DH10" s="80">
        <v>0</v>
      </c>
      <c r="DI10" s="80">
        <v>0</v>
      </c>
      <c r="DJ10" s="80">
        <v>0</v>
      </c>
      <c r="DK10" s="80">
        <v>0</v>
      </c>
      <c r="DL10" s="80">
        <v>0</v>
      </c>
      <c r="DM10" s="80">
        <v>0</v>
      </c>
      <c r="DN10" s="80">
        <v>0</v>
      </c>
      <c r="DO10" s="80">
        <v>0</v>
      </c>
      <c r="DP10" s="80">
        <v>0</v>
      </c>
      <c r="DQ10" s="80">
        <v>0</v>
      </c>
      <c r="DR10" s="80">
        <v>0</v>
      </c>
      <c r="DS10" s="80">
        <v>0</v>
      </c>
      <c r="DT10" s="80">
        <v>0</v>
      </c>
      <c r="DU10" s="80">
        <v>0</v>
      </c>
      <c r="DV10" s="80">
        <v>0</v>
      </c>
      <c r="DW10" s="80">
        <v>0</v>
      </c>
      <c r="DX10" s="80">
        <v>0</v>
      </c>
      <c r="DY10" s="80">
        <v>0</v>
      </c>
      <c r="DZ10" s="80">
        <v>0</v>
      </c>
      <c r="EA10" s="81"/>
      <c r="EB10" s="81"/>
      <c r="EC10" s="81"/>
      <c r="ED10" s="81"/>
    </row>
    <row r="11" spans="1:134">
      <c r="A11" s="7" t="s">
        <v>195</v>
      </c>
      <c r="B11" s="32">
        <v>39629</v>
      </c>
      <c r="C11" s="43">
        <v>2.6139999999999999</v>
      </c>
      <c r="D11" s="43">
        <v>0</v>
      </c>
      <c r="E11" s="43">
        <f t="shared" si="0"/>
        <v>2.6139999999999999</v>
      </c>
      <c r="F11" s="43">
        <v>0</v>
      </c>
      <c r="G11" s="7">
        <v>36.286000000000001</v>
      </c>
      <c r="H11" s="43"/>
      <c r="I11" s="43">
        <f t="shared" si="1"/>
        <v>6.7197943444730086</v>
      </c>
      <c r="J11" s="43">
        <f t="shared" si="2"/>
        <v>93.280205655526998</v>
      </c>
      <c r="K11" s="43">
        <f t="shared" si="3"/>
        <v>0</v>
      </c>
      <c r="L11" s="43"/>
      <c r="M11" s="7">
        <v>29.885999999999999</v>
      </c>
      <c r="N11" s="7">
        <v>6.6210000000000004</v>
      </c>
      <c r="O11" s="7">
        <f t="shared" si="4"/>
        <v>36.506999999999998</v>
      </c>
      <c r="P11" s="78">
        <f t="shared" si="5"/>
        <v>7.2038802844072089E-2</v>
      </c>
      <c r="Q11" s="78">
        <f t="shared" si="6"/>
        <v>1.0060905032243839</v>
      </c>
      <c r="R11" s="7">
        <v>60.42</v>
      </c>
      <c r="S11" s="43">
        <v>11.598000000000001</v>
      </c>
      <c r="T11" s="43">
        <v>26.33</v>
      </c>
      <c r="U11" s="43">
        <f t="shared" si="7"/>
        <v>22.492000000000004</v>
      </c>
      <c r="V11" s="43">
        <v>0</v>
      </c>
      <c r="W11" s="43">
        <f t="shared" si="8"/>
        <v>22.492000000000004</v>
      </c>
      <c r="X11" s="43">
        <f t="shared" si="9"/>
        <v>0.11621910012448868</v>
      </c>
      <c r="Y11" s="43"/>
      <c r="Z11" s="43">
        <v>2.6139999999999999</v>
      </c>
      <c r="AA11" s="43">
        <v>0</v>
      </c>
      <c r="AB11" s="43">
        <v>23.661999999999999</v>
      </c>
      <c r="AC11" s="43">
        <f t="shared" si="10"/>
        <v>21.047999999999998</v>
      </c>
      <c r="AD11" s="43"/>
      <c r="AE11" s="43">
        <f t="shared" si="11"/>
        <v>100</v>
      </c>
      <c r="AF11" s="43">
        <f t="shared" si="12"/>
        <v>0</v>
      </c>
      <c r="AG11" s="43"/>
      <c r="AH11" s="43">
        <v>0</v>
      </c>
      <c r="AI11" s="43">
        <v>0</v>
      </c>
      <c r="AJ11" s="43">
        <v>0</v>
      </c>
      <c r="AK11" s="43"/>
      <c r="AL11" s="7">
        <v>10.377000000000001</v>
      </c>
      <c r="AM11" s="43">
        <f t="shared" si="13"/>
        <v>0</v>
      </c>
      <c r="AN11" s="43">
        <f t="shared" si="14"/>
        <v>0</v>
      </c>
      <c r="AO11" s="43">
        <v>23.814</v>
      </c>
      <c r="AP11" s="43">
        <f t="shared" si="15"/>
        <v>0</v>
      </c>
      <c r="AQ11" s="43"/>
      <c r="AR11" s="58">
        <f t="shared" si="16"/>
        <v>0</v>
      </c>
      <c r="AS11" s="58">
        <f t="shared" si="17"/>
        <v>0</v>
      </c>
      <c r="AT11" s="43"/>
      <c r="AU11" s="79" t="s">
        <v>355</v>
      </c>
      <c r="AV11" s="75"/>
      <c r="AW11" s="80">
        <v>21.841999999999999</v>
      </c>
      <c r="AX11" s="80">
        <v>19.62</v>
      </c>
      <c r="AY11" s="80">
        <v>19.07</v>
      </c>
      <c r="AZ11" s="80">
        <v>22.759</v>
      </c>
      <c r="BA11" s="80">
        <v>21.823</v>
      </c>
      <c r="BB11" s="80">
        <v>22.077999999999999</v>
      </c>
      <c r="BC11" s="80">
        <v>20.587</v>
      </c>
      <c r="BD11" s="80">
        <v>23.003</v>
      </c>
      <c r="BE11" s="80">
        <v>29.550999999999998</v>
      </c>
      <c r="BF11" s="80">
        <v>28.608000000000001</v>
      </c>
      <c r="BG11" s="80">
        <v>30.437000000000001</v>
      </c>
      <c r="BH11" s="80">
        <v>33.786000000000001</v>
      </c>
      <c r="BI11" s="80">
        <v>36.186999999999998</v>
      </c>
      <c r="BJ11" s="80">
        <v>40.965000000000003</v>
      </c>
      <c r="BK11" s="80">
        <v>58.137999999999998</v>
      </c>
      <c r="BL11" s="80">
        <v>51.511000000000003</v>
      </c>
      <c r="BM11" s="80">
        <v>53.808</v>
      </c>
      <c r="BN11" s="80">
        <v>87.616</v>
      </c>
      <c r="BO11" s="80">
        <v>89.186000000000007</v>
      </c>
      <c r="BP11" s="80">
        <v>111.004</v>
      </c>
      <c r="BQ11" s="80">
        <v>119.396</v>
      </c>
      <c r="BR11" s="80">
        <v>149.37299999999999</v>
      </c>
      <c r="BS11" s="80">
        <v>195.15600000000001</v>
      </c>
      <c r="BT11" s="80">
        <v>227.71899999999999</v>
      </c>
      <c r="BU11" s="80">
        <v>352.42899999999997</v>
      </c>
      <c r="BV11" s="43"/>
      <c r="BW11" s="79" t="s">
        <v>355</v>
      </c>
      <c r="BX11" s="75"/>
      <c r="BY11" s="80">
        <v>21.841999999999999</v>
      </c>
      <c r="BZ11" s="80">
        <v>19.62</v>
      </c>
      <c r="CA11" s="80">
        <v>19.07</v>
      </c>
      <c r="CB11" s="80">
        <v>22.759</v>
      </c>
      <c r="CC11" s="80">
        <v>21.823</v>
      </c>
      <c r="CD11" s="80">
        <v>22.077999999999999</v>
      </c>
      <c r="CE11" s="80">
        <v>20.587</v>
      </c>
      <c r="CF11" s="80">
        <v>23.003</v>
      </c>
      <c r="CG11" s="80">
        <v>29.550999999999998</v>
      </c>
      <c r="CH11" s="80">
        <v>28.608000000000001</v>
      </c>
      <c r="CI11" s="80">
        <v>30.437000000000001</v>
      </c>
      <c r="CJ11" s="80">
        <v>33.786000000000001</v>
      </c>
      <c r="CK11" s="80">
        <v>36.186999999999998</v>
      </c>
      <c r="CL11" s="80">
        <v>40.965000000000003</v>
      </c>
      <c r="CM11" s="80">
        <v>58.137999999999998</v>
      </c>
      <c r="CN11" s="80">
        <v>51.511000000000003</v>
      </c>
      <c r="CO11" s="80">
        <v>53.808</v>
      </c>
      <c r="CP11" s="80">
        <v>87.616</v>
      </c>
      <c r="CQ11" s="80">
        <v>89.186000000000007</v>
      </c>
      <c r="CR11" s="80">
        <v>111.004</v>
      </c>
      <c r="CS11" s="80">
        <v>119.396</v>
      </c>
      <c r="CT11" s="80">
        <v>149.37299999999999</v>
      </c>
      <c r="CU11" s="80">
        <v>195.15600000000001</v>
      </c>
      <c r="CV11" s="80">
        <v>227.71899999999999</v>
      </c>
      <c r="CW11" s="80">
        <v>352.42899999999997</v>
      </c>
      <c r="CX11" s="80">
        <v>405.98</v>
      </c>
      <c r="CY11" s="81"/>
      <c r="CZ11" s="79" t="s">
        <v>355</v>
      </c>
      <c r="DA11" s="75"/>
      <c r="DB11" s="80">
        <v>21.841999999999999</v>
      </c>
      <c r="DC11" s="80">
        <v>19.62</v>
      </c>
      <c r="DD11" s="80">
        <v>19.07</v>
      </c>
      <c r="DE11" s="80">
        <v>22.759</v>
      </c>
      <c r="DF11" s="80">
        <v>21.823</v>
      </c>
      <c r="DG11" s="80">
        <v>22.077999999999999</v>
      </c>
      <c r="DH11" s="80">
        <v>20.587</v>
      </c>
      <c r="DI11" s="80">
        <v>23.003</v>
      </c>
      <c r="DJ11" s="80">
        <v>29.550999999999998</v>
      </c>
      <c r="DK11" s="80">
        <v>28.608000000000001</v>
      </c>
      <c r="DL11" s="80">
        <v>30.437000000000001</v>
      </c>
      <c r="DM11" s="80">
        <v>33.786000000000001</v>
      </c>
      <c r="DN11" s="80">
        <v>36.186999999999998</v>
      </c>
      <c r="DO11" s="80">
        <v>40.965000000000003</v>
      </c>
      <c r="DP11" s="80">
        <v>58.137999999999998</v>
      </c>
      <c r="DQ11" s="80">
        <v>51.511000000000003</v>
      </c>
      <c r="DR11" s="80">
        <v>53.808</v>
      </c>
      <c r="DS11" s="80">
        <v>87.616</v>
      </c>
      <c r="DT11" s="80">
        <v>89.186000000000007</v>
      </c>
      <c r="DU11" s="80">
        <v>111.004</v>
      </c>
      <c r="DV11" s="80">
        <v>119.396</v>
      </c>
      <c r="DW11" s="80">
        <v>149.37299999999999</v>
      </c>
      <c r="DX11" s="80">
        <v>195.15600000000001</v>
      </c>
      <c r="DY11" s="80">
        <v>227.71899999999999</v>
      </c>
      <c r="DZ11" s="80">
        <v>352.42899999999997</v>
      </c>
      <c r="EA11" s="81"/>
      <c r="EB11" s="81"/>
      <c r="EC11" s="81"/>
      <c r="ED11" s="81"/>
    </row>
    <row r="12" spans="1:134">
      <c r="A12" s="7" t="s">
        <v>195</v>
      </c>
      <c r="B12" s="32">
        <v>39994</v>
      </c>
      <c r="C12" s="43">
        <v>3.6840000000000002</v>
      </c>
      <c r="D12" s="43">
        <v>3.746</v>
      </c>
      <c r="E12" s="43">
        <f t="shared" si="0"/>
        <v>7.43</v>
      </c>
      <c r="F12" s="43">
        <v>0</v>
      </c>
      <c r="G12" s="7">
        <v>39.558</v>
      </c>
      <c r="H12" s="43"/>
      <c r="I12" s="43">
        <f t="shared" si="1"/>
        <v>15.812547884566271</v>
      </c>
      <c r="J12" s="43">
        <f t="shared" si="2"/>
        <v>84.187452115433729</v>
      </c>
      <c r="K12" s="43">
        <f t="shared" si="3"/>
        <v>0</v>
      </c>
      <c r="L12" s="43"/>
      <c r="M12" s="7">
        <v>27.033999999999999</v>
      </c>
      <c r="N12" s="7">
        <v>11.295999999999999</v>
      </c>
      <c r="O12" s="7">
        <f t="shared" si="4"/>
        <v>38.33</v>
      </c>
      <c r="P12" s="78">
        <f t="shared" si="5"/>
        <v>0.18782547145962888</v>
      </c>
      <c r="Q12" s="78">
        <f t="shared" si="6"/>
        <v>0.96895697456898722</v>
      </c>
      <c r="R12" s="7">
        <v>57.933</v>
      </c>
      <c r="S12" s="43">
        <v>12.154999999999999</v>
      </c>
      <c r="T12" s="43">
        <v>25.957000000000001</v>
      </c>
      <c r="U12" s="43">
        <f t="shared" si="7"/>
        <v>19.820999999999998</v>
      </c>
      <c r="V12" s="43">
        <v>0</v>
      </c>
      <c r="W12" s="43">
        <f t="shared" si="8"/>
        <v>19.820999999999998</v>
      </c>
      <c r="X12" s="43">
        <f t="shared" si="9"/>
        <v>0.37485495181877809</v>
      </c>
      <c r="Y12" s="43"/>
      <c r="Z12" s="43">
        <v>3.6840000000000002</v>
      </c>
      <c r="AA12" s="43">
        <v>3.746</v>
      </c>
      <c r="AB12" s="43">
        <v>31.446999999999999</v>
      </c>
      <c r="AC12" s="43">
        <f t="shared" si="10"/>
        <v>24.016999999999999</v>
      </c>
      <c r="AD12" s="43"/>
      <c r="AE12" s="43">
        <f t="shared" si="11"/>
        <v>49.582772543741591</v>
      </c>
      <c r="AF12" s="43">
        <f t="shared" si="12"/>
        <v>50.417227456258416</v>
      </c>
      <c r="AG12" s="43"/>
      <c r="AH12" s="43">
        <v>0</v>
      </c>
      <c r="AI12" s="43">
        <v>3.7999999999999999E-2</v>
      </c>
      <c r="AJ12" s="43">
        <v>0</v>
      </c>
      <c r="AK12" s="43"/>
      <c r="AL12" s="7">
        <v>15.05</v>
      </c>
      <c r="AM12" s="43">
        <f t="shared" si="13"/>
        <v>0</v>
      </c>
      <c r="AN12" s="43">
        <f t="shared" si="14"/>
        <v>2.5249169435215945E-3</v>
      </c>
      <c r="AO12" s="43">
        <v>19.821000000000002</v>
      </c>
      <c r="AP12" s="43">
        <f t="shared" si="15"/>
        <v>1.9171585691942887E-3</v>
      </c>
      <c r="AQ12" s="43"/>
      <c r="AR12" s="58">
        <f t="shared" si="16"/>
        <v>0</v>
      </c>
      <c r="AS12" s="58">
        <f t="shared" si="17"/>
        <v>5.1144010767160165E-3</v>
      </c>
      <c r="AT12" s="43"/>
      <c r="AU12" s="82"/>
      <c r="AV12" s="83" t="s">
        <v>356</v>
      </c>
      <c r="AW12" s="80">
        <v>1.903</v>
      </c>
      <c r="AX12" s="80">
        <v>2.3090000000000002</v>
      </c>
      <c r="AY12" s="80">
        <v>2.2679999999999998</v>
      </c>
      <c r="AZ12" s="80">
        <v>2.2229999999999999</v>
      </c>
      <c r="BA12" s="80">
        <v>2.3260000000000001</v>
      </c>
      <c r="BB12" s="80">
        <v>2.3460000000000001</v>
      </c>
      <c r="BC12" s="80">
        <v>3.044</v>
      </c>
      <c r="BD12" s="80">
        <v>4.3499999999999996</v>
      </c>
      <c r="BE12" s="80">
        <v>6.242</v>
      </c>
      <c r="BF12" s="80">
        <v>7.5350000000000001</v>
      </c>
      <c r="BG12" s="80">
        <v>7.63</v>
      </c>
      <c r="BH12" s="80">
        <v>8.1620000000000008</v>
      </c>
      <c r="BI12" s="80">
        <v>8.2690000000000001</v>
      </c>
      <c r="BJ12" s="80">
        <v>9.9909999999999997</v>
      </c>
      <c r="BK12" s="80">
        <v>13.010999999999999</v>
      </c>
      <c r="BL12" s="80">
        <v>14.731</v>
      </c>
      <c r="BM12" s="80">
        <v>18.356000000000002</v>
      </c>
      <c r="BN12" s="80">
        <v>23.734000000000002</v>
      </c>
      <c r="BO12" s="80">
        <v>29.46</v>
      </c>
      <c r="BP12" s="80">
        <v>36.476999999999997</v>
      </c>
      <c r="BQ12" s="80">
        <v>44.151000000000003</v>
      </c>
      <c r="BR12" s="80">
        <v>59.715000000000003</v>
      </c>
      <c r="BS12" s="80">
        <v>74.397999999999996</v>
      </c>
      <c r="BT12" s="80">
        <v>95.641000000000005</v>
      </c>
      <c r="BU12" s="80">
        <v>135.59100000000001</v>
      </c>
      <c r="BV12" s="43"/>
      <c r="BW12" s="82"/>
      <c r="BX12" s="83" t="s">
        <v>356</v>
      </c>
      <c r="BY12" s="80">
        <v>1.903</v>
      </c>
      <c r="BZ12" s="80">
        <v>2.3090000000000002</v>
      </c>
      <c r="CA12" s="80">
        <v>2.2679999999999998</v>
      </c>
      <c r="CB12" s="80">
        <v>2.2229999999999999</v>
      </c>
      <c r="CC12" s="80">
        <v>2.3260000000000001</v>
      </c>
      <c r="CD12" s="80">
        <v>2.3460000000000001</v>
      </c>
      <c r="CE12" s="80">
        <v>3.044</v>
      </c>
      <c r="CF12" s="80">
        <v>4.3499999999999996</v>
      </c>
      <c r="CG12" s="80">
        <v>6.242</v>
      </c>
      <c r="CH12" s="80">
        <v>7.5350000000000001</v>
      </c>
      <c r="CI12" s="80">
        <v>7.63</v>
      </c>
      <c r="CJ12" s="80">
        <v>8.1620000000000008</v>
      </c>
      <c r="CK12" s="80">
        <v>8.2690000000000001</v>
      </c>
      <c r="CL12" s="80">
        <v>9.9909999999999997</v>
      </c>
      <c r="CM12" s="80">
        <v>13.010999999999999</v>
      </c>
      <c r="CN12" s="80">
        <v>14.731</v>
      </c>
      <c r="CO12" s="80">
        <v>18.356000000000002</v>
      </c>
      <c r="CP12" s="80">
        <v>23.734000000000002</v>
      </c>
      <c r="CQ12" s="80">
        <v>29.46</v>
      </c>
      <c r="CR12" s="80">
        <v>36.476999999999997</v>
      </c>
      <c r="CS12" s="80">
        <v>44.151000000000003</v>
      </c>
      <c r="CT12" s="80">
        <v>59.715000000000003</v>
      </c>
      <c r="CU12" s="80">
        <v>74.397999999999996</v>
      </c>
      <c r="CV12" s="80">
        <v>95.641000000000005</v>
      </c>
      <c r="CW12" s="80">
        <v>135.59100000000001</v>
      </c>
      <c r="CX12" s="80">
        <v>183.93899999999999</v>
      </c>
      <c r="CY12" s="81"/>
      <c r="CZ12" s="82"/>
      <c r="DA12" s="83" t="s">
        <v>356</v>
      </c>
      <c r="DB12" s="80">
        <v>1.903</v>
      </c>
      <c r="DC12" s="80">
        <v>2.3090000000000002</v>
      </c>
      <c r="DD12" s="80">
        <v>2.2679999999999998</v>
      </c>
      <c r="DE12" s="80">
        <v>2.2229999999999999</v>
      </c>
      <c r="DF12" s="80">
        <v>2.3260000000000001</v>
      </c>
      <c r="DG12" s="80">
        <v>2.3460000000000001</v>
      </c>
      <c r="DH12" s="80">
        <v>3.044</v>
      </c>
      <c r="DI12" s="80">
        <v>4.3499999999999996</v>
      </c>
      <c r="DJ12" s="80">
        <v>6.242</v>
      </c>
      <c r="DK12" s="80">
        <v>7.5350000000000001</v>
      </c>
      <c r="DL12" s="80">
        <v>7.63</v>
      </c>
      <c r="DM12" s="80">
        <v>8.1620000000000008</v>
      </c>
      <c r="DN12" s="80">
        <v>8.2690000000000001</v>
      </c>
      <c r="DO12" s="80">
        <v>9.9909999999999997</v>
      </c>
      <c r="DP12" s="80">
        <v>13.010999999999999</v>
      </c>
      <c r="DQ12" s="80">
        <v>14.731</v>
      </c>
      <c r="DR12" s="80">
        <v>18.356000000000002</v>
      </c>
      <c r="DS12" s="80">
        <v>23.734000000000002</v>
      </c>
      <c r="DT12" s="80">
        <v>29.46</v>
      </c>
      <c r="DU12" s="80">
        <v>36.476999999999997</v>
      </c>
      <c r="DV12" s="80">
        <v>44.151000000000003</v>
      </c>
      <c r="DW12" s="80">
        <v>59.715000000000003</v>
      </c>
      <c r="DX12" s="80">
        <v>74.397999999999996</v>
      </c>
      <c r="DY12" s="80">
        <v>95.641000000000005</v>
      </c>
      <c r="DZ12" s="80">
        <v>135.59100000000001</v>
      </c>
      <c r="EA12" s="81"/>
      <c r="EB12" s="81"/>
      <c r="EC12" s="81"/>
      <c r="ED12" s="81"/>
    </row>
    <row r="13" spans="1:134">
      <c r="A13" s="7" t="s">
        <v>195</v>
      </c>
      <c r="B13" s="32">
        <v>40359</v>
      </c>
      <c r="C13" s="43">
        <v>1.1819999999999999</v>
      </c>
      <c r="D13" s="43">
        <v>4.9390000000000001</v>
      </c>
      <c r="E13" s="43">
        <f t="shared" si="0"/>
        <v>6.1210000000000004</v>
      </c>
      <c r="F13" s="43">
        <v>0</v>
      </c>
      <c r="G13" s="7">
        <v>46.174999999999997</v>
      </c>
      <c r="H13" s="43"/>
      <c r="I13" s="43">
        <f t="shared" si="1"/>
        <v>11.704528070980572</v>
      </c>
      <c r="J13" s="43">
        <f t="shared" si="2"/>
        <v>88.295471929019413</v>
      </c>
      <c r="K13" s="43">
        <f t="shared" si="3"/>
        <v>0</v>
      </c>
      <c r="L13" s="43"/>
      <c r="M13" s="7">
        <v>26.146999999999998</v>
      </c>
      <c r="N13" s="7">
        <v>13.791</v>
      </c>
      <c r="O13" s="7">
        <f t="shared" si="4"/>
        <v>39.938000000000002</v>
      </c>
      <c r="P13" s="78">
        <f t="shared" si="5"/>
        <v>0.13256090958310776</v>
      </c>
      <c r="Q13" s="78">
        <f t="shared" si="6"/>
        <v>0.86492690850027076</v>
      </c>
      <c r="R13" s="7">
        <v>63.55</v>
      </c>
      <c r="S13" s="43">
        <v>12.395</v>
      </c>
      <c r="T13" s="43">
        <v>26.141999999999999</v>
      </c>
      <c r="U13" s="43">
        <f t="shared" si="7"/>
        <v>25.013000000000002</v>
      </c>
      <c r="V13" s="43">
        <v>0</v>
      </c>
      <c r="W13" s="43">
        <f t="shared" si="8"/>
        <v>25.013000000000002</v>
      </c>
      <c r="X13" s="43">
        <f t="shared" si="9"/>
        <v>0.24471274937032744</v>
      </c>
      <c r="Y13" s="43"/>
      <c r="Z13" s="43">
        <v>1.1819999999999999</v>
      </c>
      <c r="AA13" s="43">
        <v>4.9390000000000001</v>
      </c>
      <c r="AB13" s="43">
        <v>36.787999999999997</v>
      </c>
      <c r="AC13" s="43">
        <f t="shared" si="10"/>
        <v>30.666999999999994</v>
      </c>
      <c r="AD13" s="43"/>
      <c r="AE13" s="43">
        <f t="shared" si="11"/>
        <v>19.310570168273156</v>
      </c>
      <c r="AF13" s="43">
        <f t="shared" si="12"/>
        <v>80.689429831726827</v>
      </c>
      <c r="AG13" s="43"/>
      <c r="AH13" s="43">
        <v>-0.14499999999999999</v>
      </c>
      <c r="AI13" s="43">
        <v>0.151</v>
      </c>
      <c r="AJ13" s="43">
        <v>0</v>
      </c>
      <c r="AK13" s="43"/>
      <c r="AL13" s="7">
        <v>21.995999999999999</v>
      </c>
      <c r="AM13" s="43">
        <f t="shared" si="13"/>
        <v>-6.5921076559374431E-3</v>
      </c>
      <c r="AN13" s="43">
        <f t="shared" si="14"/>
        <v>6.8648845244589926E-3</v>
      </c>
      <c r="AO13" s="43">
        <v>25.013000000000002</v>
      </c>
      <c r="AP13" s="43">
        <f t="shared" si="15"/>
        <v>6.0368608323671689E-3</v>
      </c>
      <c r="AQ13" s="43"/>
      <c r="AR13" s="58">
        <f t="shared" si="16"/>
        <v>2.3688939715732719E-2</v>
      </c>
      <c r="AS13" s="58">
        <f t="shared" si="17"/>
        <v>2.4669171703969938E-2</v>
      </c>
      <c r="AT13" s="43"/>
      <c r="AU13" s="82"/>
      <c r="AV13" s="83" t="s">
        <v>357</v>
      </c>
      <c r="AW13" s="80">
        <v>17.725999999999999</v>
      </c>
      <c r="AX13" s="80">
        <v>14.361000000000001</v>
      </c>
      <c r="AY13" s="80">
        <v>14.191000000000001</v>
      </c>
      <c r="AZ13" s="80">
        <v>13.692</v>
      </c>
      <c r="BA13" s="80">
        <v>12.21</v>
      </c>
      <c r="BB13" s="80">
        <v>11.004</v>
      </c>
      <c r="BC13" s="80">
        <v>9.2319999999999993</v>
      </c>
      <c r="BD13" s="80">
        <v>10.117000000000001</v>
      </c>
      <c r="BE13" s="80">
        <v>6.5880000000000001</v>
      </c>
      <c r="BF13" s="80">
        <v>4.9329999999999998</v>
      </c>
      <c r="BG13" s="80">
        <v>7.7539999999999996</v>
      </c>
      <c r="BH13" s="80">
        <v>10.865</v>
      </c>
      <c r="BI13" s="80">
        <v>9.7759999999999998</v>
      </c>
      <c r="BJ13" s="80">
        <v>10.843999999999999</v>
      </c>
      <c r="BK13" s="80">
        <v>14.597</v>
      </c>
      <c r="BL13" s="80">
        <v>12.053000000000001</v>
      </c>
      <c r="BM13" s="80">
        <v>10.430999999999999</v>
      </c>
      <c r="BN13" s="80">
        <v>6.0229999999999997</v>
      </c>
      <c r="BO13" s="80">
        <v>1.8620000000000001</v>
      </c>
      <c r="BP13" s="80">
        <v>2.649</v>
      </c>
      <c r="BQ13" s="80">
        <v>2.9649999999999999</v>
      </c>
      <c r="BR13" s="80">
        <v>5.984</v>
      </c>
      <c r="BS13" s="80">
        <v>6.891</v>
      </c>
      <c r="BT13" s="80">
        <v>9.8789999999999996</v>
      </c>
      <c r="BU13" s="80">
        <v>14.6</v>
      </c>
      <c r="BV13" s="43"/>
      <c r="BW13" s="82"/>
      <c r="BX13" s="83" t="s">
        <v>357</v>
      </c>
      <c r="BY13" s="80">
        <v>17.725999999999999</v>
      </c>
      <c r="BZ13" s="80">
        <v>14.361000000000001</v>
      </c>
      <c r="CA13" s="80">
        <v>14.191000000000001</v>
      </c>
      <c r="CB13" s="80">
        <v>13.692</v>
      </c>
      <c r="CC13" s="80">
        <v>12.21</v>
      </c>
      <c r="CD13" s="80">
        <v>11.004</v>
      </c>
      <c r="CE13" s="80">
        <v>9.2319999999999993</v>
      </c>
      <c r="CF13" s="80">
        <v>10.117000000000001</v>
      </c>
      <c r="CG13" s="80">
        <v>6.5880000000000001</v>
      </c>
      <c r="CH13" s="80">
        <v>4.9329999999999998</v>
      </c>
      <c r="CI13" s="80">
        <v>7.7539999999999996</v>
      </c>
      <c r="CJ13" s="80">
        <v>10.865</v>
      </c>
      <c r="CK13" s="80">
        <v>9.7759999999999998</v>
      </c>
      <c r="CL13" s="80">
        <v>10.843999999999999</v>
      </c>
      <c r="CM13" s="80">
        <v>14.597</v>
      </c>
      <c r="CN13" s="80">
        <v>12.053000000000001</v>
      </c>
      <c r="CO13" s="80">
        <v>10.430999999999999</v>
      </c>
      <c r="CP13" s="80">
        <v>6.0229999999999997</v>
      </c>
      <c r="CQ13" s="80">
        <v>1.8620000000000001</v>
      </c>
      <c r="CR13" s="80">
        <v>2.649</v>
      </c>
      <c r="CS13" s="80">
        <v>2.9649999999999999</v>
      </c>
      <c r="CT13" s="80">
        <v>5.984</v>
      </c>
      <c r="CU13" s="80">
        <v>6.891</v>
      </c>
      <c r="CV13" s="80">
        <v>9.8789999999999996</v>
      </c>
      <c r="CW13" s="80">
        <v>14.6</v>
      </c>
      <c r="CX13" s="80">
        <v>16.035</v>
      </c>
      <c r="CY13" s="81"/>
      <c r="CZ13" s="82"/>
      <c r="DA13" s="83" t="s">
        <v>357</v>
      </c>
      <c r="DB13" s="80">
        <v>17.725999999999999</v>
      </c>
      <c r="DC13" s="80">
        <v>14.361000000000001</v>
      </c>
      <c r="DD13" s="80">
        <v>14.191000000000001</v>
      </c>
      <c r="DE13" s="80">
        <v>13.692</v>
      </c>
      <c r="DF13" s="80">
        <v>12.21</v>
      </c>
      <c r="DG13" s="80">
        <v>11.004</v>
      </c>
      <c r="DH13" s="80">
        <v>9.2319999999999993</v>
      </c>
      <c r="DI13" s="80">
        <v>10.117000000000001</v>
      </c>
      <c r="DJ13" s="80">
        <v>6.5880000000000001</v>
      </c>
      <c r="DK13" s="80">
        <v>4.9329999999999998</v>
      </c>
      <c r="DL13" s="80">
        <v>7.7539999999999996</v>
      </c>
      <c r="DM13" s="80">
        <v>10.865</v>
      </c>
      <c r="DN13" s="80">
        <v>9.7759999999999998</v>
      </c>
      <c r="DO13" s="80">
        <v>10.843999999999999</v>
      </c>
      <c r="DP13" s="80">
        <v>14.597</v>
      </c>
      <c r="DQ13" s="80">
        <v>12.053000000000001</v>
      </c>
      <c r="DR13" s="80">
        <v>10.430999999999999</v>
      </c>
      <c r="DS13" s="80">
        <v>6.0229999999999997</v>
      </c>
      <c r="DT13" s="80">
        <v>1.8620000000000001</v>
      </c>
      <c r="DU13" s="80">
        <v>2.649</v>
      </c>
      <c r="DV13" s="80">
        <v>2.9649999999999999</v>
      </c>
      <c r="DW13" s="80">
        <v>5.984</v>
      </c>
      <c r="DX13" s="80">
        <v>6.891</v>
      </c>
      <c r="DY13" s="80">
        <v>9.8789999999999996</v>
      </c>
      <c r="DZ13" s="80">
        <v>14.6</v>
      </c>
      <c r="EA13" s="81"/>
      <c r="EB13" s="81"/>
      <c r="EC13" s="81"/>
      <c r="ED13" s="81"/>
    </row>
    <row r="14" spans="1:134">
      <c r="A14" s="7" t="s">
        <v>195</v>
      </c>
      <c r="B14" s="32">
        <v>40724</v>
      </c>
      <c r="C14" s="43">
        <v>1.208</v>
      </c>
      <c r="D14" s="43">
        <v>11.920999999999999</v>
      </c>
      <c r="E14" s="43">
        <f t="shared" si="0"/>
        <v>13.129</v>
      </c>
      <c r="F14" s="43">
        <v>0</v>
      </c>
      <c r="G14" s="7">
        <v>57.082999999999998</v>
      </c>
      <c r="H14" s="43"/>
      <c r="I14" s="43">
        <f t="shared" si="1"/>
        <v>18.699082777872729</v>
      </c>
      <c r="J14" s="43">
        <f t="shared" si="2"/>
        <v>81.300917222127268</v>
      </c>
      <c r="K14" s="43">
        <f t="shared" si="3"/>
        <v>0</v>
      </c>
      <c r="L14" s="43"/>
      <c r="M14" s="7">
        <v>28.774000000000001</v>
      </c>
      <c r="N14" s="7">
        <v>22.847000000000001</v>
      </c>
      <c r="O14" s="7">
        <f t="shared" si="4"/>
        <v>51.621000000000002</v>
      </c>
      <c r="P14" s="78">
        <f t="shared" si="5"/>
        <v>0.22999842334845752</v>
      </c>
      <c r="Q14" s="78">
        <f t="shared" si="6"/>
        <v>0.90431476972128311</v>
      </c>
      <c r="R14" s="7">
        <v>71.147999999999996</v>
      </c>
      <c r="S14" s="43">
        <v>15.577</v>
      </c>
      <c r="T14" s="43">
        <v>27.5</v>
      </c>
      <c r="U14" s="43">
        <f t="shared" si="7"/>
        <v>28.070999999999998</v>
      </c>
      <c r="V14" s="43">
        <v>0</v>
      </c>
      <c r="W14" s="43">
        <f t="shared" si="8"/>
        <v>28.070999999999998</v>
      </c>
      <c r="X14" s="43">
        <f t="shared" si="9"/>
        <v>0.46770688611022054</v>
      </c>
      <c r="Y14" s="43"/>
      <c r="Z14" s="43">
        <v>1.208</v>
      </c>
      <c r="AA14" s="43">
        <v>11.920999999999999</v>
      </c>
      <c r="AB14" s="43">
        <v>52.771999999999998</v>
      </c>
      <c r="AC14" s="43">
        <f t="shared" si="10"/>
        <v>39.643000000000001</v>
      </c>
      <c r="AD14" s="43"/>
      <c r="AE14" s="43">
        <f t="shared" si="11"/>
        <v>9.2010054078756944</v>
      </c>
      <c r="AF14" s="43">
        <f t="shared" si="12"/>
        <v>90.798994592124302</v>
      </c>
      <c r="AG14" s="43"/>
      <c r="AH14" s="43">
        <v>-0.19700000000000001</v>
      </c>
      <c r="AI14" s="43">
        <v>0.29499999999999998</v>
      </c>
      <c r="AJ14" s="43">
        <v>0</v>
      </c>
      <c r="AK14" s="43"/>
      <c r="AL14" s="7">
        <v>24.765000000000001</v>
      </c>
      <c r="AM14" s="43">
        <f t="shared" si="13"/>
        <v>-7.9547748839087426E-3</v>
      </c>
      <c r="AN14" s="43">
        <f t="shared" si="14"/>
        <v>1.1911972541893801E-2</v>
      </c>
      <c r="AO14" s="43">
        <v>28.071000000000002</v>
      </c>
      <c r="AP14" s="43">
        <f t="shared" si="15"/>
        <v>1.0509066296177549E-2</v>
      </c>
      <c r="AQ14" s="43"/>
      <c r="AR14" s="58">
        <f t="shared" si="16"/>
        <v>1.5004950872115166E-2</v>
      </c>
      <c r="AS14" s="58">
        <f t="shared" si="17"/>
        <v>2.2469342676517633E-2</v>
      </c>
      <c r="AT14" s="43"/>
      <c r="AU14" s="82"/>
      <c r="AV14" s="83" t="s">
        <v>167</v>
      </c>
      <c r="AW14" s="80">
        <v>0</v>
      </c>
      <c r="AX14" s="80">
        <v>1.9119999999999999</v>
      </c>
      <c r="AY14" s="80">
        <v>1.669</v>
      </c>
      <c r="AZ14" s="80">
        <v>3.512</v>
      </c>
      <c r="BA14" s="80">
        <v>3.6840000000000002</v>
      </c>
      <c r="BB14" s="80">
        <v>3.8079999999999998</v>
      </c>
      <c r="BC14" s="80">
        <v>4.4050000000000002</v>
      </c>
      <c r="BD14" s="80">
        <v>5.6379999999999999</v>
      </c>
      <c r="BE14" s="80">
        <v>14.081</v>
      </c>
      <c r="BF14" s="80">
        <v>14.262</v>
      </c>
      <c r="BG14" s="80">
        <v>13.552</v>
      </c>
      <c r="BH14" s="80">
        <v>13.324999999999999</v>
      </c>
      <c r="BI14" s="80">
        <v>16.622</v>
      </c>
      <c r="BJ14" s="80">
        <v>17.738</v>
      </c>
      <c r="BK14" s="80">
        <v>27.108000000000001</v>
      </c>
      <c r="BL14" s="80">
        <v>21.774000000000001</v>
      </c>
      <c r="BM14" s="80">
        <v>21.605</v>
      </c>
      <c r="BN14" s="80">
        <v>45.228000000000002</v>
      </c>
      <c r="BO14" s="80">
        <v>43.735999999999997</v>
      </c>
      <c r="BP14" s="80">
        <v>49.776000000000003</v>
      </c>
      <c r="BQ14" s="80">
        <v>50.389000000000003</v>
      </c>
      <c r="BR14" s="80">
        <v>57.511000000000003</v>
      </c>
      <c r="BS14" s="80">
        <v>78.822000000000003</v>
      </c>
      <c r="BT14" s="80">
        <v>77.251999999999995</v>
      </c>
      <c r="BU14" s="80">
        <v>146.81700000000001</v>
      </c>
      <c r="BV14" s="43"/>
      <c r="BW14" s="82"/>
      <c r="BX14" s="83" t="s">
        <v>167</v>
      </c>
      <c r="BY14" s="80">
        <v>0</v>
      </c>
      <c r="BZ14" s="80">
        <v>1.9119999999999999</v>
      </c>
      <c r="CA14" s="80">
        <v>1.669</v>
      </c>
      <c r="CB14" s="80">
        <v>3.512</v>
      </c>
      <c r="CC14" s="80">
        <v>3.6840000000000002</v>
      </c>
      <c r="CD14" s="80">
        <v>3.8079999999999998</v>
      </c>
      <c r="CE14" s="80">
        <v>4.4050000000000002</v>
      </c>
      <c r="CF14" s="80">
        <v>5.6379999999999999</v>
      </c>
      <c r="CG14" s="80">
        <v>14.081</v>
      </c>
      <c r="CH14" s="80">
        <v>14.262</v>
      </c>
      <c r="CI14" s="80">
        <v>13.552</v>
      </c>
      <c r="CJ14" s="80">
        <v>13.324999999999999</v>
      </c>
      <c r="CK14" s="80">
        <v>16.622</v>
      </c>
      <c r="CL14" s="80">
        <v>17.738</v>
      </c>
      <c r="CM14" s="80">
        <v>27.108000000000001</v>
      </c>
      <c r="CN14" s="80">
        <v>21.774000000000001</v>
      </c>
      <c r="CO14" s="80">
        <v>21.605</v>
      </c>
      <c r="CP14" s="80">
        <v>45.228000000000002</v>
      </c>
      <c r="CQ14" s="80">
        <v>43.735999999999997</v>
      </c>
      <c r="CR14" s="80">
        <v>49.776000000000003</v>
      </c>
      <c r="CS14" s="80">
        <v>50.389000000000003</v>
      </c>
      <c r="CT14" s="80">
        <v>57.511000000000003</v>
      </c>
      <c r="CU14" s="80">
        <v>78.822000000000003</v>
      </c>
      <c r="CV14" s="80">
        <v>77.251999999999995</v>
      </c>
      <c r="CW14" s="80">
        <v>146.81700000000001</v>
      </c>
      <c r="CX14" s="80">
        <v>143.297</v>
      </c>
      <c r="CY14" s="81"/>
      <c r="CZ14" s="82"/>
      <c r="DA14" s="83" t="s">
        <v>167</v>
      </c>
      <c r="DB14" s="80">
        <v>0</v>
      </c>
      <c r="DC14" s="80">
        <v>1.9119999999999999</v>
      </c>
      <c r="DD14" s="80">
        <v>1.669</v>
      </c>
      <c r="DE14" s="80">
        <v>3.512</v>
      </c>
      <c r="DF14" s="80">
        <v>3.6840000000000002</v>
      </c>
      <c r="DG14" s="80">
        <v>3.8079999999999998</v>
      </c>
      <c r="DH14" s="80">
        <v>4.4050000000000002</v>
      </c>
      <c r="DI14" s="80">
        <v>5.6379999999999999</v>
      </c>
      <c r="DJ14" s="80">
        <v>14.081</v>
      </c>
      <c r="DK14" s="80">
        <v>14.262</v>
      </c>
      <c r="DL14" s="80">
        <v>13.552</v>
      </c>
      <c r="DM14" s="80">
        <v>13.324999999999999</v>
      </c>
      <c r="DN14" s="80">
        <v>16.622</v>
      </c>
      <c r="DO14" s="80">
        <v>17.738</v>
      </c>
      <c r="DP14" s="80">
        <v>27.108000000000001</v>
      </c>
      <c r="DQ14" s="80">
        <v>21.774000000000001</v>
      </c>
      <c r="DR14" s="80">
        <v>21.605</v>
      </c>
      <c r="DS14" s="80">
        <v>45.228000000000002</v>
      </c>
      <c r="DT14" s="80">
        <v>43.735999999999997</v>
      </c>
      <c r="DU14" s="80">
        <v>49.776000000000003</v>
      </c>
      <c r="DV14" s="80">
        <v>50.389000000000003</v>
      </c>
      <c r="DW14" s="80">
        <v>57.511000000000003</v>
      </c>
      <c r="DX14" s="80">
        <v>78.822000000000003</v>
      </c>
      <c r="DY14" s="80">
        <v>77.251999999999995</v>
      </c>
      <c r="DZ14" s="80">
        <v>146.81700000000001</v>
      </c>
      <c r="EA14" s="81"/>
      <c r="EB14" s="81"/>
      <c r="EC14" s="81"/>
      <c r="ED14" s="81"/>
    </row>
    <row r="15" spans="1:134">
      <c r="A15" s="7" t="s">
        <v>195</v>
      </c>
      <c r="B15" s="32">
        <v>41090</v>
      </c>
      <c r="C15" s="43">
        <v>2.0449999999999999</v>
      </c>
      <c r="D15" s="43">
        <v>10.712999999999999</v>
      </c>
      <c r="E15" s="43">
        <f t="shared" si="0"/>
        <v>12.757999999999999</v>
      </c>
      <c r="F15" s="43">
        <v>0</v>
      </c>
      <c r="G15" s="7">
        <v>66.363</v>
      </c>
      <c r="H15" s="43"/>
      <c r="I15" s="43">
        <f t="shared" si="1"/>
        <v>16.124669809532236</v>
      </c>
      <c r="J15" s="43">
        <f t="shared" si="2"/>
        <v>83.875330190467764</v>
      </c>
      <c r="K15" s="43">
        <f t="shared" si="3"/>
        <v>0</v>
      </c>
      <c r="L15" s="43"/>
      <c r="M15" s="7">
        <v>32.688000000000002</v>
      </c>
      <c r="N15" s="7">
        <v>22.22</v>
      </c>
      <c r="O15" s="7">
        <f t="shared" si="4"/>
        <v>54.908000000000001</v>
      </c>
      <c r="P15" s="78">
        <f t="shared" si="5"/>
        <v>0.19224567906815543</v>
      </c>
      <c r="Q15" s="78">
        <f t="shared" si="6"/>
        <v>0.82738875578258975</v>
      </c>
      <c r="R15" s="7">
        <v>74.606999999999999</v>
      </c>
      <c r="S15" s="43">
        <v>17.53</v>
      </c>
      <c r="T15" s="43">
        <v>34.81</v>
      </c>
      <c r="U15" s="43">
        <f t="shared" si="7"/>
        <v>22.266999999999996</v>
      </c>
      <c r="V15" s="43">
        <v>0</v>
      </c>
      <c r="W15" s="43">
        <f t="shared" si="8"/>
        <v>22.266999999999996</v>
      </c>
      <c r="X15" s="43">
        <f t="shared" si="9"/>
        <v>0.57295549467822349</v>
      </c>
      <c r="Y15" s="43"/>
      <c r="Z15" s="43">
        <v>2.0449999999999999</v>
      </c>
      <c r="AA15" s="43">
        <v>10.712999999999999</v>
      </c>
      <c r="AB15" s="43">
        <v>63.04</v>
      </c>
      <c r="AC15" s="43">
        <f t="shared" si="10"/>
        <v>50.281999999999996</v>
      </c>
      <c r="AD15" s="43"/>
      <c r="AE15" s="43">
        <f t="shared" si="11"/>
        <v>16.02915817526258</v>
      </c>
      <c r="AF15" s="43">
        <f t="shared" si="12"/>
        <v>83.97084182473742</v>
      </c>
      <c r="AG15" s="43"/>
      <c r="AH15" s="43">
        <v>-0.34399999999999997</v>
      </c>
      <c r="AI15" s="43">
        <v>0.38</v>
      </c>
      <c r="AJ15" s="43">
        <v>0</v>
      </c>
      <c r="AK15" s="43"/>
      <c r="AL15" s="7">
        <v>19.553000000000001</v>
      </c>
      <c r="AM15" s="43">
        <f t="shared" si="13"/>
        <v>-1.7593208203344753E-2</v>
      </c>
      <c r="AN15" s="43">
        <f t="shared" si="14"/>
        <v>1.9434357899043624E-2</v>
      </c>
      <c r="AO15" s="43">
        <v>22.266999999999999</v>
      </c>
      <c r="AP15" s="43">
        <f t="shared" si="15"/>
        <v>1.7065612790227693E-2</v>
      </c>
      <c r="AQ15" s="43"/>
      <c r="AR15" s="58">
        <f t="shared" si="16"/>
        <v>2.6963473898730207E-2</v>
      </c>
      <c r="AS15" s="58">
        <f t="shared" si="17"/>
        <v>2.9785232795108953E-2</v>
      </c>
      <c r="AT15" s="43"/>
      <c r="AU15" s="82"/>
      <c r="AV15" s="83" t="s">
        <v>358</v>
      </c>
      <c r="AW15" s="80">
        <v>0</v>
      </c>
      <c r="AX15" s="80">
        <v>0</v>
      </c>
      <c r="AY15" s="80">
        <v>0</v>
      </c>
      <c r="AZ15" s="80">
        <v>2.161</v>
      </c>
      <c r="BA15" s="80">
        <v>1.829</v>
      </c>
      <c r="BB15" s="80">
        <v>3.621</v>
      </c>
      <c r="BC15" s="80">
        <v>2.6110000000000002</v>
      </c>
      <c r="BD15" s="80">
        <v>1.389</v>
      </c>
      <c r="BE15" s="80">
        <v>0.94899999999999995</v>
      </c>
      <c r="BF15" s="80">
        <v>0.27900000000000003</v>
      </c>
      <c r="BG15" s="80">
        <v>0</v>
      </c>
      <c r="BH15" s="80">
        <v>0</v>
      </c>
      <c r="BI15" s="80">
        <v>0</v>
      </c>
      <c r="BJ15" s="80">
        <v>0</v>
      </c>
      <c r="BK15" s="80">
        <v>0</v>
      </c>
      <c r="BL15" s="80">
        <v>0</v>
      </c>
      <c r="BM15" s="80">
        <v>0</v>
      </c>
      <c r="BN15" s="80">
        <v>0</v>
      </c>
      <c r="BO15" s="80">
        <v>0</v>
      </c>
      <c r="BP15" s="80">
        <v>0</v>
      </c>
      <c r="BQ15" s="80">
        <v>0</v>
      </c>
      <c r="BR15" s="80">
        <v>0</v>
      </c>
      <c r="BS15" s="80">
        <v>0</v>
      </c>
      <c r="BT15" s="80">
        <v>0</v>
      </c>
      <c r="BU15" s="80">
        <v>0</v>
      </c>
      <c r="BV15" s="43"/>
      <c r="BW15" s="82"/>
      <c r="BX15" s="83" t="s">
        <v>358</v>
      </c>
      <c r="BY15" s="80">
        <v>0</v>
      </c>
      <c r="BZ15" s="80">
        <v>0</v>
      </c>
      <c r="CA15" s="80">
        <v>0</v>
      </c>
      <c r="CB15" s="80">
        <v>2.161</v>
      </c>
      <c r="CC15" s="80">
        <v>1.829</v>
      </c>
      <c r="CD15" s="80">
        <v>3.621</v>
      </c>
      <c r="CE15" s="80">
        <v>2.6110000000000002</v>
      </c>
      <c r="CF15" s="80">
        <v>1.389</v>
      </c>
      <c r="CG15" s="80">
        <v>0.94899999999999995</v>
      </c>
      <c r="CH15" s="80">
        <v>0.27900000000000003</v>
      </c>
      <c r="CI15" s="80">
        <v>0</v>
      </c>
      <c r="CJ15" s="80">
        <v>0</v>
      </c>
      <c r="CK15" s="80">
        <v>0</v>
      </c>
      <c r="CL15" s="80">
        <v>0</v>
      </c>
      <c r="CM15" s="80">
        <v>0</v>
      </c>
      <c r="CN15" s="80">
        <v>0</v>
      </c>
      <c r="CO15" s="80">
        <v>0</v>
      </c>
      <c r="CP15" s="80">
        <v>0</v>
      </c>
      <c r="CQ15" s="80">
        <v>0</v>
      </c>
      <c r="CR15" s="80">
        <v>0</v>
      </c>
      <c r="CS15" s="80">
        <v>0</v>
      </c>
      <c r="CT15" s="80">
        <v>0</v>
      </c>
      <c r="CU15" s="80">
        <v>0</v>
      </c>
      <c r="CV15" s="80">
        <v>0</v>
      </c>
      <c r="CW15" s="80">
        <v>0</v>
      </c>
      <c r="CX15" s="80">
        <v>0</v>
      </c>
      <c r="CY15" s="81"/>
      <c r="CZ15" s="82"/>
      <c r="DA15" s="83" t="s">
        <v>358</v>
      </c>
      <c r="DB15" s="80">
        <v>0</v>
      </c>
      <c r="DC15" s="80">
        <v>0</v>
      </c>
      <c r="DD15" s="80">
        <v>0</v>
      </c>
      <c r="DE15" s="80">
        <v>2.161</v>
      </c>
      <c r="DF15" s="80">
        <v>1.829</v>
      </c>
      <c r="DG15" s="80">
        <v>3.621</v>
      </c>
      <c r="DH15" s="80">
        <v>2.6110000000000002</v>
      </c>
      <c r="DI15" s="80">
        <v>1.389</v>
      </c>
      <c r="DJ15" s="80">
        <v>0.94899999999999995</v>
      </c>
      <c r="DK15" s="80">
        <v>0.27900000000000003</v>
      </c>
      <c r="DL15" s="80">
        <v>0</v>
      </c>
      <c r="DM15" s="80">
        <v>0</v>
      </c>
      <c r="DN15" s="80">
        <v>0</v>
      </c>
      <c r="DO15" s="80">
        <v>0</v>
      </c>
      <c r="DP15" s="80">
        <v>0</v>
      </c>
      <c r="DQ15" s="80">
        <v>0</v>
      </c>
      <c r="DR15" s="80">
        <v>0</v>
      </c>
      <c r="DS15" s="80">
        <v>0</v>
      </c>
      <c r="DT15" s="80">
        <v>0</v>
      </c>
      <c r="DU15" s="80">
        <v>0</v>
      </c>
      <c r="DV15" s="80">
        <v>0</v>
      </c>
      <c r="DW15" s="80">
        <v>0</v>
      </c>
      <c r="DX15" s="80">
        <v>0</v>
      </c>
      <c r="DY15" s="80">
        <v>0</v>
      </c>
      <c r="DZ15" s="80">
        <v>0</v>
      </c>
      <c r="EA15" s="81"/>
      <c r="EB15" s="81"/>
      <c r="EC15" s="81"/>
      <c r="ED15" s="81"/>
    </row>
    <row r="16" spans="1:134">
      <c r="A16" s="7" t="s">
        <v>195</v>
      </c>
      <c r="B16" s="32">
        <v>41455</v>
      </c>
      <c r="C16" s="43">
        <v>3.6440000000000001</v>
      </c>
      <c r="D16" s="43">
        <v>12.601000000000001</v>
      </c>
      <c r="E16" s="43">
        <f t="shared" si="0"/>
        <v>16.245000000000001</v>
      </c>
      <c r="F16" s="43">
        <v>0</v>
      </c>
      <c r="G16" s="7">
        <v>78.944000000000003</v>
      </c>
      <c r="H16" s="43"/>
      <c r="I16" s="43">
        <f t="shared" si="1"/>
        <v>17.066047547510742</v>
      </c>
      <c r="J16" s="43">
        <f t="shared" si="2"/>
        <v>82.933952452489251</v>
      </c>
      <c r="K16" s="43">
        <f t="shared" si="3"/>
        <v>0</v>
      </c>
      <c r="L16" s="43"/>
      <c r="M16" s="7">
        <v>37.417000000000002</v>
      </c>
      <c r="N16" s="7">
        <v>26.07</v>
      </c>
      <c r="O16" s="7">
        <f t="shared" si="4"/>
        <v>63.487000000000002</v>
      </c>
      <c r="P16" s="78">
        <f t="shared" si="5"/>
        <v>0.20577877989460885</v>
      </c>
      <c r="Q16" s="78">
        <f t="shared" si="6"/>
        <v>0.80420297932711793</v>
      </c>
      <c r="R16" s="7">
        <v>78.566000000000003</v>
      </c>
      <c r="S16" s="43">
        <v>20.248999999999999</v>
      </c>
      <c r="T16" s="43">
        <v>31.265000000000001</v>
      </c>
      <c r="U16" s="43">
        <f t="shared" si="7"/>
        <v>27.052000000000007</v>
      </c>
      <c r="V16" s="43">
        <v>0</v>
      </c>
      <c r="W16" s="43">
        <f t="shared" si="8"/>
        <v>27.052000000000007</v>
      </c>
      <c r="X16" s="43">
        <f t="shared" si="9"/>
        <v>0.60051012864113551</v>
      </c>
      <c r="Y16" s="43"/>
      <c r="Z16" s="43">
        <v>3.6440000000000001</v>
      </c>
      <c r="AA16" s="43">
        <v>12.601000000000001</v>
      </c>
      <c r="AB16" s="43">
        <v>77.022000000000006</v>
      </c>
      <c r="AC16" s="43">
        <f t="shared" si="10"/>
        <v>60.777000000000001</v>
      </c>
      <c r="AD16" s="43"/>
      <c r="AE16" s="43">
        <f t="shared" si="11"/>
        <v>22.431517389966142</v>
      </c>
      <c r="AF16" s="43">
        <f t="shared" si="12"/>
        <v>77.568482610033868</v>
      </c>
      <c r="AG16" s="43"/>
      <c r="AH16" s="43">
        <v>-0.371</v>
      </c>
      <c r="AI16" s="43">
        <v>0.42899999999999999</v>
      </c>
      <c r="AJ16" s="43">
        <v>0</v>
      </c>
      <c r="AK16" s="43"/>
      <c r="AL16" s="7">
        <v>23.363</v>
      </c>
      <c r="AM16" s="43">
        <f t="shared" si="13"/>
        <v>-1.5879809955913197E-2</v>
      </c>
      <c r="AN16" s="43">
        <f t="shared" si="14"/>
        <v>1.8362367846595045E-2</v>
      </c>
      <c r="AO16" s="43">
        <v>27.052</v>
      </c>
      <c r="AP16" s="43">
        <f t="shared" si="15"/>
        <v>1.5858346887475974E-2</v>
      </c>
      <c r="AQ16" s="43"/>
      <c r="AR16" s="58">
        <f t="shared" si="16"/>
        <v>2.283779624499846E-2</v>
      </c>
      <c r="AS16" s="58">
        <f t="shared" si="17"/>
        <v>2.6408125577100643E-2</v>
      </c>
      <c r="AT16" s="43"/>
      <c r="AU16" s="82"/>
      <c r="AV16" s="83" t="s">
        <v>360</v>
      </c>
      <c r="AW16" s="80">
        <v>2.2130000000000001</v>
      </c>
      <c r="AX16" s="80">
        <v>1.038</v>
      </c>
      <c r="AY16" s="80">
        <v>0.94199999999999995</v>
      </c>
      <c r="AZ16" s="80">
        <v>1.171</v>
      </c>
      <c r="BA16" s="80">
        <v>1.774</v>
      </c>
      <c r="BB16" s="80">
        <v>1.2989999999999999</v>
      </c>
      <c r="BC16" s="80">
        <v>1.2949999999999999</v>
      </c>
      <c r="BD16" s="80">
        <v>1.5089999999999999</v>
      </c>
      <c r="BE16" s="80">
        <v>1.6910000000000001</v>
      </c>
      <c r="BF16" s="80">
        <v>1.599</v>
      </c>
      <c r="BG16" s="80">
        <v>1.5009999999999999</v>
      </c>
      <c r="BH16" s="80">
        <v>1.4339999999999999</v>
      </c>
      <c r="BI16" s="80">
        <v>1.52</v>
      </c>
      <c r="BJ16" s="80">
        <v>2.3919999999999999</v>
      </c>
      <c r="BK16" s="80">
        <v>3.4220000000000002</v>
      </c>
      <c r="BL16" s="80">
        <v>2.9529999999999998</v>
      </c>
      <c r="BM16" s="80">
        <v>3.4159999999999999</v>
      </c>
      <c r="BN16" s="80">
        <v>6.0759999999999996</v>
      </c>
      <c r="BO16" s="80">
        <v>7.4420000000000002</v>
      </c>
      <c r="BP16" s="80">
        <v>14.723000000000001</v>
      </c>
      <c r="BQ16" s="80">
        <v>13.138</v>
      </c>
      <c r="BR16" s="80">
        <v>15.074999999999999</v>
      </c>
      <c r="BS16" s="80">
        <v>0</v>
      </c>
      <c r="BT16" s="80">
        <v>0</v>
      </c>
      <c r="BU16" s="80">
        <v>0</v>
      </c>
      <c r="BV16" s="43"/>
      <c r="BW16" s="82"/>
      <c r="BX16" s="83" t="s">
        <v>360</v>
      </c>
      <c r="BY16" s="80">
        <v>2.2130000000000001</v>
      </c>
      <c r="BZ16" s="80">
        <v>1.038</v>
      </c>
      <c r="CA16" s="80">
        <v>0.94199999999999995</v>
      </c>
      <c r="CB16" s="80">
        <v>1.171</v>
      </c>
      <c r="CC16" s="80">
        <v>1.774</v>
      </c>
      <c r="CD16" s="80">
        <v>1.2989999999999999</v>
      </c>
      <c r="CE16" s="80">
        <v>1.2949999999999999</v>
      </c>
      <c r="CF16" s="80">
        <v>1.5089999999999999</v>
      </c>
      <c r="CG16" s="80">
        <v>1.6910000000000001</v>
      </c>
      <c r="CH16" s="80">
        <v>1.599</v>
      </c>
      <c r="CI16" s="80">
        <v>1.5009999999999999</v>
      </c>
      <c r="CJ16" s="80">
        <v>1.4339999999999999</v>
      </c>
      <c r="CK16" s="80">
        <v>1.52</v>
      </c>
      <c r="CL16" s="80">
        <v>2.3919999999999999</v>
      </c>
      <c r="CM16" s="80">
        <v>3.4220000000000002</v>
      </c>
      <c r="CN16" s="80">
        <v>2.9529999999999998</v>
      </c>
      <c r="CO16" s="80">
        <v>3.4159999999999999</v>
      </c>
      <c r="CP16" s="80">
        <v>6.0759999999999996</v>
      </c>
      <c r="CQ16" s="80">
        <v>7.4420000000000002</v>
      </c>
      <c r="CR16" s="80">
        <v>14.723000000000001</v>
      </c>
      <c r="CS16" s="80">
        <v>13.138</v>
      </c>
      <c r="CT16" s="80">
        <v>15.074999999999999</v>
      </c>
      <c r="CU16" s="80">
        <v>0</v>
      </c>
      <c r="CV16" s="80">
        <v>0</v>
      </c>
      <c r="CW16" s="80">
        <v>0</v>
      </c>
      <c r="CX16" s="80">
        <v>0</v>
      </c>
      <c r="CY16" s="81"/>
      <c r="CZ16" s="82"/>
      <c r="DA16" s="83" t="s">
        <v>360</v>
      </c>
      <c r="DB16" s="80">
        <v>2.2130000000000001</v>
      </c>
      <c r="DC16" s="80">
        <v>1.038</v>
      </c>
      <c r="DD16" s="80">
        <v>0.94199999999999995</v>
      </c>
      <c r="DE16" s="80">
        <v>1.171</v>
      </c>
      <c r="DF16" s="80">
        <v>1.774</v>
      </c>
      <c r="DG16" s="80">
        <v>1.2989999999999999</v>
      </c>
      <c r="DH16" s="80">
        <v>1.2949999999999999</v>
      </c>
      <c r="DI16" s="80">
        <v>1.5089999999999999</v>
      </c>
      <c r="DJ16" s="80">
        <v>1.6910000000000001</v>
      </c>
      <c r="DK16" s="80">
        <v>1.599</v>
      </c>
      <c r="DL16" s="80">
        <v>1.5009999999999999</v>
      </c>
      <c r="DM16" s="80">
        <v>1.4339999999999999</v>
      </c>
      <c r="DN16" s="80">
        <v>1.52</v>
      </c>
      <c r="DO16" s="80">
        <v>2.3919999999999999</v>
      </c>
      <c r="DP16" s="80">
        <v>3.4220000000000002</v>
      </c>
      <c r="DQ16" s="80">
        <v>2.9529999999999998</v>
      </c>
      <c r="DR16" s="80">
        <v>3.4159999999999999</v>
      </c>
      <c r="DS16" s="80">
        <v>6.0759999999999996</v>
      </c>
      <c r="DT16" s="80">
        <v>7.4420000000000002</v>
      </c>
      <c r="DU16" s="80">
        <v>14.723000000000001</v>
      </c>
      <c r="DV16" s="80">
        <v>13.138</v>
      </c>
      <c r="DW16" s="80">
        <v>15.074999999999999</v>
      </c>
      <c r="DX16" s="80">
        <v>0</v>
      </c>
      <c r="DY16" s="80">
        <v>0</v>
      </c>
      <c r="DZ16" s="80">
        <v>0</v>
      </c>
      <c r="EA16" s="81"/>
      <c r="EB16" s="81"/>
      <c r="EC16" s="81"/>
      <c r="ED16" s="81"/>
    </row>
    <row r="17" spans="1:134">
      <c r="A17" s="7" t="s">
        <v>195</v>
      </c>
      <c r="B17" s="32">
        <v>41820</v>
      </c>
      <c r="C17" s="43">
        <v>2.5579999999999998</v>
      </c>
      <c r="D17" s="43">
        <v>20.645</v>
      </c>
      <c r="E17" s="43">
        <f t="shared" si="0"/>
        <v>23.202999999999999</v>
      </c>
      <c r="F17" s="43">
        <v>0</v>
      </c>
      <c r="G17" s="7">
        <v>89.784000000000006</v>
      </c>
      <c r="H17" s="43"/>
      <c r="I17" s="43">
        <f t="shared" si="1"/>
        <v>20.535990866205843</v>
      </c>
      <c r="J17" s="43">
        <f t="shared" si="2"/>
        <v>79.46400913379415</v>
      </c>
      <c r="K17" s="43">
        <f t="shared" si="3"/>
        <v>0</v>
      </c>
      <c r="L17" s="43"/>
      <c r="M17" s="7">
        <v>45.625</v>
      </c>
      <c r="N17" s="7">
        <v>36.975000000000001</v>
      </c>
      <c r="O17" s="7">
        <f t="shared" si="4"/>
        <v>82.6</v>
      </c>
      <c r="P17" s="78">
        <f t="shared" si="5"/>
        <v>0.25843134634233267</v>
      </c>
      <c r="Q17" s="78">
        <f t="shared" si="6"/>
        <v>0.91998574356232721</v>
      </c>
      <c r="R17" s="7">
        <v>87.491</v>
      </c>
      <c r="S17" s="43">
        <v>27.077999999999999</v>
      </c>
      <c r="T17" s="43">
        <v>32.593000000000004</v>
      </c>
      <c r="U17" s="43">
        <f t="shared" si="7"/>
        <v>27.819999999999993</v>
      </c>
      <c r="V17" s="43">
        <v>0</v>
      </c>
      <c r="W17" s="43">
        <f t="shared" si="8"/>
        <v>27.819999999999993</v>
      </c>
      <c r="X17" s="43">
        <f t="shared" si="9"/>
        <v>0.83404025880661414</v>
      </c>
      <c r="Y17" s="43"/>
      <c r="Z17" s="43">
        <v>2.5579999999999998</v>
      </c>
      <c r="AA17" s="43">
        <v>20.645</v>
      </c>
      <c r="AB17" s="43">
        <v>85.709000000000003</v>
      </c>
      <c r="AC17" s="43">
        <f t="shared" si="10"/>
        <v>62.506</v>
      </c>
      <c r="AD17" s="43"/>
      <c r="AE17" s="43">
        <f t="shared" si="11"/>
        <v>11.024436495280781</v>
      </c>
      <c r="AF17" s="43">
        <f t="shared" si="12"/>
        <v>88.975563504719219</v>
      </c>
      <c r="AG17" s="43"/>
      <c r="AH17" s="43">
        <v>-0.50900000000000001</v>
      </c>
      <c r="AI17" s="43">
        <v>0.59699999999999998</v>
      </c>
      <c r="AJ17" s="43">
        <v>0</v>
      </c>
      <c r="AK17" s="43"/>
      <c r="AL17" s="7">
        <v>21.318000000000001</v>
      </c>
      <c r="AM17" s="43">
        <f t="shared" si="13"/>
        <v>-2.3876536260437189E-2</v>
      </c>
      <c r="AN17" s="43">
        <f t="shared" si="14"/>
        <v>2.8004503236701377E-2</v>
      </c>
      <c r="AO17" s="43">
        <v>27.82</v>
      </c>
      <c r="AP17" s="43">
        <f t="shared" si="15"/>
        <v>2.1459381739755569E-2</v>
      </c>
      <c r="AQ17" s="43"/>
      <c r="AR17" s="58">
        <f t="shared" si="16"/>
        <v>2.1936818514847217E-2</v>
      </c>
      <c r="AS17" s="58">
        <f t="shared" si="17"/>
        <v>2.5729431539025127E-2</v>
      </c>
      <c r="AT17" s="43"/>
      <c r="AU17" s="82"/>
      <c r="AV17" s="83" t="s">
        <v>361</v>
      </c>
      <c r="AW17" s="80">
        <v>0</v>
      </c>
      <c r="AX17" s="80">
        <v>0</v>
      </c>
      <c r="AY17" s="80">
        <v>0</v>
      </c>
      <c r="AZ17" s="80">
        <v>0</v>
      </c>
      <c r="BA17" s="80">
        <v>0</v>
      </c>
      <c r="BB17" s="80">
        <v>0</v>
      </c>
      <c r="BC17" s="80">
        <v>0</v>
      </c>
      <c r="BD17" s="80">
        <v>0</v>
      </c>
      <c r="BE17" s="80">
        <v>0</v>
      </c>
      <c r="BF17" s="80">
        <v>0</v>
      </c>
      <c r="BG17" s="80">
        <v>0</v>
      </c>
      <c r="BH17" s="80">
        <v>0</v>
      </c>
      <c r="BI17" s="80">
        <v>0</v>
      </c>
      <c r="BJ17" s="80">
        <v>0</v>
      </c>
      <c r="BK17" s="80">
        <v>0</v>
      </c>
      <c r="BL17" s="80">
        <v>0</v>
      </c>
      <c r="BM17" s="80">
        <v>0</v>
      </c>
      <c r="BN17" s="80">
        <v>6.5549999999999997</v>
      </c>
      <c r="BO17" s="80">
        <v>6.6859999999999999</v>
      </c>
      <c r="BP17" s="80">
        <v>7.3789999999999996</v>
      </c>
      <c r="BQ17" s="80">
        <v>8.7530000000000001</v>
      </c>
      <c r="BR17" s="80">
        <v>11.087999999999999</v>
      </c>
      <c r="BS17" s="80">
        <v>13.148</v>
      </c>
      <c r="BT17" s="80">
        <v>14.346</v>
      </c>
      <c r="BU17" s="80">
        <v>18.960999999999999</v>
      </c>
      <c r="BV17" s="43"/>
      <c r="BW17" s="82"/>
      <c r="BX17" s="83" t="s">
        <v>361</v>
      </c>
      <c r="BY17" s="80">
        <v>0</v>
      </c>
      <c r="BZ17" s="80">
        <v>0</v>
      </c>
      <c r="CA17" s="80">
        <v>0</v>
      </c>
      <c r="CB17" s="80">
        <v>0</v>
      </c>
      <c r="CC17" s="80">
        <v>0</v>
      </c>
      <c r="CD17" s="80">
        <v>0</v>
      </c>
      <c r="CE17" s="80">
        <v>0</v>
      </c>
      <c r="CF17" s="80">
        <v>0</v>
      </c>
      <c r="CG17" s="80">
        <v>0</v>
      </c>
      <c r="CH17" s="80">
        <v>0</v>
      </c>
      <c r="CI17" s="80">
        <v>0</v>
      </c>
      <c r="CJ17" s="80">
        <v>0</v>
      </c>
      <c r="CK17" s="80">
        <v>0</v>
      </c>
      <c r="CL17" s="80">
        <v>0</v>
      </c>
      <c r="CM17" s="80">
        <v>0</v>
      </c>
      <c r="CN17" s="80">
        <v>0</v>
      </c>
      <c r="CO17" s="80">
        <v>0</v>
      </c>
      <c r="CP17" s="80">
        <v>6.5549999999999997</v>
      </c>
      <c r="CQ17" s="80">
        <v>6.6859999999999999</v>
      </c>
      <c r="CR17" s="80">
        <v>7.3789999999999996</v>
      </c>
      <c r="CS17" s="80">
        <v>8.7530000000000001</v>
      </c>
      <c r="CT17" s="80">
        <v>11.087999999999999</v>
      </c>
      <c r="CU17" s="80">
        <v>13.148</v>
      </c>
      <c r="CV17" s="80">
        <v>14.346</v>
      </c>
      <c r="CW17" s="80">
        <v>18.960999999999999</v>
      </c>
      <c r="CX17" s="80">
        <v>24.475000000000001</v>
      </c>
      <c r="CY17" s="81"/>
      <c r="CZ17" s="82"/>
      <c r="DA17" s="83" t="s">
        <v>361</v>
      </c>
      <c r="DB17" s="80">
        <v>0</v>
      </c>
      <c r="DC17" s="80">
        <v>0</v>
      </c>
      <c r="DD17" s="80">
        <v>0</v>
      </c>
      <c r="DE17" s="80">
        <v>0</v>
      </c>
      <c r="DF17" s="80">
        <v>0</v>
      </c>
      <c r="DG17" s="80">
        <v>0</v>
      </c>
      <c r="DH17" s="80">
        <v>0</v>
      </c>
      <c r="DI17" s="80">
        <v>0</v>
      </c>
      <c r="DJ17" s="80">
        <v>0</v>
      </c>
      <c r="DK17" s="80">
        <v>0</v>
      </c>
      <c r="DL17" s="80">
        <v>0</v>
      </c>
      <c r="DM17" s="80">
        <v>0</v>
      </c>
      <c r="DN17" s="80">
        <v>0</v>
      </c>
      <c r="DO17" s="80">
        <v>0</v>
      </c>
      <c r="DP17" s="80">
        <v>0</v>
      </c>
      <c r="DQ17" s="80">
        <v>0</v>
      </c>
      <c r="DR17" s="80">
        <v>0</v>
      </c>
      <c r="DS17" s="80">
        <v>6.5549999999999997</v>
      </c>
      <c r="DT17" s="80">
        <v>6.6859999999999999</v>
      </c>
      <c r="DU17" s="80">
        <v>7.3789999999999996</v>
      </c>
      <c r="DV17" s="80">
        <v>8.7530000000000001</v>
      </c>
      <c r="DW17" s="80">
        <v>11.087999999999999</v>
      </c>
      <c r="DX17" s="80">
        <v>13.148</v>
      </c>
      <c r="DY17" s="80">
        <v>14.346</v>
      </c>
      <c r="DZ17" s="80">
        <v>18.960999999999999</v>
      </c>
      <c r="EA17" s="81"/>
      <c r="EB17" s="81"/>
      <c r="EC17" s="81"/>
      <c r="ED17" s="81"/>
    </row>
    <row r="18" spans="1:134">
      <c r="A18" s="7" t="s">
        <v>195</v>
      </c>
      <c r="B18" s="32">
        <v>42185</v>
      </c>
      <c r="C18" s="43">
        <v>7.5759999999999996</v>
      </c>
      <c r="D18" s="43">
        <v>27.808</v>
      </c>
      <c r="E18" s="43">
        <f t="shared" si="0"/>
        <v>35.384</v>
      </c>
      <c r="F18" s="43">
        <v>0</v>
      </c>
      <c r="G18" s="7">
        <v>80.082999999999998</v>
      </c>
      <c r="H18" s="43"/>
      <c r="I18" s="43">
        <f t="shared" si="1"/>
        <v>30.644253336451111</v>
      </c>
      <c r="J18" s="43">
        <f t="shared" si="2"/>
        <v>69.355746663548885</v>
      </c>
      <c r="K18" s="43">
        <f t="shared" si="3"/>
        <v>0</v>
      </c>
      <c r="L18" s="43"/>
      <c r="M18" s="7">
        <v>49.857999999999997</v>
      </c>
      <c r="N18" s="7">
        <v>46.281999999999996</v>
      </c>
      <c r="O18" s="7">
        <f t="shared" si="4"/>
        <v>96.139999999999986</v>
      </c>
      <c r="P18" s="78">
        <f t="shared" si="5"/>
        <v>0.44184158935104828</v>
      </c>
      <c r="Q18" s="78">
        <f t="shared" si="6"/>
        <v>1.2005044766055217</v>
      </c>
      <c r="R18" s="7">
        <v>96.147999999999996</v>
      </c>
      <c r="S18" s="43">
        <v>33.037999999999997</v>
      </c>
      <c r="T18" s="43">
        <v>44.603000000000002</v>
      </c>
      <c r="U18" s="43">
        <f t="shared" si="7"/>
        <v>18.506999999999998</v>
      </c>
      <c r="V18" s="43">
        <v>0</v>
      </c>
      <c r="W18" s="43">
        <f t="shared" si="8"/>
        <v>18.506999999999998</v>
      </c>
      <c r="X18" s="43">
        <f t="shared" si="9"/>
        <v>1.9119252174852761</v>
      </c>
      <c r="Y18" s="43"/>
      <c r="Z18" s="43">
        <v>7.5759999999999996</v>
      </c>
      <c r="AA18" s="43">
        <v>27.808</v>
      </c>
      <c r="AB18" s="43">
        <v>96.525999999999996</v>
      </c>
      <c r="AC18" s="43">
        <f t="shared" si="10"/>
        <v>61.141999999999996</v>
      </c>
      <c r="AD18" s="43"/>
      <c r="AE18" s="43">
        <f t="shared" si="11"/>
        <v>21.410807144472077</v>
      </c>
      <c r="AF18" s="43">
        <f t="shared" si="12"/>
        <v>78.589192855527926</v>
      </c>
      <c r="AG18" s="43"/>
      <c r="AH18" s="43">
        <v>-0.62</v>
      </c>
      <c r="AI18" s="43">
        <v>2.222</v>
      </c>
      <c r="AJ18" s="43">
        <v>0</v>
      </c>
      <c r="AK18" s="43"/>
      <c r="AL18" s="7">
        <v>20.620999999999999</v>
      </c>
      <c r="AM18" s="43">
        <f t="shared" si="13"/>
        <v>-3.0066437127200429E-2</v>
      </c>
      <c r="AN18" s="43">
        <f t="shared" si="14"/>
        <v>0.10775423112361186</v>
      </c>
      <c r="AO18" s="43">
        <v>18.507000000000001</v>
      </c>
      <c r="AP18" s="43">
        <f t="shared" si="15"/>
        <v>0.12006267898632948</v>
      </c>
      <c r="AQ18" s="43"/>
      <c r="AR18" s="58">
        <f t="shared" si="16"/>
        <v>1.7522043861632378E-2</v>
      </c>
      <c r="AS18" s="58">
        <f t="shared" si="17"/>
        <v>6.2796744291205062E-2</v>
      </c>
      <c r="AT18" s="43"/>
      <c r="AU18" s="82"/>
      <c r="AV18" s="83" t="s">
        <v>362</v>
      </c>
      <c r="AW18" s="80">
        <v>0</v>
      </c>
      <c r="AX18" s="80">
        <v>0</v>
      </c>
      <c r="AY18" s="80">
        <v>0</v>
      </c>
      <c r="AZ18" s="80">
        <v>0</v>
      </c>
      <c r="BA18" s="80">
        <v>0</v>
      </c>
      <c r="BB18" s="80">
        <v>0</v>
      </c>
      <c r="BC18" s="80">
        <v>0</v>
      </c>
      <c r="BD18" s="80">
        <v>0</v>
      </c>
      <c r="BE18" s="80">
        <v>0</v>
      </c>
      <c r="BF18" s="80">
        <v>0</v>
      </c>
      <c r="BG18" s="80">
        <v>0</v>
      </c>
      <c r="BH18" s="80">
        <v>0</v>
      </c>
      <c r="BI18" s="80">
        <v>0</v>
      </c>
      <c r="BJ18" s="80">
        <v>0</v>
      </c>
      <c r="BK18" s="80">
        <v>0</v>
      </c>
      <c r="BL18" s="80">
        <v>0</v>
      </c>
      <c r="BM18" s="80">
        <v>0</v>
      </c>
      <c r="BN18" s="80">
        <v>0</v>
      </c>
      <c r="BO18" s="80">
        <v>0</v>
      </c>
      <c r="BP18" s="80">
        <v>0</v>
      </c>
      <c r="BQ18" s="80">
        <v>0</v>
      </c>
      <c r="BR18" s="80">
        <v>0</v>
      </c>
      <c r="BS18" s="80">
        <v>21.896999999999998</v>
      </c>
      <c r="BT18" s="80">
        <v>30.600999999999999</v>
      </c>
      <c r="BU18" s="80">
        <v>36.46</v>
      </c>
      <c r="BV18" s="43"/>
      <c r="BW18" s="82"/>
      <c r="BX18" s="83" t="s">
        <v>362</v>
      </c>
      <c r="BY18" s="80">
        <v>0</v>
      </c>
      <c r="BZ18" s="80">
        <v>0</v>
      </c>
      <c r="CA18" s="80">
        <v>0</v>
      </c>
      <c r="CB18" s="80">
        <v>0</v>
      </c>
      <c r="CC18" s="80">
        <v>0</v>
      </c>
      <c r="CD18" s="80">
        <v>0</v>
      </c>
      <c r="CE18" s="80">
        <v>0</v>
      </c>
      <c r="CF18" s="80">
        <v>0</v>
      </c>
      <c r="CG18" s="80">
        <v>0</v>
      </c>
      <c r="CH18" s="80">
        <v>0</v>
      </c>
      <c r="CI18" s="80">
        <v>0</v>
      </c>
      <c r="CJ18" s="80">
        <v>0</v>
      </c>
      <c r="CK18" s="80">
        <v>0</v>
      </c>
      <c r="CL18" s="80">
        <v>0</v>
      </c>
      <c r="CM18" s="80">
        <v>0</v>
      </c>
      <c r="CN18" s="80">
        <v>0</v>
      </c>
      <c r="CO18" s="80">
        <v>0</v>
      </c>
      <c r="CP18" s="80">
        <v>0</v>
      </c>
      <c r="CQ18" s="80">
        <v>0</v>
      </c>
      <c r="CR18" s="80">
        <v>0</v>
      </c>
      <c r="CS18" s="80">
        <v>0</v>
      </c>
      <c r="CT18" s="80">
        <v>0</v>
      </c>
      <c r="CU18" s="80">
        <v>21.896999999999998</v>
      </c>
      <c r="CV18" s="80">
        <v>30.600999999999999</v>
      </c>
      <c r="CW18" s="80">
        <v>36.46</v>
      </c>
      <c r="CX18" s="80">
        <v>38.234000000000002</v>
      </c>
      <c r="CY18" s="81"/>
      <c r="CZ18" s="82"/>
      <c r="DA18" s="83" t="s">
        <v>362</v>
      </c>
      <c r="DB18" s="80">
        <v>0</v>
      </c>
      <c r="DC18" s="80">
        <v>0</v>
      </c>
      <c r="DD18" s="80">
        <v>0</v>
      </c>
      <c r="DE18" s="80">
        <v>0</v>
      </c>
      <c r="DF18" s="80">
        <v>0</v>
      </c>
      <c r="DG18" s="80">
        <v>0</v>
      </c>
      <c r="DH18" s="80">
        <v>0</v>
      </c>
      <c r="DI18" s="80">
        <v>0</v>
      </c>
      <c r="DJ18" s="80">
        <v>0</v>
      </c>
      <c r="DK18" s="80">
        <v>0</v>
      </c>
      <c r="DL18" s="80">
        <v>0</v>
      </c>
      <c r="DM18" s="80">
        <v>0</v>
      </c>
      <c r="DN18" s="80">
        <v>0</v>
      </c>
      <c r="DO18" s="80">
        <v>0</v>
      </c>
      <c r="DP18" s="80">
        <v>0</v>
      </c>
      <c r="DQ18" s="80">
        <v>0</v>
      </c>
      <c r="DR18" s="80">
        <v>0</v>
      </c>
      <c r="DS18" s="80">
        <v>0</v>
      </c>
      <c r="DT18" s="80">
        <v>0</v>
      </c>
      <c r="DU18" s="80">
        <v>0</v>
      </c>
      <c r="DV18" s="80">
        <v>0</v>
      </c>
      <c r="DW18" s="80">
        <v>0</v>
      </c>
      <c r="DX18" s="80">
        <v>21.896999999999998</v>
      </c>
      <c r="DY18" s="80">
        <v>30.600999999999999</v>
      </c>
      <c r="DZ18" s="80">
        <v>36.46</v>
      </c>
      <c r="EA18" s="81"/>
      <c r="EB18" s="81"/>
      <c r="EC18" s="81"/>
      <c r="ED18" s="81"/>
    </row>
    <row r="19" spans="1:134">
      <c r="A19" s="7" t="s">
        <v>195</v>
      </c>
      <c r="B19" s="32">
        <v>42551</v>
      </c>
      <c r="C19" s="43">
        <v>13.198</v>
      </c>
      <c r="D19" s="43">
        <v>40.557000000000002</v>
      </c>
      <c r="E19" s="43">
        <f t="shared" si="0"/>
        <v>53.755000000000003</v>
      </c>
      <c r="F19" s="43">
        <v>0</v>
      </c>
      <c r="G19" s="7">
        <v>71.997</v>
      </c>
      <c r="H19" s="43"/>
      <c r="I19" s="43">
        <f t="shared" si="1"/>
        <v>42.746835040396967</v>
      </c>
      <c r="J19" s="43">
        <f t="shared" si="2"/>
        <v>57.253164959603019</v>
      </c>
      <c r="K19" s="43">
        <f t="shared" si="3"/>
        <v>0</v>
      </c>
      <c r="L19" s="43"/>
      <c r="M19" s="7">
        <v>59.356999999999999</v>
      </c>
      <c r="N19" s="7">
        <v>62.113999999999997</v>
      </c>
      <c r="O19" s="7">
        <f t="shared" si="4"/>
        <v>121.471</v>
      </c>
      <c r="P19" s="78">
        <f t="shared" si="5"/>
        <v>0.74662833173604459</v>
      </c>
      <c r="Q19" s="78">
        <f t="shared" si="6"/>
        <v>1.6871675208689252</v>
      </c>
      <c r="R19" s="7">
        <v>86.132000000000005</v>
      </c>
      <c r="S19" s="43">
        <v>32.78</v>
      </c>
      <c r="T19" s="43">
        <v>33.600999999999999</v>
      </c>
      <c r="U19" s="43">
        <f t="shared" si="7"/>
        <v>19.751000000000005</v>
      </c>
      <c r="V19" s="43">
        <v>0</v>
      </c>
      <c r="W19" s="43">
        <f t="shared" si="8"/>
        <v>19.751000000000005</v>
      </c>
      <c r="X19" s="43">
        <f t="shared" si="9"/>
        <v>2.7216343476279676</v>
      </c>
      <c r="Y19" s="43"/>
      <c r="Z19" s="43">
        <v>13.198</v>
      </c>
      <c r="AA19" s="43">
        <v>40.557000000000002</v>
      </c>
      <c r="AB19" s="43">
        <v>113.24</v>
      </c>
      <c r="AC19" s="43">
        <f t="shared" si="10"/>
        <v>59.484999999999992</v>
      </c>
      <c r="AD19" s="43"/>
      <c r="AE19" s="43">
        <f t="shared" si="11"/>
        <v>24.552134685145568</v>
      </c>
      <c r="AF19" s="43">
        <f t="shared" si="12"/>
        <v>75.44786531485444</v>
      </c>
      <c r="AG19" s="43"/>
      <c r="AH19" s="43">
        <v>-1.1000000000000001</v>
      </c>
      <c r="AI19" s="43">
        <v>1.2430000000000001</v>
      </c>
      <c r="AJ19" s="43">
        <v>0</v>
      </c>
      <c r="AK19" s="43"/>
      <c r="AL19" s="7">
        <v>24.689</v>
      </c>
      <c r="AM19" s="43">
        <f t="shared" si="13"/>
        <v>-4.4554254931345946E-2</v>
      </c>
      <c r="AN19" s="43">
        <f t="shared" si="14"/>
        <v>5.0346308072420923E-2</v>
      </c>
      <c r="AO19" s="43">
        <v>19.751000000000001</v>
      </c>
      <c r="AP19" s="43">
        <f t="shared" si="15"/>
        <v>6.2933522353298563E-2</v>
      </c>
      <c r="AQ19" s="43"/>
      <c r="AR19" s="58">
        <f t="shared" si="16"/>
        <v>2.0463212724397731E-2</v>
      </c>
      <c r="AS19" s="58">
        <f t="shared" si="17"/>
        <v>2.3123430378569437E-2</v>
      </c>
      <c r="AT19" s="43"/>
      <c r="AU19" s="85" t="s">
        <v>364</v>
      </c>
      <c r="AV19" s="75"/>
      <c r="AW19" s="80">
        <v>52.15</v>
      </c>
      <c r="AX19" s="80">
        <v>58.83</v>
      </c>
      <c r="AY19" s="80">
        <v>67.646000000000001</v>
      </c>
      <c r="AZ19" s="80">
        <v>81.731999999999999</v>
      </c>
      <c r="BA19" s="80">
        <v>92.388999999999996</v>
      </c>
      <c r="BB19" s="80">
        <v>70.814999999999998</v>
      </c>
      <c r="BC19" s="80">
        <v>69.596999999999994</v>
      </c>
      <c r="BD19" s="80">
        <v>63.170999999999999</v>
      </c>
      <c r="BE19" s="80">
        <v>72.793000000000006</v>
      </c>
      <c r="BF19" s="80">
        <v>77.888000000000005</v>
      </c>
      <c r="BG19" s="80">
        <v>86.113</v>
      </c>
      <c r="BH19" s="80">
        <v>108.70399999999999</v>
      </c>
      <c r="BI19" s="80">
        <v>121.271</v>
      </c>
      <c r="BJ19" s="80">
        <v>142.43100000000001</v>
      </c>
      <c r="BK19" s="80">
        <v>172.38399999999999</v>
      </c>
      <c r="BL19" s="80">
        <v>176.22300000000001</v>
      </c>
      <c r="BM19" s="80">
        <v>193.46799999999999</v>
      </c>
      <c r="BN19" s="80">
        <v>250.31200000000001</v>
      </c>
      <c r="BO19" s="80">
        <v>258.84800000000001</v>
      </c>
      <c r="BP19" s="80">
        <v>286.55599999999998</v>
      </c>
      <c r="BQ19" s="80">
        <v>301.31099999999998</v>
      </c>
      <c r="BR19" s="80">
        <v>333.779</v>
      </c>
      <c r="BS19" s="80">
        <v>364.84</v>
      </c>
      <c r="BT19" s="80">
        <v>411.976</v>
      </c>
      <c r="BU19" s="80">
        <v>512.16300000000001</v>
      </c>
      <c r="BV19" s="43"/>
      <c r="BW19" s="85" t="s">
        <v>364</v>
      </c>
      <c r="BX19" s="75"/>
      <c r="BY19" s="80">
        <v>52.15</v>
      </c>
      <c r="BZ19" s="80">
        <v>58.83</v>
      </c>
      <c r="CA19" s="80">
        <v>67.646000000000001</v>
      </c>
      <c r="CB19" s="80">
        <v>81.731999999999999</v>
      </c>
      <c r="CC19" s="80">
        <v>92.388999999999996</v>
      </c>
      <c r="CD19" s="80">
        <v>70.814999999999998</v>
      </c>
      <c r="CE19" s="80">
        <v>69.596999999999994</v>
      </c>
      <c r="CF19" s="80">
        <v>63.170999999999999</v>
      </c>
      <c r="CG19" s="80">
        <v>72.793000000000006</v>
      </c>
      <c r="CH19" s="80">
        <v>77.888000000000005</v>
      </c>
      <c r="CI19" s="80">
        <v>86.113</v>
      </c>
      <c r="CJ19" s="80">
        <v>108.70399999999999</v>
      </c>
      <c r="CK19" s="80">
        <v>121.271</v>
      </c>
      <c r="CL19" s="80">
        <v>142.43100000000001</v>
      </c>
      <c r="CM19" s="80">
        <v>172.38399999999999</v>
      </c>
      <c r="CN19" s="80">
        <v>176.22300000000001</v>
      </c>
      <c r="CO19" s="80">
        <v>193.46799999999999</v>
      </c>
      <c r="CP19" s="80">
        <v>250.31200000000001</v>
      </c>
      <c r="CQ19" s="80">
        <v>258.84800000000001</v>
      </c>
      <c r="CR19" s="80">
        <v>286.55599999999998</v>
      </c>
      <c r="CS19" s="80">
        <v>301.31099999999998</v>
      </c>
      <c r="CT19" s="80">
        <v>333.779</v>
      </c>
      <c r="CU19" s="80">
        <v>364.84</v>
      </c>
      <c r="CV19" s="80">
        <v>411.976</v>
      </c>
      <c r="CW19" s="80">
        <v>512.16300000000001</v>
      </c>
      <c r="CX19" s="80">
        <v>562.62400000000002</v>
      </c>
      <c r="CY19" s="81"/>
      <c r="CZ19" s="85" t="s">
        <v>364</v>
      </c>
      <c r="DA19" s="75"/>
      <c r="DB19" s="80">
        <v>52.15</v>
      </c>
      <c r="DC19" s="80">
        <v>58.83</v>
      </c>
      <c r="DD19" s="80">
        <v>67.646000000000001</v>
      </c>
      <c r="DE19" s="80">
        <v>81.731999999999999</v>
      </c>
      <c r="DF19" s="80">
        <v>92.388999999999996</v>
      </c>
      <c r="DG19" s="80">
        <v>70.814999999999998</v>
      </c>
      <c r="DH19" s="80">
        <v>69.596999999999994</v>
      </c>
      <c r="DI19" s="80">
        <v>63.170999999999999</v>
      </c>
      <c r="DJ19" s="80">
        <v>72.793000000000006</v>
      </c>
      <c r="DK19" s="80">
        <v>77.888000000000005</v>
      </c>
      <c r="DL19" s="80">
        <v>86.113</v>
      </c>
      <c r="DM19" s="80">
        <v>108.70399999999999</v>
      </c>
      <c r="DN19" s="80">
        <v>121.271</v>
      </c>
      <c r="DO19" s="80">
        <v>142.43100000000001</v>
      </c>
      <c r="DP19" s="80">
        <v>172.38399999999999</v>
      </c>
      <c r="DQ19" s="80">
        <v>176.22300000000001</v>
      </c>
      <c r="DR19" s="80">
        <v>193.46799999999999</v>
      </c>
      <c r="DS19" s="80">
        <v>250.31200000000001</v>
      </c>
      <c r="DT19" s="80">
        <v>258.84800000000001</v>
      </c>
      <c r="DU19" s="80">
        <v>286.55599999999998</v>
      </c>
      <c r="DV19" s="80">
        <v>301.31099999999998</v>
      </c>
      <c r="DW19" s="80">
        <v>333.779</v>
      </c>
      <c r="DX19" s="80">
        <v>364.84</v>
      </c>
      <c r="DY19" s="80">
        <v>411.976</v>
      </c>
      <c r="DZ19" s="80">
        <v>512.16300000000001</v>
      </c>
      <c r="EA19" s="81"/>
      <c r="EB19" s="81"/>
      <c r="EC19" s="81"/>
      <c r="ED19" s="81"/>
    </row>
    <row r="20" spans="1:134">
      <c r="A20" s="7" t="s">
        <v>195</v>
      </c>
      <c r="B20" s="32">
        <v>42916</v>
      </c>
      <c r="C20" s="43">
        <v>10.121</v>
      </c>
      <c r="D20" s="43">
        <v>76.072999999999993</v>
      </c>
      <c r="E20" s="43">
        <f t="shared" si="0"/>
        <v>86.193999999999988</v>
      </c>
      <c r="F20" s="43">
        <v>0</v>
      </c>
      <c r="G20" s="7">
        <v>87.710999999999999</v>
      </c>
      <c r="H20" s="43"/>
      <c r="I20" s="43">
        <f t="shared" si="1"/>
        <v>49.563842327707661</v>
      </c>
      <c r="J20" s="43">
        <f t="shared" si="2"/>
        <v>50.436157672292346</v>
      </c>
      <c r="K20" s="43">
        <f t="shared" si="3"/>
        <v>0</v>
      </c>
      <c r="L20" s="43"/>
      <c r="M20" s="7">
        <v>55.744999999999997</v>
      </c>
      <c r="N20" s="7">
        <v>106.85599999999999</v>
      </c>
      <c r="O20" s="7">
        <f t="shared" si="4"/>
        <v>162.601</v>
      </c>
      <c r="P20" s="78">
        <f t="shared" si="5"/>
        <v>0.98270456385174021</v>
      </c>
      <c r="Q20" s="78">
        <f t="shared" si="6"/>
        <v>1.8538267720126325</v>
      </c>
      <c r="R20" s="7">
        <v>92.995000000000005</v>
      </c>
      <c r="S20" s="43">
        <v>34.261000000000003</v>
      </c>
      <c r="T20" s="43">
        <v>35.585000000000001</v>
      </c>
      <c r="U20" s="43">
        <f t="shared" si="7"/>
        <v>23.149000000000001</v>
      </c>
      <c r="V20" s="43">
        <v>0</v>
      </c>
      <c r="W20" s="43">
        <f t="shared" si="8"/>
        <v>23.149000000000001</v>
      </c>
      <c r="X20" s="43">
        <f t="shared" si="9"/>
        <v>3.7234437772689959</v>
      </c>
      <c r="Y20" s="43"/>
      <c r="Z20" s="43">
        <v>10.121</v>
      </c>
      <c r="AA20" s="43">
        <v>76.072999999999993</v>
      </c>
      <c r="AB20" s="43">
        <v>132.98099999999999</v>
      </c>
      <c r="AC20" s="43">
        <f t="shared" si="10"/>
        <v>46.787000000000006</v>
      </c>
      <c r="AD20" s="43"/>
      <c r="AE20" s="43">
        <f t="shared" si="11"/>
        <v>11.742116620646451</v>
      </c>
      <c r="AF20" s="43">
        <f t="shared" si="12"/>
        <v>88.257883379353558</v>
      </c>
      <c r="AG20" s="43"/>
      <c r="AH20" s="43">
        <v>-1.6</v>
      </c>
      <c r="AI20" s="43">
        <v>2.222</v>
      </c>
      <c r="AJ20" s="43">
        <v>0</v>
      </c>
      <c r="AK20" s="43"/>
      <c r="AL20" s="7">
        <v>7.0339999999999998</v>
      </c>
      <c r="AM20" s="43">
        <f t="shared" si="13"/>
        <v>-0.22746659084446974</v>
      </c>
      <c r="AN20" s="43">
        <f t="shared" si="14"/>
        <v>0.31589422803525735</v>
      </c>
      <c r="AO20" s="43">
        <v>23.149000000000001</v>
      </c>
      <c r="AP20" s="43">
        <f t="shared" si="15"/>
        <v>9.598686768326925E-2</v>
      </c>
      <c r="AQ20" s="43"/>
      <c r="AR20" s="58">
        <f t="shared" si="16"/>
        <v>1.8562776991437921E-2</v>
      </c>
      <c r="AS20" s="58">
        <f t="shared" si="17"/>
        <v>2.5779056546859414E-2</v>
      </c>
      <c r="AT20" s="43"/>
      <c r="AU20" s="82"/>
      <c r="AV20" s="79" t="s">
        <v>177</v>
      </c>
      <c r="AW20" s="80">
        <v>9.7550000000000008</v>
      </c>
      <c r="AX20" s="80">
        <v>9.2539999999999996</v>
      </c>
      <c r="AY20" s="80">
        <v>12.744</v>
      </c>
      <c r="AZ20" s="80">
        <v>13.974</v>
      </c>
      <c r="BA20" s="80">
        <v>14.968999999999999</v>
      </c>
      <c r="BB20" s="80">
        <v>16.876999999999999</v>
      </c>
      <c r="BC20" s="80">
        <v>22.442</v>
      </c>
      <c r="BD20" s="80">
        <v>23.754000000000001</v>
      </c>
      <c r="BE20" s="80">
        <v>29.885999999999999</v>
      </c>
      <c r="BF20" s="80">
        <v>27.033999999999999</v>
      </c>
      <c r="BG20" s="80">
        <v>26.146999999999998</v>
      </c>
      <c r="BH20" s="80">
        <v>28.774000000000001</v>
      </c>
      <c r="BI20" s="80">
        <v>32.688000000000002</v>
      </c>
      <c r="BJ20" s="80">
        <v>37.417000000000002</v>
      </c>
      <c r="BK20" s="80">
        <v>45.625</v>
      </c>
      <c r="BL20" s="80">
        <v>49.857999999999997</v>
      </c>
      <c r="BM20" s="80">
        <v>59.356999999999999</v>
      </c>
      <c r="BN20" s="80">
        <v>55.744999999999997</v>
      </c>
      <c r="BO20" s="80">
        <v>58.488</v>
      </c>
      <c r="BP20" s="80">
        <v>69.42</v>
      </c>
      <c r="BQ20" s="80">
        <v>72.31</v>
      </c>
      <c r="BR20" s="80">
        <v>88.656999999999996</v>
      </c>
      <c r="BS20" s="80">
        <v>95.081999999999994</v>
      </c>
      <c r="BT20" s="80">
        <v>104.149</v>
      </c>
      <c r="BU20" s="80">
        <v>125.286</v>
      </c>
      <c r="BV20" s="43"/>
      <c r="BW20" s="82"/>
      <c r="BX20" s="79" t="s">
        <v>177</v>
      </c>
      <c r="BY20" s="80">
        <v>9.7550000000000008</v>
      </c>
      <c r="BZ20" s="80">
        <v>9.2539999999999996</v>
      </c>
      <c r="CA20" s="80">
        <v>12.744</v>
      </c>
      <c r="CB20" s="80">
        <v>13.974</v>
      </c>
      <c r="CC20" s="80">
        <v>14.968999999999999</v>
      </c>
      <c r="CD20" s="80">
        <v>16.876999999999999</v>
      </c>
      <c r="CE20" s="80">
        <v>22.442</v>
      </c>
      <c r="CF20" s="80">
        <v>23.754000000000001</v>
      </c>
      <c r="CG20" s="80">
        <v>29.885999999999999</v>
      </c>
      <c r="CH20" s="80">
        <v>27.033999999999999</v>
      </c>
      <c r="CI20" s="80">
        <v>26.146999999999998</v>
      </c>
      <c r="CJ20" s="80">
        <v>28.774000000000001</v>
      </c>
      <c r="CK20" s="80">
        <v>32.688000000000002</v>
      </c>
      <c r="CL20" s="80">
        <v>37.417000000000002</v>
      </c>
      <c r="CM20" s="80">
        <v>45.625</v>
      </c>
      <c r="CN20" s="80">
        <v>49.857999999999997</v>
      </c>
      <c r="CO20" s="80">
        <v>59.356999999999999</v>
      </c>
      <c r="CP20" s="80">
        <v>55.744999999999997</v>
      </c>
      <c r="CQ20" s="80">
        <v>58.488</v>
      </c>
      <c r="CR20" s="80">
        <v>69.42</v>
      </c>
      <c r="CS20" s="80">
        <v>72.31</v>
      </c>
      <c r="CT20" s="80">
        <v>88.656999999999996</v>
      </c>
      <c r="CU20" s="80">
        <v>95.081999999999994</v>
      </c>
      <c r="CV20" s="80">
        <v>104.149</v>
      </c>
      <c r="CW20" s="80">
        <v>125.286</v>
      </c>
      <c r="CX20" s="80">
        <v>114.206</v>
      </c>
      <c r="CY20" s="81"/>
      <c r="CZ20" s="82"/>
      <c r="DA20" s="79" t="s">
        <v>177</v>
      </c>
      <c r="DB20" s="80">
        <v>9.7550000000000008</v>
      </c>
      <c r="DC20" s="80">
        <v>9.2539999999999996</v>
      </c>
      <c r="DD20" s="80">
        <v>12.744</v>
      </c>
      <c r="DE20" s="80">
        <v>13.974</v>
      </c>
      <c r="DF20" s="80">
        <v>14.968999999999999</v>
      </c>
      <c r="DG20" s="80">
        <v>16.876999999999999</v>
      </c>
      <c r="DH20" s="80">
        <v>22.442</v>
      </c>
      <c r="DI20" s="80">
        <v>23.754000000000001</v>
      </c>
      <c r="DJ20" s="80">
        <v>29.885999999999999</v>
      </c>
      <c r="DK20" s="80">
        <v>27.033999999999999</v>
      </c>
      <c r="DL20" s="80">
        <v>26.146999999999998</v>
      </c>
      <c r="DM20" s="80">
        <v>28.774000000000001</v>
      </c>
      <c r="DN20" s="80">
        <v>32.688000000000002</v>
      </c>
      <c r="DO20" s="80">
        <v>37.417000000000002</v>
      </c>
      <c r="DP20" s="80">
        <v>45.625</v>
      </c>
      <c r="DQ20" s="80">
        <v>49.857999999999997</v>
      </c>
      <c r="DR20" s="80">
        <v>59.356999999999999</v>
      </c>
      <c r="DS20" s="80">
        <v>55.744999999999997</v>
      </c>
      <c r="DT20" s="80">
        <v>58.488</v>
      </c>
      <c r="DU20" s="80">
        <v>69.42</v>
      </c>
      <c r="DV20" s="80">
        <v>72.31</v>
      </c>
      <c r="DW20" s="80">
        <v>88.656999999999996</v>
      </c>
      <c r="DX20" s="80">
        <v>95.081999999999994</v>
      </c>
      <c r="DY20" s="80">
        <v>104.149</v>
      </c>
      <c r="DZ20" s="80">
        <v>125.286</v>
      </c>
      <c r="EA20" s="81"/>
      <c r="EB20" s="81"/>
      <c r="EC20" s="81"/>
      <c r="ED20" s="81"/>
    </row>
    <row r="21" spans="1:134">
      <c r="A21" s="7" t="s">
        <v>195</v>
      </c>
      <c r="B21" s="32">
        <v>43281</v>
      </c>
      <c r="C21" s="43">
        <v>3.9980000000000002</v>
      </c>
      <c r="D21" s="43">
        <v>72.242000000000004</v>
      </c>
      <c r="E21" s="43">
        <f t="shared" si="0"/>
        <v>76.240000000000009</v>
      </c>
      <c r="F21" s="43">
        <v>0</v>
      </c>
      <c r="G21" s="7">
        <v>82.718000000000004</v>
      </c>
      <c r="H21" s="43"/>
      <c r="I21" s="43">
        <f t="shared" si="1"/>
        <v>47.962354835868595</v>
      </c>
      <c r="J21" s="43">
        <f t="shared" si="2"/>
        <v>52.037645164131398</v>
      </c>
      <c r="K21" s="43">
        <f t="shared" si="3"/>
        <v>0</v>
      </c>
      <c r="L21" s="43"/>
      <c r="M21" s="7">
        <v>58.488</v>
      </c>
      <c r="N21" s="7">
        <v>117.642</v>
      </c>
      <c r="O21" s="7">
        <f t="shared" si="4"/>
        <v>176.13</v>
      </c>
      <c r="P21" s="78">
        <f t="shared" si="5"/>
        <v>0.92168572741120436</v>
      </c>
      <c r="Q21" s="78">
        <f t="shared" si="6"/>
        <v>2.1292826228874002</v>
      </c>
      <c r="R21" s="7">
        <v>114.509</v>
      </c>
      <c r="S21" s="43">
        <v>38.353000000000002</v>
      </c>
      <c r="T21" s="43">
        <v>39.682000000000002</v>
      </c>
      <c r="U21" s="43">
        <f t="shared" si="7"/>
        <v>36.474000000000004</v>
      </c>
      <c r="V21" s="43">
        <v>0</v>
      </c>
      <c r="W21" s="43">
        <f t="shared" si="8"/>
        <v>36.474000000000004</v>
      </c>
      <c r="X21" s="43">
        <f t="shared" si="9"/>
        <v>2.0902560728189945</v>
      </c>
      <c r="Y21" s="43"/>
      <c r="Z21" s="43">
        <v>3.9980000000000002</v>
      </c>
      <c r="AA21" s="43">
        <v>72.242000000000004</v>
      </c>
      <c r="AB21" s="43">
        <v>133.768</v>
      </c>
      <c r="AC21" s="43">
        <f t="shared" si="10"/>
        <v>57.527999999999992</v>
      </c>
      <c r="AD21" s="43"/>
      <c r="AE21" s="43">
        <f t="shared" si="11"/>
        <v>5.2439664218258129</v>
      </c>
      <c r="AF21" s="43">
        <f t="shared" si="12"/>
        <v>94.756033578174183</v>
      </c>
      <c r="AG21" s="43"/>
      <c r="AH21" s="43">
        <v>-2.4</v>
      </c>
      <c r="AI21" s="43">
        <v>2.4900000000000002</v>
      </c>
      <c r="AJ21" s="43">
        <v>0.17499999999999999</v>
      </c>
      <c r="AK21" s="43"/>
      <c r="AL21" s="7">
        <v>33.764000000000003</v>
      </c>
      <c r="AM21" s="43">
        <f t="shared" si="13"/>
        <v>-7.1081625399834134E-2</v>
      </c>
      <c r="AN21" s="43">
        <f t="shared" si="14"/>
        <v>7.3747186352327923E-2</v>
      </c>
      <c r="AO21" s="43">
        <v>36.473999999999997</v>
      </c>
      <c r="AP21" s="43">
        <f t="shared" si="15"/>
        <v>6.8267807205132439E-2</v>
      </c>
      <c r="AQ21" s="43"/>
      <c r="AR21" s="58">
        <f t="shared" si="16"/>
        <v>3.1479538300104928E-2</v>
      </c>
      <c r="AS21" s="58">
        <f t="shared" si="17"/>
        <v>3.2660020986358868E-2</v>
      </c>
      <c r="AT21" s="43"/>
      <c r="AU21" s="82"/>
      <c r="AV21" s="83" t="s">
        <v>366</v>
      </c>
      <c r="AW21" s="80">
        <v>1.083</v>
      </c>
      <c r="AX21" s="80">
        <v>1.1879999999999999</v>
      </c>
      <c r="AY21" s="80">
        <v>1.208</v>
      </c>
      <c r="AZ21" s="80">
        <v>1.573</v>
      </c>
      <c r="BA21" s="80">
        <v>1.7170000000000001</v>
      </c>
      <c r="BB21" s="80">
        <v>2.0859999999999999</v>
      </c>
      <c r="BC21" s="80">
        <v>2.9089999999999998</v>
      </c>
      <c r="BD21" s="80">
        <v>3.2469999999999999</v>
      </c>
      <c r="BE21" s="80">
        <v>4.0339999999999998</v>
      </c>
      <c r="BF21" s="80">
        <v>3.3239999999999998</v>
      </c>
      <c r="BG21" s="80">
        <v>4.0250000000000004</v>
      </c>
      <c r="BH21" s="80">
        <v>4.1970000000000001</v>
      </c>
      <c r="BI21" s="80">
        <v>4.1749999999999998</v>
      </c>
      <c r="BJ21" s="80">
        <v>4.8280000000000003</v>
      </c>
      <c r="BK21" s="80">
        <v>7.4320000000000004</v>
      </c>
      <c r="BL21" s="80">
        <v>6.5910000000000002</v>
      </c>
      <c r="BM21" s="80">
        <v>6.8979999999999997</v>
      </c>
      <c r="BN21" s="80">
        <v>7.39</v>
      </c>
      <c r="BO21" s="80">
        <v>8.6170000000000009</v>
      </c>
      <c r="BP21" s="80">
        <v>9.3819999999999997</v>
      </c>
      <c r="BQ21" s="80">
        <v>12.53</v>
      </c>
      <c r="BR21" s="80">
        <v>15.163</v>
      </c>
      <c r="BS21" s="80">
        <v>19</v>
      </c>
      <c r="BT21" s="80">
        <v>18.094999999999999</v>
      </c>
      <c r="BU21" s="80">
        <v>21.995999999999999</v>
      </c>
      <c r="BV21" s="43"/>
      <c r="BW21" s="82"/>
      <c r="BX21" s="83" t="s">
        <v>366</v>
      </c>
      <c r="BY21" s="80">
        <v>1.083</v>
      </c>
      <c r="BZ21" s="80">
        <v>1.1879999999999999</v>
      </c>
      <c r="CA21" s="80">
        <v>1.208</v>
      </c>
      <c r="CB21" s="80">
        <v>1.573</v>
      </c>
      <c r="CC21" s="80">
        <v>1.7170000000000001</v>
      </c>
      <c r="CD21" s="80">
        <v>2.0859999999999999</v>
      </c>
      <c r="CE21" s="80">
        <v>2.9089999999999998</v>
      </c>
      <c r="CF21" s="80">
        <v>3.2469999999999999</v>
      </c>
      <c r="CG21" s="80">
        <v>4.0339999999999998</v>
      </c>
      <c r="CH21" s="80">
        <v>3.3239999999999998</v>
      </c>
      <c r="CI21" s="80">
        <v>4.0250000000000004</v>
      </c>
      <c r="CJ21" s="80">
        <v>4.1970000000000001</v>
      </c>
      <c r="CK21" s="80">
        <v>4.1749999999999998</v>
      </c>
      <c r="CL21" s="80">
        <v>4.8280000000000003</v>
      </c>
      <c r="CM21" s="80">
        <v>7.4320000000000004</v>
      </c>
      <c r="CN21" s="80">
        <v>6.5910000000000002</v>
      </c>
      <c r="CO21" s="80">
        <v>6.8979999999999997</v>
      </c>
      <c r="CP21" s="80">
        <v>7.39</v>
      </c>
      <c r="CQ21" s="80">
        <v>8.6170000000000009</v>
      </c>
      <c r="CR21" s="80">
        <v>9.3819999999999997</v>
      </c>
      <c r="CS21" s="80">
        <v>12.53</v>
      </c>
      <c r="CT21" s="80">
        <v>15.163</v>
      </c>
      <c r="CU21" s="80">
        <v>19</v>
      </c>
      <c r="CV21" s="80">
        <v>18.094999999999999</v>
      </c>
      <c r="CW21" s="80">
        <v>21.995999999999999</v>
      </c>
      <c r="CX21" s="80">
        <v>26.25</v>
      </c>
      <c r="CY21" s="81"/>
      <c r="CZ21" s="82"/>
      <c r="DA21" s="83" t="s">
        <v>366</v>
      </c>
      <c r="DB21" s="80">
        <v>1.083</v>
      </c>
      <c r="DC21" s="80">
        <v>1.1879999999999999</v>
      </c>
      <c r="DD21" s="80">
        <v>1.208</v>
      </c>
      <c r="DE21" s="80">
        <v>1.573</v>
      </c>
      <c r="DF21" s="80">
        <v>1.7170000000000001</v>
      </c>
      <c r="DG21" s="80">
        <v>2.0859999999999999</v>
      </c>
      <c r="DH21" s="80">
        <v>2.9089999999999998</v>
      </c>
      <c r="DI21" s="80">
        <v>3.2469999999999999</v>
      </c>
      <c r="DJ21" s="80">
        <v>4.0339999999999998</v>
      </c>
      <c r="DK21" s="80">
        <v>3.3239999999999998</v>
      </c>
      <c r="DL21" s="80">
        <v>4.0250000000000004</v>
      </c>
      <c r="DM21" s="80">
        <v>4.1970000000000001</v>
      </c>
      <c r="DN21" s="80">
        <v>4.1749999999999998</v>
      </c>
      <c r="DO21" s="80">
        <v>4.8280000000000003</v>
      </c>
      <c r="DP21" s="80">
        <v>7.4320000000000004</v>
      </c>
      <c r="DQ21" s="80">
        <v>6.5910000000000002</v>
      </c>
      <c r="DR21" s="80">
        <v>6.8979999999999997</v>
      </c>
      <c r="DS21" s="80">
        <v>7.39</v>
      </c>
      <c r="DT21" s="80">
        <v>8.6170000000000009</v>
      </c>
      <c r="DU21" s="80">
        <v>9.3819999999999997</v>
      </c>
      <c r="DV21" s="80">
        <v>12.53</v>
      </c>
      <c r="DW21" s="80">
        <v>15.163</v>
      </c>
      <c r="DX21" s="80">
        <v>19</v>
      </c>
      <c r="DY21" s="80">
        <v>18.094999999999999</v>
      </c>
      <c r="DZ21" s="80">
        <v>21.995999999999999</v>
      </c>
      <c r="EA21" s="81"/>
      <c r="EB21" s="81"/>
      <c r="EC21" s="81"/>
      <c r="ED21" s="81"/>
    </row>
    <row r="22" spans="1:134">
      <c r="A22" s="7" t="s">
        <v>195</v>
      </c>
      <c r="B22" s="32">
        <v>43646</v>
      </c>
      <c r="C22" s="43">
        <v>5.516</v>
      </c>
      <c r="D22" s="43">
        <v>66.662000000000006</v>
      </c>
      <c r="E22" s="43">
        <f t="shared" si="0"/>
        <v>72.178000000000011</v>
      </c>
      <c r="F22" s="43">
        <v>0</v>
      </c>
      <c r="G22" s="7">
        <v>102.33</v>
      </c>
      <c r="H22" s="43"/>
      <c r="I22" s="43">
        <f t="shared" si="1"/>
        <v>41.360854516698382</v>
      </c>
      <c r="J22" s="43">
        <f t="shared" si="2"/>
        <v>58.639145483301625</v>
      </c>
      <c r="K22" s="43">
        <f t="shared" si="3"/>
        <v>0</v>
      </c>
      <c r="L22" s="43"/>
      <c r="M22" s="7">
        <v>69.42</v>
      </c>
      <c r="N22" s="7">
        <v>114.806</v>
      </c>
      <c r="O22" s="7">
        <f t="shared" si="4"/>
        <v>184.226</v>
      </c>
      <c r="P22" s="78">
        <f t="shared" si="5"/>
        <v>0.70534545099188906</v>
      </c>
      <c r="Q22" s="78">
        <f t="shared" si="6"/>
        <v>1.8003127137691781</v>
      </c>
      <c r="R22" s="7">
        <v>129.255</v>
      </c>
      <c r="S22" s="43">
        <v>42.91</v>
      </c>
      <c r="T22" s="43">
        <v>42.66</v>
      </c>
      <c r="U22" s="43">
        <f t="shared" si="7"/>
        <v>43.685000000000002</v>
      </c>
      <c r="V22" s="43">
        <v>0</v>
      </c>
      <c r="W22" s="43">
        <f t="shared" si="8"/>
        <v>43.685000000000002</v>
      </c>
      <c r="X22" s="43">
        <f t="shared" si="9"/>
        <v>1.652237610163672</v>
      </c>
      <c r="Y22" s="43"/>
      <c r="Z22" s="43">
        <v>5.516</v>
      </c>
      <c r="AA22" s="43">
        <v>66.662000000000006</v>
      </c>
      <c r="AB22" s="43">
        <v>133.81899999999999</v>
      </c>
      <c r="AC22" s="43">
        <f t="shared" si="10"/>
        <v>61.640999999999977</v>
      </c>
      <c r="AD22" s="43"/>
      <c r="AE22" s="43">
        <f t="shared" si="11"/>
        <v>7.6422178503144993</v>
      </c>
      <c r="AF22" s="43">
        <f t="shared" si="12"/>
        <v>92.357782149685491</v>
      </c>
      <c r="AG22" s="43"/>
      <c r="AH22" s="43">
        <v>-2.4</v>
      </c>
      <c r="AI22" s="43">
        <v>2.4390000000000001</v>
      </c>
      <c r="AJ22" s="43">
        <v>0.247</v>
      </c>
      <c r="AK22" s="43"/>
      <c r="AL22" s="7">
        <v>38.271999999999998</v>
      </c>
      <c r="AM22" s="43">
        <f t="shared" si="13"/>
        <v>-6.2709030100334448E-2</v>
      </c>
      <c r="AN22" s="43">
        <f t="shared" si="14"/>
        <v>6.372805183946488E-2</v>
      </c>
      <c r="AO22" s="43">
        <v>43.685000000000002</v>
      </c>
      <c r="AP22" s="43">
        <f t="shared" si="15"/>
        <v>5.5831521117088244E-2</v>
      </c>
      <c r="AQ22" s="43"/>
      <c r="AR22" s="58">
        <f t="shared" si="16"/>
        <v>3.3251129152927481E-2</v>
      </c>
      <c r="AS22" s="58">
        <f t="shared" si="17"/>
        <v>3.3791460001662554E-2</v>
      </c>
      <c r="AT22" s="43"/>
      <c r="AU22" s="82"/>
      <c r="AV22" s="83" t="s">
        <v>367</v>
      </c>
      <c r="AW22" s="80">
        <v>0.55700000000000005</v>
      </c>
      <c r="AX22" s="80">
        <v>0.74199999999999999</v>
      </c>
      <c r="AY22" s="80">
        <v>1.145</v>
      </c>
      <c r="AZ22" s="80">
        <v>1.4159999999999999</v>
      </c>
      <c r="BA22" s="80">
        <v>1.339</v>
      </c>
      <c r="BB22" s="80">
        <v>1.6619999999999999</v>
      </c>
      <c r="BC22" s="80">
        <v>1.9379999999999999</v>
      </c>
      <c r="BD22" s="80">
        <v>2.3250000000000002</v>
      </c>
      <c r="BE22" s="80">
        <v>2.9340000000000002</v>
      </c>
      <c r="BF22" s="80">
        <v>3.1560000000000001</v>
      </c>
      <c r="BG22" s="80">
        <v>3.2829999999999999</v>
      </c>
      <c r="BH22" s="80">
        <v>3.5750000000000002</v>
      </c>
      <c r="BI22" s="80">
        <v>3.875</v>
      </c>
      <c r="BJ22" s="80">
        <v>4.117</v>
      </c>
      <c r="BK22" s="80">
        <v>4.7969999999999997</v>
      </c>
      <c r="BL22" s="80">
        <v>5.0960000000000001</v>
      </c>
      <c r="BM22" s="80">
        <v>5.2640000000000002</v>
      </c>
      <c r="BN22" s="80">
        <v>5.819</v>
      </c>
      <c r="BO22" s="80">
        <v>6.1029999999999998</v>
      </c>
      <c r="BP22" s="80">
        <v>6.83</v>
      </c>
      <c r="BQ22" s="80">
        <v>7.8739999999999997</v>
      </c>
      <c r="BR22" s="80">
        <v>10.057</v>
      </c>
      <c r="BS22" s="80">
        <v>0</v>
      </c>
      <c r="BT22" s="80">
        <v>0</v>
      </c>
      <c r="BU22" s="80">
        <v>0</v>
      </c>
      <c r="BV22" s="43"/>
      <c r="BW22" s="82"/>
      <c r="BX22" s="83" t="s">
        <v>367</v>
      </c>
      <c r="BY22" s="80">
        <v>0.55700000000000005</v>
      </c>
      <c r="BZ22" s="80">
        <v>0.74199999999999999</v>
      </c>
      <c r="CA22" s="80">
        <v>1.145</v>
      </c>
      <c r="CB22" s="80">
        <v>1.4159999999999999</v>
      </c>
      <c r="CC22" s="80">
        <v>1.339</v>
      </c>
      <c r="CD22" s="80">
        <v>1.6619999999999999</v>
      </c>
      <c r="CE22" s="80">
        <v>1.9379999999999999</v>
      </c>
      <c r="CF22" s="80">
        <v>2.3250000000000002</v>
      </c>
      <c r="CG22" s="80">
        <v>2.9340000000000002</v>
      </c>
      <c r="CH22" s="80">
        <v>3.1560000000000001</v>
      </c>
      <c r="CI22" s="80">
        <v>3.2829999999999999</v>
      </c>
      <c r="CJ22" s="80">
        <v>3.5750000000000002</v>
      </c>
      <c r="CK22" s="80">
        <v>3.875</v>
      </c>
      <c r="CL22" s="80">
        <v>4.117</v>
      </c>
      <c r="CM22" s="80">
        <v>4.7969999999999997</v>
      </c>
      <c r="CN22" s="80">
        <v>5.0960000000000001</v>
      </c>
      <c r="CO22" s="80">
        <v>5.2640000000000002</v>
      </c>
      <c r="CP22" s="80">
        <v>5.819</v>
      </c>
      <c r="CQ22" s="80">
        <v>6.1029999999999998</v>
      </c>
      <c r="CR22" s="80">
        <v>6.83</v>
      </c>
      <c r="CS22" s="80">
        <v>7.8739999999999997</v>
      </c>
      <c r="CT22" s="80">
        <v>10.057</v>
      </c>
      <c r="CU22" s="80">
        <v>0</v>
      </c>
      <c r="CV22" s="80">
        <v>0</v>
      </c>
      <c r="CW22" s="80">
        <v>0</v>
      </c>
      <c r="CX22" s="80">
        <v>0</v>
      </c>
      <c r="CY22" s="81"/>
      <c r="CZ22" s="82"/>
      <c r="DA22" s="83" t="s">
        <v>367</v>
      </c>
      <c r="DB22" s="80">
        <v>0.55700000000000005</v>
      </c>
      <c r="DC22" s="80">
        <v>0.74199999999999999</v>
      </c>
      <c r="DD22" s="80">
        <v>1.145</v>
      </c>
      <c r="DE22" s="80">
        <v>1.4159999999999999</v>
      </c>
      <c r="DF22" s="80">
        <v>1.339</v>
      </c>
      <c r="DG22" s="80">
        <v>1.6619999999999999</v>
      </c>
      <c r="DH22" s="80">
        <v>1.9379999999999999</v>
      </c>
      <c r="DI22" s="80">
        <v>2.3250000000000002</v>
      </c>
      <c r="DJ22" s="80">
        <v>2.9340000000000002</v>
      </c>
      <c r="DK22" s="80">
        <v>3.1560000000000001</v>
      </c>
      <c r="DL22" s="80">
        <v>3.2829999999999999</v>
      </c>
      <c r="DM22" s="80">
        <v>3.5750000000000002</v>
      </c>
      <c r="DN22" s="80">
        <v>3.875</v>
      </c>
      <c r="DO22" s="80">
        <v>4.117</v>
      </c>
      <c r="DP22" s="80">
        <v>4.7969999999999997</v>
      </c>
      <c r="DQ22" s="80">
        <v>5.0960000000000001</v>
      </c>
      <c r="DR22" s="80">
        <v>5.2640000000000002</v>
      </c>
      <c r="DS22" s="80">
        <v>5.819</v>
      </c>
      <c r="DT22" s="80">
        <v>6.1029999999999998</v>
      </c>
      <c r="DU22" s="80">
        <v>6.83</v>
      </c>
      <c r="DV22" s="80">
        <v>7.8739999999999997</v>
      </c>
      <c r="DW22" s="80">
        <v>10.057</v>
      </c>
      <c r="DX22" s="80">
        <v>0</v>
      </c>
      <c r="DY22" s="80">
        <v>0</v>
      </c>
      <c r="DZ22" s="80">
        <v>0</v>
      </c>
      <c r="EA22" s="81"/>
      <c r="EB22" s="81"/>
      <c r="EC22" s="81"/>
      <c r="ED22" s="81"/>
    </row>
    <row r="23" spans="1:134">
      <c r="A23" s="7" t="s">
        <v>195</v>
      </c>
      <c r="B23" s="32">
        <v>44012</v>
      </c>
      <c r="C23" s="43">
        <v>3.7490000000000001</v>
      </c>
      <c r="D23" s="43">
        <v>59.578000000000003</v>
      </c>
      <c r="E23" s="43">
        <f t="shared" si="0"/>
        <v>63.327000000000005</v>
      </c>
      <c r="F23" s="43">
        <v>0</v>
      </c>
      <c r="G23" s="7">
        <v>118.304</v>
      </c>
      <c r="H23" s="43"/>
      <c r="I23" s="43">
        <f t="shared" si="1"/>
        <v>34.865744283740113</v>
      </c>
      <c r="J23" s="43">
        <f t="shared" si="2"/>
        <v>65.134255716259887</v>
      </c>
      <c r="K23" s="43">
        <f t="shared" si="3"/>
        <v>0</v>
      </c>
      <c r="L23" s="43"/>
      <c r="M23" s="7">
        <v>72.31</v>
      </c>
      <c r="N23" s="7">
        <v>110.697</v>
      </c>
      <c r="O23" s="7">
        <f t="shared" si="4"/>
        <v>183.00700000000001</v>
      </c>
      <c r="P23" s="78">
        <f t="shared" si="5"/>
        <v>0.5352904381931296</v>
      </c>
      <c r="Q23" s="78">
        <f t="shared" si="6"/>
        <v>1.5469214903976196</v>
      </c>
      <c r="R23" s="7">
        <v>145.68299999999999</v>
      </c>
      <c r="S23" s="43">
        <v>46.078000000000003</v>
      </c>
      <c r="T23" s="43">
        <v>46.569000000000003</v>
      </c>
      <c r="U23" s="43">
        <f t="shared" si="7"/>
        <v>53.035999999999987</v>
      </c>
      <c r="V23" s="43">
        <v>0</v>
      </c>
      <c r="W23" s="43">
        <f t="shared" si="8"/>
        <v>53.035999999999987</v>
      </c>
      <c r="X23" s="43">
        <f t="shared" si="9"/>
        <v>1.1940380119164344</v>
      </c>
      <c r="Y23" s="43"/>
      <c r="Z23" s="43">
        <v>3.7490000000000001</v>
      </c>
      <c r="AA23" s="43">
        <v>59.578000000000003</v>
      </c>
      <c r="AB23" s="43">
        <v>136.52699999999999</v>
      </c>
      <c r="AC23" s="43">
        <f t="shared" si="10"/>
        <v>73.199999999999989</v>
      </c>
      <c r="AD23" s="43"/>
      <c r="AE23" s="43">
        <f t="shared" si="11"/>
        <v>5.9200656907796034</v>
      </c>
      <c r="AF23" s="43">
        <f t="shared" si="12"/>
        <v>94.079934309220391</v>
      </c>
      <c r="AG23" s="43"/>
      <c r="AH23" s="43">
        <v>-2.4</v>
      </c>
      <c r="AI23" s="43">
        <v>2.2549999999999999</v>
      </c>
      <c r="AJ23" s="43">
        <v>0.33600000000000002</v>
      </c>
      <c r="AK23" s="43"/>
      <c r="AL23" s="7">
        <v>45.113</v>
      </c>
      <c r="AM23" s="43">
        <f t="shared" si="13"/>
        <v>-5.3199742867909468E-2</v>
      </c>
      <c r="AN23" s="43">
        <f t="shared" si="14"/>
        <v>4.9985591736306609E-2</v>
      </c>
      <c r="AO23" s="43">
        <v>53.036000000000001</v>
      </c>
      <c r="AP23" s="43">
        <f t="shared" si="15"/>
        <v>4.2518289463760461E-2</v>
      </c>
      <c r="AQ23" s="43"/>
      <c r="AR23" s="58">
        <f t="shared" si="16"/>
        <v>3.7898526694774733E-2</v>
      </c>
      <c r="AS23" s="58">
        <f t="shared" si="17"/>
        <v>3.5608824040298762E-2</v>
      </c>
      <c r="AT23" s="43"/>
      <c r="AU23" s="82"/>
      <c r="AV23" s="83" t="s">
        <v>369</v>
      </c>
      <c r="AW23" s="80">
        <v>4.8159999999999998</v>
      </c>
      <c r="AX23" s="80">
        <v>4.3949999999999996</v>
      </c>
      <c r="AY23" s="80">
        <v>5.92</v>
      </c>
      <c r="AZ23" s="80">
        <v>7.2249999999999996</v>
      </c>
      <c r="BA23" s="80">
        <v>6.5140000000000002</v>
      </c>
      <c r="BB23" s="80">
        <v>7.5019999999999998</v>
      </c>
      <c r="BC23" s="80">
        <v>9.1379999999999999</v>
      </c>
      <c r="BD23" s="80">
        <v>10.779</v>
      </c>
      <c r="BE23" s="80">
        <v>13.397</v>
      </c>
      <c r="BF23" s="80">
        <v>13.003</v>
      </c>
      <c r="BG23" s="80">
        <v>13.651999999999999</v>
      </c>
      <c r="BH23" s="80">
        <v>15.722</v>
      </c>
      <c r="BI23" s="80">
        <v>18.652999999999999</v>
      </c>
      <c r="BJ23" s="80">
        <v>20.638999999999999</v>
      </c>
      <c r="BK23" s="80">
        <v>23.15</v>
      </c>
      <c r="BL23" s="80">
        <v>23.222999999999999</v>
      </c>
      <c r="BM23" s="80">
        <v>27.468</v>
      </c>
      <c r="BN23" s="80">
        <v>24.013000000000002</v>
      </c>
      <c r="BO23" s="80">
        <v>28.905000000000001</v>
      </c>
      <c r="BP23" s="80">
        <v>32.676000000000002</v>
      </c>
      <c r="BQ23" s="80">
        <v>36</v>
      </c>
      <c r="BR23" s="80">
        <v>41.524999999999999</v>
      </c>
      <c r="BS23" s="80">
        <v>0</v>
      </c>
      <c r="BT23" s="80">
        <v>0</v>
      </c>
      <c r="BU23" s="80">
        <v>0</v>
      </c>
      <c r="BV23" s="43"/>
      <c r="BW23" s="82"/>
      <c r="BX23" s="83" t="s">
        <v>369</v>
      </c>
      <c r="BY23" s="80">
        <v>4.8159999999999998</v>
      </c>
      <c r="BZ23" s="80">
        <v>4.3949999999999996</v>
      </c>
      <c r="CA23" s="80">
        <v>5.92</v>
      </c>
      <c r="CB23" s="80">
        <v>7.2249999999999996</v>
      </c>
      <c r="CC23" s="80">
        <v>6.5140000000000002</v>
      </c>
      <c r="CD23" s="80">
        <v>7.5019999999999998</v>
      </c>
      <c r="CE23" s="80">
        <v>9.1379999999999999</v>
      </c>
      <c r="CF23" s="80">
        <v>10.779</v>
      </c>
      <c r="CG23" s="80">
        <v>13.397</v>
      </c>
      <c r="CH23" s="80">
        <v>13.003</v>
      </c>
      <c r="CI23" s="80">
        <v>13.651999999999999</v>
      </c>
      <c r="CJ23" s="80">
        <v>15.722</v>
      </c>
      <c r="CK23" s="80">
        <v>18.652999999999999</v>
      </c>
      <c r="CL23" s="80">
        <v>20.638999999999999</v>
      </c>
      <c r="CM23" s="80">
        <v>23.15</v>
      </c>
      <c r="CN23" s="80">
        <v>23.222999999999999</v>
      </c>
      <c r="CO23" s="80">
        <v>27.468</v>
      </c>
      <c r="CP23" s="80">
        <v>24.013000000000002</v>
      </c>
      <c r="CQ23" s="80">
        <v>28.905000000000001</v>
      </c>
      <c r="CR23" s="80">
        <v>32.676000000000002</v>
      </c>
      <c r="CS23" s="80">
        <v>36</v>
      </c>
      <c r="CT23" s="80">
        <v>41.524999999999999</v>
      </c>
      <c r="CU23" s="80">
        <v>0</v>
      </c>
      <c r="CV23" s="80">
        <v>0</v>
      </c>
      <c r="CW23" s="80">
        <v>0</v>
      </c>
      <c r="CX23" s="80">
        <v>0</v>
      </c>
      <c r="CY23" s="81"/>
      <c r="CZ23" s="82"/>
      <c r="DA23" s="83" t="s">
        <v>369</v>
      </c>
      <c r="DB23" s="80">
        <v>4.8159999999999998</v>
      </c>
      <c r="DC23" s="80">
        <v>4.3949999999999996</v>
      </c>
      <c r="DD23" s="80">
        <v>5.92</v>
      </c>
      <c r="DE23" s="80">
        <v>7.2249999999999996</v>
      </c>
      <c r="DF23" s="80">
        <v>6.5140000000000002</v>
      </c>
      <c r="DG23" s="80">
        <v>7.5019999999999998</v>
      </c>
      <c r="DH23" s="80">
        <v>9.1379999999999999</v>
      </c>
      <c r="DI23" s="80">
        <v>10.779</v>
      </c>
      <c r="DJ23" s="80">
        <v>13.397</v>
      </c>
      <c r="DK23" s="80">
        <v>13.003</v>
      </c>
      <c r="DL23" s="80">
        <v>13.651999999999999</v>
      </c>
      <c r="DM23" s="80">
        <v>15.722</v>
      </c>
      <c r="DN23" s="80">
        <v>18.652999999999999</v>
      </c>
      <c r="DO23" s="80">
        <v>20.638999999999999</v>
      </c>
      <c r="DP23" s="80">
        <v>23.15</v>
      </c>
      <c r="DQ23" s="80">
        <v>23.222999999999999</v>
      </c>
      <c r="DR23" s="80">
        <v>27.468</v>
      </c>
      <c r="DS23" s="80">
        <v>24.013000000000002</v>
      </c>
      <c r="DT23" s="80">
        <v>28.905000000000001</v>
      </c>
      <c r="DU23" s="80">
        <v>32.676000000000002</v>
      </c>
      <c r="DV23" s="80">
        <v>36</v>
      </c>
      <c r="DW23" s="80">
        <v>41.524999999999999</v>
      </c>
      <c r="DX23" s="80">
        <v>0</v>
      </c>
      <c r="DY23" s="80">
        <v>0</v>
      </c>
      <c r="DZ23" s="80">
        <v>0</v>
      </c>
      <c r="EA23" s="81"/>
      <c r="EB23" s="81"/>
      <c r="EC23" s="81"/>
      <c r="ED23" s="81"/>
    </row>
    <row r="24" spans="1:134">
      <c r="A24" s="7" t="s">
        <v>195</v>
      </c>
      <c r="B24" s="32">
        <v>44377</v>
      </c>
      <c r="C24" s="43">
        <v>8.0719999999999992</v>
      </c>
      <c r="D24" s="43">
        <v>50.073999999999998</v>
      </c>
      <c r="E24" s="43">
        <f t="shared" si="0"/>
        <v>58.146000000000001</v>
      </c>
      <c r="F24" s="43">
        <v>0</v>
      </c>
      <c r="G24" s="7">
        <v>141.988</v>
      </c>
      <c r="H24" s="43"/>
      <c r="I24" s="43">
        <f t="shared" si="1"/>
        <v>29.053534132131471</v>
      </c>
      <c r="J24" s="43">
        <f t="shared" si="2"/>
        <v>70.946465867868525</v>
      </c>
      <c r="K24" s="43">
        <f t="shared" si="3"/>
        <v>0</v>
      </c>
      <c r="L24" s="43"/>
      <c r="M24" s="7">
        <v>88.656999999999996</v>
      </c>
      <c r="N24" s="7">
        <v>103.134</v>
      </c>
      <c r="O24" s="7">
        <f t="shared" si="4"/>
        <v>191.791</v>
      </c>
      <c r="P24" s="78">
        <f t="shared" si="5"/>
        <v>0.4095134800123954</v>
      </c>
      <c r="Q24" s="78">
        <f t="shared" si="6"/>
        <v>1.3507549933797223</v>
      </c>
      <c r="R24" s="7">
        <v>171.62</v>
      </c>
      <c r="S24" s="43">
        <v>52.231999999999999</v>
      </c>
      <c r="T24" s="43">
        <v>48.286000000000001</v>
      </c>
      <c r="U24" s="43">
        <f t="shared" si="7"/>
        <v>71.102000000000004</v>
      </c>
      <c r="V24" s="43">
        <v>0</v>
      </c>
      <c r="W24" s="43">
        <f t="shared" si="8"/>
        <v>71.102000000000004</v>
      </c>
      <c r="X24" s="43">
        <f t="shared" si="9"/>
        <v>0.81778290343450255</v>
      </c>
      <c r="Y24" s="43"/>
      <c r="Z24" s="43">
        <v>8.0719999999999992</v>
      </c>
      <c r="AA24" s="43">
        <v>50.073999999999998</v>
      </c>
      <c r="AB24" s="43">
        <v>130.334</v>
      </c>
      <c r="AC24" s="43">
        <f t="shared" si="10"/>
        <v>72.188000000000002</v>
      </c>
      <c r="AD24" s="43"/>
      <c r="AE24" s="43">
        <f t="shared" si="11"/>
        <v>13.882296288652702</v>
      </c>
      <c r="AF24" s="43">
        <f t="shared" si="12"/>
        <v>86.117703711347289</v>
      </c>
      <c r="AG24" s="43"/>
      <c r="AH24" s="43">
        <v>-2</v>
      </c>
      <c r="AI24" s="43">
        <v>1.96</v>
      </c>
      <c r="AJ24" s="43">
        <v>0.38600000000000001</v>
      </c>
      <c r="AK24" s="43"/>
      <c r="AL24" s="7">
        <v>49.209000000000003</v>
      </c>
      <c r="AM24" s="43">
        <f t="shared" si="13"/>
        <v>-4.0642971814099045E-2</v>
      </c>
      <c r="AN24" s="43">
        <f t="shared" si="14"/>
        <v>3.9830112377817063E-2</v>
      </c>
      <c r="AO24" s="43">
        <v>71.102000000000004</v>
      </c>
      <c r="AP24" s="43">
        <f t="shared" si="15"/>
        <v>2.7566031897836907E-2</v>
      </c>
      <c r="AQ24" s="43"/>
      <c r="AR24" s="58">
        <f t="shared" si="16"/>
        <v>3.4396175145323837E-2</v>
      </c>
      <c r="AS24" s="58">
        <f t="shared" si="17"/>
        <v>3.3708251642417364E-2</v>
      </c>
      <c r="AT24" s="43"/>
      <c r="AU24" s="82"/>
      <c r="AV24" s="83" t="s">
        <v>370</v>
      </c>
      <c r="AW24" s="80">
        <v>2.714</v>
      </c>
      <c r="AX24" s="80">
        <v>1.4610000000000001</v>
      </c>
      <c r="AY24" s="80">
        <v>2.4489999999999998</v>
      </c>
      <c r="AZ24" s="80">
        <v>1.716</v>
      </c>
      <c r="BA24" s="80">
        <v>1.921</v>
      </c>
      <c r="BB24" s="80">
        <v>3.6070000000000002</v>
      </c>
      <c r="BC24" s="80">
        <v>3.7829999999999999</v>
      </c>
      <c r="BD24" s="80">
        <v>3.6219999999999999</v>
      </c>
      <c r="BE24" s="80">
        <v>3.6589999999999998</v>
      </c>
      <c r="BF24" s="80">
        <v>3.1419999999999999</v>
      </c>
      <c r="BG24" s="80">
        <v>2.931</v>
      </c>
      <c r="BH24" s="80">
        <v>3.492</v>
      </c>
      <c r="BI24" s="80">
        <v>3.1509999999999998</v>
      </c>
      <c r="BJ24" s="80">
        <v>3.597</v>
      </c>
      <c r="BK24" s="80">
        <v>6.9059999999999997</v>
      </c>
      <c r="BL24" s="80">
        <v>6.766</v>
      </c>
      <c r="BM24" s="80">
        <v>5.9489999999999998</v>
      </c>
      <c r="BN24" s="80">
        <v>7.6840000000000002</v>
      </c>
      <c r="BO24" s="80">
        <v>8.7439999999999998</v>
      </c>
      <c r="BP24" s="80">
        <v>9.3510000000000009</v>
      </c>
      <c r="BQ24" s="80">
        <v>10.026999999999999</v>
      </c>
      <c r="BR24" s="80">
        <v>11.666</v>
      </c>
      <c r="BS24" s="80">
        <v>0</v>
      </c>
      <c r="BT24" s="80">
        <v>0</v>
      </c>
      <c r="BU24" s="80">
        <v>0</v>
      </c>
      <c r="BV24" s="43"/>
      <c r="BW24" s="82"/>
      <c r="BX24" s="83" t="s">
        <v>370</v>
      </c>
      <c r="BY24" s="80">
        <v>2.714</v>
      </c>
      <c r="BZ24" s="80">
        <v>1.4610000000000001</v>
      </c>
      <c r="CA24" s="80">
        <v>2.4489999999999998</v>
      </c>
      <c r="CB24" s="80">
        <v>1.716</v>
      </c>
      <c r="CC24" s="80">
        <v>1.921</v>
      </c>
      <c r="CD24" s="80">
        <v>3.6070000000000002</v>
      </c>
      <c r="CE24" s="80">
        <v>3.7829999999999999</v>
      </c>
      <c r="CF24" s="80">
        <v>3.6219999999999999</v>
      </c>
      <c r="CG24" s="80">
        <v>3.6589999999999998</v>
      </c>
      <c r="CH24" s="80">
        <v>3.1419999999999999</v>
      </c>
      <c r="CI24" s="80">
        <v>2.931</v>
      </c>
      <c r="CJ24" s="80">
        <v>3.492</v>
      </c>
      <c r="CK24" s="80">
        <v>3.1509999999999998</v>
      </c>
      <c r="CL24" s="80">
        <v>3.597</v>
      </c>
      <c r="CM24" s="80">
        <v>6.9059999999999997</v>
      </c>
      <c r="CN24" s="80">
        <v>6.766</v>
      </c>
      <c r="CO24" s="80">
        <v>5.9489999999999998</v>
      </c>
      <c r="CP24" s="80">
        <v>7.6840000000000002</v>
      </c>
      <c r="CQ24" s="80">
        <v>8.7439999999999998</v>
      </c>
      <c r="CR24" s="80">
        <v>9.3510000000000009</v>
      </c>
      <c r="CS24" s="80">
        <v>10.026999999999999</v>
      </c>
      <c r="CT24" s="80">
        <v>11.666</v>
      </c>
      <c r="CU24" s="80">
        <v>0</v>
      </c>
      <c r="CV24" s="80">
        <v>0</v>
      </c>
      <c r="CW24" s="80">
        <v>0</v>
      </c>
      <c r="CX24" s="80">
        <v>0</v>
      </c>
      <c r="CY24" s="81"/>
      <c r="CZ24" s="82"/>
      <c r="DA24" s="83" t="s">
        <v>370</v>
      </c>
      <c r="DB24" s="80">
        <v>2.714</v>
      </c>
      <c r="DC24" s="80">
        <v>1.4610000000000001</v>
      </c>
      <c r="DD24" s="80">
        <v>2.4489999999999998</v>
      </c>
      <c r="DE24" s="80">
        <v>1.716</v>
      </c>
      <c r="DF24" s="80">
        <v>1.921</v>
      </c>
      <c r="DG24" s="80">
        <v>3.6070000000000002</v>
      </c>
      <c r="DH24" s="80">
        <v>3.7829999999999999</v>
      </c>
      <c r="DI24" s="80">
        <v>3.6219999999999999</v>
      </c>
      <c r="DJ24" s="80">
        <v>3.6589999999999998</v>
      </c>
      <c r="DK24" s="80">
        <v>3.1419999999999999</v>
      </c>
      <c r="DL24" s="80">
        <v>2.931</v>
      </c>
      <c r="DM24" s="80">
        <v>3.492</v>
      </c>
      <c r="DN24" s="80">
        <v>3.1509999999999998</v>
      </c>
      <c r="DO24" s="80">
        <v>3.597</v>
      </c>
      <c r="DP24" s="80">
        <v>6.9059999999999997</v>
      </c>
      <c r="DQ24" s="80">
        <v>6.766</v>
      </c>
      <c r="DR24" s="80">
        <v>5.9489999999999998</v>
      </c>
      <c r="DS24" s="80">
        <v>7.6840000000000002</v>
      </c>
      <c r="DT24" s="80">
        <v>8.7439999999999998</v>
      </c>
      <c r="DU24" s="80">
        <v>9.3510000000000009</v>
      </c>
      <c r="DV24" s="80">
        <v>10.026999999999999</v>
      </c>
      <c r="DW24" s="80">
        <v>11.666</v>
      </c>
      <c r="DX24" s="80">
        <v>0</v>
      </c>
      <c r="DY24" s="80">
        <v>0</v>
      </c>
      <c r="DZ24" s="80">
        <v>0</v>
      </c>
      <c r="EA24" s="81"/>
      <c r="EB24" s="81"/>
      <c r="EC24" s="81"/>
      <c r="ED24" s="81"/>
    </row>
    <row r="25" spans="1:134">
      <c r="A25" s="7" t="s">
        <v>195</v>
      </c>
      <c r="B25" s="32">
        <v>44742</v>
      </c>
      <c r="C25" s="43">
        <v>2.7490000000000001</v>
      </c>
      <c r="D25" s="43">
        <v>47.031999999999996</v>
      </c>
      <c r="E25" s="43">
        <f t="shared" si="0"/>
        <v>49.780999999999999</v>
      </c>
      <c r="F25" s="43">
        <v>0</v>
      </c>
      <c r="G25" s="7">
        <v>166.542</v>
      </c>
      <c r="H25" s="43"/>
      <c r="I25" s="43">
        <f t="shared" si="1"/>
        <v>23.012347276988578</v>
      </c>
      <c r="J25" s="43">
        <f t="shared" si="2"/>
        <v>76.987652723011422</v>
      </c>
      <c r="K25" s="43">
        <f t="shared" si="3"/>
        <v>0</v>
      </c>
      <c r="L25" s="43"/>
      <c r="M25" s="7">
        <v>95.081999999999994</v>
      </c>
      <c r="N25" s="7">
        <v>103.21599999999999</v>
      </c>
      <c r="O25" s="7">
        <f t="shared" si="4"/>
        <v>198.298</v>
      </c>
      <c r="P25" s="78">
        <f t="shared" si="5"/>
        <v>0.29890958436910808</v>
      </c>
      <c r="Q25" s="78">
        <f t="shared" si="6"/>
        <v>1.1906786276134549</v>
      </c>
      <c r="R25" s="7">
        <v>198.60300000000001</v>
      </c>
      <c r="S25" s="43">
        <v>62.65</v>
      </c>
      <c r="T25" s="43">
        <v>52.237000000000002</v>
      </c>
      <c r="U25" s="43">
        <f t="shared" si="7"/>
        <v>83.716000000000008</v>
      </c>
      <c r="V25" s="43">
        <v>0</v>
      </c>
      <c r="W25" s="43">
        <f t="shared" si="8"/>
        <v>83.716000000000008</v>
      </c>
      <c r="X25" s="43">
        <f t="shared" si="9"/>
        <v>0.59464140666061438</v>
      </c>
      <c r="Y25" s="43"/>
      <c r="Z25" s="43">
        <v>2.7490000000000001</v>
      </c>
      <c r="AA25" s="43">
        <v>47.031999999999996</v>
      </c>
      <c r="AB25" s="43">
        <v>104.75700000000001</v>
      </c>
      <c r="AC25" s="43">
        <f t="shared" si="10"/>
        <v>54.976000000000006</v>
      </c>
      <c r="AD25" s="43"/>
      <c r="AE25" s="43">
        <f t="shared" si="11"/>
        <v>5.5221871798477329</v>
      </c>
      <c r="AF25" s="43">
        <f t="shared" si="12"/>
        <v>94.477812820152266</v>
      </c>
      <c r="AG25" s="43"/>
      <c r="AH25" s="43">
        <v>-1.9</v>
      </c>
      <c r="AI25" s="43">
        <v>0</v>
      </c>
      <c r="AJ25" s="43">
        <v>0</v>
      </c>
      <c r="AK25" s="43"/>
      <c r="AL25" s="7">
        <v>45.011000000000003</v>
      </c>
      <c r="AM25" s="43">
        <f t="shared" si="13"/>
        <v>-4.2211903756859431E-2</v>
      </c>
      <c r="AN25" s="43">
        <f t="shared" si="14"/>
        <v>0</v>
      </c>
      <c r="AO25" s="43">
        <v>83.715999999999994</v>
      </c>
      <c r="AP25" s="43">
        <f t="shared" si="15"/>
        <v>0</v>
      </c>
      <c r="AQ25" s="43"/>
      <c r="AR25" s="58">
        <f t="shared" si="16"/>
        <v>3.8167172214298627E-2</v>
      </c>
      <c r="AS25" s="58">
        <f t="shared" si="17"/>
        <v>0</v>
      </c>
      <c r="AT25" s="43"/>
      <c r="AU25" s="82"/>
      <c r="AV25" s="83" t="s">
        <v>371</v>
      </c>
      <c r="AW25" s="80">
        <v>0</v>
      </c>
      <c r="AX25" s="80">
        <v>0</v>
      </c>
      <c r="AY25" s="80">
        <v>0</v>
      </c>
      <c r="AZ25" s="80">
        <v>0</v>
      </c>
      <c r="BA25" s="80">
        <v>0</v>
      </c>
      <c r="BB25" s="80">
        <v>0</v>
      </c>
      <c r="BC25" s="80">
        <v>0</v>
      </c>
      <c r="BD25" s="80">
        <v>0</v>
      </c>
      <c r="BE25" s="80">
        <v>0</v>
      </c>
      <c r="BF25" s="80">
        <v>0</v>
      </c>
      <c r="BG25" s="80">
        <v>0</v>
      </c>
      <c r="BH25" s="80">
        <v>0</v>
      </c>
      <c r="BI25" s="80">
        <v>0</v>
      </c>
      <c r="BJ25" s="80">
        <v>0</v>
      </c>
      <c r="BK25" s="80">
        <v>0</v>
      </c>
      <c r="BL25" s="80">
        <v>0</v>
      </c>
      <c r="BM25" s="80">
        <v>0</v>
      </c>
      <c r="BN25" s="80">
        <v>0</v>
      </c>
      <c r="BO25" s="80">
        <v>0</v>
      </c>
      <c r="BP25" s="80">
        <v>0</v>
      </c>
      <c r="BQ25" s="80">
        <v>0</v>
      </c>
      <c r="BR25" s="80">
        <v>0</v>
      </c>
      <c r="BS25" s="80">
        <v>45.537999999999997</v>
      </c>
      <c r="BT25" s="80">
        <v>50.901000000000003</v>
      </c>
      <c r="BU25" s="80">
        <v>57.582000000000001</v>
      </c>
      <c r="BV25" s="43"/>
      <c r="BW25" s="82"/>
      <c r="BX25" s="83" t="s">
        <v>371</v>
      </c>
      <c r="BY25" s="80">
        <v>0</v>
      </c>
      <c r="BZ25" s="80">
        <v>0</v>
      </c>
      <c r="CA25" s="80">
        <v>0</v>
      </c>
      <c r="CB25" s="80">
        <v>0</v>
      </c>
      <c r="CC25" s="80">
        <v>0</v>
      </c>
      <c r="CD25" s="80">
        <v>0</v>
      </c>
      <c r="CE25" s="80">
        <v>0</v>
      </c>
      <c r="CF25" s="80">
        <v>0</v>
      </c>
      <c r="CG25" s="80">
        <v>0</v>
      </c>
      <c r="CH25" s="80">
        <v>0</v>
      </c>
      <c r="CI25" s="80">
        <v>0</v>
      </c>
      <c r="CJ25" s="80">
        <v>0</v>
      </c>
      <c r="CK25" s="80">
        <v>0</v>
      </c>
      <c r="CL25" s="80">
        <v>0</v>
      </c>
      <c r="CM25" s="80">
        <v>0</v>
      </c>
      <c r="CN25" s="80">
        <v>0</v>
      </c>
      <c r="CO25" s="80">
        <v>0</v>
      </c>
      <c r="CP25" s="80">
        <v>0</v>
      </c>
      <c r="CQ25" s="80">
        <v>0</v>
      </c>
      <c r="CR25" s="80">
        <v>0</v>
      </c>
      <c r="CS25" s="80">
        <v>0</v>
      </c>
      <c r="CT25" s="80">
        <v>0</v>
      </c>
      <c r="CU25" s="80">
        <v>45.537999999999997</v>
      </c>
      <c r="CV25" s="80">
        <v>50.901000000000003</v>
      </c>
      <c r="CW25" s="80">
        <v>57.582000000000001</v>
      </c>
      <c r="CX25" s="80">
        <v>44.636000000000003</v>
      </c>
      <c r="CY25" s="81"/>
      <c r="CZ25" s="82"/>
      <c r="DA25" s="83" t="s">
        <v>371</v>
      </c>
      <c r="DB25" s="80">
        <v>0</v>
      </c>
      <c r="DC25" s="80">
        <v>0</v>
      </c>
      <c r="DD25" s="80">
        <v>0</v>
      </c>
      <c r="DE25" s="80">
        <v>0</v>
      </c>
      <c r="DF25" s="80">
        <v>0</v>
      </c>
      <c r="DG25" s="80">
        <v>0</v>
      </c>
      <c r="DH25" s="80">
        <v>0</v>
      </c>
      <c r="DI25" s="80">
        <v>0</v>
      </c>
      <c r="DJ25" s="80">
        <v>0</v>
      </c>
      <c r="DK25" s="80">
        <v>0</v>
      </c>
      <c r="DL25" s="80">
        <v>0</v>
      </c>
      <c r="DM25" s="80">
        <v>0</v>
      </c>
      <c r="DN25" s="80">
        <v>0</v>
      </c>
      <c r="DO25" s="80">
        <v>0</v>
      </c>
      <c r="DP25" s="80">
        <v>0</v>
      </c>
      <c r="DQ25" s="80">
        <v>0</v>
      </c>
      <c r="DR25" s="80">
        <v>0</v>
      </c>
      <c r="DS25" s="80">
        <v>0</v>
      </c>
      <c r="DT25" s="80">
        <v>0</v>
      </c>
      <c r="DU25" s="80">
        <v>0</v>
      </c>
      <c r="DV25" s="80">
        <v>0</v>
      </c>
      <c r="DW25" s="80">
        <v>0</v>
      </c>
      <c r="DX25" s="80">
        <v>45.537999999999997</v>
      </c>
      <c r="DY25" s="80">
        <v>50.901000000000003</v>
      </c>
      <c r="DZ25" s="80">
        <v>57.582000000000001</v>
      </c>
      <c r="EA25" s="81"/>
      <c r="EB25" s="81"/>
      <c r="EC25" s="81"/>
      <c r="ED25" s="81"/>
    </row>
    <row r="26" spans="1:134">
      <c r="A26" s="7" t="s">
        <v>195</v>
      </c>
      <c r="B26" s="32">
        <v>45107</v>
      </c>
      <c r="C26" s="43">
        <v>5.2469999999999999</v>
      </c>
      <c r="D26" s="43">
        <v>41.99</v>
      </c>
      <c r="E26" s="43">
        <f t="shared" si="0"/>
        <v>47.237000000000002</v>
      </c>
      <c r="F26" s="43">
        <v>0</v>
      </c>
      <c r="G26" s="7">
        <v>206.22300000000001</v>
      </c>
      <c r="H26" s="43"/>
      <c r="I26" s="43">
        <f t="shared" si="1"/>
        <v>18.6368657776375</v>
      </c>
      <c r="J26" s="43">
        <f t="shared" si="2"/>
        <v>81.363134222362504</v>
      </c>
      <c r="K26" s="43">
        <f t="shared" si="3"/>
        <v>0</v>
      </c>
      <c r="L26" s="43"/>
      <c r="M26" s="7">
        <v>104.149</v>
      </c>
      <c r="N26" s="7">
        <v>101.604</v>
      </c>
      <c r="O26" s="7">
        <f t="shared" si="4"/>
        <v>205.75299999999999</v>
      </c>
      <c r="P26" s="78">
        <f t="shared" si="5"/>
        <v>0.2290578645446919</v>
      </c>
      <c r="Q26" s="78">
        <f t="shared" si="6"/>
        <v>0.99772091376810523</v>
      </c>
      <c r="R26" s="7">
        <v>212.703</v>
      </c>
      <c r="S26" s="43">
        <v>65.863</v>
      </c>
      <c r="T26" s="43">
        <v>57.529000000000003</v>
      </c>
      <c r="U26" s="43">
        <f t="shared" si="7"/>
        <v>89.311000000000007</v>
      </c>
      <c r="V26" s="43">
        <v>0</v>
      </c>
      <c r="W26" s="43">
        <f t="shared" si="8"/>
        <v>89.311000000000007</v>
      </c>
      <c r="X26" s="43">
        <f t="shared" si="9"/>
        <v>0.52890461421325474</v>
      </c>
      <c r="Y26" s="43"/>
      <c r="Z26" s="43">
        <v>5.2469999999999999</v>
      </c>
      <c r="AA26" s="43">
        <v>41.99</v>
      </c>
      <c r="AB26" s="43">
        <v>111.262</v>
      </c>
      <c r="AC26" s="43">
        <f t="shared" si="10"/>
        <v>64.025000000000006</v>
      </c>
      <c r="AD26" s="43"/>
      <c r="AE26" s="43">
        <f t="shared" si="11"/>
        <v>11.107818024006605</v>
      </c>
      <c r="AF26" s="43">
        <f t="shared" si="12"/>
        <v>88.892181975993395</v>
      </c>
      <c r="AG26" s="43"/>
      <c r="AH26" s="43">
        <v>-1.7</v>
      </c>
      <c r="AI26" s="43">
        <v>0</v>
      </c>
      <c r="AJ26" s="43">
        <v>0</v>
      </c>
      <c r="AK26" s="43"/>
      <c r="AL26" s="7">
        <v>59.505000000000003</v>
      </c>
      <c r="AM26" s="43">
        <f t="shared" si="13"/>
        <v>-2.856902781278884E-2</v>
      </c>
      <c r="AN26" s="43">
        <f t="shared" si="14"/>
        <v>0</v>
      </c>
      <c r="AO26" s="43">
        <v>89.311000000000007</v>
      </c>
      <c r="AP26" s="43">
        <f t="shared" si="15"/>
        <v>0</v>
      </c>
      <c r="AQ26" s="43"/>
      <c r="AR26" s="58">
        <f t="shared" si="16"/>
        <v>3.5988737642102586E-2</v>
      </c>
      <c r="AS26" s="58">
        <f t="shared" si="17"/>
        <v>0</v>
      </c>
      <c r="AT26" s="43"/>
      <c r="AU26" s="82"/>
      <c r="AV26" s="83" t="s">
        <v>372</v>
      </c>
      <c r="AW26" s="80">
        <v>0</v>
      </c>
      <c r="AX26" s="80">
        <v>0</v>
      </c>
      <c r="AY26" s="80">
        <v>0</v>
      </c>
      <c r="AZ26" s="80">
        <v>0</v>
      </c>
      <c r="BA26" s="80">
        <v>0</v>
      </c>
      <c r="BB26" s="80">
        <v>0</v>
      </c>
      <c r="BC26" s="80">
        <v>0</v>
      </c>
      <c r="BD26" s="80">
        <v>0</v>
      </c>
      <c r="BE26" s="80">
        <v>0</v>
      </c>
      <c r="BF26" s="80">
        <v>0</v>
      </c>
      <c r="BG26" s="80">
        <v>0</v>
      </c>
      <c r="BH26" s="80">
        <v>0</v>
      </c>
      <c r="BI26" s="80">
        <v>0</v>
      </c>
      <c r="BJ26" s="80">
        <v>0</v>
      </c>
      <c r="BK26" s="80">
        <v>0</v>
      </c>
      <c r="BL26" s="80">
        <v>0</v>
      </c>
      <c r="BM26" s="80">
        <v>0</v>
      </c>
      <c r="BN26" s="80">
        <v>0</v>
      </c>
      <c r="BO26" s="80">
        <v>0</v>
      </c>
      <c r="BP26" s="80">
        <v>0</v>
      </c>
      <c r="BQ26" s="80">
        <v>0</v>
      </c>
      <c r="BR26" s="80">
        <v>0</v>
      </c>
      <c r="BS26" s="80">
        <v>10.661</v>
      </c>
      <c r="BT26" s="80">
        <v>11.009</v>
      </c>
      <c r="BU26" s="80">
        <v>12.564</v>
      </c>
      <c r="BV26" s="43"/>
      <c r="BW26" s="82"/>
      <c r="BX26" s="83" t="s">
        <v>372</v>
      </c>
      <c r="BY26" s="80">
        <v>0</v>
      </c>
      <c r="BZ26" s="80">
        <v>0</v>
      </c>
      <c r="CA26" s="80">
        <v>0</v>
      </c>
      <c r="CB26" s="80">
        <v>0</v>
      </c>
      <c r="CC26" s="80">
        <v>0</v>
      </c>
      <c r="CD26" s="80">
        <v>0</v>
      </c>
      <c r="CE26" s="80">
        <v>0</v>
      </c>
      <c r="CF26" s="80">
        <v>0</v>
      </c>
      <c r="CG26" s="80">
        <v>0</v>
      </c>
      <c r="CH26" s="80">
        <v>0</v>
      </c>
      <c r="CI26" s="80">
        <v>0</v>
      </c>
      <c r="CJ26" s="80">
        <v>0</v>
      </c>
      <c r="CK26" s="80">
        <v>0</v>
      </c>
      <c r="CL26" s="80">
        <v>0</v>
      </c>
      <c r="CM26" s="80">
        <v>0</v>
      </c>
      <c r="CN26" s="80">
        <v>0</v>
      </c>
      <c r="CO26" s="80">
        <v>0</v>
      </c>
      <c r="CP26" s="80">
        <v>0</v>
      </c>
      <c r="CQ26" s="80">
        <v>0</v>
      </c>
      <c r="CR26" s="80">
        <v>0</v>
      </c>
      <c r="CS26" s="80">
        <v>0</v>
      </c>
      <c r="CT26" s="80">
        <v>0</v>
      </c>
      <c r="CU26" s="80">
        <v>10.661</v>
      </c>
      <c r="CV26" s="80">
        <v>11.009</v>
      </c>
      <c r="CW26" s="80">
        <v>12.564</v>
      </c>
      <c r="CX26" s="80">
        <v>10.579000000000001</v>
      </c>
      <c r="CY26" s="81"/>
      <c r="CZ26" s="82"/>
      <c r="DA26" s="83" t="s">
        <v>372</v>
      </c>
      <c r="DB26" s="80">
        <v>0</v>
      </c>
      <c r="DC26" s="80">
        <v>0</v>
      </c>
      <c r="DD26" s="80">
        <v>0</v>
      </c>
      <c r="DE26" s="80">
        <v>0</v>
      </c>
      <c r="DF26" s="80">
        <v>0</v>
      </c>
      <c r="DG26" s="80">
        <v>0</v>
      </c>
      <c r="DH26" s="80">
        <v>0</v>
      </c>
      <c r="DI26" s="80">
        <v>0</v>
      </c>
      <c r="DJ26" s="80">
        <v>0</v>
      </c>
      <c r="DK26" s="80">
        <v>0</v>
      </c>
      <c r="DL26" s="80">
        <v>0</v>
      </c>
      <c r="DM26" s="80">
        <v>0</v>
      </c>
      <c r="DN26" s="80">
        <v>0</v>
      </c>
      <c r="DO26" s="80">
        <v>0</v>
      </c>
      <c r="DP26" s="80">
        <v>0</v>
      </c>
      <c r="DQ26" s="80">
        <v>0</v>
      </c>
      <c r="DR26" s="80">
        <v>0</v>
      </c>
      <c r="DS26" s="80">
        <v>0</v>
      </c>
      <c r="DT26" s="80">
        <v>0</v>
      </c>
      <c r="DU26" s="80">
        <v>0</v>
      </c>
      <c r="DV26" s="80">
        <v>0</v>
      </c>
      <c r="DW26" s="80">
        <v>0</v>
      </c>
      <c r="DX26" s="80">
        <v>10.661</v>
      </c>
      <c r="DY26" s="80">
        <v>11.009</v>
      </c>
      <c r="DZ26" s="80">
        <v>12.564</v>
      </c>
      <c r="EA26" s="81"/>
      <c r="EB26" s="81"/>
      <c r="EC26" s="81"/>
      <c r="ED26" s="81"/>
    </row>
    <row r="27" spans="1:134">
      <c r="A27" s="7" t="s">
        <v>195</v>
      </c>
      <c r="B27" s="32">
        <v>45473</v>
      </c>
      <c r="C27" s="43">
        <v>8.9420000000000002</v>
      </c>
      <c r="D27" s="43">
        <v>42.688000000000002</v>
      </c>
      <c r="E27" s="43">
        <f t="shared" si="0"/>
        <v>51.63</v>
      </c>
      <c r="F27" s="43">
        <v>0</v>
      </c>
      <c r="G27" s="7">
        <v>268.47699999999998</v>
      </c>
      <c r="H27" s="43"/>
      <c r="I27" s="43">
        <f t="shared" si="1"/>
        <v>16.128981871686658</v>
      </c>
      <c r="J27" s="43">
        <f t="shared" si="2"/>
        <v>83.871018128313352</v>
      </c>
      <c r="K27" s="43">
        <f t="shared" si="3"/>
        <v>0</v>
      </c>
      <c r="L27" s="43"/>
      <c r="M27" s="7">
        <v>125.286</v>
      </c>
      <c r="N27" s="7">
        <v>118.4</v>
      </c>
      <c r="O27" s="7">
        <f t="shared" si="4"/>
        <v>243.68600000000001</v>
      </c>
      <c r="P27" s="78">
        <f t="shared" si="5"/>
        <v>0.19230697601656754</v>
      </c>
      <c r="Q27" s="78">
        <f t="shared" si="6"/>
        <v>0.90766061897294747</v>
      </c>
      <c r="R27" s="7">
        <v>245.12200000000001</v>
      </c>
      <c r="S27" s="43">
        <v>74.114000000000004</v>
      </c>
      <c r="T27" s="43">
        <v>63.220999999999997</v>
      </c>
      <c r="U27" s="43">
        <f t="shared" si="7"/>
        <v>107.78700000000001</v>
      </c>
      <c r="V27" s="43">
        <v>0</v>
      </c>
      <c r="W27" s="43">
        <f t="shared" si="8"/>
        <v>107.78700000000001</v>
      </c>
      <c r="X27" s="43">
        <f t="shared" si="9"/>
        <v>0.47900025049402989</v>
      </c>
      <c r="Y27" s="43"/>
      <c r="Z27" s="43">
        <v>8.9420000000000002</v>
      </c>
      <c r="AA27" s="43">
        <v>42.688000000000002</v>
      </c>
      <c r="AB27" s="43">
        <v>75.543000000000006</v>
      </c>
      <c r="AC27" s="43">
        <f t="shared" si="10"/>
        <v>23.913000000000004</v>
      </c>
      <c r="AD27" s="43"/>
      <c r="AE27" s="43">
        <f t="shared" si="11"/>
        <v>17.319387952740652</v>
      </c>
      <c r="AF27" s="43">
        <f t="shared" si="12"/>
        <v>82.680612047259345</v>
      </c>
      <c r="AG27" s="43"/>
      <c r="AH27" s="43">
        <v>-1.7</v>
      </c>
      <c r="AI27" s="43">
        <v>0</v>
      </c>
      <c r="AJ27" s="43">
        <v>0</v>
      </c>
      <c r="AK27" s="43"/>
      <c r="AL27" s="7">
        <v>6.6390000000000002</v>
      </c>
      <c r="AM27" s="43">
        <f t="shared" si="13"/>
        <v>-0.2560626600391625</v>
      </c>
      <c r="AN27" s="43">
        <f t="shared" si="14"/>
        <v>0</v>
      </c>
      <c r="AO27" s="43">
        <v>107.78700000000001</v>
      </c>
      <c r="AP27" s="43">
        <f t="shared" si="15"/>
        <v>0</v>
      </c>
      <c r="AQ27" s="43"/>
      <c r="AR27" s="58">
        <f t="shared" si="16"/>
        <v>3.2926593066046866E-2</v>
      </c>
      <c r="AS27" s="58">
        <f t="shared" si="17"/>
        <v>0</v>
      </c>
      <c r="AT27" s="43"/>
      <c r="AU27" s="82"/>
      <c r="AV27" s="83" t="s">
        <v>370</v>
      </c>
      <c r="AW27" s="80">
        <v>0</v>
      </c>
      <c r="AX27" s="80">
        <v>0</v>
      </c>
      <c r="AY27" s="80">
        <v>0</v>
      </c>
      <c r="AZ27" s="80">
        <v>0</v>
      </c>
      <c r="BA27" s="80">
        <v>0</v>
      </c>
      <c r="BB27" s="80">
        <v>0</v>
      </c>
      <c r="BC27" s="80">
        <v>0</v>
      </c>
      <c r="BD27" s="80">
        <v>0</v>
      </c>
      <c r="BE27" s="80">
        <v>0</v>
      </c>
      <c r="BF27" s="80">
        <v>0</v>
      </c>
      <c r="BG27" s="80">
        <v>0</v>
      </c>
      <c r="BH27" s="80">
        <v>0</v>
      </c>
      <c r="BI27" s="80">
        <v>0</v>
      </c>
      <c r="BJ27" s="80">
        <v>0</v>
      </c>
      <c r="BK27" s="80">
        <v>0</v>
      </c>
      <c r="BL27" s="80">
        <v>0</v>
      </c>
      <c r="BM27" s="80">
        <v>0</v>
      </c>
      <c r="BN27" s="80">
        <v>0</v>
      </c>
      <c r="BO27" s="80">
        <v>0</v>
      </c>
      <c r="BP27" s="80">
        <v>0</v>
      </c>
      <c r="BQ27" s="80">
        <v>0</v>
      </c>
      <c r="BR27" s="80">
        <v>0</v>
      </c>
      <c r="BS27" s="80">
        <v>13.067</v>
      </c>
      <c r="BT27" s="80">
        <v>14.744999999999999</v>
      </c>
      <c r="BU27" s="80">
        <v>19.184999999999999</v>
      </c>
      <c r="BV27" s="43"/>
      <c r="BW27" s="82"/>
      <c r="BX27" s="83" t="s">
        <v>370</v>
      </c>
      <c r="BY27" s="80">
        <v>0</v>
      </c>
      <c r="BZ27" s="80">
        <v>0</v>
      </c>
      <c r="CA27" s="80">
        <v>0</v>
      </c>
      <c r="CB27" s="80">
        <v>0</v>
      </c>
      <c r="CC27" s="80">
        <v>0</v>
      </c>
      <c r="CD27" s="80">
        <v>0</v>
      </c>
      <c r="CE27" s="80">
        <v>0</v>
      </c>
      <c r="CF27" s="80">
        <v>0</v>
      </c>
      <c r="CG27" s="80">
        <v>0</v>
      </c>
      <c r="CH27" s="80">
        <v>0</v>
      </c>
      <c r="CI27" s="80">
        <v>0</v>
      </c>
      <c r="CJ27" s="80">
        <v>0</v>
      </c>
      <c r="CK27" s="80">
        <v>0</v>
      </c>
      <c r="CL27" s="80">
        <v>0</v>
      </c>
      <c r="CM27" s="80">
        <v>0</v>
      </c>
      <c r="CN27" s="80">
        <v>0</v>
      </c>
      <c r="CO27" s="80">
        <v>0</v>
      </c>
      <c r="CP27" s="80">
        <v>0</v>
      </c>
      <c r="CQ27" s="80">
        <v>0</v>
      </c>
      <c r="CR27" s="80">
        <v>0</v>
      </c>
      <c r="CS27" s="80">
        <v>0</v>
      </c>
      <c r="CT27" s="80">
        <v>0</v>
      </c>
      <c r="CU27" s="80">
        <v>13.067</v>
      </c>
      <c r="CV27" s="80">
        <v>14.744999999999999</v>
      </c>
      <c r="CW27" s="80">
        <v>19.184999999999999</v>
      </c>
      <c r="CX27" s="80">
        <v>22.937000000000001</v>
      </c>
      <c r="CY27" s="81"/>
      <c r="CZ27" s="82"/>
      <c r="DA27" s="83" t="s">
        <v>370</v>
      </c>
      <c r="DB27" s="80">
        <v>0</v>
      </c>
      <c r="DC27" s="80">
        <v>0</v>
      </c>
      <c r="DD27" s="80">
        <v>0</v>
      </c>
      <c r="DE27" s="80">
        <v>0</v>
      </c>
      <c r="DF27" s="80">
        <v>0</v>
      </c>
      <c r="DG27" s="80">
        <v>0</v>
      </c>
      <c r="DH27" s="80">
        <v>0</v>
      </c>
      <c r="DI27" s="80">
        <v>0</v>
      </c>
      <c r="DJ27" s="80">
        <v>0</v>
      </c>
      <c r="DK27" s="80">
        <v>0</v>
      </c>
      <c r="DL27" s="80">
        <v>0</v>
      </c>
      <c r="DM27" s="80">
        <v>0</v>
      </c>
      <c r="DN27" s="80">
        <v>0</v>
      </c>
      <c r="DO27" s="80">
        <v>0</v>
      </c>
      <c r="DP27" s="80">
        <v>0</v>
      </c>
      <c r="DQ27" s="80">
        <v>0</v>
      </c>
      <c r="DR27" s="80">
        <v>0</v>
      </c>
      <c r="DS27" s="80">
        <v>0</v>
      </c>
      <c r="DT27" s="80">
        <v>0</v>
      </c>
      <c r="DU27" s="80">
        <v>0</v>
      </c>
      <c r="DV27" s="80">
        <v>0</v>
      </c>
      <c r="DW27" s="80">
        <v>0</v>
      </c>
      <c r="DX27" s="80">
        <v>13.067</v>
      </c>
      <c r="DY27" s="80">
        <v>14.744999999999999</v>
      </c>
      <c r="DZ27" s="80">
        <v>19.184999999999999</v>
      </c>
      <c r="EA27" s="81"/>
      <c r="EB27" s="81"/>
      <c r="EC27" s="81"/>
      <c r="ED27" s="81"/>
    </row>
    <row r="28" spans="1:134">
      <c r="A28" s="7" t="s">
        <v>195</v>
      </c>
      <c r="B28" s="32">
        <v>45747</v>
      </c>
      <c r="C28" s="43">
        <v>2.9990000000000001</v>
      </c>
      <c r="D28" s="43">
        <v>39.881999999999998</v>
      </c>
      <c r="E28" s="43">
        <f t="shared" si="0"/>
        <v>42.881</v>
      </c>
      <c r="F28" s="43">
        <v>0</v>
      </c>
      <c r="G28" s="7">
        <v>321.89100000000002</v>
      </c>
      <c r="H28" s="43"/>
      <c r="I28" s="43">
        <f t="shared" si="1"/>
        <v>11.755562378691344</v>
      </c>
      <c r="J28" s="43">
        <f t="shared" si="2"/>
        <v>88.244437621308649</v>
      </c>
      <c r="K28" s="43">
        <f t="shared" si="3"/>
        <v>0</v>
      </c>
      <c r="L28" s="43"/>
      <c r="M28" s="7">
        <v>114.206</v>
      </c>
      <c r="N28" s="7">
        <v>126.527</v>
      </c>
      <c r="O28" s="7">
        <f t="shared" si="4"/>
        <v>240.733</v>
      </c>
      <c r="P28" s="78">
        <f t="shared" si="5"/>
        <v>0.13321590227747901</v>
      </c>
      <c r="Q28" s="78">
        <f t="shared" si="6"/>
        <v>0.7478711737824294</v>
      </c>
      <c r="R28" s="7">
        <v>70.066000000000003</v>
      </c>
      <c r="S28" s="43">
        <v>21.919</v>
      </c>
      <c r="T28" s="43">
        <v>16.77</v>
      </c>
      <c r="U28" s="43">
        <f t="shared" si="7"/>
        <v>31.377000000000006</v>
      </c>
      <c r="V28" s="43">
        <v>0</v>
      </c>
      <c r="W28" s="43">
        <f t="shared" si="8"/>
        <v>31.377000000000006</v>
      </c>
      <c r="X28" s="43">
        <f t="shared" si="9"/>
        <v>1.3666379832361282</v>
      </c>
      <c r="Y28" s="43"/>
      <c r="Z28" s="43">
        <v>2.9990000000000001</v>
      </c>
      <c r="AA28" s="43">
        <v>39.881999999999998</v>
      </c>
      <c r="AB28" s="43">
        <v>79.617999999999995</v>
      </c>
      <c r="AC28" s="43">
        <f t="shared" si="10"/>
        <v>36.736999999999995</v>
      </c>
      <c r="AD28" s="43"/>
      <c r="AE28" s="43">
        <f t="shared" si="11"/>
        <v>6.9937734661038693</v>
      </c>
      <c r="AF28" s="43">
        <f t="shared" si="12"/>
        <v>93.006226533896125</v>
      </c>
      <c r="AG28" s="43"/>
      <c r="AH28" s="43">
        <v>0</v>
      </c>
      <c r="AI28" s="43">
        <v>0</v>
      </c>
      <c r="AJ28" s="43">
        <v>0</v>
      </c>
      <c r="AK28" s="43"/>
      <c r="AL28" s="7">
        <v>41.808</v>
      </c>
      <c r="AM28" s="43">
        <f t="shared" si="13"/>
        <v>0</v>
      </c>
      <c r="AN28" s="43">
        <f t="shared" si="14"/>
        <v>0</v>
      </c>
      <c r="AO28" s="43">
        <v>31.376999999999999</v>
      </c>
      <c r="AP28" s="43">
        <f t="shared" si="15"/>
        <v>0</v>
      </c>
      <c r="AQ28" s="43"/>
      <c r="AR28" s="58">
        <f t="shared" si="16"/>
        <v>0</v>
      </c>
      <c r="AS28" s="58">
        <f t="shared" si="17"/>
        <v>0</v>
      </c>
      <c r="AT28" s="43"/>
      <c r="AU28" s="82"/>
      <c r="AV28" s="83" t="s">
        <v>374</v>
      </c>
      <c r="AW28" s="80">
        <v>0</v>
      </c>
      <c r="AX28" s="80">
        <v>0</v>
      </c>
      <c r="AY28" s="80">
        <v>0</v>
      </c>
      <c r="AZ28" s="80">
        <v>0</v>
      </c>
      <c r="BA28" s="80">
        <v>0</v>
      </c>
      <c r="BB28" s="80">
        <v>0</v>
      </c>
      <c r="BC28" s="80">
        <v>0</v>
      </c>
      <c r="BD28" s="80">
        <v>0</v>
      </c>
      <c r="BE28" s="80">
        <v>0</v>
      </c>
      <c r="BF28" s="80">
        <v>0</v>
      </c>
      <c r="BG28" s="80">
        <v>0</v>
      </c>
      <c r="BH28" s="80">
        <v>0</v>
      </c>
      <c r="BI28" s="80">
        <v>0</v>
      </c>
      <c r="BJ28" s="80">
        <v>0</v>
      </c>
      <c r="BK28" s="80">
        <v>0</v>
      </c>
      <c r="BL28" s="80">
        <v>0</v>
      </c>
      <c r="BM28" s="80">
        <v>0</v>
      </c>
      <c r="BN28" s="80">
        <v>0</v>
      </c>
      <c r="BO28" s="80">
        <v>0</v>
      </c>
      <c r="BP28" s="80">
        <v>0</v>
      </c>
      <c r="BQ28" s="80">
        <v>0</v>
      </c>
      <c r="BR28" s="80">
        <v>0</v>
      </c>
      <c r="BS28" s="80">
        <v>0</v>
      </c>
      <c r="BT28" s="80">
        <v>0</v>
      </c>
      <c r="BU28" s="80">
        <v>0</v>
      </c>
      <c r="BV28" s="43"/>
      <c r="BW28" s="82"/>
      <c r="BX28" s="83" t="s">
        <v>374</v>
      </c>
      <c r="BY28" s="80">
        <v>0</v>
      </c>
      <c r="BZ28" s="80">
        <v>0</v>
      </c>
      <c r="CA28" s="80">
        <v>0</v>
      </c>
      <c r="CB28" s="80">
        <v>0</v>
      </c>
      <c r="CC28" s="80">
        <v>0</v>
      </c>
      <c r="CD28" s="80">
        <v>0</v>
      </c>
      <c r="CE28" s="80">
        <v>0</v>
      </c>
      <c r="CF28" s="80">
        <v>0</v>
      </c>
      <c r="CG28" s="80">
        <v>0</v>
      </c>
      <c r="CH28" s="80">
        <v>0</v>
      </c>
      <c r="CI28" s="80">
        <v>0</v>
      </c>
      <c r="CJ28" s="80">
        <v>0</v>
      </c>
      <c r="CK28" s="80">
        <v>0</v>
      </c>
      <c r="CL28" s="80">
        <v>0</v>
      </c>
      <c r="CM28" s="80">
        <v>0</v>
      </c>
      <c r="CN28" s="80">
        <v>0</v>
      </c>
      <c r="CO28" s="80">
        <v>0</v>
      </c>
      <c r="CP28" s="80">
        <v>0</v>
      </c>
      <c r="CQ28" s="80">
        <v>0</v>
      </c>
      <c r="CR28" s="80">
        <v>0</v>
      </c>
      <c r="CS28" s="80">
        <v>0</v>
      </c>
      <c r="CT28" s="80">
        <v>0</v>
      </c>
      <c r="CU28" s="80">
        <v>0</v>
      </c>
      <c r="CV28" s="80">
        <v>0</v>
      </c>
      <c r="CW28" s="80">
        <v>0</v>
      </c>
      <c r="CX28" s="80">
        <v>0</v>
      </c>
      <c r="CY28" s="81"/>
      <c r="CZ28" s="82"/>
      <c r="DA28" s="83" t="s">
        <v>374</v>
      </c>
      <c r="DB28" s="80">
        <v>0</v>
      </c>
      <c r="DC28" s="80">
        <v>0</v>
      </c>
      <c r="DD28" s="80">
        <v>0</v>
      </c>
      <c r="DE28" s="80">
        <v>0</v>
      </c>
      <c r="DF28" s="80">
        <v>0</v>
      </c>
      <c r="DG28" s="80">
        <v>0</v>
      </c>
      <c r="DH28" s="80">
        <v>0</v>
      </c>
      <c r="DI28" s="80">
        <v>0</v>
      </c>
      <c r="DJ28" s="80">
        <v>0</v>
      </c>
      <c r="DK28" s="80">
        <v>0</v>
      </c>
      <c r="DL28" s="80">
        <v>0</v>
      </c>
      <c r="DM28" s="80">
        <v>0</v>
      </c>
      <c r="DN28" s="80">
        <v>0</v>
      </c>
      <c r="DO28" s="80">
        <v>0</v>
      </c>
      <c r="DP28" s="80">
        <v>0</v>
      </c>
      <c r="DQ28" s="80">
        <v>0</v>
      </c>
      <c r="DR28" s="80">
        <v>0</v>
      </c>
      <c r="DS28" s="80">
        <v>0</v>
      </c>
      <c r="DT28" s="80">
        <v>0</v>
      </c>
      <c r="DU28" s="80">
        <v>0</v>
      </c>
      <c r="DV28" s="80">
        <v>0</v>
      </c>
      <c r="DW28" s="80">
        <v>0</v>
      </c>
      <c r="DX28" s="80">
        <v>0</v>
      </c>
      <c r="DY28" s="80">
        <v>0</v>
      </c>
      <c r="DZ28" s="80">
        <v>0</v>
      </c>
      <c r="EA28" s="81"/>
      <c r="EB28" s="81"/>
      <c r="EC28" s="81"/>
      <c r="ED28" s="81"/>
    </row>
    <row r="29" spans="1:134">
      <c r="A29" s="7"/>
      <c r="B29" s="7"/>
      <c r="C29" s="43"/>
      <c r="D29" s="43"/>
      <c r="E29" s="43"/>
      <c r="F29" s="43"/>
      <c r="G29" s="7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7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58"/>
      <c r="AS29" s="58"/>
      <c r="AT29" s="43"/>
      <c r="AU29" s="79" t="s">
        <v>178</v>
      </c>
      <c r="AV29" s="75"/>
      <c r="AW29" s="80">
        <v>1.0269999999999999</v>
      </c>
      <c r="AX29" s="80">
        <v>2.2869999999999999</v>
      </c>
      <c r="AY29" s="80">
        <v>0.06</v>
      </c>
      <c r="AZ29" s="80">
        <v>2.8460000000000001</v>
      </c>
      <c r="BA29" s="80">
        <v>2.5950000000000002</v>
      </c>
      <c r="BB29" s="80">
        <v>5.8230000000000004</v>
      </c>
      <c r="BC29" s="80">
        <v>7.0510000000000002</v>
      </c>
      <c r="BD29" s="80">
        <v>8.32</v>
      </c>
      <c r="BE29" s="80">
        <v>6.6210000000000004</v>
      </c>
      <c r="BF29" s="80">
        <v>11.295999999999999</v>
      </c>
      <c r="BG29" s="80">
        <v>13.791</v>
      </c>
      <c r="BH29" s="80">
        <v>22.847000000000001</v>
      </c>
      <c r="BI29" s="80">
        <v>22.22</v>
      </c>
      <c r="BJ29" s="80">
        <v>26.07</v>
      </c>
      <c r="BK29" s="80">
        <v>36.975000000000001</v>
      </c>
      <c r="BL29" s="80">
        <v>46.281999999999996</v>
      </c>
      <c r="BM29" s="80">
        <v>62.113999999999997</v>
      </c>
      <c r="BN29" s="80">
        <v>106.85599999999999</v>
      </c>
      <c r="BO29" s="80">
        <v>117.642</v>
      </c>
      <c r="BP29" s="80">
        <v>114.806</v>
      </c>
      <c r="BQ29" s="80">
        <v>110.697</v>
      </c>
      <c r="BR29" s="80">
        <v>103.134</v>
      </c>
      <c r="BS29" s="80">
        <v>103.21599999999999</v>
      </c>
      <c r="BT29" s="80">
        <v>101.604</v>
      </c>
      <c r="BU29" s="80">
        <v>118.4</v>
      </c>
      <c r="BV29" s="43"/>
      <c r="BW29" s="79" t="s">
        <v>178</v>
      </c>
      <c r="BX29" s="75"/>
      <c r="BY29" s="80">
        <v>1.0269999999999999</v>
      </c>
      <c r="BZ29" s="80">
        <v>2.2869999999999999</v>
      </c>
      <c r="CA29" s="80">
        <v>0.06</v>
      </c>
      <c r="CB29" s="80">
        <v>2.8460000000000001</v>
      </c>
      <c r="CC29" s="80">
        <v>2.5950000000000002</v>
      </c>
      <c r="CD29" s="80">
        <v>5.8230000000000004</v>
      </c>
      <c r="CE29" s="80">
        <v>7.0510000000000002</v>
      </c>
      <c r="CF29" s="80">
        <v>8.32</v>
      </c>
      <c r="CG29" s="80">
        <v>6.6210000000000004</v>
      </c>
      <c r="CH29" s="80">
        <v>11.295999999999999</v>
      </c>
      <c r="CI29" s="80">
        <v>13.791</v>
      </c>
      <c r="CJ29" s="80">
        <v>22.847000000000001</v>
      </c>
      <c r="CK29" s="80">
        <v>22.22</v>
      </c>
      <c r="CL29" s="80">
        <v>26.07</v>
      </c>
      <c r="CM29" s="80">
        <v>36.975000000000001</v>
      </c>
      <c r="CN29" s="80">
        <v>46.281999999999996</v>
      </c>
      <c r="CO29" s="80">
        <v>62.113999999999997</v>
      </c>
      <c r="CP29" s="80">
        <v>106.85599999999999</v>
      </c>
      <c r="CQ29" s="80">
        <v>117.642</v>
      </c>
      <c r="CR29" s="80">
        <v>114.806</v>
      </c>
      <c r="CS29" s="80">
        <v>110.697</v>
      </c>
      <c r="CT29" s="80">
        <v>103.134</v>
      </c>
      <c r="CU29" s="80">
        <v>103.21599999999999</v>
      </c>
      <c r="CV29" s="80">
        <v>101.604</v>
      </c>
      <c r="CW29" s="80">
        <v>118.4</v>
      </c>
      <c r="CX29" s="80">
        <v>126.527</v>
      </c>
      <c r="CY29" s="81"/>
      <c r="CZ29" s="79" t="s">
        <v>178</v>
      </c>
      <c r="DA29" s="75"/>
      <c r="DB29" s="80">
        <v>1.0269999999999999</v>
      </c>
      <c r="DC29" s="80">
        <v>2.2869999999999999</v>
      </c>
      <c r="DD29" s="80">
        <v>0.06</v>
      </c>
      <c r="DE29" s="80">
        <v>2.8460000000000001</v>
      </c>
      <c r="DF29" s="80">
        <v>2.5950000000000002</v>
      </c>
      <c r="DG29" s="80">
        <v>5.8230000000000004</v>
      </c>
      <c r="DH29" s="80">
        <v>7.0510000000000002</v>
      </c>
      <c r="DI29" s="80">
        <v>8.32</v>
      </c>
      <c r="DJ29" s="80">
        <v>6.6210000000000004</v>
      </c>
      <c r="DK29" s="80">
        <v>11.295999999999999</v>
      </c>
      <c r="DL29" s="80">
        <v>13.791</v>
      </c>
      <c r="DM29" s="80">
        <v>22.847000000000001</v>
      </c>
      <c r="DN29" s="80">
        <v>22.22</v>
      </c>
      <c r="DO29" s="80">
        <v>26.07</v>
      </c>
      <c r="DP29" s="80">
        <v>36.975000000000001</v>
      </c>
      <c r="DQ29" s="80">
        <v>46.281999999999996</v>
      </c>
      <c r="DR29" s="80">
        <v>62.113999999999997</v>
      </c>
      <c r="DS29" s="80">
        <v>106.85599999999999</v>
      </c>
      <c r="DT29" s="80">
        <v>117.642</v>
      </c>
      <c r="DU29" s="80">
        <v>114.806</v>
      </c>
      <c r="DV29" s="80">
        <v>110.697</v>
      </c>
      <c r="DW29" s="80">
        <v>103.134</v>
      </c>
      <c r="DX29" s="80">
        <v>103.21599999999999</v>
      </c>
      <c r="DY29" s="80">
        <v>101.604</v>
      </c>
      <c r="DZ29" s="80">
        <v>118.4</v>
      </c>
      <c r="EA29" s="81"/>
      <c r="EB29" s="81"/>
      <c r="EC29" s="81"/>
      <c r="ED29" s="81"/>
    </row>
    <row r="30" spans="1:134">
      <c r="A30" s="7"/>
      <c r="B30" s="7"/>
      <c r="C30" s="43"/>
      <c r="D30" s="43"/>
      <c r="E30" s="43"/>
      <c r="F30" s="43"/>
      <c r="G30" s="7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55">
        <f>(R27-R26)/R26</f>
        <v>0.15241439942078866</v>
      </c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7"/>
      <c r="AM30" s="43"/>
      <c r="AN30" s="43"/>
      <c r="AO30" s="43"/>
      <c r="AP30" s="43"/>
      <c r="AQ30" s="43"/>
      <c r="AR30" s="58"/>
      <c r="AS30" s="58"/>
      <c r="AT30" s="43"/>
      <c r="AU30" s="82"/>
      <c r="AV30" s="83" t="s">
        <v>375</v>
      </c>
      <c r="AW30" s="80">
        <v>1.0269999999999999</v>
      </c>
      <c r="AX30" s="80">
        <v>0.40899999999999997</v>
      </c>
      <c r="AY30" s="80">
        <v>0.39800000000000002</v>
      </c>
      <c r="AZ30" s="80">
        <v>0</v>
      </c>
      <c r="BA30" s="80">
        <v>0</v>
      </c>
      <c r="BB30" s="80">
        <v>0</v>
      </c>
      <c r="BC30" s="80">
        <v>0</v>
      </c>
      <c r="BD30" s="80">
        <v>0</v>
      </c>
      <c r="BE30" s="80">
        <v>0</v>
      </c>
      <c r="BF30" s="80">
        <v>0</v>
      </c>
      <c r="BG30" s="80">
        <v>0.22900000000000001</v>
      </c>
      <c r="BH30" s="80">
        <v>1.456</v>
      </c>
      <c r="BI30" s="80">
        <v>1.893</v>
      </c>
      <c r="BJ30" s="80">
        <v>1.7090000000000001</v>
      </c>
      <c r="BK30" s="80">
        <v>2.7280000000000002</v>
      </c>
      <c r="BL30" s="80">
        <v>2.835</v>
      </c>
      <c r="BM30" s="80">
        <v>1.476</v>
      </c>
      <c r="BN30" s="80">
        <v>19.219000000000001</v>
      </c>
      <c r="BO30" s="80">
        <v>30.806000000000001</v>
      </c>
      <c r="BP30" s="80">
        <v>29.844999999999999</v>
      </c>
      <c r="BQ30" s="80">
        <v>29.635999999999999</v>
      </c>
      <c r="BR30" s="80">
        <v>27.388000000000002</v>
      </c>
      <c r="BS30" s="80">
        <v>26.298999999999999</v>
      </c>
      <c r="BT30" s="80">
        <v>25.992999999999999</v>
      </c>
      <c r="BU30" s="80">
        <v>30.548999999999999</v>
      </c>
      <c r="BV30" s="43"/>
      <c r="BW30" s="82"/>
      <c r="BX30" s="83" t="s">
        <v>375</v>
      </c>
      <c r="BY30" s="80">
        <v>1.0269999999999999</v>
      </c>
      <c r="BZ30" s="80">
        <v>0.40899999999999997</v>
      </c>
      <c r="CA30" s="80">
        <v>0.39800000000000002</v>
      </c>
      <c r="CB30" s="80">
        <v>0</v>
      </c>
      <c r="CC30" s="80">
        <v>0</v>
      </c>
      <c r="CD30" s="80">
        <v>0</v>
      </c>
      <c r="CE30" s="80">
        <v>0</v>
      </c>
      <c r="CF30" s="80">
        <v>0</v>
      </c>
      <c r="CG30" s="80">
        <v>0</v>
      </c>
      <c r="CH30" s="80">
        <v>0</v>
      </c>
      <c r="CI30" s="80">
        <v>0.22900000000000001</v>
      </c>
      <c r="CJ30" s="80">
        <v>1.456</v>
      </c>
      <c r="CK30" s="80">
        <v>1.893</v>
      </c>
      <c r="CL30" s="80">
        <v>1.7090000000000001</v>
      </c>
      <c r="CM30" s="80">
        <v>2.7280000000000002</v>
      </c>
      <c r="CN30" s="80">
        <v>2.835</v>
      </c>
      <c r="CO30" s="80">
        <v>1.476</v>
      </c>
      <c r="CP30" s="80">
        <v>19.219000000000001</v>
      </c>
      <c r="CQ30" s="80">
        <v>30.806000000000001</v>
      </c>
      <c r="CR30" s="80">
        <v>29.844999999999999</v>
      </c>
      <c r="CS30" s="80">
        <v>29.635999999999999</v>
      </c>
      <c r="CT30" s="80">
        <v>27.388000000000002</v>
      </c>
      <c r="CU30" s="80">
        <v>26.298999999999999</v>
      </c>
      <c r="CV30" s="80">
        <v>25.992999999999999</v>
      </c>
      <c r="CW30" s="80">
        <v>30.548999999999999</v>
      </c>
      <c r="CX30" s="80">
        <v>41.058</v>
      </c>
      <c r="CY30" s="81"/>
      <c r="CZ30" s="82"/>
      <c r="DA30" s="83" t="s">
        <v>375</v>
      </c>
      <c r="DB30" s="80">
        <v>1.0269999999999999</v>
      </c>
      <c r="DC30" s="80">
        <v>0.40899999999999997</v>
      </c>
      <c r="DD30" s="80">
        <v>0.39800000000000002</v>
      </c>
      <c r="DE30" s="80">
        <v>0</v>
      </c>
      <c r="DF30" s="80">
        <v>0</v>
      </c>
      <c r="DG30" s="80">
        <v>0</v>
      </c>
      <c r="DH30" s="80">
        <v>0</v>
      </c>
      <c r="DI30" s="80">
        <v>0</v>
      </c>
      <c r="DJ30" s="80">
        <v>0</v>
      </c>
      <c r="DK30" s="80">
        <v>0</v>
      </c>
      <c r="DL30" s="80">
        <v>0.22900000000000001</v>
      </c>
      <c r="DM30" s="80">
        <v>1.456</v>
      </c>
      <c r="DN30" s="80">
        <v>1.893</v>
      </c>
      <c r="DO30" s="80">
        <v>1.7090000000000001</v>
      </c>
      <c r="DP30" s="80">
        <v>2.7280000000000002</v>
      </c>
      <c r="DQ30" s="80">
        <v>2.835</v>
      </c>
      <c r="DR30" s="80">
        <v>1.476</v>
      </c>
      <c r="DS30" s="80">
        <v>19.219000000000001</v>
      </c>
      <c r="DT30" s="80">
        <v>30.806000000000001</v>
      </c>
      <c r="DU30" s="80">
        <v>29.844999999999999</v>
      </c>
      <c r="DV30" s="80">
        <v>29.635999999999999</v>
      </c>
      <c r="DW30" s="80">
        <v>27.388000000000002</v>
      </c>
      <c r="DX30" s="80">
        <v>26.298999999999999</v>
      </c>
      <c r="DY30" s="80">
        <v>25.992999999999999</v>
      </c>
      <c r="DZ30" s="80">
        <v>30.548999999999999</v>
      </c>
      <c r="EA30" s="81"/>
      <c r="EB30" s="81"/>
      <c r="EC30" s="81"/>
      <c r="ED30" s="81"/>
    </row>
    <row r="31" spans="1:134">
      <c r="A31" s="7"/>
      <c r="B31" s="7"/>
      <c r="C31" s="43"/>
      <c r="D31" s="43"/>
      <c r="E31" s="43"/>
      <c r="F31" s="43"/>
      <c r="G31" s="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55">
        <f>(R27/R24)^(1/3)-1</f>
        <v>0.12617218841912425</v>
      </c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7"/>
      <c r="AM31" s="43"/>
      <c r="AN31" s="43"/>
      <c r="AO31" s="43"/>
      <c r="AP31" s="43"/>
      <c r="AQ31" s="43"/>
      <c r="AR31" s="58"/>
      <c r="AS31" s="58"/>
      <c r="AT31" s="43"/>
      <c r="AU31" s="82"/>
      <c r="AV31" s="83" t="s">
        <v>376</v>
      </c>
      <c r="AW31" s="80">
        <v>0</v>
      </c>
      <c r="AX31" s="80">
        <v>1.2190000000000001</v>
      </c>
      <c r="AY31" s="80">
        <v>1.823</v>
      </c>
      <c r="AZ31" s="80">
        <v>1.79</v>
      </c>
      <c r="BA31" s="80">
        <v>1.663</v>
      </c>
      <c r="BB31" s="80">
        <v>1.665</v>
      </c>
      <c r="BC31" s="80">
        <v>1.764</v>
      </c>
      <c r="BD31" s="80">
        <v>1.867</v>
      </c>
      <c r="BE31" s="80">
        <v>1.9</v>
      </c>
      <c r="BF31" s="80">
        <v>1.2809999999999999</v>
      </c>
      <c r="BG31" s="80">
        <v>1.1779999999999999</v>
      </c>
      <c r="BH31" s="80">
        <v>1.3979999999999999</v>
      </c>
      <c r="BI31" s="80">
        <v>1.4059999999999999</v>
      </c>
      <c r="BJ31" s="80">
        <v>1.76</v>
      </c>
      <c r="BK31" s="80">
        <v>2.008</v>
      </c>
      <c r="BL31" s="80">
        <v>2.0950000000000002</v>
      </c>
      <c r="BM31" s="80">
        <v>6.4409999999999998</v>
      </c>
      <c r="BN31" s="80">
        <v>2.6429999999999998</v>
      </c>
      <c r="BO31" s="80">
        <v>3.8149999999999999</v>
      </c>
      <c r="BP31" s="80">
        <v>4.53</v>
      </c>
      <c r="BQ31" s="80">
        <v>3.18</v>
      </c>
      <c r="BR31" s="80">
        <v>2.6160000000000001</v>
      </c>
      <c r="BS31" s="80">
        <v>0</v>
      </c>
      <c r="BT31" s="80">
        <v>0</v>
      </c>
      <c r="BU31" s="80">
        <v>0</v>
      </c>
      <c r="BV31" s="43"/>
      <c r="BW31" s="82"/>
      <c r="BX31" s="83" t="s">
        <v>376</v>
      </c>
      <c r="BY31" s="80">
        <v>0</v>
      </c>
      <c r="BZ31" s="80">
        <v>1.2190000000000001</v>
      </c>
      <c r="CA31" s="80">
        <v>1.823</v>
      </c>
      <c r="CB31" s="80">
        <v>1.79</v>
      </c>
      <c r="CC31" s="80">
        <v>1.663</v>
      </c>
      <c r="CD31" s="80">
        <v>1.665</v>
      </c>
      <c r="CE31" s="80">
        <v>1.764</v>
      </c>
      <c r="CF31" s="80">
        <v>1.867</v>
      </c>
      <c r="CG31" s="80">
        <v>1.9</v>
      </c>
      <c r="CH31" s="80">
        <v>1.2809999999999999</v>
      </c>
      <c r="CI31" s="80">
        <v>1.1779999999999999</v>
      </c>
      <c r="CJ31" s="80">
        <v>1.3979999999999999</v>
      </c>
      <c r="CK31" s="80">
        <v>1.4059999999999999</v>
      </c>
      <c r="CL31" s="80">
        <v>1.76</v>
      </c>
      <c r="CM31" s="80">
        <v>2.008</v>
      </c>
      <c r="CN31" s="80">
        <v>2.0950000000000002</v>
      </c>
      <c r="CO31" s="80">
        <v>6.4409999999999998</v>
      </c>
      <c r="CP31" s="80">
        <v>2.6429999999999998</v>
      </c>
      <c r="CQ31" s="80">
        <v>3.8149999999999999</v>
      </c>
      <c r="CR31" s="80">
        <v>4.53</v>
      </c>
      <c r="CS31" s="80">
        <v>3.18</v>
      </c>
      <c r="CT31" s="80">
        <v>2.6160000000000001</v>
      </c>
      <c r="CU31" s="80">
        <v>0</v>
      </c>
      <c r="CV31" s="80">
        <v>0</v>
      </c>
      <c r="CW31" s="80">
        <v>0</v>
      </c>
      <c r="CX31" s="80">
        <v>0</v>
      </c>
      <c r="CY31" s="81"/>
      <c r="CZ31" s="82"/>
      <c r="DA31" s="83" t="s">
        <v>376</v>
      </c>
      <c r="DB31" s="80">
        <v>0</v>
      </c>
      <c r="DC31" s="80">
        <v>1.2190000000000001</v>
      </c>
      <c r="DD31" s="80">
        <v>1.823</v>
      </c>
      <c r="DE31" s="80">
        <v>1.79</v>
      </c>
      <c r="DF31" s="80">
        <v>1.663</v>
      </c>
      <c r="DG31" s="80">
        <v>1.665</v>
      </c>
      <c r="DH31" s="80">
        <v>1.764</v>
      </c>
      <c r="DI31" s="80">
        <v>1.867</v>
      </c>
      <c r="DJ31" s="80">
        <v>1.9</v>
      </c>
      <c r="DK31" s="80">
        <v>1.2809999999999999</v>
      </c>
      <c r="DL31" s="80">
        <v>1.1779999999999999</v>
      </c>
      <c r="DM31" s="80">
        <v>1.3979999999999999</v>
      </c>
      <c r="DN31" s="80">
        <v>1.4059999999999999</v>
      </c>
      <c r="DO31" s="80">
        <v>1.76</v>
      </c>
      <c r="DP31" s="80">
        <v>2.008</v>
      </c>
      <c r="DQ31" s="80">
        <v>2.0950000000000002</v>
      </c>
      <c r="DR31" s="80">
        <v>6.4409999999999998</v>
      </c>
      <c r="DS31" s="80">
        <v>2.6429999999999998</v>
      </c>
      <c r="DT31" s="80">
        <v>3.8149999999999999</v>
      </c>
      <c r="DU31" s="80">
        <v>4.53</v>
      </c>
      <c r="DV31" s="80">
        <v>3.18</v>
      </c>
      <c r="DW31" s="80">
        <v>2.6160000000000001</v>
      </c>
      <c r="DX31" s="80">
        <v>0</v>
      </c>
      <c r="DY31" s="80">
        <v>0</v>
      </c>
      <c r="DZ31" s="80">
        <v>0</v>
      </c>
      <c r="EA31" s="81"/>
      <c r="EB31" s="81"/>
      <c r="EC31" s="81"/>
      <c r="ED31" s="81"/>
    </row>
    <row r="32" spans="1:134">
      <c r="A32" s="7"/>
      <c r="B32" s="7"/>
      <c r="C32" s="43"/>
      <c r="D32" s="43"/>
      <c r="E32" s="43"/>
      <c r="F32" s="43"/>
      <c r="G32" s="7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55">
        <f>(R27/R22)^(1/5)-1</f>
        <v>0.13654592163658652</v>
      </c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7"/>
      <c r="AM32" s="43"/>
      <c r="AN32" s="43"/>
      <c r="AO32" s="43"/>
      <c r="AP32" s="43"/>
      <c r="AQ32" s="43"/>
      <c r="AR32" s="58"/>
      <c r="AS32" s="58"/>
      <c r="AT32" s="43"/>
      <c r="AU32" s="82"/>
      <c r="AV32" s="83" t="s">
        <v>378</v>
      </c>
      <c r="AW32" s="80">
        <v>0</v>
      </c>
      <c r="AX32" s="80">
        <v>0.65900000000000003</v>
      </c>
      <c r="AY32" s="80">
        <v>0.501</v>
      </c>
      <c r="AZ32" s="80">
        <v>1.056</v>
      </c>
      <c r="BA32" s="80">
        <v>0.93200000000000005</v>
      </c>
      <c r="BB32" s="80">
        <v>4.1580000000000004</v>
      </c>
      <c r="BC32" s="80">
        <v>5.2869999999999999</v>
      </c>
      <c r="BD32" s="80">
        <v>6.4530000000000003</v>
      </c>
      <c r="BE32" s="80">
        <v>4.7210000000000001</v>
      </c>
      <c r="BF32" s="80">
        <v>6.2690000000000001</v>
      </c>
      <c r="BG32" s="80">
        <v>7.4450000000000003</v>
      </c>
      <c r="BH32" s="80">
        <v>8.0719999999999992</v>
      </c>
      <c r="BI32" s="80">
        <v>8.2080000000000002</v>
      </c>
      <c r="BJ32" s="80">
        <v>10</v>
      </c>
      <c r="BK32" s="80">
        <v>11.593999999999999</v>
      </c>
      <c r="BL32" s="80">
        <v>13.544</v>
      </c>
      <c r="BM32" s="80">
        <v>13.64</v>
      </c>
      <c r="BN32" s="80">
        <v>3.5489999999999999</v>
      </c>
      <c r="BO32" s="80">
        <v>5.2110000000000003</v>
      </c>
      <c r="BP32" s="80">
        <v>7.5810000000000004</v>
      </c>
      <c r="BQ32" s="80">
        <v>10.632</v>
      </c>
      <c r="BR32" s="80">
        <v>13.427</v>
      </c>
      <c r="BS32" s="80">
        <v>0</v>
      </c>
      <c r="BT32" s="80">
        <v>0</v>
      </c>
      <c r="BU32" s="80">
        <v>0</v>
      </c>
      <c r="BV32" s="43"/>
      <c r="BW32" s="82"/>
      <c r="BX32" s="83" t="s">
        <v>378</v>
      </c>
      <c r="BY32" s="80">
        <v>0</v>
      </c>
      <c r="BZ32" s="80">
        <v>0.65900000000000003</v>
      </c>
      <c r="CA32" s="80">
        <v>0.501</v>
      </c>
      <c r="CB32" s="80">
        <v>1.056</v>
      </c>
      <c r="CC32" s="80">
        <v>0.93200000000000005</v>
      </c>
      <c r="CD32" s="80">
        <v>4.1580000000000004</v>
      </c>
      <c r="CE32" s="80">
        <v>5.2869999999999999</v>
      </c>
      <c r="CF32" s="80">
        <v>6.4530000000000003</v>
      </c>
      <c r="CG32" s="80">
        <v>4.7210000000000001</v>
      </c>
      <c r="CH32" s="80">
        <v>6.2690000000000001</v>
      </c>
      <c r="CI32" s="80">
        <v>7.4450000000000003</v>
      </c>
      <c r="CJ32" s="80">
        <v>8.0719999999999992</v>
      </c>
      <c r="CK32" s="80">
        <v>8.2080000000000002</v>
      </c>
      <c r="CL32" s="80">
        <v>10</v>
      </c>
      <c r="CM32" s="80">
        <v>11.593999999999999</v>
      </c>
      <c r="CN32" s="80">
        <v>13.544</v>
      </c>
      <c r="CO32" s="80">
        <v>13.64</v>
      </c>
      <c r="CP32" s="80">
        <v>3.5489999999999999</v>
      </c>
      <c r="CQ32" s="80">
        <v>5.2110000000000003</v>
      </c>
      <c r="CR32" s="80">
        <v>7.5810000000000004</v>
      </c>
      <c r="CS32" s="80">
        <v>10.632</v>
      </c>
      <c r="CT32" s="80">
        <v>13.427</v>
      </c>
      <c r="CU32" s="80">
        <v>0</v>
      </c>
      <c r="CV32" s="80">
        <v>0</v>
      </c>
      <c r="CW32" s="80">
        <v>0</v>
      </c>
      <c r="CX32" s="80">
        <v>0</v>
      </c>
      <c r="CY32" s="81"/>
      <c r="CZ32" s="82"/>
      <c r="DA32" s="83" t="s">
        <v>378</v>
      </c>
      <c r="DB32" s="80">
        <v>0</v>
      </c>
      <c r="DC32" s="80">
        <v>0.65900000000000003</v>
      </c>
      <c r="DD32" s="80">
        <v>0.501</v>
      </c>
      <c r="DE32" s="80">
        <v>1.056</v>
      </c>
      <c r="DF32" s="80">
        <v>0.93200000000000005</v>
      </c>
      <c r="DG32" s="80">
        <v>4.1580000000000004</v>
      </c>
      <c r="DH32" s="80">
        <v>5.2869999999999999</v>
      </c>
      <c r="DI32" s="80">
        <v>6.4530000000000003</v>
      </c>
      <c r="DJ32" s="80">
        <v>4.7210000000000001</v>
      </c>
      <c r="DK32" s="80">
        <v>6.2690000000000001</v>
      </c>
      <c r="DL32" s="80">
        <v>7.4450000000000003</v>
      </c>
      <c r="DM32" s="80">
        <v>8.0719999999999992</v>
      </c>
      <c r="DN32" s="80">
        <v>8.2080000000000002</v>
      </c>
      <c r="DO32" s="80">
        <v>10</v>
      </c>
      <c r="DP32" s="80">
        <v>11.593999999999999</v>
      </c>
      <c r="DQ32" s="80">
        <v>13.544</v>
      </c>
      <c r="DR32" s="80">
        <v>13.64</v>
      </c>
      <c r="DS32" s="80">
        <v>3.5489999999999999</v>
      </c>
      <c r="DT32" s="80">
        <v>5.2110000000000003</v>
      </c>
      <c r="DU32" s="80">
        <v>7.5810000000000004</v>
      </c>
      <c r="DV32" s="80">
        <v>10.632</v>
      </c>
      <c r="DW32" s="80">
        <v>13.427</v>
      </c>
      <c r="DX32" s="80">
        <v>0</v>
      </c>
      <c r="DY32" s="80">
        <v>0</v>
      </c>
      <c r="DZ32" s="80">
        <v>0</v>
      </c>
      <c r="EA32" s="81"/>
      <c r="EB32" s="81"/>
      <c r="EC32" s="81"/>
      <c r="ED32" s="81"/>
    </row>
    <row r="33" spans="1:134">
      <c r="A33" s="7"/>
      <c r="B33" s="7"/>
      <c r="C33" s="43"/>
      <c r="D33" s="43"/>
      <c r="E33" s="43"/>
      <c r="F33" s="43"/>
      <c r="G33" s="7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55">
        <f>(R27/R3)^(1/23)-1</f>
        <v>0.10845173088032944</v>
      </c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7"/>
      <c r="AM33" s="43"/>
      <c r="AN33" s="43"/>
      <c r="AO33" s="43"/>
      <c r="AP33" s="43"/>
      <c r="AQ33" s="43"/>
      <c r="AR33" s="58"/>
      <c r="AS33" s="58"/>
      <c r="AT33" s="43"/>
      <c r="AU33" s="82"/>
      <c r="AV33" s="83" t="s">
        <v>379</v>
      </c>
      <c r="AW33" s="80">
        <v>0</v>
      </c>
      <c r="AX33" s="80">
        <v>0</v>
      </c>
      <c r="AY33" s="80">
        <v>0</v>
      </c>
      <c r="AZ33" s="80">
        <v>0</v>
      </c>
      <c r="BA33" s="80">
        <v>0</v>
      </c>
      <c r="BB33" s="80">
        <v>0</v>
      </c>
      <c r="BC33" s="80">
        <v>0</v>
      </c>
      <c r="BD33" s="80">
        <v>0</v>
      </c>
      <c r="BE33" s="80">
        <v>0</v>
      </c>
      <c r="BF33" s="80">
        <v>3.746</v>
      </c>
      <c r="BG33" s="80">
        <v>4.9390000000000001</v>
      </c>
      <c r="BH33" s="80">
        <v>11.920999999999999</v>
      </c>
      <c r="BI33" s="80">
        <v>10.712999999999999</v>
      </c>
      <c r="BJ33" s="80">
        <v>12.601000000000001</v>
      </c>
      <c r="BK33" s="80">
        <v>20.645</v>
      </c>
      <c r="BL33" s="80">
        <v>27.808</v>
      </c>
      <c r="BM33" s="80">
        <v>40.557000000000002</v>
      </c>
      <c r="BN33" s="80">
        <v>76.072999999999993</v>
      </c>
      <c r="BO33" s="80">
        <v>72.242000000000004</v>
      </c>
      <c r="BP33" s="80">
        <v>66.662000000000006</v>
      </c>
      <c r="BQ33" s="80">
        <v>59.578000000000003</v>
      </c>
      <c r="BR33" s="80">
        <v>50.073999999999998</v>
      </c>
      <c r="BS33" s="80">
        <v>47.031999999999996</v>
      </c>
      <c r="BT33" s="80">
        <v>41.99</v>
      </c>
      <c r="BU33" s="80">
        <v>42.688000000000002</v>
      </c>
      <c r="BV33" s="43"/>
      <c r="BW33" s="82"/>
      <c r="BX33" s="83" t="s">
        <v>379</v>
      </c>
      <c r="BY33" s="80">
        <v>0</v>
      </c>
      <c r="BZ33" s="80">
        <v>0</v>
      </c>
      <c r="CA33" s="80">
        <v>0</v>
      </c>
      <c r="CB33" s="80">
        <v>0</v>
      </c>
      <c r="CC33" s="80">
        <v>0</v>
      </c>
      <c r="CD33" s="80">
        <v>0</v>
      </c>
      <c r="CE33" s="80">
        <v>0</v>
      </c>
      <c r="CF33" s="80">
        <v>0</v>
      </c>
      <c r="CG33" s="80">
        <v>0</v>
      </c>
      <c r="CH33" s="80">
        <v>3.746</v>
      </c>
      <c r="CI33" s="80">
        <v>4.9390000000000001</v>
      </c>
      <c r="CJ33" s="80">
        <v>11.920999999999999</v>
      </c>
      <c r="CK33" s="80">
        <v>10.712999999999999</v>
      </c>
      <c r="CL33" s="80">
        <v>12.601000000000001</v>
      </c>
      <c r="CM33" s="80">
        <v>20.645</v>
      </c>
      <c r="CN33" s="80">
        <v>27.808</v>
      </c>
      <c r="CO33" s="80">
        <v>40.557000000000002</v>
      </c>
      <c r="CP33" s="80">
        <v>76.072999999999993</v>
      </c>
      <c r="CQ33" s="80">
        <v>72.242000000000004</v>
      </c>
      <c r="CR33" s="80">
        <v>66.662000000000006</v>
      </c>
      <c r="CS33" s="80">
        <v>59.578000000000003</v>
      </c>
      <c r="CT33" s="80">
        <v>50.073999999999998</v>
      </c>
      <c r="CU33" s="80">
        <v>47.031999999999996</v>
      </c>
      <c r="CV33" s="80">
        <v>41.99</v>
      </c>
      <c r="CW33" s="80">
        <v>42.688000000000002</v>
      </c>
      <c r="CX33" s="80">
        <v>39.881999999999998</v>
      </c>
      <c r="CY33" s="81"/>
      <c r="CZ33" s="82"/>
      <c r="DA33" s="83" t="s">
        <v>379</v>
      </c>
      <c r="DB33" s="80">
        <v>0</v>
      </c>
      <c r="DC33" s="80">
        <v>0</v>
      </c>
      <c r="DD33" s="80">
        <v>0</v>
      </c>
      <c r="DE33" s="80">
        <v>0</v>
      </c>
      <c r="DF33" s="80">
        <v>0</v>
      </c>
      <c r="DG33" s="80">
        <v>0</v>
      </c>
      <c r="DH33" s="80">
        <v>0</v>
      </c>
      <c r="DI33" s="80">
        <v>0</v>
      </c>
      <c r="DJ33" s="80">
        <v>0</v>
      </c>
      <c r="DK33" s="80">
        <v>3.746</v>
      </c>
      <c r="DL33" s="80">
        <v>4.9390000000000001</v>
      </c>
      <c r="DM33" s="80">
        <v>11.920999999999999</v>
      </c>
      <c r="DN33" s="80">
        <v>10.712999999999999</v>
      </c>
      <c r="DO33" s="80">
        <v>12.601000000000001</v>
      </c>
      <c r="DP33" s="80">
        <v>20.645</v>
      </c>
      <c r="DQ33" s="80">
        <v>27.808</v>
      </c>
      <c r="DR33" s="80">
        <v>40.557000000000002</v>
      </c>
      <c r="DS33" s="80">
        <v>76.072999999999993</v>
      </c>
      <c r="DT33" s="80">
        <v>72.242000000000004</v>
      </c>
      <c r="DU33" s="80">
        <v>66.662000000000006</v>
      </c>
      <c r="DV33" s="80">
        <v>59.578000000000003</v>
      </c>
      <c r="DW33" s="80">
        <v>50.073999999999998</v>
      </c>
      <c r="DX33" s="80">
        <v>47.031999999999996</v>
      </c>
      <c r="DY33" s="80">
        <v>41.99</v>
      </c>
      <c r="DZ33" s="80">
        <v>42.688000000000002</v>
      </c>
      <c r="EA33" s="81"/>
      <c r="EB33" s="81"/>
      <c r="EC33" s="81"/>
      <c r="ED33" s="81"/>
    </row>
    <row r="34" spans="1:134">
      <c r="A34" s="7"/>
      <c r="B34" s="7"/>
      <c r="C34" s="43"/>
      <c r="D34" s="43"/>
      <c r="E34" s="43"/>
      <c r="F34" s="43"/>
      <c r="G34" s="7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7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7"/>
      <c r="AM34" s="43"/>
      <c r="AN34" s="43"/>
      <c r="AO34" s="43"/>
      <c r="AP34" s="43"/>
      <c r="AQ34" s="43"/>
      <c r="AR34" s="58"/>
      <c r="AS34" s="58"/>
      <c r="AT34" s="43"/>
      <c r="AU34" s="82"/>
      <c r="AV34" s="83" t="s">
        <v>380</v>
      </c>
      <c r="AW34" s="80">
        <v>0</v>
      </c>
      <c r="AX34" s="80">
        <v>0</v>
      </c>
      <c r="AY34" s="80">
        <v>0</v>
      </c>
      <c r="AZ34" s="80">
        <v>0</v>
      </c>
      <c r="BA34" s="80">
        <v>0</v>
      </c>
      <c r="BB34" s="80">
        <v>0</v>
      </c>
      <c r="BC34" s="80">
        <v>0</v>
      </c>
      <c r="BD34" s="80">
        <v>0</v>
      </c>
      <c r="BE34" s="80">
        <v>0</v>
      </c>
      <c r="BF34" s="80">
        <v>0</v>
      </c>
      <c r="BG34" s="80">
        <v>0</v>
      </c>
      <c r="BH34" s="80">
        <v>0</v>
      </c>
      <c r="BI34" s="80">
        <v>0</v>
      </c>
      <c r="BJ34" s="80">
        <v>0</v>
      </c>
      <c r="BK34" s="80">
        <v>0</v>
      </c>
      <c r="BL34" s="80">
        <v>0</v>
      </c>
      <c r="BM34" s="80">
        <v>0</v>
      </c>
      <c r="BN34" s="80">
        <v>5.3719999999999999</v>
      </c>
      <c r="BO34" s="80">
        <v>5.5679999999999996</v>
      </c>
      <c r="BP34" s="80">
        <v>6.1879999999999997</v>
      </c>
      <c r="BQ34" s="80">
        <v>7.6710000000000003</v>
      </c>
      <c r="BR34" s="80">
        <v>9.6289999999999996</v>
      </c>
      <c r="BS34" s="80">
        <v>11.489000000000001</v>
      </c>
      <c r="BT34" s="80">
        <v>12.728</v>
      </c>
      <c r="BU34" s="80">
        <v>15.497</v>
      </c>
      <c r="BV34" s="43"/>
      <c r="BW34" s="82"/>
      <c r="BX34" s="83" t="s">
        <v>380</v>
      </c>
      <c r="BY34" s="80">
        <v>0</v>
      </c>
      <c r="BZ34" s="80">
        <v>0</v>
      </c>
      <c r="CA34" s="80">
        <v>0</v>
      </c>
      <c r="CB34" s="80">
        <v>0</v>
      </c>
      <c r="CC34" s="80">
        <v>0</v>
      </c>
      <c r="CD34" s="80">
        <v>0</v>
      </c>
      <c r="CE34" s="80">
        <v>0</v>
      </c>
      <c r="CF34" s="80">
        <v>0</v>
      </c>
      <c r="CG34" s="80">
        <v>0</v>
      </c>
      <c r="CH34" s="80">
        <v>0</v>
      </c>
      <c r="CI34" s="80">
        <v>0</v>
      </c>
      <c r="CJ34" s="80">
        <v>0</v>
      </c>
      <c r="CK34" s="80">
        <v>0</v>
      </c>
      <c r="CL34" s="80">
        <v>0</v>
      </c>
      <c r="CM34" s="80">
        <v>0</v>
      </c>
      <c r="CN34" s="80">
        <v>0</v>
      </c>
      <c r="CO34" s="80">
        <v>0</v>
      </c>
      <c r="CP34" s="80">
        <v>5.3719999999999999</v>
      </c>
      <c r="CQ34" s="80">
        <v>5.5679999999999996</v>
      </c>
      <c r="CR34" s="80">
        <v>6.1879999999999997</v>
      </c>
      <c r="CS34" s="80">
        <v>7.6710000000000003</v>
      </c>
      <c r="CT34" s="80">
        <v>9.6289999999999996</v>
      </c>
      <c r="CU34" s="80">
        <v>11.489000000000001</v>
      </c>
      <c r="CV34" s="80">
        <v>12.728</v>
      </c>
      <c r="CW34" s="80">
        <v>15.497</v>
      </c>
      <c r="CX34" s="80">
        <v>17.686</v>
      </c>
      <c r="CY34" s="81"/>
      <c r="CZ34" s="82"/>
      <c r="DA34" s="83" t="s">
        <v>380</v>
      </c>
      <c r="DB34" s="80">
        <v>0</v>
      </c>
      <c r="DC34" s="80">
        <v>0</v>
      </c>
      <c r="DD34" s="80">
        <v>0</v>
      </c>
      <c r="DE34" s="80">
        <v>0</v>
      </c>
      <c r="DF34" s="80">
        <v>0</v>
      </c>
      <c r="DG34" s="80">
        <v>0</v>
      </c>
      <c r="DH34" s="80">
        <v>0</v>
      </c>
      <c r="DI34" s="80">
        <v>0</v>
      </c>
      <c r="DJ34" s="80">
        <v>0</v>
      </c>
      <c r="DK34" s="80">
        <v>0</v>
      </c>
      <c r="DL34" s="80">
        <v>0</v>
      </c>
      <c r="DM34" s="80">
        <v>0</v>
      </c>
      <c r="DN34" s="80">
        <v>0</v>
      </c>
      <c r="DO34" s="80">
        <v>0</v>
      </c>
      <c r="DP34" s="80">
        <v>0</v>
      </c>
      <c r="DQ34" s="80">
        <v>0</v>
      </c>
      <c r="DR34" s="80">
        <v>0</v>
      </c>
      <c r="DS34" s="80">
        <v>5.3719999999999999</v>
      </c>
      <c r="DT34" s="80">
        <v>5.5679999999999996</v>
      </c>
      <c r="DU34" s="80">
        <v>6.1879999999999997</v>
      </c>
      <c r="DV34" s="80">
        <v>7.6710000000000003</v>
      </c>
      <c r="DW34" s="80">
        <v>9.6289999999999996</v>
      </c>
      <c r="DX34" s="80">
        <v>11.489000000000001</v>
      </c>
      <c r="DY34" s="80">
        <v>12.728</v>
      </c>
      <c r="DZ34" s="80">
        <v>15.497</v>
      </c>
      <c r="EA34" s="81"/>
      <c r="EB34" s="81"/>
      <c r="EC34" s="81"/>
      <c r="ED34" s="81"/>
    </row>
    <row r="35" spans="1:134">
      <c r="A35" s="7"/>
      <c r="B35" s="7"/>
      <c r="C35" s="43"/>
      <c r="D35" s="43"/>
      <c r="E35" s="43"/>
      <c r="F35" s="43"/>
      <c r="G35" s="7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7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7"/>
      <c r="AM35" s="43"/>
      <c r="AN35" s="43"/>
      <c r="AO35" s="43"/>
      <c r="AP35" s="43"/>
      <c r="AQ35" s="43"/>
      <c r="AR35" s="58"/>
      <c r="AS35" s="58"/>
      <c r="AT35" s="43"/>
      <c r="AU35" s="82"/>
      <c r="AV35" s="83" t="s">
        <v>381</v>
      </c>
      <c r="AW35" s="80">
        <v>0</v>
      </c>
      <c r="AX35" s="80">
        <v>0</v>
      </c>
      <c r="AY35" s="80">
        <v>-2.6619999999999999</v>
      </c>
      <c r="AZ35" s="80">
        <v>0</v>
      </c>
      <c r="BA35" s="80">
        <v>0</v>
      </c>
      <c r="BB35" s="80">
        <v>0</v>
      </c>
      <c r="BC35" s="80">
        <v>0</v>
      </c>
      <c r="BD35" s="80">
        <v>0</v>
      </c>
      <c r="BE35" s="80">
        <v>0</v>
      </c>
      <c r="BF35" s="80">
        <v>0</v>
      </c>
      <c r="BG35" s="80">
        <v>0</v>
      </c>
      <c r="BH35" s="80">
        <v>0</v>
      </c>
      <c r="BI35" s="80">
        <v>0</v>
      </c>
      <c r="BJ35" s="80">
        <v>0</v>
      </c>
      <c r="BK35" s="80">
        <v>0</v>
      </c>
      <c r="BL35" s="80">
        <v>0</v>
      </c>
      <c r="BM35" s="80">
        <v>0</v>
      </c>
      <c r="BN35" s="80">
        <v>0</v>
      </c>
      <c r="BO35" s="80">
        <v>0</v>
      </c>
      <c r="BP35" s="80">
        <v>0</v>
      </c>
      <c r="BQ35" s="80">
        <v>0</v>
      </c>
      <c r="BR35" s="80">
        <v>0</v>
      </c>
      <c r="BS35" s="80">
        <v>0</v>
      </c>
      <c r="BT35" s="80">
        <v>0</v>
      </c>
      <c r="BU35" s="80">
        <v>0</v>
      </c>
      <c r="BV35" s="43"/>
      <c r="BW35" s="82"/>
      <c r="BX35" s="83" t="s">
        <v>381</v>
      </c>
      <c r="BY35" s="80">
        <v>0</v>
      </c>
      <c r="BZ35" s="80">
        <v>0</v>
      </c>
      <c r="CA35" s="80">
        <v>-2.6619999999999999</v>
      </c>
      <c r="CB35" s="80">
        <v>0</v>
      </c>
      <c r="CC35" s="80">
        <v>0</v>
      </c>
      <c r="CD35" s="80">
        <v>0</v>
      </c>
      <c r="CE35" s="80">
        <v>0</v>
      </c>
      <c r="CF35" s="80">
        <v>0</v>
      </c>
      <c r="CG35" s="80">
        <v>0</v>
      </c>
      <c r="CH35" s="80">
        <v>0</v>
      </c>
      <c r="CI35" s="80">
        <v>0</v>
      </c>
      <c r="CJ35" s="80">
        <v>0</v>
      </c>
      <c r="CK35" s="80">
        <v>0</v>
      </c>
      <c r="CL35" s="80">
        <v>0</v>
      </c>
      <c r="CM35" s="80">
        <v>0</v>
      </c>
      <c r="CN35" s="80">
        <v>0</v>
      </c>
      <c r="CO35" s="80">
        <v>0</v>
      </c>
      <c r="CP35" s="80">
        <v>0</v>
      </c>
      <c r="CQ35" s="80">
        <v>0</v>
      </c>
      <c r="CR35" s="80">
        <v>0</v>
      </c>
      <c r="CS35" s="80">
        <v>0</v>
      </c>
      <c r="CT35" s="80">
        <v>0</v>
      </c>
      <c r="CU35" s="80">
        <v>0</v>
      </c>
      <c r="CV35" s="80">
        <v>0</v>
      </c>
      <c r="CW35" s="80">
        <v>0</v>
      </c>
      <c r="CX35" s="80">
        <v>0</v>
      </c>
      <c r="CY35" s="81"/>
      <c r="CZ35" s="82"/>
      <c r="DA35" s="83" t="s">
        <v>381</v>
      </c>
      <c r="DB35" s="80">
        <v>0</v>
      </c>
      <c r="DC35" s="80">
        <v>0</v>
      </c>
      <c r="DD35" s="80">
        <v>-2.6619999999999999</v>
      </c>
      <c r="DE35" s="80">
        <v>0</v>
      </c>
      <c r="DF35" s="80">
        <v>0</v>
      </c>
      <c r="DG35" s="80">
        <v>0</v>
      </c>
      <c r="DH35" s="80">
        <v>0</v>
      </c>
      <c r="DI35" s="80">
        <v>0</v>
      </c>
      <c r="DJ35" s="80">
        <v>0</v>
      </c>
      <c r="DK35" s="80">
        <v>0</v>
      </c>
      <c r="DL35" s="80">
        <v>0</v>
      </c>
      <c r="DM35" s="80">
        <v>0</v>
      </c>
      <c r="DN35" s="80">
        <v>0</v>
      </c>
      <c r="DO35" s="80">
        <v>0</v>
      </c>
      <c r="DP35" s="80">
        <v>0</v>
      </c>
      <c r="DQ35" s="80">
        <v>0</v>
      </c>
      <c r="DR35" s="80">
        <v>0</v>
      </c>
      <c r="DS35" s="80">
        <v>0</v>
      </c>
      <c r="DT35" s="80">
        <v>0</v>
      </c>
      <c r="DU35" s="80">
        <v>0</v>
      </c>
      <c r="DV35" s="80">
        <v>0</v>
      </c>
      <c r="DW35" s="80">
        <v>0</v>
      </c>
      <c r="DX35" s="80">
        <v>0</v>
      </c>
      <c r="DY35" s="80">
        <v>0</v>
      </c>
      <c r="DZ35" s="80">
        <v>0</v>
      </c>
      <c r="EA35" s="81"/>
      <c r="EB35" s="81"/>
      <c r="EC35" s="81"/>
      <c r="ED35" s="81"/>
    </row>
    <row r="36" spans="1:134">
      <c r="A36" s="7"/>
      <c r="B36" s="7"/>
      <c r="C36" s="43"/>
      <c r="D36" s="43"/>
      <c r="E36" s="43"/>
      <c r="F36" s="43"/>
      <c r="G36" s="7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7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7"/>
      <c r="AM36" s="43"/>
      <c r="AN36" s="43"/>
      <c r="AO36" s="43"/>
      <c r="AP36" s="43"/>
      <c r="AQ36" s="43"/>
      <c r="AR36" s="58"/>
      <c r="AS36" s="58"/>
      <c r="AT36" s="43"/>
      <c r="AU36" s="82"/>
      <c r="AV36" s="83" t="s">
        <v>382</v>
      </c>
      <c r="AW36" s="80">
        <v>0</v>
      </c>
      <c r="AX36" s="80">
        <v>0</v>
      </c>
      <c r="AY36" s="80">
        <v>0</v>
      </c>
      <c r="AZ36" s="80">
        <v>0</v>
      </c>
      <c r="BA36" s="80">
        <v>0</v>
      </c>
      <c r="BB36" s="80">
        <v>0</v>
      </c>
      <c r="BC36" s="80">
        <v>0</v>
      </c>
      <c r="BD36" s="80">
        <v>0</v>
      </c>
      <c r="BE36" s="80">
        <v>0</v>
      </c>
      <c r="BF36" s="80">
        <v>0</v>
      </c>
      <c r="BG36" s="80">
        <v>0</v>
      </c>
      <c r="BH36" s="80">
        <v>0</v>
      </c>
      <c r="BI36" s="80">
        <v>0</v>
      </c>
      <c r="BJ36" s="80">
        <v>0</v>
      </c>
      <c r="BK36" s="80">
        <v>0</v>
      </c>
      <c r="BL36" s="80">
        <v>0</v>
      </c>
      <c r="BM36" s="80">
        <v>0</v>
      </c>
      <c r="BN36" s="80">
        <v>0</v>
      </c>
      <c r="BO36" s="80">
        <v>0</v>
      </c>
      <c r="BP36" s="80">
        <v>0</v>
      </c>
      <c r="BQ36" s="80">
        <v>0</v>
      </c>
      <c r="BR36" s="80">
        <v>0</v>
      </c>
      <c r="BS36" s="80">
        <v>15.526</v>
      </c>
      <c r="BT36" s="80">
        <v>17.981000000000002</v>
      </c>
      <c r="BU36" s="80">
        <v>27.064</v>
      </c>
      <c r="BV36" s="43"/>
      <c r="BW36" s="82"/>
      <c r="BX36" s="83" t="s">
        <v>382</v>
      </c>
      <c r="BY36" s="80">
        <v>0</v>
      </c>
      <c r="BZ36" s="80">
        <v>0</v>
      </c>
      <c r="CA36" s="80">
        <v>0</v>
      </c>
      <c r="CB36" s="80">
        <v>0</v>
      </c>
      <c r="CC36" s="80">
        <v>0</v>
      </c>
      <c r="CD36" s="80">
        <v>0</v>
      </c>
      <c r="CE36" s="80">
        <v>0</v>
      </c>
      <c r="CF36" s="80">
        <v>0</v>
      </c>
      <c r="CG36" s="80">
        <v>0</v>
      </c>
      <c r="CH36" s="80">
        <v>0</v>
      </c>
      <c r="CI36" s="80">
        <v>0</v>
      </c>
      <c r="CJ36" s="80">
        <v>0</v>
      </c>
      <c r="CK36" s="80">
        <v>0</v>
      </c>
      <c r="CL36" s="80">
        <v>0</v>
      </c>
      <c r="CM36" s="80">
        <v>0</v>
      </c>
      <c r="CN36" s="80">
        <v>0</v>
      </c>
      <c r="CO36" s="80">
        <v>0</v>
      </c>
      <c r="CP36" s="80">
        <v>0</v>
      </c>
      <c r="CQ36" s="80">
        <v>0</v>
      </c>
      <c r="CR36" s="80">
        <v>0</v>
      </c>
      <c r="CS36" s="80">
        <v>0</v>
      </c>
      <c r="CT36" s="80">
        <v>0</v>
      </c>
      <c r="CU36" s="80">
        <v>15.526</v>
      </c>
      <c r="CV36" s="80">
        <v>17.981000000000002</v>
      </c>
      <c r="CW36" s="80">
        <v>27.064</v>
      </c>
      <c r="CX36" s="80">
        <v>25.061</v>
      </c>
      <c r="CY36" s="81"/>
      <c r="CZ36" s="82"/>
      <c r="DA36" s="83" t="s">
        <v>382</v>
      </c>
      <c r="DB36" s="80">
        <v>0</v>
      </c>
      <c r="DC36" s="80">
        <v>0</v>
      </c>
      <c r="DD36" s="80">
        <v>0</v>
      </c>
      <c r="DE36" s="80">
        <v>0</v>
      </c>
      <c r="DF36" s="80">
        <v>0</v>
      </c>
      <c r="DG36" s="80">
        <v>0</v>
      </c>
      <c r="DH36" s="80">
        <v>0</v>
      </c>
      <c r="DI36" s="80">
        <v>0</v>
      </c>
      <c r="DJ36" s="80">
        <v>0</v>
      </c>
      <c r="DK36" s="80">
        <v>0</v>
      </c>
      <c r="DL36" s="80">
        <v>0</v>
      </c>
      <c r="DM36" s="80">
        <v>0</v>
      </c>
      <c r="DN36" s="80">
        <v>0</v>
      </c>
      <c r="DO36" s="80">
        <v>0</v>
      </c>
      <c r="DP36" s="80">
        <v>0</v>
      </c>
      <c r="DQ36" s="80">
        <v>0</v>
      </c>
      <c r="DR36" s="80">
        <v>0</v>
      </c>
      <c r="DS36" s="80">
        <v>0</v>
      </c>
      <c r="DT36" s="80">
        <v>0</v>
      </c>
      <c r="DU36" s="80">
        <v>0</v>
      </c>
      <c r="DV36" s="80">
        <v>0</v>
      </c>
      <c r="DW36" s="80">
        <v>0</v>
      </c>
      <c r="DX36" s="80">
        <v>15.526</v>
      </c>
      <c r="DY36" s="80">
        <v>17.981000000000002</v>
      </c>
      <c r="DZ36" s="80">
        <v>27.064</v>
      </c>
      <c r="EA36" s="81"/>
      <c r="EB36" s="81"/>
      <c r="EC36" s="81"/>
      <c r="ED36" s="81"/>
    </row>
    <row r="37" spans="1:134">
      <c r="A37" s="7"/>
      <c r="B37" s="7"/>
      <c r="C37" s="43"/>
      <c r="D37" s="43"/>
      <c r="E37" s="43"/>
      <c r="F37" s="43"/>
      <c r="G37" s="7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7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7"/>
      <c r="AM37" s="43"/>
      <c r="AN37" s="43"/>
      <c r="AO37" s="43"/>
      <c r="AP37" s="43"/>
      <c r="AQ37" s="43"/>
      <c r="AR37" s="58"/>
      <c r="AS37" s="58"/>
      <c r="AT37" s="43"/>
      <c r="AU37" s="82"/>
      <c r="AV37" s="83" t="s">
        <v>383</v>
      </c>
      <c r="AW37" s="80">
        <v>0</v>
      </c>
      <c r="AX37" s="80">
        <v>0</v>
      </c>
      <c r="AY37" s="80">
        <v>0</v>
      </c>
      <c r="AZ37" s="80">
        <v>0</v>
      </c>
      <c r="BA37" s="80">
        <v>0</v>
      </c>
      <c r="BB37" s="80">
        <v>0</v>
      </c>
      <c r="BC37" s="80">
        <v>0</v>
      </c>
      <c r="BD37" s="80">
        <v>0</v>
      </c>
      <c r="BE37" s="80">
        <v>0</v>
      </c>
      <c r="BF37" s="80">
        <v>0</v>
      </c>
      <c r="BG37" s="80">
        <v>0</v>
      </c>
      <c r="BH37" s="80">
        <v>0</v>
      </c>
      <c r="BI37" s="80">
        <v>0</v>
      </c>
      <c r="BJ37" s="80">
        <v>0</v>
      </c>
      <c r="BK37" s="80">
        <v>0</v>
      </c>
      <c r="BL37" s="80">
        <v>0</v>
      </c>
      <c r="BM37" s="80">
        <v>0</v>
      </c>
      <c r="BN37" s="80">
        <v>0</v>
      </c>
      <c r="BO37" s="80">
        <v>0</v>
      </c>
      <c r="BP37" s="80">
        <v>0</v>
      </c>
      <c r="BQ37" s="80">
        <v>0</v>
      </c>
      <c r="BR37" s="80">
        <v>0</v>
      </c>
      <c r="BS37" s="80">
        <v>2.87</v>
      </c>
      <c r="BT37" s="80">
        <v>2.9119999999999999</v>
      </c>
      <c r="BU37" s="80">
        <v>2.6019999999999999</v>
      </c>
      <c r="BV37" s="43"/>
      <c r="BW37" s="82"/>
      <c r="BX37" s="83" t="s">
        <v>383</v>
      </c>
      <c r="BY37" s="80">
        <v>0</v>
      </c>
      <c r="BZ37" s="80">
        <v>0</v>
      </c>
      <c r="CA37" s="80">
        <v>0</v>
      </c>
      <c r="CB37" s="80">
        <v>0</v>
      </c>
      <c r="CC37" s="80">
        <v>0</v>
      </c>
      <c r="CD37" s="80">
        <v>0</v>
      </c>
      <c r="CE37" s="80">
        <v>0</v>
      </c>
      <c r="CF37" s="80">
        <v>0</v>
      </c>
      <c r="CG37" s="80">
        <v>0</v>
      </c>
      <c r="CH37" s="80">
        <v>0</v>
      </c>
      <c r="CI37" s="80">
        <v>0</v>
      </c>
      <c r="CJ37" s="80">
        <v>0</v>
      </c>
      <c r="CK37" s="80">
        <v>0</v>
      </c>
      <c r="CL37" s="80">
        <v>0</v>
      </c>
      <c r="CM37" s="80">
        <v>0</v>
      </c>
      <c r="CN37" s="80">
        <v>0</v>
      </c>
      <c r="CO37" s="80">
        <v>0</v>
      </c>
      <c r="CP37" s="80">
        <v>0</v>
      </c>
      <c r="CQ37" s="80">
        <v>0</v>
      </c>
      <c r="CR37" s="80">
        <v>0</v>
      </c>
      <c r="CS37" s="80">
        <v>0</v>
      </c>
      <c r="CT37" s="80">
        <v>0</v>
      </c>
      <c r="CU37" s="80">
        <v>2.87</v>
      </c>
      <c r="CV37" s="80">
        <v>2.9119999999999999</v>
      </c>
      <c r="CW37" s="80">
        <v>2.6019999999999999</v>
      </c>
      <c r="CX37" s="80">
        <v>2.84</v>
      </c>
      <c r="CY37" s="81"/>
      <c r="CZ37" s="82"/>
      <c r="DA37" s="83" t="s">
        <v>383</v>
      </c>
      <c r="DB37" s="80">
        <v>0</v>
      </c>
      <c r="DC37" s="80">
        <v>0</v>
      </c>
      <c r="DD37" s="80">
        <v>0</v>
      </c>
      <c r="DE37" s="80">
        <v>0</v>
      </c>
      <c r="DF37" s="80">
        <v>0</v>
      </c>
      <c r="DG37" s="80">
        <v>0</v>
      </c>
      <c r="DH37" s="80">
        <v>0</v>
      </c>
      <c r="DI37" s="80">
        <v>0</v>
      </c>
      <c r="DJ37" s="80">
        <v>0</v>
      </c>
      <c r="DK37" s="80">
        <v>0</v>
      </c>
      <c r="DL37" s="80">
        <v>0</v>
      </c>
      <c r="DM37" s="80">
        <v>0</v>
      </c>
      <c r="DN37" s="80">
        <v>0</v>
      </c>
      <c r="DO37" s="80">
        <v>0</v>
      </c>
      <c r="DP37" s="80">
        <v>0</v>
      </c>
      <c r="DQ37" s="80">
        <v>0</v>
      </c>
      <c r="DR37" s="80">
        <v>0</v>
      </c>
      <c r="DS37" s="80">
        <v>0</v>
      </c>
      <c r="DT37" s="80">
        <v>0</v>
      </c>
      <c r="DU37" s="80">
        <v>0</v>
      </c>
      <c r="DV37" s="80">
        <v>0</v>
      </c>
      <c r="DW37" s="80">
        <v>0</v>
      </c>
      <c r="DX37" s="80">
        <v>2.87</v>
      </c>
      <c r="DY37" s="80">
        <v>2.9119999999999999</v>
      </c>
      <c r="DZ37" s="80">
        <v>2.6019999999999999</v>
      </c>
      <c r="EA37" s="81"/>
      <c r="EB37" s="81"/>
      <c r="EC37" s="81"/>
      <c r="ED37" s="81"/>
    </row>
    <row r="38" spans="1:134">
      <c r="A38" s="7"/>
      <c r="B38" s="7"/>
      <c r="C38" s="43"/>
      <c r="D38" s="43"/>
      <c r="E38" s="43"/>
      <c r="F38" s="43"/>
      <c r="G38" s="7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7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7"/>
      <c r="AM38" s="43"/>
      <c r="AN38" s="43"/>
      <c r="AO38" s="43"/>
      <c r="AP38" s="43"/>
      <c r="AQ38" s="43"/>
      <c r="AR38" s="58"/>
      <c r="AS38" s="58"/>
      <c r="AT38" s="43"/>
      <c r="AU38" s="82"/>
      <c r="AV38" s="83" t="s">
        <v>384</v>
      </c>
      <c r="AW38" s="80">
        <v>0</v>
      </c>
      <c r="AX38" s="80">
        <v>0</v>
      </c>
      <c r="AY38" s="80">
        <v>0</v>
      </c>
      <c r="AZ38" s="80">
        <v>0</v>
      </c>
      <c r="BA38" s="80">
        <v>0</v>
      </c>
      <c r="BB38" s="80">
        <v>0</v>
      </c>
      <c r="BC38" s="80">
        <v>0</v>
      </c>
      <c r="BD38" s="80">
        <v>0</v>
      </c>
      <c r="BE38" s="80">
        <v>0</v>
      </c>
      <c r="BF38" s="80">
        <v>0</v>
      </c>
      <c r="BG38" s="80">
        <v>0</v>
      </c>
      <c r="BH38" s="80">
        <v>0</v>
      </c>
      <c r="BI38" s="80">
        <v>0</v>
      </c>
      <c r="BJ38" s="80">
        <v>0</v>
      </c>
      <c r="BK38" s="80">
        <v>0</v>
      </c>
      <c r="BL38" s="80">
        <v>0</v>
      </c>
      <c r="BM38" s="80">
        <v>0</v>
      </c>
      <c r="BN38" s="80">
        <v>0</v>
      </c>
      <c r="BO38" s="80">
        <v>0</v>
      </c>
      <c r="BP38" s="80">
        <v>0</v>
      </c>
      <c r="BQ38" s="80">
        <v>0</v>
      </c>
      <c r="BR38" s="80">
        <v>0</v>
      </c>
      <c r="BS38" s="80">
        <v>0</v>
      </c>
      <c r="BT38" s="80">
        <v>0</v>
      </c>
      <c r="BU38" s="80">
        <v>0</v>
      </c>
      <c r="BV38" s="43"/>
      <c r="BW38" s="82"/>
      <c r="BX38" s="83" t="s">
        <v>384</v>
      </c>
      <c r="BY38" s="80">
        <v>0</v>
      </c>
      <c r="BZ38" s="80">
        <v>0</v>
      </c>
      <c r="CA38" s="80">
        <v>0</v>
      </c>
      <c r="CB38" s="80">
        <v>0</v>
      </c>
      <c r="CC38" s="80">
        <v>0</v>
      </c>
      <c r="CD38" s="80">
        <v>0</v>
      </c>
      <c r="CE38" s="80">
        <v>0</v>
      </c>
      <c r="CF38" s="80">
        <v>0</v>
      </c>
      <c r="CG38" s="80">
        <v>0</v>
      </c>
      <c r="CH38" s="80">
        <v>0</v>
      </c>
      <c r="CI38" s="80">
        <v>0</v>
      </c>
      <c r="CJ38" s="80">
        <v>0</v>
      </c>
      <c r="CK38" s="80">
        <v>0</v>
      </c>
      <c r="CL38" s="80">
        <v>0</v>
      </c>
      <c r="CM38" s="80">
        <v>0</v>
      </c>
      <c r="CN38" s="80">
        <v>0</v>
      </c>
      <c r="CO38" s="80">
        <v>0</v>
      </c>
      <c r="CP38" s="80">
        <v>0</v>
      </c>
      <c r="CQ38" s="80">
        <v>0</v>
      </c>
      <c r="CR38" s="80">
        <v>0</v>
      </c>
      <c r="CS38" s="80">
        <v>0</v>
      </c>
      <c r="CT38" s="80">
        <v>0</v>
      </c>
      <c r="CU38" s="80">
        <v>0</v>
      </c>
      <c r="CV38" s="80">
        <v>0</v>
      </c>
      <c r="CW38" s="80">
        <v>0</v>
      </c>
      <c r="CX38" s="80">
        <v>0</v>
      </c>
      <c r="CY38" s="81"/>
      <c r="CZ38" s="82"/>
      <c r="DA38" s="83" t="s">
        <v>384</v>
      </c>
      <c r="DB38" s="80">
        <v>0</v>
      </c>
      <c r="DC38" s="80">
        <v>0</v>
      </c>
      <c r="DD38" s="80">
        <v>0</v>
      </c>
      <c r="DE38" s="80">
        <v>0</v>
      </c>
      <c r="DF38" s="80">
        <v>0</v>
      </c>
      <c r="DG38" s="80">
        <v>0</v>
      </c>
      <c r="DH38" s="80">
        <v>0</v>
      </c>
      <c r="DI38" s="80">
        <v>0</v>
      </c>
      <c r="DJ38" s="80">
        <v>0</v>
      </c>
      <c r="DK38" s="80">
        <v>0</v>
      </c>
      <c r="DL38" s="80">
        <v>0</v>
      </c>
      <c r="DM38" s="80">
        <v>0</v>
      </c>
      <c r="DN38" s="80">
        <v>0</v>
      </c>
      <c r="DO38" s="80">
        <v>0</v>
      </c>
      <c r="DP38" s="80">
        <v>0</v>
      </c>
      <c r="DQ38" s="80">
        <v>0</v>
      </c>
      <c r="DR38" s="80">
        <v>0</v>
      </c>
      <c r="DS38" s="80">
        <v>0</v>
      </c>
      <c r="DT38" s="80">
        <v>0</v>
      </c>
      <c r="DU38" s="80">
        <v>0</v>
      </c>
      <c r="DV38" s="80">
        <v>0</v>
      </c>
      <c r="DW38" s="80">
        <v>0</v>
      </c>
      <c r="DX38" s="80">
        <v>0</v>
      </c>
      <c r="DY38" s="80">
        <v>0</v>
      </c>
      <c r="DZ38" s="80">
        <v>0</v>
      </c>
      <c r="EA38" s="81"/>
      <c r="EB38" s="81"/>
      <c r="EC38" s="81"/>
      <c r="ED38" s="81"/>
    </row>
    <row r="39" spans="1:134">
      <c r="A39" s="7"/>
      <c r="B39" s="7"/>
      <c r="C39" s="43"/>
      <c r="D39" s="43"/>
      <c r="E39" s="43"/>
      <c r="F39" s="43"/>
      <c r="G39" s="7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7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7"/>
      <c r="AM39" s="43"/>
      <c r="AN39" s="43"/>
      <c r="AO39" s="43"/>
      <c r="AP39" s="43"/>
      <c r="AQ39" s="43"/>
      <c r="AR39" s="58"/>
      <c r="AS39" s="58"/>
      <c r="AT39" s="43"/>
      <c r="AU39" s="83" t="s">
        <v>385</v>
      </c>
      <c r="AV39" s="75"/>
      <c r="AW39" s="80">
        <v>0</v>
      </c>
      <c r="AX39" s="80">
        <v>0</v>
      </c>
      <c r="AY39" s="80">
        <v>0</v>
      </c>
      <c r="AZ39" s="80">
        <v>0</v>
      </c>
      <c r="BA39" s="80">
        <v>0</v>
      </c>
      <c r="BB39" s="80">
        <v>0</v>
      </c>
      <c r="BC39" s="80">
        <v>0</v>
      </c>
      <c r="BD39" s="80">
        <v>0</v>
      </c>
      <c r="BE39" s="80">
        <v>0</v>
      </c>
      <c r="BF39" s="80">
        <v>0</v>
      </c>
      <c r="BG39" s="80">
        <v>0</v>
      </c>
      <c r="BH39" s="80">
        <v>0</v>
      </c>
      <c r="BI39" s="80">
        <v>0</v>
      </c>
      <c r="BJ39" s="80">
        <v>0</v>
      </c>
      <c r="BK39" s="80">
        <v>0</v>
      </c>
      <c r="BL39" s="80">
        <v>0</v>
      </c>
      <c r="BM39" s="80">
        <v>0</v>
      </c>
      <c r="BN39" s="80">
        <v>0</v>
      </c>
      <c r="BO39" s="80">
        <v>0</v>
      </c>
      <c r="BP39" s="80">
        <v>0</v>
      </c>
      <c r="BQ39" s="80">
        <v>0</v>
      </c>
      <c r="BR39" s="80">
        <v>0</v>
      </c>
      <c r="BS39" s="80">
        <v>0</v>
      </c>
      <c r="BT39" s="80">
        <v>0</v>
      </c>
      <c r="BU39" s="80">
        <v>0</v>
      </c>
      <c r="BV39" s="43"/>
      <c r="BW39" s="83" t="s">
        <v>385</v>
      </c>
      <c r="BX39" s="75"/>
      <c r="BY39" s="80">
        <v>0</v>
      </c>
      <c r="BZ39" s="80">
        <v>0</v>
      </c>
      <c r="CA39" s="80">
        <v>0</v>
      </c>
      <c r="CB39" s="80">
        <v>0</v>
      </c>
      <c r="CC39" s="80">
        <v>0</v>
      </c>
      <c r="CD39" s="80">
        <v>0</v>
      </c>
      <c r="CE39" s="80">
        <v>0</v>
      </c>
      <c r="CF39" s="80">
        <v>0</v>
      </c>
      <c r="CG39" s="80">
        <v>0</v>
      </c>
      <c r="CH39" s="80">
        <v>0</v>
      </c>
      <c r="CI39" s="80">
        <v>0</v>
      </c>
      <c r="CJ39" s="80">
        <v>0</v>
      </c>
      <c r="CK39" s="80">
        <v>0</v>
      </c>
      <c r="CL39" s="80">
        <v>0</v>
      </c>
      <c r="CM39" s="80">
        <v>0</v>
      </c>
      <c r="CN39" s="80">
        <v>0</v>
      </c>
      <c r="CO39" s="80">
        <v>0</v>
      </c>
      <c r="CP39" s="80">
        <v>0</v>
      </c>
      <c r="CQ39" s="80">
        <v>0</v>
      </c>
      <c r="CR39" s="80">
        <v>0</v>
      </c>
      <c r="CS39" s="80">
        <v>0</v>
      </c>
      <c r="CT39" s="80">
        <v>0</v>
      </c>
      <c r="CU39" s="80">
        <v>0</v>
      </c>
      <c r="CV39" s="80">
        <v>0</v>
      </c>
      <c r="CW39" s="80">
        <v>0</v>
      </c>
      <c r="CX39" s="80">
        <v>0</v>
      </c>
      <c r="CY39" s="81"/>
      <c r="CZ39" s="83" t="s">
        <v>385</v>
      </c>
      <c r="DA39" s="75"/>
      <c r="DB39" s="80">
        <v>0</v>
      </c>
      <c r="DC39" s="80">
        <v>0</v>
      </c>
      <c r="DD39" s="80">
        <v>0</v>
      </c>
      <c r="DE39" s="80">
        <v>0</v>
      </c>
      <c r="DF39" s="80">
        <v>0</v>
      </c>
      <c r="DG39" s="80">
        <v>0</v>
      </c>
      <c r="DH39" s="80">
        <v>0</v>
      </c>
      <c r="DI39" s="80">
        <v>0</v>
      </c>
      <c r="DJ39" s="80">
        <v>0</v>
      </c>
      <c r="DK39" s="80">
        <v>0</v>
      </c>
      <c r="DL39" s="80">
        <v>0</v>
      </c>
      <c r="DM39" s="80">
        <v>0</v>
      </c>
      <c r="DN39" s="80">
        <v>0</v>
      </c>
      <c r="DO39" s="80">
        <v>0</v>
      </c>
      <c r="DP39" s="80">
        <v>0</v>
      </c>
      <c r="DQ39" s="80">
        <v>0</v>
      </c>
      <c r="DR39" s="80">
        <v>0</v>
      </c>
      <c r="DS39" s="80">
        <v>0</v>
      </c>
      <c r="DT39" s="80">
        <v>0</v>
      </c>
      <c r="DU39" s="80">
        <v>0</v>
      </c>
      <c r="DV39" s="80">
        <v>0</v>
      </c>
      <c r="DW39" s="80">
        <v>0</v>
      </c>
      <c r="DX39" s="80">
        <v>0</v>
      </c>
      <c r="DY39" s="80">
        <v>0</v>
      </c>
      <c r="DZ39" s="80">
        <v>0</v>
      </c>
      <c r="EA39" s="81"/>
      <c r="EB39" s="81"/>
      <c r="EC39" s="81"/>
      <c r="ED39" s="81"/>
    </row>
    <row r="40" spans="1:134">
      <c r="A40" s="7"/>
      <c r="B40" s="7"/>
      <c r="C40" s="43"/>
      <c r="D40" s="43"/>
      <c r="E40" s="43"/>
      <c r="F40" s="43"/>
      <c r="G40" s="7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7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7"/>
      <c r="AM40" s="43"/>
      <c r="AN40" s="43"/>
      <c r="AO40" s="43"/>
      <c r="AP40" s="43"/>
      <c r="AQ40" s="43"/>
      <c r="AR40" s="58"/>
      <c r="AS40" s="58"/>
      <c r="AT40" s="43"/>
      <c r="AU40" s="79" t="s">
        <v>386</v>
      </c>
      <c r="AV40" s="75"/>
      <c r="AW40" s="80">
        <v>0</v>
      </c>
      <c r="AX40" s="80">
        <v>0</v>
      </c>
      <c r="AY40" s="80">
        <v>0</v>
      </c>
      <c r="AZ40" s="80">
        <v>0</v>
      </c>
      <c r="BA40" s="80">
        <v>0</v>
      </c>
      <c r="BB40" s="80">
        <v>0</v>
      </c>
      <c r="BC40" s="80">
        <v>0</v>
      </c>
      <c r="BD40" s="80">
        <v>0</v>
      </c>
      <c r="BE40" s="80">
        <v>0</v>
      </c>
      <c r="BF40" s="80">
        <v>0</v>
      </c>
      <c r="BG40" s="80">
        <v>0</v>
      </c>
      <c r="BH40" s="80">
        <v>0</v>
      </c>
      <c r="BI40" s="80">
        <v>0</v>
      </c>
      <c r="BJ40" s="80">
        <v>0</v>
      </c>
      <c r="BK40" s="80">
        <v>0</v>
      </c>
      <c r="BL40" s="80">
        <v>0</v>
      </c>
      <c r="BM40" s="80">
        <v>0</v>
      </c>
      <c r="BN40" s="80">
        <v>0</v>
      </c>
      <c r="BO40" s="80">
        <v>0</v>
      </c>
      <c r="BP40" s="80">
        <v>0</v>
      </c>
      <c r="BQ40" s="80">
        <v>0</v>
      </c>
      <c r="BR40" s="80">
        <v>0</v>
      </c>
      <c r="BS40" s="80">
        <v>0</v>
      </c>
      <c r="BT40" s="80">
        <v>0</v>
      </c>
      <c r="BU40" s="80">
        <v>0</v>
      </c>
      <c r="BV40" s="43"/>
      <c r="BW40" s="79" t="s">
        <v>386</v>
      </c>
      <c r="BX40" s="75"/>
      <c r="BY40" s="80">
        <v>0</v>
      </c>
      <c r="BZ40" s="80">
        <v>0</v>
      </c>
      <c r="CA40" s="80">
        <v>0</v>
      </c>
      <c r="CB40" s="80">
        <v>0</v>
      </c>
      <c r="CC40" s="80">
        <v>0</v>
      </c>
      <c r="CD40" s="80">
        <v>0</v>
      </c>
      <c r="CE40" s="80">
        <v>0</v>
      </c>
      <c r="CF40" s="80">
        <v>0</v>
      </c>
      <c r="CG40" s="80">
        <v>0</v>
      </c>
      <c r="CH40" s="80">
        <v>0</v>
      </c>
      <c r="CI40" s="80">
        <v>0</v>
      </c>
      <c r="CJ40" s="80">
        <v>0</v>
      </c>
      <c r="CK40" s="80">
        <v>0</v>
      </c>
      <c r="CL40" s="80">
        <v>0</v>
      </c>
      <c r="CM40" s="80">
        <v>0</v>
      </c>
      <c r="CN40" s="80">
        <v>0</v>
      </c>
      <c r="CO40" s="80">
        <v>0</v>
      </c>
      <c r="CP40" s="80">
        <v>0</v>
      </c>
      <c r="CQ40" s="80">
        <v>0</v>
      </c>
      <c r="CR40" s="80">
        <v>0</v>
      </c>
      <c r="CS40" s="80">
        <v>0</v>
      </c>
      <c r="CT40" s="80">
        <v>0</v>
      </c>
      <c r="CU40" s="80">
        <v>0</v>
      </c>
      <c r="CV40" s="80">
        <v>0</v>
      </c>
      <c r="CW40" s="80">
        <v>0</v>
      </c>
      <c r="CX40" s="80">
        <v>0</v>
      </c>
      <c r="CY40" s="81"/>
      <c r="CZ40" s="79" t="s">
        <v>386</v>
      </c>
      <c r="DA40" s="75"/>
      <c r="DB40" s="80">
        <v>0</v>
      </c>
      <c r="DC40" s="80">
        <v>0</v>
      </c>
      <c r="DD40" s="80">
        <v>0</v>
      </c>
      <c r="DE40" s="80">
        <v>0</v>
      </c>
      <c r="DF40" s="80">
        <v>0</v>
      </c>
      <c r="DG40" s="80">
        <v>0</v>
      </c>
      <c r="DH40" s="80">
        <v>0</v>
      </c>
      <c r="DI40" s="80">
        <v>0</v>
      </c>
      <c r="DJ40" s="80">
        <v>0</v>
      </c>
      <c r="DK40" s="80">
        <v>0</v>
      </c>
      <c r="DL40" s="80">
        <v>0</v>
      </c>
      <c r="DM40" s="80">
        <v>0</v>
      </c>
      <c r="DN40" s="80">
        <v>0</v>
      </c>
      <c r="DO40" s="80">
        <v>0</v>
      </c>
      <c r="DP40" s="80">
        <v>0</v>
      </c>
      <c r="DQ40" s="80">
        <v>0</v>
      </c>
      <c r="DR40" s="80">
        <v>0</v>
      </c>
      <c r="DS40" s="80">
        <v>0</v>
      </c>
      <c r="DT40" s="80">
        <v>0</v>
      </c>
      <c r="DU40" s="80">
        <v>0</v>
      </c>
      <c r="DV40" s="80">
        <v>0</v>
      </c>
      <c r="DW40" s="80">
        <v>0</v>
      </c>
      <c r="DX40" s="80">
        <v>0</v>
      </c>
      <c r="DY40" s="80">
        <v>0</v>
      </c>
      <c r="DZ40" s="80">
        <v>0</v>
      </c>
      <c r="EA40" s="81"/>
      <c r="EB40" s="81"/>
      <c r="EC40" s="81"/>
      <c r="ED40" s="81"/>
    </row>
    <row r="41" spans="1:134">
      <c r="A41" s="7"/>
      <c r="B41" s="7"/>
      <c r="C41" s="43"/>
      <c r="D41" s="43"/>
      <c r="E41" s="43"/>
      <c r="F41" s="43"/>
      <c r="G41" s="7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7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7"/>
      <c r="AM41" s="43"/>
      <c r="AN41" s="43"/>
      <c r="AO41" s="43"/>
      <c r="AP41" s="43"/>
      <c r="AQ41" s="43"/>
      <c r="AR41" s="58"/>
      <c r="AS41" s="58"/>
      <c r="AT41" s="43"/>
      <c r="AU41" s="82"/>
      <c r="AV41" s="79" t="s">
        <v>387</v>
      </c>
      <c r="AW41" s="80">
        <v>0</v>
      </c>
      <c r="AX41" s="80">
        <v>0</v>
      </c>
      <c r="AY41" s="80">
        <v>0</v>
      </c>
      <c r="AZ41" s="80">
        <v>0</v>
      </c>
      <c r="BA41" s="80">
        <v>0</v>
      </c>
      <c r="BB41" s="80">
        <v>0</v>
      </c>
      <c r="BC41" s="80">
        <v>0</v>
      </c>
      <c r="BD41" s="80">
        <v>0</v>
      </c>
      <c r="BE41" s="80">
        <v>0</v>
      </c>
      <c r="BF41" s="80">
        <v>0</v>
      </c>
      <c r="BG41" s="80">
        <v>0</v>
      </c>
      <c r="BH41" s="80">
        <v>0</v>
      </c>
      <c r="BI41" s="80">
        <v>0</v>
      </c>
      <c r="BJ41" s="80">
        <v>0</v>
      </c>
      <c r="BK41" s="80">
        <v>0</v>
      </c>
      <c r="BL41" s="80">
        <v>0</v>
      </c>
      <c r="BM41" s="80">
        <v>0</v>
      </c>
      <c r="BN41" s="80">
        <v>0</v>
      </c>
      <c r="BO41" s="80">
        <v>0</v>
      </c>
      <c r="BP41" s="80">
        <v>0</v>
      </c>
      <c r="BQ41" s="80">
        <v>0</v>
      </c>
      <c r="BR41" s="80">
        <v>0</v>
      </c>
      <c r="BS41" s="80">
        <v>0</v>
      </c>
      <c r="BT41" s="80">
        <v>0</v>
      </c>
      <c r="BU41" s="80">
        <v>0</v>
      </c>
      <c r="BV41" s="43"/>
      <c r="BW41" s="82"/>
      <c r="BX41" s="79" t="s">
        <v>387</v>
      </c>
      <c r="BY41" s="80">
        <v>0</v>
      </c>
      <c r="BZ41" s="80">
        <v>0</v>
      </c>
      <c r="CA41" s="80">
        <v>0</v>
      </c>
      <c r="CB41" s="80">
        <v>0</v>
      </c>
      <c r="CC41" s="80">
        <v>0</v>
      </c>
      <c r="CD41" s="80">
        <v>0</v>
      </c>
      <c r="CE41" s="80">
        <v>0</v>
      </c>
      <c r="CF41" s="80">
        <v>0</v>
      </c>
      <c r="CG41" s="80">
        <v>0</v>
      </c>
      <c r="CH41" s="80">
        <v>0</v>
      </c>
      <c r="CI41" s="80">
        <v>0</v>
      </c>
      <c r="CJ41" s="80">
        <v>0</v>
      </c>
      <c r="CK41" s="80">
        <v>0</v>
      </c>
      <c r="CL41" s="80">
        <v>0</v>
      </c>
      <c r="CM41" s="80">
        <v>0</v>
      </c>
      <c r="CN41" s="80">
        <v>0</v>
      </c>
      <c r="CO41" s="80">
        <v>0</v>
      </c>
      <c r="CP41" s="80">
        <v>0</v>
      </c>
      <c r="CQ41" s="80">
        <v>0</v>
      </c>
      <c r="CR41" s="80">
        <v>0</v>
      </c>
      <c r="CS41" s="80">
        <v>0</v>
      </c>
      <c r="CT41" s="80">
        <v>0</v>
      </c>
      <c r="CU41" s="80">
        <v>0</v>
      </c>
      <c r="CV41" s="80">
        <v>0</v>
      </c>
      <c r="CW41" s="80">
        <v>0</v>
      </c>
      <c r="CX41" s="80">
        <v>0</v>
      </c>
      <c r="CY41" s="81"/>
      <c r="CZ41" s="82"/>
      <c r="DA41" s="79" t="s">
        <v>387</v>
      </c>
      <c r="DB41" s="80">
        <v>0</v>
      </c>
      <c r="DC41" s="80">
        <v>0</v>
      </c>
      <c r="DD41" s="80">
        <v>0</v>
      </c>
      <c r="DE41" s="80">
        <v>0</v>
      </c>
      <c r="DF41" s="80">
        <v>0</v>
      </c>
      <c r="DG41" s="80">
        <v>0</v>
      </c>
      <c r="DH41" s="80">
        <v>0</v>
      </c>
      <c r="DI41" s="80">
        <v>0</v>
      </c>
      <c r="DJ41" s="80">
        <v>0</v>
      </c>
      <c r="DK41" s="80">
        <v>0</v>
      </c>
      <c r="DL41" s="80">
        <v>0</v>
      </c>
      <c r="DM41" s="80">
        <v>0</v>
      </c>
      <c r="DN41" s="80">
        <v>0</v>
      </c>
      <c r="DO41" s="80">
        <v>0</v>
      </c>
      <c r="DP41" s="80">
        <v>0</v>
      </c>
      <c r="DQ41" s="80">
        <v>0</v>
      </c>
      <c r="DR41" s="80">
        <v>0</v>
      </c>
      <c r="DS41" s="80">
        <v>0</v>
      </c>
      <c r="DT41" s="80">
        <v>0</v>
      </c>
      <c r="DU41" s="80">
        <v>0</v>
      </c>
      <c r="DV41" s="80">
        <v>0</v>
      </c>
      <c r="DW41" s="80">
        <v>0</v>
      </c>
      <c r="DX41" s="80">
        <v>0</v>
      </c>
      <c r="DY41" s="80">
        <v>0</v>
      </c>
      <c r="DZ41" s="80">
        <v>0</v>
      </c>
      <c r="EA41" s="81"/>
      <c r="EB41" s="81"/>
      <c r="EC41" s="81"/>
      <c r="ED41" s="81"/>
    </row>
    <row r="42" spans="1:134">
      <c r="A42" s="7"/>
      <c r="B42" s="7"/>
      <c r="C42" s="43"/>
      <c r="D42" s="43"/>
      <c r="E42" s="43"/>
      <c r="F42" s="43"/>
      <c r="G42" s="7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7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7"/>
      <c r="AM42" s="43"/>
      <c r="AN42" s="43"/>
      <c r="AO42" s="43"/>
      <c r="AP42" s="43"/>
      <c r="AQ42" s="43"/>
      <c r="AR42" s="58"/>
      <c r="AS42" s="58"/>
      <c r="AT42" s="43"/>
      <c r="AU42" s="82"/>
      <c r="AV42" s="83" t="s">
        <v>388</v>
      </c>
      <c r="AW42" s="80">
        <v>0</v>
      </c>
      <c r="AX42" s="80">
        <v>0</v>
      </c>
      <c r="AY42" s="80">
        <v>0</v>
      </c>
      <c r="AZ42" s="80">
        <v>0</v>
      </c>
      <c r="BA42" s="80">
        <v>0</v>
      </c>
      <c r="BB42" s="80">
        <v>0</v>
      </c>
      <c r="BC42" s="80">
        <v>0</v>
      </c>
      <c r="BD42" s="80">
        <v>0</v>
      </c>
      <c r="BE42" s="80">
        <v>0</v>
      </c>
      <c r="BF42" s="80">
        <v>0</v>
      </c>
      <c r="BG42" s="80">
        <v>0</v>
      </c>
      <c r="BH42" s="80">
        <v>0</v>
      </c>
      <c r="BI42" s="80">
        <v>0</v>
      </c>
      <c r="BJ42" s="80">
        <v>0</v>
      </c>
      <c r="BK42" s="80">
        <v>0</v>
      </c>
      <c r="BL42" s="80">
        <v>0</v>
      </c>
      <c r="BM42" s="80">
        <v>0</v>
      </c>
      <c r="BN42" s="80">
        <v>0</v>
      </c>
      <c r="BO42" s="80">
        <v>0</v>
      </c>
      <c r="BP42" s="80">
        <v>0</v>
      </c>
      <c r="BQ42" s="80">
        <v>0</v>
      </c>
      <c r="BR42" s="80">
        <v>0</v>
      </c>
      <c r="BS42" s="80">
        <v>0</v>
      </c>
      <c r="BT42" s="80">
        <v>0</v>
      </c>
      <c r="BU42" s="80">
        <v>0</v>
      </c>
      <c r="BV42" s="43"/>
      <c r="BW42" s="82"/>
      <c r="BX42" s="83" t="s">
        <v>388</v>
      </c>
      <c r="BY42" s="80">
        <v>0</v>
      </c>
      <c r="BZ42" s="80">
        <v>0</v>
      </c>
      <c r="CA42" s="80">
        <v>0</v>
      </c>
      <c r="CB42" s="80">
        <v>0</v>
      </c>
      <c r="CC42" s="80">
        <v>0</v>
      </c>
      <c r="CD42" s="80">
        <v>0</v>
      </c>
      <c r="CE42" s="80">
        <v>0</v>
      </c>
      <c r="CF42" s="80">
        <v>0</v>
      </c>
      <c r="CG42" s="80">
        <v>0</v>
      </c>
      <c r="CH42" s="80">
        <v>0</v>
      </c>
      <c r="CI42" s="80">
        <v>0</v>
      </c>
      <c r="CJ42" s="80">
        <v>0</v>
      </c>
      <c r="CK42" s="80">
        <v>0</v>
      </c>
      <c r="CL42" s="80">
        <v>0</v>
      </c>
      <c r="CM42" s="80">
        <v>0</v>
      </c>
      <c r="CN42" s="80">
        <v>0</v>
      </c>
      <c r="CO42" s="80">
        <v>0</v>
      </c>
      <c r="CP42" s="80">
        <v>0</v>
      </c>
      <c r="CQ42" s="80">
        <v>0</v>
      </c>
      <c r="CR42" s="80">
        <v>0</v>
      </c>
      <c r="CS42" s="80">
        <v>0</v>
      </c>
      <c r="CT42" s="80">
        <v>0</v>
      </c>
      <c r="CU42" s="80">
        <v>0</v>
      </c>
      <c r="CV42" s="80">
        <v>0</v>
      </c>
      <c r="CW42" s="80">
        <v>0</v>
      </c>
      <c r="CX42" s="80">
        <v>0</v>
      </c>
      <c r="CY42" s="81"/>
      <c r="CZ42" s="82"/>
      <c r="DA42" s="83" t="s">
        <v>388</v>
      </c>
      <c r="DB42" s="80">
        <v>0</v>
      </c>
      <c r="DC42" s="80">
        <v>0</v>
      </c>
      <c r="DD42" s="80">
        <v>0</v>
      </c>
      <c r="DE42" s="80">
        <v>0</v>
      </c>
      <c r="DF42" s="80">
        <v>0</v>
      </c>
      <c r="DG42" s="80">
        <v>0</v>
      </c>
      <c r="DH42" s="80">
        <v>0</v>
      </c>
      <c r="DI42" s="80">
        <v>0</v>
      </c>
      <c r="DJ42" s="80">
        <v>0</v>
      </c>
      <c r="DK42" s="80">
        <v>0</v>
      </c>
      <c r="DL42" s="80">
        <v>0</v>
      </c>
      <c r="DM42" s="80">
        <v>0</v>
      </c>
      <c r="DN42" s="80">
        <v>0</v>
      </c>
      <c r="DO42" s="80">
        <v>0</v>
      </c>
      <c r="DP42" s="80">
        <v>0</v>
      </c>
      <c r="DQ42" s="80">
        <v>0</v>
      </c>
      <c r="DR42" s="80">
        <v>0</v>
      </c>
      <c r="DS42" s="80">
        <v>0</v>
      </c>
      <c r="DT42" s="80">
        <v>0</v>
      </c>
      <c r="DU42" s="80">
        <v>0</v>
      </c>
      <c r="DV42" s="80">
        <v>0</v>
      </c>
      <c r="DW42" s="80">
        <v>0</v>
      </c>
      <c r="DX42" s="80">
        <v>0</v>
      </c>
      <c r="DY42" s="80">
        <v>0</v>
      </c>
      <c r="DZ42" s="80">
        <v>0</v>
      </c>
      <c r="EA42" s="81"/>
      <c r="EB42" s="81"/>
      <c r="EC42" s="81"/>
      <c r="ED42" s="81"/>
    </row>
    <row r="43" spans="1:134">
      <c r="A43" s="7"/>
      <c r="B43" s="7"/>
      <c r="C43" s="43"/>
      <c r="D43" s="43"/>
      <c r="E43" s="43"/>
      <c r="F43" s="43"/>
      <c r="G43" s="7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7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7"/>
      <c r="AM43" s="43"/>
      <c r="AN43" s="43"/>
      <c r="AO43" s="43"/>
      <c r="AP43" s="43"/>
      <c r="AQ43" s="43"/>
      <c r="AR43" s="58"/>
      <c r="AS43" s="58"/>
      <c r="AT43" s="43"/>
      <c r="AU43" s="79" t="s">
        <v>389</v>
      </c>
      <c r="AV43" s="75"/>
      <c r="AW43" s="80">
        <v>0</v>
      </c>
      <c r="AX43" s="80">
        <v>0</v>
      </c>
      <c r="AY43" s="80">
        <v>0</v>
      </c>
      <c r="AZ43" s="80">
        <v>0</v>
      </c>
      <c r="BA43" s="80">
        <v>0</v>
      </c>
      <c r="BB43" s="80">
        <v>0</v>
      </c>
      <c r="BC43" s="80">
        <v>0</v>
      </c>
      <c r="BD43" s="80">
        <v>0</v>
      </c>
      <c r="BE43" s="80">
        <v>0</v>
      </c>
      <c r="BF43" s="80">
        <v>0</v>
      </c>
      <c r="BG43" s="80">
        <v>0</v>
      </c>
      <c r="BH43" s="80">
        <v>0</v>
      </c>
      <c r="BI43" s="80">
        <v>0</v>
      </c>
      <c r="BJ43" s="80">
        <v>0</v>
      </c>
      <c r="BK43" s="80">
        <v>0</v>
      </c>
      <c r="BL43" s="80">
        <v>0</v>
      </c>
      <c r="BM43" s="80">
        <v>0</v>
      </c>
      <c r="BN43" s="80">
        <v>0</v>
      </c>
      <c r="BO43" s="80">
        <v>0</v>
      </c>
      <c r="BP43" s="80">
        <v>0</v>
      </c>
      <c r="BQ43" s="80">
        <v>0</v>
      </c>
      <c r="BR43" s="80">
        <v>0</v>
      </c>
      <c r="BS43" s="80">
        <v>0</v>
      </c>
      <c r="BT43" s="80">
        <v>0</v>
      </c>
      <c r="BU43" s="80">
        <v>0</v>
      </c>
      <c r="BV43" s="43"/>
      <c r="BW43" s="79" t="s">
        <v>389</v>
      </c>
      <c r="BX43" s="75"/>
      <c r="BY43" s="80">
        <v>0</v>
      </c>
      <c r="BZ43" s="80">
        <v>0</v>
      </c>
      <c r="CA43" s="80">
        <v>0</v>
      </c>
      <c r="CB43" s="80">
        <v>0</v>
      </c>
      <c r="CC43" s="80">
        <v>0</v>
      </c>
      <c r="CD43" s="80">
        <v>0</v>
      </c>
      <c r="CE43" s="80">
        <v>0</v>
      </c>
      <c r="CF43" s="80">
        <v>0</v>
      </c>
      <c r="CG43" s="80">
        <v>0</v>
      </c>
      <c r="CH43" s="80">
        <v>0</v>
      </c>
      <c r="CI43" s="80">
        <v>0</v>
      </c>
      <c r="CJ43" s="80">
        <v>0</v>
      </c>
      <c r="CK43" s="80">
        <v>0</v>
      </c>
      <c r="CL43" s="80">
        <v>0</v>
      </c>
      <c r="CM43" s="80">
        <v>0</v>
      </c>
      <c r="CN43" s="80">
        <v>0</v>
      </c>
      <c r="CO43" s="80">
        <v>0</v>
      </c>
      <c r="CP43" s="80">
        <v>0</v>
      </c>
      <c r="CQ43" s="80">
        <v>0</v>
      </c>
      <c r="CR43" s="80">
        <v>0</v>
      </c>
      <c r="CS43" s="80">
        <v>0</v>
      </c>
      <c r="CT43" s="80">
        <v>0</v>
      </c>
      <c r="CU43" s="80">
        <v>0</v>
      </c>
      <c r="CV43" s="80">
        <v>0</v>
      </c>
      <c r="CW43" s="80">
        <v>0</v>
      </c>
      <c r="CX43" s="80">
        <v>0</v>
      </c>
      <c r="CY43" s="81"/>
      <c r="CZ43" s="79" t="s">
        <v>389</v>
      </c>
      <c r="DA43" s="75"/>
      <c r="DB43" s="80">
        <v>0</v>
      </c>
      <c r="DC43" s="80">
        <v>0</v>
      </c>
      <c r="DD43" s="80">
        <v>0</v>
      </c>
      <c r="DE43" s="80">
        <v>0</v>
      </c>
      <c r="DF43" s="80">
        <v>0</v>
      </c>
      <c r="DG43" s="80">
        <v>0</v>
      </c>
      <c r="DH43" s="80">
        <v>0</v>
      </c>
      <c r="DI43" s="80">
        <v>0</v>
      </c>
      <c r="DJ43" s="80">
        <v>0</v>
      </c>
      <c r="DK43" s="80">
        <v>0</v>
      </c>
      <c r="DL43" s="80">
        <v>0</v>
      </c>
      <c r="DM43" s="80">
        <v>0</v>
      </c>
      <c r="DN43" s="80">
        <v>0</v>
      </c>
      <c r="DO43" s="80">
        <v>0</v>
      </c>
      <c r="DP43" s="80">
        <v>0</v>
      </c>
      <c r="DQ43" s="80">
        <v>0</v>
      </c>
      <c r="DR43" s="80">
        <v>0</v>
      </c>
      <c r="DS43" s="80">
        <v>0</v>
      </c>
      <c r="DT43" s="80">
        <v>0</v>
      </c>
      <c r="DU43" s="80">
        <v>0</v>
      </c>
      <c r="DV43" s="80">
        <v>0</v>
      </c>
      <c r="DW43" s="80">
        <v>0</v>
      </c>
      <c r="DX43" s="80">
        <v>0</v>
      </c>
      <c r="DY43" s="80">
        <v>0</v>
      </c>
      <c r="DZ43" s="80">
        <v>0</v>
      </c>
      <c r="EA43" s="81"/>
      <c r="EB43" s="81"/>
      <c r="EC43" s="81"/>
      <c r="ED43" s="81"/>
    </row>
    <row r="44" spans="1:134">
      <c r="A44" s="7"/>
      <c r="B44" s="7"/>
      <c r="C44" s="43"/>
      <c r="D44" s="43"/>
      <c r="E44" s="43"/>
      <c r="F44" s="43"/>
      <c r="G44" s="7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7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7"/>
      <c r="AM44" s="43"/>
      <c r="AN44" s="43"/>
      <c r="AO44" s="43"/>
      <c r="AP44" s="43"/>
      <c r="AQ44" s="43"/>
      <c r="AR44" s="58"/>
      <c r="AS44" s="58"/>
      <c r="AT44" s="43"/>
      <c r="AU44" s="85" t="s">
        <v>390</v>
      </c>
      <c r="AV44" s="75"/>
      <c r="AW44" s="80">
        <v>0</v>
      </c>
      <c r="AX44" s="80">
        <v>0</v>
      </c>
      <c r="AY44" s="80">
        <v>0</v>
      </c>
      <c r="AZ44" s="80">
        <v>0</v>
      </c>
      <c r="BA44" s="80">
        <v>0</v>
      </c>
      <c r="BB44" s="80">
        <v>0</v>
      </c>
      <c r="BC44" s="80">
        <v>0</v>
      </c>
      <c r="BD44" s="80">
        <v>0</v>
      </c>
      <c r="BE44" s="80">
        <v>0</v>
      </c>
      <c r="BF44" s="80">
        <v>0</v>
      </c>
      <c r="BG44" s="80">
        <v>0</v>
      </c>
      <c r="BH44" s="80">
        <v>0</v>
      </c>
      <c r="BI44" s="80">
        <v>0</v>
      </c>
      <c r="BJ44" s="80">
        <v>0</v>
      </c>
      <c r="BK44" s="80">
        <v>0</v>
      </c>
      <c r="BL44" s="80">
        <v>0</v>
      </c>
      <c r="BM44" s="80">
        <v>0</v>
      </c>
      <c r="BN44" s="80">
        <v>0</v>
      </c>
      <c r="BO44" s="80">
        <v>0</v>
      </c>
      <c r="BP44" s="80">
        <v>0</v>
      </c>
      <c r="BQ44" s="80">
        <v>0</v>
      </c>
      <c r="BR44" s="80">
        <v>0</v>
      </c>
      <c r="BS44" s="80">
        <v>0</v>
      </c>
      <c r="BT44" s="80">
        <v>0</v>
      </c>
      <c r="BU44" s="80">
        <v>0</v>
      </c>
      <c r="BV44" s="43"/>
      <c r="BW44" s="85" t="s">
        <v>390</v>
      </c>
      <c r="BX44" s="75"/>
      <c r="BY44" s="80">
        <v>0</v>
      </c>
      <c r="BZ44" s="80">
        <v>0</v>
      </c>
      <c r="CA44" s="80">
        <v>0</v>
      </c>
      <c r="CB44" s="80">
        <v>0</v>
      </c>
      <c r="CC44" s="80">
        <v>0</v>
      </c>
      <c r="CD44" s="80">
        <v>0</v>
      </c>
      <c r="CE44" s="80">
        <v>0</v>
      </c>
      <c r="CF44" s="80">
        <v>0</v>
      </c>
      <c r="CG44" s="80">
        <v>0</v>
      </c>
      <c r="CH44" s="80">
        <v>0</v>
      </c>
      <c r="CI44" s="80">
        <v>0</v>
      </c>
      <c r="CJ44" s="80">
        <v>0</v>
      </c>
      <c r="CK44" s="80">
        <v>0</v>
      </c>
      <c r="CL44" s="80">
        <v>0</v>
      </c>
      <c r="CM44" s="80">
        <v>0</v>
      </c>
      <c r="CN44" s="80">
        <v>0</v>
      </c>
      <c r="CO44" s="80">
        <v>0</v>
      </c>
      <c r="CP44" s="80">
        <v>0</v>
      </c>
      <c r="CQ44" s="80">
        <v>0</v>
      </c>
      <c r="CR44" s="80">
        <v>0</v>
      </c>
      <c r="CS44" s="80">
        <v>0</v>
      </c>
      <c r="CT44" s="80">
        <v>0</v>
      </c>
      <c r="CU44" s="80">
        <v>0</v>
      </c>
      <c r="CV44" s="80">
        <v>0</v>
      </c>
      <c r="CW44" s="80">
        <v>0</v>
      </c>
      <c r="CX44" s="80">
        <v>0</v>
      </c>
      <c r="CY44" s="81"/>
      <c r="CZ44" s="85" t="s">
        <v>390</v>
      </c>
      <c r="DA44" s="75"/>
      <c r="DB44" s="80">
        <v>0</v>
      </c>
      <c r="DC44" s="80">
        <v>0</v>
      </c>
      <c r="DD44" s="80">
        <v>0</v>
      </c>
      <c r="DE44" s="80">
        <v>0</v>
      </c>
      <c r="DF44" s="80">
        <v>0</v>
      </c>
      <c r="DG44" s="80">
        <v>0</v>
      </c>
      <c r="DH44" s="80">
        <v>0</v>
      </c>
      <c r="DI44" s="80">
        <v>0</v>
      </c>
      <c r="DJ44" s="80">
        <v>0</v>
      </c>
      <c r="DK44" s="80">
        <v>0</v>
      </c>
      <c r="DL44" s="80">
        <v>0</v>
      </c>
      <c r="DM44" s="80">
        <v>0</v>
      </c>
      <c r="DN44" s="80">
        <v>0</v>
      </c>
      <c r="DO44" s="80">
        <v>0</v>
      </c>
      <c r="DP44" s="80">
        <v>0</v>
      </c>
      <c r="DQ44" s="80">
        <v>0</v>
      </c>
      <c r="DR44" s="80">
        <v>0</v>
      </c>
      <c r="DS44" s="80">
        <v>0</v>
      </c>
      <c r="DT44" s="80">
        <v>0</v>
      </c>
      <c r="DU44" s="80">
        <v>0</v>
      </c>
      <c r="DV44" s="80">
        <v>0</v>
      </c>
      <c r="DW44" s="80">
        <v>0</v>
      </c>
      <c r="DX44" s="80">
        <v>0</v>
      </c>
      <c r="DY44" s="80">
        <v>0</v>
      </c>
      <c r="DZ44" s="80">
        <v>0</v>
      </c>
      <c r="EA44" s="81"/>
      <c r="EB44" s="81"/>
      <c r="EC44" s="81"/>
      <c r="ED44" s="81"/>
    </row>
    <row r="45" spans="1:134">
      <c r="A45" s="7"/>
      <c r="B45" s="7"/>
      <c r="C45" s="43"/>
      <c r="D45" s="43"/>
      <c r="E45" s="43"/>
      <c r="F45" s="43"/>
      <c r="G45" s="7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7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7"/>
      <c r="AM45" s="43"/>
      <c r="AN45" s="43"/>
      <c r="AO45" s="43"/>
      <c r="AP45" s="43"/>
      <c r="AQ45" s="43"/>
      <c r="AR45" s="58"/>
      <c r="AS45" s="58"/>
      <c r="AT45" s="43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21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21"/>
      <c r="EB45" s="21"/>
      <c r="EC45" s="21"/>
      <c r="ED45" s="21"/>
    </row>
    <row r="46" spans="1:134">
      <c r="A46" s="7"/>
      <c r="B46" s="7"/>
      <c r="C46" s="43"/>
      <c r="D46" s="43"/>
      <c r="E46" s="43"/>
      <c r="F46" s="43"/>
      <c r="G46" s="7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7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7"/>
      <c r="AM46" s="43"/>
      <c r="AN46" s="43"/>
      <c r="AO46" s="43"/>
      <c r="AP46" s="43"/>
      <c r="AQ46" s="43"/>
      <c r="AR46" s="58"/>
      <c r="AS46" s="58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21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21"/>
      <c r="EB46" s="21"/>
      <c r="EC46" s="21"/>
      <c r="ED46" s="21"/>
    </row>
    <row r="47" spans="1:134">
      <c r="A47" s="7"/>
      <c r="B47" s="7"/>
      <c r="C47" s="43"/>
      <c r="D47" s="43"/>
      <c r="E47" s="43"/>
      <c r="F47" s="43"/>
      <c r="G47" s="7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7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7"/>
      <c r="AM47" s="43"/>
      <c r="AN47" s="43"/>
      <c r="AO47" s="43"/>
      <c r="AP47" s="43"/>
      <c r="AQ47" s="43"/>
      <c r="AR47" s="58"/>
      <c r="AS47" s="58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21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21"/>
      <c r="EB47" s="21"/>
      <c r="EC47" s="21"/>
      <c r="ED47" s="21"/>
    </row>
    <row r="48" spans="1:134">
      <c r="A48" s="7"/>
      <c r="B48" s="7"/>
      <c r="C48" s="43"/>
      <c r="D48" s="43"/>
      <c r="E48" s="43"/>
      <c r="F48" s="43"/>
      <c r="G48" s="7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7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7"/>
      <c r="AM48" s="43"/>
      <c r="AN48" s="43"/>
      <c r="AO48" s="43"/>
      <c r="AP48" s="43"/>
      <c r="AQ48" s="43"/>
      <c r="AR48" s="58"/>
      <c r="AS48" s="58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21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21"/>
      <c r="EB48" s="21"/>
      <c r="EC48" s="21"/>
      <c r="ED48" s="21"/>
    </row>
    <row r="49" spans="1:134">
      <c r="A49" s="7"/>
      <c r="B49" s="7"/>
      <c r="C49" s="43"/>
      <c r="D49" s="43"/>
      <c r="E49" s="43"/>
      <c r="F49" s="43"/>
      <c r="G49" s="7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7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7"/>
      <c r="AM49" s="43"/>
      <c r="AN49" s="43"/>
      <c r="AO49" s="43"/>
      <c r="AP49" s="43"/>
      <c r="AQ49" s="43"/>
      <c r="AR49" s="58"/>
      <c r="AS49" s="58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21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21"/>
      <c r="EB49" s="21"/>
      <c r="EC49" s="21"/>
      <c r="ED49" s="21"/>
    </row>
    <row r="50" spans="1:134">
      <c r="A50" s="7"/>
      <c r="B50" s="7"/>
      <c r="C50" s="43"/>
      <c r="D50" s="43"/>
      <c r="E50" s="43"/>
      <c r="F50" s="43"/>
      <c r="G50" s="7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7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58"/>
      <c r="AS50" s="58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21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21"/>
      <c r="EB50" s="21"/>
      <c r="EC50" s="21"/>
      <c r="ED50" s="21"/>
    </row>
    <row r="51" spans="1:134">
      <c r="A51" s="7"/>
      <c r="B51" s="7"/>
      <c r="C51" s="43"/>
      <c r="D51" s="43"/>
      <c r="E51" s="43"/>
      <c r="F51" s="43"/>
      <c r="G51" s="7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7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7"/>
      <c r="AM51" s="43"/>
      <c r="AN51" s="43"/>
      <c r="AO51" s="43"/>
      <c r="AP51" s="43"/>
      <c r="AQ51" s="43"/>
      <c r="AR51" s="58"/>
      <c r="AS51" s="58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21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21"/>
      <c r="EB51" s="21"/>
      <c r="EC51" s="21"/>
      <c r="ED51" s="21"/>
    </row>
    <row r="52" spans="1:134">
      <c r="A52" s="7"/>
      <c r="B52" s="7"/>
      <c r="C52" s="43"/>
      <c r="D52" s="43"/>
      <c r="E52" s="43"/>
      <c r="F52" s="43"/>
      <c r="G52" s="7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7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7"/>
      <c r="AM52" s="43"/>
      <c r="AN52" s="43"/>
      <c r="AO52" s="43"/>
      <c r="AP52" s="43"/>
      <c r="AQ52" s="43"/>
      <c r="AR52" s="58"/>
      <c r="AS52" s="58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21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21"/>
      <c r="EB52" s="21"/>
      <c r="EC52" s="21"/>
      <c r="ED52" s="21"/>
    </row>
    <row r="53" spans="1:134">
      <c r="A53" s="7"/>
      <c r="B53" s="7"/>
      <c r="C53" s="43"/>
      <c r="D53" s="43"/>
      <c r="E53" s="43"/>
      <c r="F53" s="43"/>
      <c r="G53" s="7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7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7"/>
      <c r="AM53" s="43"/>
      <c r="AN53" s="43"/>
      <c r="AO53" s="43"/>
      <c r="AP53" s="43"/>
      <c r="AQ53" s="43"/>
      <c r="AR53" s="58"/>
      <c r="AS53" s="58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21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21"/>
      <c r="EB53" s="21"/>
      <c r="EC53" s="21"/>
      <c r="ED53" s="21"/>
    </row>
    <row r="54" spans="1:134">
      <c r="A54" s="7"/>
      <c r="B54" s="7"/>
      <c r="C54" s="43"/>
      <c r="D54" s="43"/>
      <c r="E54" s="43"/>
      <c r="F54" s="43"/>
      <c r="G54" s="7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7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7"/>
      <c r="AM54" s="43"/>
      <c r="AN54" s="43"/>
      <c r="AO54" s="43"/>
      <c r="AP54" s="43"/>
      <c r="AQ54" s="43"/>
      <c r="AR54" s="58"/>
      <c r="AS54" s="58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21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21"/>
      <c r="EB54" s="21"/>
      <c r="EC54" s="21"/>
      <c r="ED54" s="21"/>
    </row>
    <row r="55" spans="1:134">
      <c r="A55" s="7"/>
      <c r="B55" s="7"/>
      <c r="C55" s="43"/>
      <c r="D55" s="43"/>
      <c r="E55" s="43"/>
      <c r="F55" s="43"/>
      <c r="G55" s="7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7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7"/>
      <c r="AM55" s="43"/>
      <c r="AN55" s="43"/>
      <c r="AO55" s="43"/>
      <c r="AP55" s="43"/>
      <c r="AQ55" s="43"/>
      <c r="AR55" s="58"/>
      <c r="AS55" s="58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21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21"/>
      <c r="EB55" s="21"/>
      <c r="EC55" s="21"/>
      <c r="ED55" s="21"/>
    </row>
    <row r="56" spans="1:134">
      <c r="A56" s="7"/>
      <c r="B56" s="7"/>
      <c r="C56" s="43"/>
      <c r="D56" s="43"/>
      <c r="E56" s="43"/>
      <c r="F56" s="43"/>
      <c r="G56" s="7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7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7"/>
      <c r="AM56" s="43"/>
      <c r="AN56" s="43"/>
      <c r="AO56" s="43"/>
      <c r="AP56" s="43"/>
      <c r="AQ56" s="43"/>
      <c r="AR56" s="58"/>
      <c r="AS56" s="58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21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21"/>
      <c r="EB56" s="21"/>
      <c r="EC56" s="21"/>
      <c r="ED56" s="21"/>
    </row>
    <row r="57" spans="1:134">
      <c r="A57" s="7"/>
      <c r="B57" s="7"/>
      <c r="C57" s="43"/>
      <c r="D57" s="43"/>
      <c r="E57" s="43"/>
      <c r="F57" s="43"/>
      <c r="G57" s="7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7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7"/>
      <c r="AM57" s="43"/>
      <c r="AN57" s="43"/>
      <c r="AO57" s="43"/>
      <c r="AP57" s="43"/>
      <c r="AQ57" s="43"/>
      <c r="AR57" s="58"/>
      <c r="AS57" s="58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21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21"/>
      <c r="EB57" s="21"/>
      <c r="EC57" s="21"/>
      <c r="ED57" s="21"/>
    </row>
    <row r="58" spans="1:134">
      <c r="A58" s="7"/>
      <c r="B58" s="7"/>
      <c r="C58" s="43"/>
      <c r="D58" s="43"/>
      <c r="E58" s="43"/>
      <c r="F58" s="43"/>
      <c r="G58" s="7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7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7"/>
      <c r="AM58" s="43"/>
      <c r="AN58" s="43"/>
      <c r="AO58" s="43"/>
      <c r="AP58" s="43"/>
      <c r="AQ58" s="43"/>
      <c r="AR58" s="58"/>
      <c r="AS58" s="58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21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21"/>
      <c r="EB58" s="21"/>
      <c r="EC58" s="21"/>
      <c r="ED58" s="21"/>
    </row>
    <row r="59" spans="1:134">
      <c r="A59" s="7"/>
      <c r="B59" s="7"/>
      <c r="C59" s="43"/>
      <c r="D59" s="43"/>
      <c r="E59" s="43"/>
      <c r="F59" s="43"/>
      <c r="G59" s="7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7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7"/>
      <c r="AM59" s="43"/>
      <c r="AN59" s="43"/>
      <c r="AO59" s="43"/>
      <c r="AP59" s="43"/>
      <c r="AQ59" s="43"/>
      <c r="AR59" s="58"/>
      <c r="AS59" s="58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21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21"/>
      <c r="EB59" s="21"/>
      <c r="EC59" s="21"/>
      <c r="ED59" s="21"/>
    </row>
    <row r="60" spans="1:134">
      <c r="A60" s="7"/>
      <c r="B60" s="7"/>
      <c r="C60" s="43"/>
      <c r="D60" s="43"/>
      <c r="E60" s="43"/>
      <c r="F60" s="43"/>
      <c r="G60" s="7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7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7"/>
      <c r="AM60" s="43"/>
      <c r="AN60" s="43"/>
      <c r="AO60" s="43"/>
      <c r="AP60" s="43"/>
      <c r="AQ60" s="43"/>
      <c r="AR60" s="58"/>
      <c r="AS60" s="58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21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21"/>
      <c r="EB60" s="21"/>
      <c r="EC60" s="21"/>
      <c r="ED60" s="21"/>
    </row>
    <row r="61" spans="1:134">
      <c r="A61" s="7"/>
      <c r="B61" s="7"/>
      <c r="C61" s="43"/>
      <c r="D61" s="43"/>
      <c r="E61" s="43"/>
      <c r="F61" s="43"/>
      <c r="G61" s="7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7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7"/>
      <c r="AM61" s="43"/>
      <c r="AN61" s="43"/>
      <c r="AO61" s="43"/>
      <c r="AP61" s="43"/>
      <c r="AQ61" s="43"/>
      <c r="AR61" s="58"/>
      <c r="AS61" s="58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21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21"/>
      <c r="EB61" s="21"/>
      <c r="EC61" s="21"/>
      <c r="ED61" s="21"/>
    </row>
    <row r="62" spans="1:134">
      <c r="A62" s="7"/>
      <c r="B62" s="7"/>
      <c r="C62" s="43"/>
      <c r="D62" s="43"/>
      <c r="E62" s="43"/>
      <c r="F62" s="43"/>
      <c r="G62" s="7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7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7"/>
      <c r="AM62" s="43"/>
      <c r="AN62" s="43"/>
      <c r="AO62" s="43"/>
      <c r="AP62" s="43"/>
      <c r="AQ62" s="43"/>
      <c r="AR62" s="58"/>
      <c r="AS62" s="58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21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21"/>
      <c r="EB62" s="21"/>
      <c r="EC62" s="21"/>
      <c r="ED62" s="21"/>
    </row>
    <row r="63" spans="1:134">
      <c r="A63" s="7"/>
      <c r="B63" s="7"/>
      <c r="C63" s="43"/>
      <c r="D63" s="43"/>
      <c r="E63" s="43"/>
      <c r="F63" s="43"/>
      <c r="G63" s="7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7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7"/>
      <c r="AM63" s="43"/>
      <c r="AN63" s="43"/>
      <c r="AO63" s="43"/>
      <c r="AP63" s="43"/>
      <c r="AQ63" s="43"/>
      <c r="AR63" s="58"/>
      <c r="AS63" s="58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21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21"/>
      <c r="EB63" s="21"/>
      <c r="EC63" s="21"/>
      <c r="ED63" s="21"/>
    </row>
    <row r="64" spans="1:134">
      <c r="A64" s="7"/>
      <c r="B64" s="7"/>
      <c r="C64" s="43"/>
      <c r="D64" s="43"/>
      <c r="E64" s="43"/>
      <c r="F64" s="43"/>
      <c r="G64" s="7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7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7"/>
      <c r="AM64" s="43"/>
      <c r="AN64" s="43"/>
      <c r="AO64" s="43"/>
      <c r="AP64" s="43"/>
      <c r="AQ64" s="43"/>
      <c r="AR64" s="58"/>
      <c r="AS64" s="58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21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21"/>
      <c r="EB64" s="21"/>
      <c r="EC64" s="21"/>
      <c r="ED64" s="21"/>
    </row>
    <row r="65" spans="1:134">
      <c r="A65" s="7"/>
      <c r="B65" s="7"/>
      <c r="C65" s="43"/>
      <c r="D65" s="43"/>
      <c r="E65" s="43"/>
      <c r="F65" s="43"/>
      <c r="G65" s="7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7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7"/>
      <c r="AM65" s="43"/>
      <c r="AN65" s="43"/>
      <c r="AO65" s="43"/>
      <c r="AP65" s="43"/>
      <c r="AQ65" s="43"/>
      <c r="AR65" s="58"/>
      <c r="AS65" s="58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21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21"/>
      <c r="EB65" s="21"/>
      <c r="EC65" s="21"/>
      <c r="ED65" s="21"/>
    </row>
    <row r="66" spans="1:134">
      <c r="A66" s="7"/>
      <c r="B66" s="7"/>
      <c r="C66" s="43"/>
      <c r="D66" s="43"/>
      <c r="E66" s="43"/>
      <c r="F66" s="43"/>
      <c r="G66" s="7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7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7"/>
      <c r="AM66" s="43"/>
      <c r="AN66" s="43"/>
      <c r="AO66" s="43"/>
      <c r="AP66" s="43"/>
      <c r="AQ66" s="43"/>
      <c r="AR66" s="58"/>
      <c r="AS66" s="58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21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21"/>
      <c r="EB66" s="21"/>
      <c r="EC66" s="21"/>
      <c r="ED66" s="21"/>
    </row>
    <row r="67" spans="1:134">
      <c r="A67" s="7"/>
      <c r="B67" s="7"/>
      <c r="C67" s="43"/>
      <c r="D67" s="43"/>
      <c r="E67" s="43"/>
      <c r="F67" s="43"/>
      <c r="G67" s="7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7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7"/>
      <c r="AM67" s="43"/>
      <c r="AN67" s="43"/>
      <c r="AO67" s="43"/>
      <c r="AP67" s="43"/>
      <c r="AQ67" s="43"/>
      <c r="AR67" s="58"/>
      <c r="AS67" s="58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21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21"/>
      <c r="EB67" s="21"/>
      <c r="EC67" s="21"/>
      <c r="ED67" s="21"/>
    </row>
    <row r="68" spans="1:134">
      <c r="A68" s="7"/>
      <c r="B68" s="7"/>
      <c r="C68" s="43"/>
      <c r="D68" s="43"/>
      <c r="E68" s="43"/>
      <c r="F68" s="43"/>
      <c r="G68" s="7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7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7"/>
      <c r="AM68" s="43"/>
      <c r="AN68" s="43"/>
      <c r="AO68" s="43"/>
      <c r="AP68" s="43"/>
      <c r="AQ68" s="43"/>
      <c r="AR68" s="58"/>
      <c r="AS68" s="58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21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21"/>
      <c r="EB68" s="21"/>
      <c r="EC68" s="21"/>
      <c r="ED68" s="21"/>
    </row>
    <row r="69" spans="1:134">
      <c r="A69" s="7"/>
      <c r="B69" s="7"/>
      <c r="C69" s="43"/>
      <c r="D69" s="43"/>
      <c r="E69" s="43"/>
      <c r="F69" s="43"/>
      <c r="G69" s="7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7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7"/>
      <c r="AM69" s="43"/>
      <c r="AN69" s="43"/>
      <c r="AO69" s="43"/>
      <c r="AP69" s="43"/>
      <c r="AQ69" s="43"/>
      <c r="AR69" s="58"/>
      <c r="AS69" s="58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21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21"/>
      <c r="EB69" s="21"/>
      <c r="EC69" s="21"/>
      <c r="ED69" s="21"/>
    </row>
    <row r="70" spans="1:134">
      <c r="A70" s="7"/>
      <c r="B70" s="7"/>
      <c r="C70" s="43"/>
      <c r="D70" s="43"/>
      <c r="E70" s="43"/>
      <c r="F70" s="43"/>
      <c r="G70" s="7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7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7"/>
      <c r="AM70" s="43"/>
      <c r="AN70" s="43"/>
      <c r="AO70" s="43"/>
      <c r="AP70" s="43"/>
      <c r="AQ70" s="43"/>
      <c r="AR70" s="58"/>
      <c r="AS70" s="58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21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21"/>
      <c r="EB70" s="21"/>
      <c r="EC70" s="21"/>
      <c r="ED70" s="21"/>
    </row>
    <row r="71" spans="1:134">
      <c r="A71" s="7"/>
      <c r="B71" s="7"/>
      <c r="C71" s="43"/>
      <c r="D71" s="43"/>
      <c r="E71" s="43"/>
      <c r="F71" s="43"/>
      <c r="G71" s="7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7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7"/>
      <c r="AM71" s="43"/>
      <c r="AN71" s="43"/>
      <c r="AO71" s="43"/>
      <c r="AP71" s="43"/>
      <c r="AQ71" s="43"/>
      <c r="AR71" s="58"/>
      <c r="AS71" s="58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21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21"/>
      <c r="EB71" s="21"/>
      <c r="EC71" s="21"/>
      <c r="ED71" s="21"/>
    </row>
    <row r="72" spans="1:134">
      <c r="A72" s="7"/>
      <c r="B72" s="7"/>
      <c r="C72" s="43"/>
      <c r="D72" s="43"/>
      <c r="E72" s="43"/>
      <c r="F72" s="43"/>
      <c r="G72" s="7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7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7"/>
      <c r="AM72" s="43"/>
      <c r="AN72" s="43"/>
      <c r="AO72" s="43"/>
      <c r="AP72" s="43"/>
      <c r="AQ72" s="43"/>
      <c r="AR72" s="58"/>
      <c r="AS72" s="58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21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21"/>
      <c r="EB72" s="21"/>
      <c r="EC72" s="21"/>
      <c r="ED72" s="21"/>
    </row>
    <row r="73" spans="1:134">
      <c r="A73" s="7"/>
      <c r="B73" s="7"/>
      <c r="C73" s="43"/>
      <c r="D73" s="43"/>
      <c r="E73" s="43"/>
      <c r="F73" s="43"/>
      <c r="G73" s="7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7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7"/>
      <c r="AM73" s="43"/>
      <c r="AN73" s="43"/>
      <c r="AO73" s="43"/>
      <c r="AP73" s="43"/>
      <c r="AQ73" s="43"/>
      <c r="AR73" s="58"/>
      <c r="AS73" s="58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21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21"/>
      <c r="EB73" s="21"/>
      <c r="EC73" s="21"/>
      <c r="ED73" s="21"/>
    </row>
    <row r="74" spans="1:134">
      <c r="A74" s="7"/>
      <c r="B74" s="7"/>
      <c r="C74" s="43"/>
      <c r="D74" s="43"/>
      <c r="E74" s="43"/>
      <c r="F74" s="43"/>
      <c r="G74" s="7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7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7"/>
      <c r="AM74" s="43"/>
      <c r="AN74" s="43"/>
      <c r="AO74" s="43"/>
      <c r="AP74" s="43"/>
      <c r="AQ74" s="43"/>
      <c r="AR74" s="58"/>
      <c r="AS74" s="58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21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21"/>
      <c r="EB74" s="21"/>
      <c r="EC74" s="21"/>
      <c r="ED74" s="21"/>
    </row>
    <row r="75" spans="1:134">
      <c r="A75" s="7"/>
      <c r="B75" s="7"/>
      <c r="C75" s="43"/>
      <c r="D75" s="43"/>
      <c r="E75" s="43"/>
      <c r="F75" s="43"/>
      <c r="G75" s="7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7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7"/>
      <c r="AM75" s="43"/>
      <c r="AN75" s="43"/>
      <c r="AO75" s="43"/>
      <c r="AP75" s="43"/>
      <c r="AQ75" s="43"/>
      <c r="AR75" s="58"/>
      <c r="AS75" s="58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21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21"/>
      <c r="EB75" s="21"/>
      <c r="EC75" s="21"/>
      <c r="ED75" s="21"/>
    </row>
    <row r="76" spans="1:134">
      <c r="A76" s="7"/>
      <c r="B76" s="7"/>
      <c r="C76" s="43"/>
      <c r="D76" s="43"/>
      <c r="E76" s="43"/>
      <c r="F76" s="43"/>
      <c r="G76" s="7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7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7"/>
      <c r="AM76" s="43"/>
      <c r="AN76" s="43"/>
      <c r="AO76" s="43"/>
      <c r="AP76" s="43"/>
      <c r="AQ76" s="43"/>
      <c r="AR76" s="58"/>
      <c r="AS76" s="58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21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21"/>
      <c r="EB76" s="21"/>
      <c r="EC76" s="21"/>
      <c r="ED76" s="21"/>
    </row>
    <row r="77" spans="1:134">
      <c r="A77" s="7"/>
      <c r="B77" s="7"/>
      <c r="C77" s="43"/>
      <c r="D77" s="43"/>
      <c r="E77" s="43"/>
      <c r="F77" s="43"/>
      <c r="G77" s="7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7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7"/>
      <c r="AM77" s="43"/>
      <c r="AN77" s="43"/>
      <c r="AO77" s="43"/>
      <c r="AP77" s="43"/>
      <c r="AQ77" s="43"/>
      <c r="AR77" s="58"/>
      <c r="AS77" s="58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21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21"/>
      <c r="EB77" s="21"/>
      <c r="EC77" s="21"/>
      <c r="ED77" s="21"/>
    </row>
    <row r="78" spans="1:134">
      <c r="A78" s="7"/>
      <c r="B78" s="7"/>
      <c r="C78" s="43"/>
      <c r="D78" s="43"/>
      <c r="E78" s="43"/>
      <c r="F78" s="43"/>
      <c r="G78" s="7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7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7"/>
      <c r="AM78" s="43"/>
      <c r="AN78" s="43"/>
      <c r="AO78" s="43"/>
      <c r="AP78" s="43"/>
      <c r="AQ78" s="43"/>
      <c r="AR78" s="58"/>
      <c r="AS78" s="58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21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21"/>
      <c r="EB78" s="21"/>
      <c r="EC78" s="21"/>
      <c r="ED78" s="21"/>
    </row>
    <row r="79" spans="1:134">
      <c r="A79" s="7"/>
      <c r="B79" s="7"/>
      <c r="C79" s="43"/>
      <c r="D79" s="43"/>
      <c r="E79" s="43"/>
      <c r="F79" s="43"/>
      <c r="G79" s="7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7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7"/>
      <c r="AM79" s="43"/>
      <c r="AN79" s="43"/>
      <c r="AO79" s="43"/>
      <c r="AP79" s="43"/>
      <c r="AQ79" s="43"/>
      <c r="AR79" s="58"/>
      <c r="AS79" s="58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21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21"/>
      <c r="EB79" s="21"/>
      <c r="EC79" s="21"/>
      <c r="ED79" s="21"/>
    </row>
    <row r="80" spans="1:134">
      <c r="A80" s="7"/>
      <c r="B80" s="7"/>
      <c r="C80" s="43"/>
      <c r="D80" s="43"/>
      <c r="E80" s="43"/>
      <c r="F80" s="43"/>
      <c r="G80" s="7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7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7"/>
      <c r="AM80" s="43"/>
      <c r="AN80" s="43"/>
      <c r="AO80" s="43"/>
      <c r="AP80" s="43"/>
      <c r="AQ80" s="43"/>
      <c r="AR80" s="58"/>
      <c r="AS80" s="58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21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21"/>
      <c r="EB80" s="21"/>
      <c r="EC80" s="21"/>
      <c r="ED80" s="21"/>
    </row>
    <row r="81" spans="1:134">
      <c r="A81" s="7"/>
      <c r="B81" s="7"/>
      <c r="C81" s="43"/>
      <c r="D81" s="43"/>
      <c r="E81" s="43"/>
      <c r="F81" s="43"/>
      <c r="G81" s="7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7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7"/>
      <c r="AM81" s="43"/>
      <c r="AN81" s="43"/>
      <c r="AO81" s="43"/>
      <c r="AP81" s="43"/>
      <c r="AQ81" s="43"/>
      <c r="AR81" s="58"/>
      <c r="AS81" s="58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21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21"/>
      <c r="EB81" s="21"/>
      <c r="EC81" s="21"/>
      <c r="ED81" s="21"/>
    </row>
    <row r="82" spans="1:134">
      <c r="A82" s="7"/>
      <c r="B82" s="7"/>
      <c r="C82" s="43"/>
      <c r="D82" s="43"/>
      <c r="E82" s="43"/>
      <c r="F82" s="43"/>
      <c r="G82" s="7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7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7"/>
      <c r="AM82" s="43"/>
      <c r="AN82" s="43"/>
      <c r="AO82" s="43"/>
      <c r="AP82" s="43"/>
      <c r="AQ82" s="43"/>
      <c r="AR82" s="58"/>
      <c r="AS82" s="58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21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21"/>
      <c r="EB82" s="21"/>
      <c r="EC82" s="21"/>
      <c r="ED82" s="21"/>
    </row>
    <row r="83" spans="1:134">
      <c r="A83" s="7"/>
      <c r="B83" s="7"/>
      <c r="C83" s="43"/>
      <c r="D83" s="43"/>
      <c r="E83" s="43"/>
      <c r="F83" s="43"/>
      <c r="G83" s="7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7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7"/>
      <c r="AM83" s="43"/>
      <c r="AN83" s="43"/>
      <c r="AO83" s="43"/>
      <c r="AP83" s="43"/>
      <c r="AQ83" s="43"/>
      <c r="AR83" s="58"/>
      <c r="AS83" s="58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21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21"/>
      <c r="EB83" s="21"/>
      <c r="EC83" s="21"/>
      <c r="ED83" s="21"/>
    </row>
    <row r="84" spans="1:134">
      <c r="A84" s="7"/>
      <c r="B84" s="7"/>
      <c r="C84" s="43"/>
      <c r="D84" s="43"/>
      <c r="E84" s="43"/>
      <c r="F84" s="43"/>
      <c r="G84" s="7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7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7"/>
      <c r="AM84" s="43"/>
      <c r="AN84" s="43"/>
      <c r="AO84" s="43"/>
      <c r="AP84" s="43"/>
      <c r="AQ84" s="43"/>
      <c r="AR84" s="58"/>
      <c r="AS84" s="58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21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21"/>
      <c r="EB84" s="21"/>
      <c r="EC84" s="21"/>
      <c r="ED84" s="21"/>
    </row>
    <row r="85" spans="1:134">
      <c r="A85" s="7"/>
      <c r="B85" s="7"/>
      <c r="C85" s="43"/>
      <c r="D85" s="43"/>
      <c r="E85" s="43"/>
      <c r="F85" s="43"/>
      <c r="G85" s="7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7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7"/>
      <c r="AM85" s="43"/>
      <c r="AN85" s="43"/>
      <c r="AO85" s="43"/>
      <c r="AP85" s="43"/>
      <c r="AQ85" s="43"/>
      <c r="AR85" s="58"/>
      <c r="AS85" s="58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21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  <c r="DY85" s="43"/>
      <c r="DZ85" s="43"/>
      <c r="EA85" s="21"/>
      <c r="EB85" s="21"/>
      <c r="EC85" s="21"/>
      <c r="ED85" s="21"/>
    </row>
    <row r="86" spans="1:134">
      <c r="A86" s="7"/>
      <c r="B86" s="7"/>
      <c r="C86" s="43"/>
      <c r="D86" s="43"/>
      <c r="E86" s="43"/>
      <c r="F86" s="43"/>
      <c r="G86" s="7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7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7"/>
      <c r="AM86" s="43"/>
      <c r="AN86" s="43"/>
      <c r="AO86" s="43"/>
      <c r="AP86" s="43"/>
      <c r="AQ86" s="43"/>
      <c r="AR86" s="58"/>
      <c r="AS86" s="58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21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21"/>
      <c r="EB86" s="21"/>
      <c r="EC86" s="21"/>
      <c r="ED86" s="21"/>
    </row>
    <row r="87" spans="1:134">
      <c r="A87" s="7"/>
      <c r="B87" s="7"/>
      <c r="C87" s="43"/>
      <c r="D87" s="43"/>
      <c r="E87" s="43"/>
      <c r="F87" s="43"/>
      <c r="G87" s="7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7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7"/>
      <c r="AM87" s="43"/>
      <c r="AN87" s="43"/>
      <c r="AO87" s="43"/>
      <c r="AP87" s="43"/>
      <c r="AQ87" s="43"/>
      <c r="AR87" s="58"/>
      <c r="AS87" s="58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21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21"/>
      <c r="EB87" s="21"/>
      <c r="EC87" s="21"/>
      <c r="ED87" s="21"/>
    </row>
    <row r="88" spans="1:134">
      <c r="A88" s="7"/>
      <c r="B88" s="7"/>
      <c r="C88" s="43"/>
      <c r="D88" s="43"/>
      <c r="E88" s="43"/>
      <c r="F88" s="43"/>
      <c r="G88" s="7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7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7"/>
      <c r="AM88" s="43"/>
      <c r="AN88" s="43"/>
      <c r="AO88" s="43"/>
      <c r="AP88" s="43"/>
      <c r="AQ88" s="43"/>
      <c r="AR88" s="58"/>
      <c r="AS88" s="58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21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21"/>
      <c r="EB88" s="21"/>
      <c r="EC88" s="21"/>
      <c r="ED88" s="21"/>
    </row>
    <row r="89" spans="1:134">
      <c r="A89" s="7"/>
      <c r="B89" s="7"/>
      <c r="C89" s="43"/>
      <c r="D89" s="43"/>
      <c r="E89" s="43"/>
      <c r="F89" s="43"/>
      <c r="G89" s="7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7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7"/>
      <c r="AM89" s="43"/>
      <c r="AN89" s="43"/>
      <c r="AO89" s="43"/>
      <c r="AP89" s="43"/>
      <c r="AQ89" s="43"/>
      <c r="AR89" s="58"/>
      <c r="AS89" s="58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21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21"/>
      <c r="EB89" s="21"/>
      <c r="EC89" s="21"/>
      <c r="ED89" s="21"/>
    </row>
    <row r="90" spans="1:134">
      <c r="A90" s="7"/>
      <c r="B90" s="7"/>
      <c r="C90" s="43"/>
      <c r="D90" s="43"/>
      <c r="E90" s="43"/>
      <c r="F90" s="43"/>
      <c r="G90" s="7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7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7"/>
      <c r="AM90" s="43"/>
      <c r="AN90" s="43"/>
      <c r="AO90" s="43"/>
      <c r="AP90" s="43"/>
      <c r="AQ90" s="43"/>
      <c r="AR90" s="58"/>
      <c r="AS90" s="58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21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21"/>
      <c r="EB90" s="21"/>
      <c r="EC90" s="21"/>
      <c r="ED90" s="21"/>
    </row>
    <row r="91" spans="1:134">
      <c r="A91" s="7"/>
      <c r="B91" s="7"/>
      <c r="C91" s="43"/>
      <c r="D91" s="43"/>
      <c r="E91" s="43"/>
      <c r="F91" s="43"/>
      <c r="G91" s="7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7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7"/>
      <c r="AM91" s="43"/>
      <c r="AN91" s="43"/>
      <c r="AO91" s="43"/>
      <c r="AP91" s="43"/>
      <c r="AQ91" s="43"/>
      <c r="AR91" s="58"/>
      <c r="AS91" s="58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21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  <c r="DY91" s="43"/>
      <c r="DZ91" s="43"/>
      <c r="EA91" s="21"/>
      <c r="EB91" s="21"/>
      <c r="EC91" s="21"/>
      <c r="ED91" s="21"/>
    </row>
    <row r="92" spans="1:134">
      <c r="A92" s="7"/>
      <c r="B92" s="7"/>
      <c r="C92" s="43"/>
      <c r="D92" s="43"/>
      <c r="E92" s="43"/>
      <c r="F92" s="43"/>
      <c r="G92" s="7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7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7"/>
      <c r="AM92" s="43"/>
      <c r="AN92" s="43"/>
      <c r="AO92" s="43"/>
      <c r="AP92" s="43"/>
      <c r="AQ92" s="43"/>
      <c r="AR92" s="58"/>
      <c r="AS92" s="58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21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21"/>
      <c r="EB92" s="21"/>
      <c r="EC92" s="21"/>
      <c r="ED92" s="21"/>
    </row>
    <row r="93" spans="1:134">
      <c r="A93" s="7"/>
      <c r="B93" s="7"/>
      <c r="C93" s="43"/>
      <c r="D93" s="43"/>
      <c r="E93" s="43"/>
      <c r="F93" s="43"/>
      <c r="G93" s="7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7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7"/>
      <c r="AM93" s="43"/>
      <c r="AN93" s="43"/>
      <c r="AO93" s="43"/>
      <c r="AP93" s="43"/>
      <c r="AQ93" s="43"/>
      <c r="AR93" s="58"/>
      <c r="AS93" s="58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21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21"/>
      <c r="EB93" s="21"/>
      <c r="EC93" s="21"/>
      <c r="ED93" s="21"/>
    </row>
    <row r="94" spans="1:134">
      <c r="A94" s="7"/>
      <c r="B94" s="7"/>
      <c r="C94" s="43"/>
      <c r="D94" s="43"/>
      <c r="E94" s="43"/>
      <c r="F94" s="43"/>
      <c r="G94" s="7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7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7"/>
      <c r="AM94" s="43"/>
      <c r="AN94" s="43"/>
      <c r="AO94" s="43"/>
      <c r="AP94" s="43"/>
      <c r="AQ94" s="43"/>
      <c r="AR94" s="58"/>
      <c r="AS94" s="58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21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21"/>
      <c r="EB94" s="21"/>
      <c r="EC94" s="21"/>
      <c r="ED94" s="21"/>
    </row>
    <row r="95" spans="1:134">
      <c r="A95" s="7"/>
      <c r="B95" s="7"/>
      <c r="C95" s="43"/>
      <c r="D95" s="43"/>
      <c r="E95" s="43"/>
      <c r="F95" s="43"/>
      <c r="G95" s="7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7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7"/>
      <c r="AM95" s="43"/>
      <c r="AN95" s="43"/>
      <c r="AO95" s="43"/>
      <c r="AP95" s="43"/>
      <c r="AQ95" s="43"/>
      <c r="AR95" s="58"/>
      <c r="AS95" s="58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21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21"/>
      <c r="EB95" s="21"/>
      <c r="EC95" s="21"/>
      <c r="ED95" s="21"/>
    </row>
    <row r="96" spans="1:134">
      <c r="A96" s="7"/>
      <c r="B96" s="7"/>
      <c r="C96" s="43"/>
      <c r="D96" s="43"/>
      <c r="E96" s="43"/>
      <c r="F96" s="43"/>
      <c r="G96" s="7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7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7"/>
      <c r="AM96" s="43"/>
      <c r="AN96" s="43"/>
      <c r="AO96" s="43"/>
      <c r="AP96" s="43"/>
      <c r="AQ96" s="43"/>
      <c r="AR96" s="58"/>
      <c r="AS96" s="58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21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21"/>
      <c r="EB96" s="21"/>
      <c r="EC96" s="21"/>
      <c r="ED96" s="21"/>
    </row>
    <row r="97" spans="1:134">
      <c r="A97" s="7"/>
      <c r="B97" s="7"/>
      <c r="C97" s="43"/>
      <c r="D97" s="43"/>
      <c r="E97" s="43"/>
      <c r="F97" s="43"/>
      <c r="G97" s="7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7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7"/>
      <c r="AM97" s="43"/>
      <c r="AN97" s="43"/>
      <c r="AO97" s="43"/>
      <c r="AP97" s="43"/>
      <c r="AQ97" s="43"/>
      <c r="AR97" s="58"/>
      <c r="AS97" s="58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21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  <c r="DY97" s="43"/>
      <c r="DZ97" s="43"/>
      <c r="EA97" s="21"/>
      <c r="EB97" s="21"/>
      <c r="EC97" s="21"/>
      <c r="ED97" s="21"/>
    </row>
    <row r="98" spans="1:134">
      <c r="A98" s="7"/>
      <c r="B98" s="7"/>
      <c r="C98" s="43"/>
      <c r="D98" s="43"/>
      <c r="E98" s="43"/>
      <c r="F98" s="43"/>
      <c r="G98" s="7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7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7"/>
      <c r="AM98" s="43"/>
      <c r="AN98" s="43"/>
      <c r="AO98" s="43"/>
      <c r="AP98" s="43"/>
      <c r="AQ98" s="43"/>
      <c r="AR98" s="58"/>
      <c r="AS98" s="58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21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21"/>
      <c r="EB98" s="21"/>
      <c r="EC98" s="21"/>
      <c r="ED98" s="21"/>
    </row>
    <row r="99" spans="1:134">
      <c r="A99" s="7"/>
      <c r="B99" s="7"/>
      <c r="C99" s="43"/>
      <c r="D99" s="43"/>
      <c r="E99" s="43"/>
      <c r="F99" s="43"/>
      <c r="G99" s="7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7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7"/>
      <c r="AM99" s="43"/>
      <c r="AN99" s="43"/>
      <c r="AO99" s="43"/>
      <c r="AP99" s="43"/>
      <c r="AQ99" s="43"/>
      <c r="AR99" s="58"/>
      <c r="AS99" s="58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21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21"/>
      <c r="EB99" s="21"/>
      <c r="EC99" s="21"/>
      <c r="ED99" s="21"/>
    </row>
    <row r="100" spans="1:134">
      <c r="A100" s="7"/>
      <c r="B100" s="7"/>
      <c r="C100" s="43"/>
      <c r="D100" s="43"/>
      <c r="E100" s="43"/>
      <c r="F100" s="43"/>
      <c r="G100" s="7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7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7"/>
      <c r="AM100" s="43"/>
      <c r="AN100" s="43"/>
      <c r="AO100" s="43"/>
      <c r="AP100" s="43"/>
      <c r="AQ100" s="43"/>
      <c r="AR100" s="58"/>
      <c r="AS100" s="58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21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21"/>
      <c r="EB100" s="21"/>
      <c r="EC100" s="21"/>
      <c r="ED100" s="21"/>
    </row>
    <row r="101" spans="1:134">
      <c r="A101" s="7"/>
      <c r="B101" s="7"/>
      <c r="C101" s="43"/>
      <c r="D101" s="43"/>
      <c r="E101" s="43"/>
      <c r="F101" s="43"/>
      <c r="G101" s="7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7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7"/>
      <c r="AM101" s="43"/>
      <c r="AN101" s="43"/>
      <c r="AO101" s="43"/>
      <c r="AP101" s="43"/>
      <c r="AQ101" s="43"/>
      <c r="AR101" s="58"/>
      <c r="AS101" s="58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21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21"/>
      <c r="EB101" s="21"/>
      <c r="EC101" s="21"/>
      <c r="ED101" s="21"/>
    </row>
    <row r="102" spans="1:134">
      <c r="A102" s="7"/>
      <c r="B102" s="7"/>
      <c r="C102" s="43"/>
      <c r="D102" s="43"/>
      <c r="E102" s="43"/>
      <c r="F102" s="43"/>
      <c r="G102" s="7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7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7"/>
      <c r="AM102" s="43"/>
      <c r="AN102" s="43"/>
      <c r="AO102" s="43"/>
      <c r="AP102" s="43"/>
      <c r="AQ102" s="43"/>
      <c r="AR102" s="58"/>
      <c r="AS102" s="58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21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21"/>
      <c r="EB102" s="21"/>
      <c r="EC102" s="21"/>
      <c r="ED102" s="21"/>
    </row>
    <row r="103" spans="1:134">
      <c r="A103" s="7"/>
      <c r="B103" s="7"/>
      <c r="C103" s="43"/>
      <c r="D103" s="43"/>
      <c r="E103" s="43"/>
      <c r="F103" s="43"/>
      <c r="G103" s="7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7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7"/>
      <c r="AM103" s="43"/>
      <c r="AN103" s="43"/>
      <c r="AO103" s="43"/>
      <c r="AP103" s="43"/>
      <c r="AQ103" s="43"/>
      <c r="AR103" s="58"/>
      <c r="AS103" s="58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21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21"/>
      <c r="EB103" s="21"/>
      <c r="EC103" s="21"/>
      <c r="ED103" s="21"/>
    </row>
    <row r="104" spans="1:134">
      <c r="A104" s="7"/>
      <c r="B104" s="7"/>
      <c r="C104" s="43"/>
      <c r="D104" s="43"/>
      <c r="E104" s="43"/>
      <c r="F104" s="43"/>
      <c r="G104" s="7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7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7"/>
      <c r="AM104" s="43"/>
      <c r="AN104" s="43"/>
      <c r="AO104" s="43"/>
      <c r="AP104" s="43"/>
      <c r="AQ104" s="43"/>
      <c r="AR104" s="58"/>
      <c r="AS104" s="58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21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21"/>
      <c r="EB104" s="21"/>
      <c r="EC104" s="21"/>
      <c r="ED104" s="21"/>
    </row>
    <row r="105" spans="1:134">
      <c r="A105" s="7"/>
      <c r="B105" s="7"/>
      <c r="C105" s="43"/>
      <c r="D105" s="43"/>
      <c r="E105" s="43"/>
      <c r="F105" s="43"/>
      <c r="G105" s="7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7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7"/>
      <c r="AM105" s="43"/>
      <c r="AN105" s="43"/>
      <c r="AO105" s="43"/>
      <c r="AP105" s="43"/>
      <c r="AQ105" s="43"/>
      <c r="AR105" s="58"/>
      <c r="AS105" s="58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21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21"/>
      <c r="EB105" s="21"/>
      <c r="EC105" s="21"/>
      <c r="ED105" s="21"/>
    </row>
    <row r="106" spans="1:134">
      <c r="A106" s="7"/>
      <c r="B106" s="7"/>
      <c r="C106" s="43"/>
      <c r="D106" s="43"/>
      <c r="E106" s="43"/>
      <c r="F106" s="43"/>
      <c r="G106" s="7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7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7"/>
      <c r="AM106" s="43"/>
      <c r="AN106" s="43"/>
      <c r="AO106" s="43"/>
      <c r="AP106" s="43"/>
      <c r="AQ106" s="43"/>
      <c r="AR106" s="58"/>
      <c r="AS106" s="58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21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21"/>
      <c r="EB106" s="21"/>
      <c r="EC106" s="21"/>
      <c r="ED106" s="21"/>
    </row>
    <row r="107" spans="1:134">
      <c r="A107" s="7"/>
      <c r="B107" s="7"/>
      <c r="C107" s="43"/>
      <c r="D107" s="43"/>
      <c r="E107" s="43"/>
      <c r="F107" s="43"/>
      <c r="G107" s="7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7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7"/>
      <c r="AM107" s="43"/>
      <c r="AN107" s="43"/>
      <c r="AO107" s="43"/>
      <c r="AP107" s="43"/>
      <c r="AQ107" s="43"/>
      <c r="AR107" s="58"/>
      <c r="AS107" s="58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21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21"/>
      <c r="EB107" s="21"/>
      <c r="EC107" s="21"/>
      <c r="ED107" s="21"/>
    </row>
    <row r="108" spans="1:134">
      <c r="A108" s="7"/>
      <c r="B108" s="7"/>
      <c r="C108" s="43"/>
      <c r="D108" s="43"/>
      <c r="E108" s="43"/>
      <c r="F108" s="43"/>
      <c r="G108" s="7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7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7"/>
      <c r="AM108" s="43"/>
      <c r="AN108" s="43"/>
      <c r="AO108" s="43"/>
      <c r="AP108" s="43"/>
      <c r="AQ108" s="43"/>
      <c r="AR108" s="58"/>
      <c r="AS108" s="58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21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21"/>
      <c r="EB108" s="21"/>
      <c r="EC108" s="21"/>
      <c r="ED108" s="21"/>
    </row>
    <row r="109" spans="1:134">
      <c r="A109" s="7"/>
      <c r="B109" s="7"/>
      <c r="C109" s="43"/>
      <c r="D109" s="43"/>
      <c r="E109" s="43"/>
      <c r="F109" s="43"/>
      <c r="G109" s="7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7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7"/>
      <c r="AM109" s="43"/>
      <c r="AN109" s="43"/>
      <c r="AO109" s="43"/>
      <c r="AP109" s="43"/>
      <c r="AQ109" s="43"/>
      <c r="AR109" s="58"/>
      <c r="AS109" s="58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21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21"/>
      <c r="EB109" s="21"/>
      <c r="EC109" s="21"/>
      <c r="ED109" s="21"/>
    </row>
    <row r="110" spans="1:134">
      <c r="A110" s="7"/>
      <c r="B110" s="7"/>
      <c r="C110" s="43"/>
      <c r="D110" s="43"/>
      <c r="E110" s="43"/>
      <c r="F110" s="43"/>
      <c r="G110" s="7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7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7"/>
      <c r="AM110" s="43"/>
      <c r="AN110" s="43"/>
      <c r="AO110" s="43"/>
      <c r="AP110" s="43"/>
      <c r="AQ110" s="43"/>
      <c r="AR110" s="58"/>
      <c r="AS110" s="58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21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21"/>
      <c r="EB110" s="21"/>
      <c r="EC110" s="21"/>
      <c r="ED110" s="21"/>
    </row>
    <row r="111" spans="1:134">
      <c r="A111" s="7"/>
      <c r="B111" s="7"/>
      <c r="C111" s="43"/>
      <c r="D111" s="43"/>
      <c r="E111" s="43"/>
      <c r="F111" s="43"/>
      <c r="G111" s="7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7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7"/>
      <c r="AM111" s="43"/>
      <c r="AN111" s="43"/>
      <c r="AO111" s="43"/>
      <c r="AP111" s="43"/>
      <c r="AQ111" s="43"/>
      <c r="AR111" s="58"/>
      <c r="AS111" s="58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21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21"/>
      <c r="EB111" s="21"/>
      <c r="EC111" s="21"/>
      <c r="ED111" s="21"/>
    </row>
    <row r="112" spans="1:134">
      <c r="A112" s="7"/>
      <c r="B112" s="7"/>
      <c r="C112" s="43"/>
      <c r="D112" s="43"/>
      <c r="E112" s="43"/>
      <c r="F112" s="43"/>
      <c r="G112" s="7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7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7"/>
      <c r="AM112" s="43"/>
      <c r="AN112" s="43"/>
      <c r="AO112" s="43"/>
      <c r="AP112" s="43"/>
      <c r="AQ112" s="43"/>
      <c r="AR112" s="58"/>
      <c r="AS112" s="58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21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21"/>
      <c r="EB112" s="21"/>
      <c r="EC112" s="21"/>
      <c r="ED112" s="21"/>
    </row>
    <row r="113" spans="1:134">
      <c r="A113" s="7"/>
      <c r="B113" s="7"/>
      <c r="C113" s="43"/>
      <c r="D113" s="43"/>
      <c r="E113" s="43"/>
      <c r="F113" s="43"/>
      <c r="G113" s="7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7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7"/>
      <c r="AM113" s="43"/>
      <c r="AN113" s="43"/>
      <c r="AO113" s="43"/>
      <c r="AP113" s="43"/>
      <c r="AQ113" s="43"/>
      <c r="AR113" s="58"/>
      <c r="AS113" s="58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21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21"/>
      <c r="EB113" s="21"/>
      <c r="EC113" s="21"/>
      <c r="ED113" s="21"/>
    </row>
    <row r="114" spans="1:134">
      <c r="A114" s="7"/>
      <c r="B114" s="7"/>
      <c r="C114" s="43"/>
      <c r="D114" s="43"/>
      <c r="E114" s="43"/>
      <c r="F114" s="43"/>
      <c r="G114" s="7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7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7"/>
      <c r="AM114" s="43"/>
      <c r="AN114" s="43"/>
      <c r="AO114" s="43"/>
      <c r="AP114" s="43"/>
      <c r="AQ114" s="43"/>
      <c r="AR114" s="58"/>
      <c r="AS114" s="58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21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21"/>
      <c r="EB114" s="21"/>
      <c r="EC114" s="21"/>
      <c r="ED114" s="21"/>
    </row>
    <row r="115" spans="1:134">
      <c r="A115" s="7"/>
      <c r="B115" s="7"/>
      <c r="C115" s="43"/>
      <c r="D115" s="43"/>
      <c r="E115" s="43"/>
      <c r="F115" s="43"/>
      <c r="G115" s="7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7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7"/>
      <c r="AM115" s="43"/>
      <c r="AN115" s="43"/>
      <c r="AO115" s="43"/>
      <c r="AP115" s="43"/>
      <c r="AQ115" s="43"/>
      <c r="AR115" s="58"/>
      <c r="AS115" s="58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21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21"/>
      <c r="EB115" s="21"/>
      <c r="EC115" s="21"/>
      <c r="ED115" s="21"/>
    </row>
    <row r="116" spans="1:134">
      <c r="A116" s="7"/>
      <c r="B116" s="7"/>
      <c r="C116" s="43"/>
      <c r="D116" s="43"/>
      <c r="E116" s="43"/>
      <c r="F116" s="43"/>
      <c r="G116" s="7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7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7"/>
      <c r="AM116" s="43"/>
      <c r="AN116" s="43"/>
      <c r="AO116" s="43"/>
      <c r="AP116" s="43"/>
      <c r="AQ116" s="43"/>
      <c r="AR116" s="58"/>
      <c r="AS116" s="58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21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21"/>
      <c r="EB116" s="21"/>
      <c r="EC116" s="21"/>
      <c r="ED116" s="21"/>
    </row>
    <row r="117" spans="1:134">
      <c r="A117" s="7"/>
      <c r="B117" s="7"/>
      <c r="C117" s="43"/>
      <c r="D117" s="43"/>
      <c r="E117" s="43"/>
      <c r="F117" s="43"/>
      <c r="G117" s="7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7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7"/>
      <c r="AM117" s="43"/>
      <c r="AN117" s="43"/>
      <c r="AO117" s="43"/>
      <c r="AP117" s="43"/>
      <c r="AQ117" s="43"/>
      <c r="AR117" s="58"/>
      <c r="AS117" s="58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21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21"/>
      <c r="EB117" s="21"/>
      <c r="EC117" s="21"/>
      <c r="ED117" s="21"/>
    </row>
    <row r="118" spans="1:134">
      <c r="A118" s="7"/>
      <c r="B118" s="7"/>
      <c r="C118" s="43"/>
      <c r="D118" s="43"/>
      <c r="E118" s="43"/>
      <c r="F118" s="43"/>
      <c r="G118" s="7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7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7"/>
      <c r="AM118" s="43"/>
      <c r="AN118" s="43"/>
      <c r="AO118" s="43"/>
      <c r="AP118" s="43"/>
      <c r="AQ118" s="43"/>
      <c r="AR118" s="58"/>
      <c r="AS118" s="58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21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21"/>
      <c r="EB118" s="21"/>
      <c r="EC118" s="21"/>
      <c r="ED118" s="21"/>
    </row>
    <row r="119" spans="1:134">
      <c r="A119" s="7"/>
      <c r="B119" s="7"/>
      <c r="C119" s="43"/>
      <c r="D119" s="43"/>
      <c r="E119" s="43"/>
      <c r="F119" s="43"/>
      <c r="G119" s="7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7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7"/>
      <c r="AM119" s="43"/>
      <c r="AN119" s="43"/>
      <c r="AO119" s="43"/>
      <c r="AP119" s="43"/>
      <c r="AQ119" s="43"/>
      <c r="AR119" s="58"/>
      <c r="AS119" s="58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21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21"/>
      <c r="EB119" s="21"/>
      <c r="EC119" s="21"/>
      <c r="ED119" s="21"/>
    </row>
    <row r="120" spans="1:134">
      <c r="A120" s="7"/>
      <c r="B120" s="7"/>
      <c r="C120" s="43"/>
      <c r="D120" s="43"/>
      <c r="E120" s="43"/>
      <c r="F120" s="43"/>
      <c r="G120" s="7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7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7"/>
      <c r="AM120" s="43"/>
      <c r="AN120" s="43"/>
      <c r="AO120" s="43"/>
      <c r="AP120" s="43"/>
      <c r="AQ120" s="43"/>
      <c r="AR120" s="58"/>
      <c r="AS120" s="58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21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21"/>
      <c r="EB120" s="21"/>
      <c r="EC120" s="21"/>
      <c r="ED120" s="21"/>
    </row>
    <row r="121" spans="1:134">
      <c r="A121" s="7"/>
      <c r="B121" s="7"/>
      <c r="C121" s="43"/>
      <c r="D121" s="43"/>
      <c r="E121" s="43"/>
      <c r="F121" s="43"/>
      <c r="G121" s="7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7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7"/>
      <c r="AM121" s="43"/>
      <c r="AN121" s="43"/>
      <c r="AO121" s="43"/>
      <c r="AP121" s="43"/>
      <c r="AQ121" s="43"/>
      <c r="AR121" s="58"/>
      <c r="AS121" s="58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21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21"/>
      <c r="EB121" s="21"/>
      <c r="EC121" s="21"/>
      <c r="ED121" s="21"/>
    </row>
    <row r="122" spans="1:134">
      <c r="A122" s="7"/>
      <c r="B122" s="7"/>
      <c r="C122" s="43"/>
      <c r="D122" s="43"/>
      <c r="E122" s="43"/>
      <c r="F122" s="43"/>
      <c r="G122" s="7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7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7"/>
      <c r="AM122" s="43"/>
      <c r="AN122" s="43"/>
      <c r="AO122" s="43"/>
      <c r="AP122" s="43"/>
      <c r="AQ122" s="43"/>
      <c r="AR122" s="58"/>
      <c r="AS122" s="58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21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21"/>
      <c r="EB122" s="21"/>
      <c r="EC122" s="21"/>
      <c r="ED122" s="21"/>
    </row>
    <row r="123" spans="1:134">
      <c r="A123" s="7"/>
      <c r="B123" s="7"/>
      <c r="C123" s="43"/>
      <c r="D123" s="43"/>
      <c r="E123" s="43"/>
      <c r="F123" s="43"/>
      <c r="G123" s="7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7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7"/>
      <c r="AM123" s="43"/>
      <c r="AN123" s="43"/>
      <c r="AO123" s="43"/>
      <c r="AP123" s="43"/>
      <c r="AQ123" s="43"/>
      <c r="AR123" s="58"/>
      <c r="AS123" s="58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21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21"/>
      <c r="EB123" s="21"/>
      <c r="EC123" s="21"/>
      <c r="ED123" s="21"/>
    </row>
    <row r="124" spans="1:134">
      <c r="A124" s="7"/>
      <c r="B124" s="7"/>
      <c r="C124" s="43"/>
      <c r="D124" s="43"/>
      <c r="E124" s="43"/>
      <c r="F124" s="43"/>
      <c r="G124" s="7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7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7"/>
      <c r="AM124" s="43"/>
      <c r="AN124" s="43"/>
      <c r="AO124" s="43"/>
      <c r="AP124" s="43"/>
      <c r="AQ124" s="43"/>
      <c r="AR124" s="58"/>
      <c r="AS124" s="58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21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21"/>
      <c r="EB124" s="21"/>
      <c r="EC124" s="21"/>
      <c r="ED124" s="21"/>
    </row>
    <row r="125" spans="1:134">
      <c r="A125" s="7"/>
      <c r="B125" s="7"/>
      <c r="C125" s="43"/>
      <c r="D125" s="43"/>
      <c r="E125" s="43"/>
      <c r="F125" s="43"/>
      <c r="G125" s="7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7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7"/>
      <c r="AM125" s="43"/>
      <c r="AN125" s="43"/>
      <c r="AO125" s="43"/>
      <c r="AP125" s="43"/>
      <c r="AQ125" s="43"/>
      <c r="AR125" s="58"/>
      <c r="AS125" s="58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21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21"/>
      <c r="EB125" s="21"/>
      <c r="EC125" s="21"/>
      <c r="ED125" s="21"/>
    </row>
    <row r="126" spans="1:134">
      <c r="A126" s="7"/>
      <c r="B126" s="7"/>
      <c r="C126" s="43"/>
      <c r="D126" s="43"/>
      <c r="E126" s="43"/>
      <c r="F126" s="43"/>
      <c r="G126" s="7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7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7"/>
      <c r="AM126" s="43"/>
      <c r="AN126" s="43"/>
      <c r="AO126" s="43"/>
      <c r="AP126" s="43"/>
      <c r="AQ126" s="43"/>
      <c r="AR126" s="58"/>
      <c r="AS126" s="58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21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21"/>
      <c r="EB126" s="21"/>
      <c r="EC126" s="21"/>
      <c r="ED126" s="21"/>
    </row>
    <row r="127" spans="1:134">
      <c r="A127" s="7"/>
      <c r="B127" s="7"/>
      <c r="C127" s="43"/>
      <c r="D127" s="43"/>
      <c r="E127" s="43"/>
      <c r="F127" s="43"/>
      <c r="G127" s="7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7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7"/>
      <c r="AM127" s="43"/>
      <c r="AN127" s="43"/>
      <c r="AO127" s="43"/>
      <c r="AP127" s="43"/>
      <c r="AQ127" s="43"/>
      <c r="AR127" s="58"/>
      <c r="AS127" s="58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21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21"/>
      <c r="EB127" s="21"/>
      <c r="EC127" s="21"/>
      <c r="ED127" s="21"/>
    </row>
    <row r="128" spans="1:134">
      <c r="A128" s="7"/>
      <c r="B128" s="7"/>
      <c r="C128" s="43"/>
      <c r="D128" s="43"/>
      <c r="E128" s="43"/>
      <c r="F128" s="43"/>
      <c r="G128" s="7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7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7"/>
      <c r="AM128" s="43"/>
      <c r="AN128" s="43"/>
      <c r="AO128" s="43"/>
      <c r="AP128" s="43"/>
      <c r="AQ128" s="43"/>
      <c r="AR128" s="58"/>
      <c r="AS128" s="58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21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21"/>
      <c r="EB128" s="21"/>
      <c r="EC128" s="21"/>
      <c r="ED128" s="21"/>
    </row>
    <row r="129" spans="1:134">
      <c r="A129" s="7"/>
      <c r="B129" s="7"/>
      <c r="C129" s="43"/>
      <c r="D129" s="43"/>
      <c r="E129" s="43"/>
      <c r="F129" s="43"/>
      <c r="G129" s="7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7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7"/>
      <c r="AM129" s="43"/>
      <c r="AN129" s="43"/>
      <c r="AO129" s="43"/>
      <c r="AP129" s="43"/>
      <c r="AQ129" s="43"/>
      <c r="AR129" s="58"/>
      <c r="AS129" s="58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21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21"/>
      <c r="EB129" s="21"/>
      <c r="EC129" s="21"/>
      <c r="ED129" s="21"/>
    </row>
    <row r="130" spans="1:134">
      <c r="A130" s="7"/>
      <c r="B130" s="7"/>
      <c r="C130" s="43"/>
      <c r="D130" s="43"/>
      <c r="E130" s="43"/>
      <c r="F130" s="43"/>
      <c r="G130" s="7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7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7"/>
      <c r="AM130" s="43"/>
      <c r="AN130" s="43"/>
      <c r="AO130" s="43"/>
      <c r="AP130" s="43"/>
      <c r="AQ130" s="43"/>
      <c r="AR130" s="58"/>
      <c r="AS130" s="58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21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21"/>
      <c r="EB130" s="21"/>
      <c r="EC130" s="21"/>
      <c r="ED130" s="21"/>
    </row>
    <row r="131" spans="1:134">
      <c r="A131" s="7"/>
      <c r="B131" s="7"/>
      <c r="C131" s="43"/>
      <c r="D131" s="43"/>
      <c r="E131" s="43"/>
      <c r="F131" s="43"/>
      <c r="G131" s="7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7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7"/>
      <c r="AM131" s="43"/>
      <c r="AN131" s="43"/>
      <c r="AO131" s="43"/>
      <c r="AP131" s="43"/>
      <c r="AQ131" s="43"/>
      <c r="AR131" s="58"/>
      <c r="AS131" s="58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21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21"/>
      <c r="EB131" s="21"/>
      <c r="EC131" s="21"/>
      <c r="ED131" s="21"/>
    </row>
    <row r="132" spans="1:134">
      <c r="A132" s="7"/>
      <c r="B132" s="7"/>
      <c r="C132" s="43"/>
      <c r="D132" s="43"/>
      <c r="E132" s="43"/>
      <c r="F132" s="43"/>
      <c r="G132" s="7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7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7"/>
      <c r="AM132" s="43"/>
      <c r="AN132" s="43"/>
      <c r="AO132" s="43"/>
      <c r="AP132" s="43"/>
      <c r="AQ132" s="43"/>
      <c r="AR132" s="58"/>
      <c r="AS132" s="58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21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21"/>
      <c r="EB132" s="21"/>
      <c r="EC132" s="21"/>
      <c r="ED132" s="21"/>
    </row>
    <row r="133" spans="1:134">
      <c r="A133" s="7"/>
      <c r="B133" s="7"/>
      <c r="C133" s="43"/>
      <c r="D133" s="43"/>
      <c r="E133" s="43"/>
      <c r="F133" s="43"/>
      <c r="G133" s="7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7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7"/>
      <c r="AM133" s="43"/>
      <c r="AN133" s="43"/>
      <c r="AO133" s="43"/>
      <c r="AP133" s="43"/>
      <c r="AQ133" s="43"/>
      <c r="AR133" s="58"/>
      <c r="AS133" s="58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21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21"/>
      <c r="EB133" s="21"/>
      <c r="EC133" s="21"/>
      <c r="ED133" s="21"/>
    </row>
    <row r="134" spans="1:134">
      <c r="A134" s="7"/>
      <c r="B134" s="7"/>
      <c r="C134" s="43"/>
      <c r="D134" s="43"/>
      <c r="E134" s="43"/>
      <c r="F134" s="43"/>
      <c r="G134" s="7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7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7"/>
      <c r="AM134" s="43"/>
      <c r="AN134" s="43"/>
      <c r="AO134" s="43"/>
      <c r="AP134" s="43"/>
      <c r="AQ134" s="43"/>
      <c r="AR134" s="58"/>
      <c r="AS134" s="58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21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21"/>
      <c r="EB134" s="21"/>
      <c r="EC134" s="21"/>
      <c r="ED134" s="21"/>
    </row>
    <row r="135" spans="1:134">
      <c r="A135" s="7"/>
      <c r="B135" s="7"/>
      <c r="C135" s="43"/>
      <c r="D135" s="43"/>
      <c r="E135" s="43"/>
      <c r="F135" s="43"/>
      <c r="G135" s="7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7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7"/>
      <c r="AM135" s="43"/>
      <c r="AN135" s="43"/>
      <c r="AO135" s="43"/>
      <c r="AP135" s="43"/>
      <c r="AQ135" s="43"/>
      <c r="AR135" s="58"/>
      <c r="AS135" s="58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21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21"/>
      <c r="EB135" s="21"/>
      <c r="EC135" s="21"/>
      <c r="ED135" s="21"/>
    </row>
    <row r="136" spans="1:134">
      <c r="A136" s="7"/>
      <c r="B136" s="7"/>
      <c r="C136" s="43"/>
      <c r="D136" s="43"/>
      <c r="E136" s="43"/>
      <c r="F136" s="43"/>
      <c r="G136" s="7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7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7"/>
      <c r="AM136" s="43"/>
      <c r="AN136" s="43"/>
      <c r="AO136" s="43"/>
      <c r="AP136" s="43"/>
      <c r="AQ136" s="43"/>
      <c r="AR136" s="58"/>
      <c r="AS136" s="58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21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3"/>
      <c r="DV136" s="43"/>
      <c r="DW136" s="43"/>
      <c r="DX136" s="43"/>
      <c r="DY136" s="43"/>
      <c r="DZ136" s="43"/>
      <c r="EA136" s="21"/>
      <c r="EB136" s="21"/>
      <c r="EC136" s="21"/>
      <c r="ED136" s="21"/>
    </row>
    <row r="137" spans="1:134">
      <c r="A137" s="7"/>
      <c r="B137" s="7"/>
      <c r="C137" s="43"/>
      <c r="D137" s="43"/>
      <c r="E137" s="43"/>
      <c r="F137" s="43"/>
      <c r="G137" s="7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7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7"/>
      <c r="AM137" s="43"/>
      <c r="AN137" s="43"/>
      <c r="AO137" s="43"/>
      <c r="AP137" s="43"/>
      <c r="AQ137" s="43"/>
      <c r="AR137" s="58"/>
      <c r="AS137" s="58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21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3"/>
      <c r="DV137" s="43"/>
      <c r="DW137" s="43"/>
      <c r="DX137" s="43"/>
      <c r="DY137" s="43"/>
      <c r="DZ137" s="43"/>
      <c r="EA137" s="21"/>
      <c r="EB137" s="21"/>
      <c r="EC137" s="21"/>
      <c r="ED137" s="21"/>
    </row>
    <row r="138" spans="1:134">
      <c r="A138" s="7"/>
      <c r="B138" s="7"/>
      <c r="C138" s="43"/>
      <c r="D138" s="43"/>
      <c r="E138" s="43"/>
      <c r="F138" s="43"/>
      <c r="G138" s="7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7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7"/>
      <c r="AM138" s="43"/>
      <c r="AN138" s="43"/>
      <c r="AO138" s="43"/>
      <c r="AP138" s="43"/>
      <c r="AQ138" s="43"/>
      <c r="AR138" s="58"/>
      <c r="AS138" s="58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21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3"/>
      <c r="EA138" s="21"/>
      <c r="EB138" s="21"/>
      <c r="EC138" s="21"/>
      <c r="ED138" s="21"/>
    </row>
    <row r="139" spans="1:134">
      <c r="A139" s="7"/>
      <c r="B139" s="7"/>
      <c r="C139" s="43"/>
      <c r="D139" s="43"/>
      <c r="E139" s="43"/>
      <c r="F139" s="43"/>
      <c r="G139" s="7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7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7"/>
      <c r="AM139" s="43"/>
      <c r="AN139" s="43"/>
      <c r="AO139" s="43"/>
      <c r="AP139" s="43"/>
      <c r="AQ139" s="43"/>
      <c r="AR139" s="58"/>
      <c r="AS139" s="58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21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3"/>
      <c r="DV139" s="43"/>
      <c r="DW139" s="43"/>
      <c r="DX139" s="43"/>
      <c r="DY139" s="43"/>
      <c r="DZ139" s="43"/>
      <c r="EA139" s="21"/>
      <c r="EB139" s="21"/>
      <c r="EC139" s="21"/>
      <c r="ED139" s="21"/>
    </row>
    <row r="140" spans="1:134">
      <c r="A140" s="7"/>
      <c r="B140" s="7"/>
      <c r="C140" s="43"/>
      <c r="D140" s="43"/>
      <c r="E140" s="43"/>
      <c r="F140" s="43"/>
      <c r="G140" s="7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7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7"/>
      <c r="AM140" s="43"/>
      <c r="AN140" s="43"/>
      <c r="AO140" s="43"/>
      <c r="AP140" s="43"/>
      <c r="AQ140" s="43"/>
      <c r="AR140" s="58"/>
      <c r="AS140" s="58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21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21"/>
      <c r="EB140" s="21"/>
      <c r="EC140" s="21"/>
      <c r="ED140" s="21"/>
    </row>
    <row r="141" spans="1:134">
      <c r="A141" s="7"/>
      <c r="B141" s="7"/>
      <c r="C141" s="43"/>
      <c r="D141" s="43"/>
      <c r="E141" s="43"/>
      <c r="F141" s="43"/>
      <c r="G141" s="7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7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7"/>
      <c r="AM141" s="43"/>
      <c r="AN141" s="43"/>
      <c r="AO141" s="43"/>
      <c r="AP141" s="43"/>
      <c r="AQ141" s="43"/>
      <c r="AR141" s="58"/>
      <c r="AS141" s="58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21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21"/>
      <c r="EB141" s="21"/>
      <c r="EC141" s="21"/>
      <c r="ED141" s="21"/>
    </row>
    <row r="142" spans="1:134">
      <c r="A142" s="7"/>
      <c r="B142" s="7"/>
      <c r="C142" s="43"/>
      <c r="D142" s="43"/>
      <c r="E142" s="43"/>
      <c r="F142" s="43"/>
      <c r="G142" s="7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7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7"/>
      <c r="AM142" s="43"/>
      <c r="AN142" s="43"/>
      <c r="AO142" s="43"/>
      <c r="AP142" s="43"/>
      <c r="AQ142" s="43"/>
      <c r="AR142" s="58"/>
      <c r="AS142" s="58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21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21"/>
      <c r="EB142" s="21"/>
      <c r="EC142" s="21"/>
      <c r="ED142" s="21"/>
    </row>
    <row r="143" spans="1:134">
      <c r="A143" s="7"/>
      <c r="B143" s="7"/>
      <c r="C143" s="43"/>
      <c r="D143" s="43"/>
      <c r="E143" s="43"/>
      <c r="F143" s="43"/>
      <c r="G143" s="7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7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7"/>
      <c r="AM143" s="43"/>
      <c r="AN143" s="43"/>
      <c r="AO143" s="43"/>
      <c r="AP143" s="43"/>
      <c r="AQ143" s="43"/>
      <c r="AR143" s="58"/>
      <c r="AS143" s="58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21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3"/>
      <c r="DQ143" s="43"/>
      <c r="DR143" s="43"/>
      <c r="DS143" s="43"/>
      <c r="DT143" s="43"/>
      <c r="DU143" s="43"/>
      <c r="DV143" s="43"/>
      <c r="DW143" s="43"/>
      <c r="DX143" s="43"/>
      <c r="DY143" s="43"/>
      <c r="DZ143" s="43"/>
      <c r="EA143" s="21"/>
      <c r="EB143" s="21"/>
      <c r="EC143" s="21"/>
      <c r="ED143" s="21"/>
    </row>
    <row r="144" spans="1:134">
      <c r="A144" s="7"/>
      <c r="B144" s="7"/>
      <c r="C144" s="43"/>
      <c r="D144" s="43"/>
      <c r="E144" s="43"/>
      <c r="F144" s="43"/>
      <c r="G144" s="7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7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7"/>
      <c r="AM144" s="43"/>
      <c r="AN144" s="43"/>
      <c r="AO144" s="43"/>
      <c r="AP144" s="43"/>
      <c r="AQ144" s="43"/>
      <c r="AR144" s="58"/>
      <c r="AS144" s="58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21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3"/>
      <c r="DV144" s="43"/>
      <c r="DW144" s="43"/>
      <c r="DX144" s="43"/>
      <c r="DY144" s="43"/>
      <c r="DZ144" s="43"/>
      <c r="EA144" s="21"/>
      <c r="EB144" s="21"/>
      <c r="EC144" s="21"/>
      <c r="ED144" s="21"/>
    </row>
    <row r="145" spans="1:134">
      <c r="A145" s="7"/>
      <c r="B145" s="7"/>
      <c r="C145" s="43"/>
      <c r="D145" s="43"/>
      <c r="E145" s="43"/>
      <c r="F145" s="43"/>
      <c r="G145" s="7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7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7"/>
      <c r="AM145" s="43"/>
      <c r="AN145" s="43"/>
      <c r="AO145" s="43"/>
      <c r="AP145" s="43"/>
      <c r="AQ145" s="43"/>
      <c r="AR145" s="58"/>
      <c r="AS145" s="58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21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3"/>
      <c r="DQ145" s="43"/>
      <c r="DR145" s="43"/>
      <c r="DS145" s="43"/>
      <c r="DT145" s="43"/>
      <c r="DU145" s="43"/>
      <c r="DV145" s="43"/>
      <c r="DW145" s="43"/>
      <c r="DX145" s="43"/>
      <c r="DY145" s="43"/>
      <c r="DZ145" s="43"/>
      <c r="EA145" s="21"/>
      <c r="EB145" s="21"/>
      <c r="EC145" s="21"/>
      <c r="ED145" s="21"/>
    </row>
    <row r="146" spans="1:134">
      <c r="A146" s="7"/>
      <c r="B146" s="7"/>
      <c r="C146" s="43"/>
      <c r="D146" s="43"/>
      <c r="E146" s="43"/>
      <c r="F146" s="43"/>
      <c r="G146" s="7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7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7"/>
      <c r="AM146" s="43"/>
      <c r="AN146" s="43"/>
      <c r="AO146" s="43"/>
      <c r="AP146" s="43"/>
      <c r="AQ146" s="43"/>
      <c r="AR146" s="58"/>
      <c r="AS146" s="58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21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3"/>
      <c r="DV146" s="43"/>
      <c r="DW146" s="43"/>
      <c r="DX146" s="43"/>
      <c r="DY146" s="43"/>
      <c r="DZ146" s="43"/>
      <c r="EA146" s="21"/>
      <c r="EB146" s="21"/>
      <c r="EC146" s="21"/>
      <c r="ED146" s="21"/>
    </row>
    <row r="147" spans="1:134">
      <c r="A147" s="7"/>
      <c r="B147" s="7"/>
      <c r="C147" s="43"/>
      <c r="D147" s="43"/>
      <c r="E147" s="43"/>
      <c r="F147" s="43"/>
      <c r="G147" s="7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7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7"/>
      <c r="AM147" s="43"/>
      <c r="AN147" s="43"/>
      <c r="AO147" s="43"/>
      <c r="AP147" s="43"/>
      <c r="AQ147" s="43"/>
      <c r="AR147" s="58"/>
      <c r="AS147" s="58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21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3"/>
      <c r="DV147" s="43"/>
      <c r="DW147" s="43"/>
      <c r="DX147" s="43"/>
      <c r="DY147" s="43"/>
      <c r="DZ147" s="43"/>
      <c r="EA147" s="21"/>
      <c r="EB147" s="21"/>
      <c r="EC147" s="21"/>
      <c r="ED147" s="21"/>
    </row>
    <row r="148" spans="1:134">
      <c r="A148" s="7"/>
      <c r="B148" s="7"/>
      <c r="C148" s="43"/>
      <c r="D148" s="43"/>
      <c r="E148" s="43"/>
      <c r="F148" s="43"/>
      <c r="G148" s="7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7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7"/>
      <c r="AM148" s="43"/>
      <c r="AN148" s="43"/>
      <c r="AO148" s="43"/>
      <c r="AP148" s="43"/>
      <c r="AQ148" s="43"/>
      <c r="AR148" s="58"/>
      <c r="AS148" s="58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21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3"/>
      <c r="DQ148" s="43"/>
      <c r="DR148" s="43"/>
      <c r="DS148" s="43"/>
      <c r="DT148" s="43"/>
      <c r="DU148" s="43"/>
      <c r="DV148" s="43"/>
      <c r="DW148" s="43"/>
      <c r="DX148" s="43"/>
      <c r="DY148" s="43"/>
      <c r="DZ148" s="43"/>
      <c r="EA148" s="21"/>
      <c r="EB148" s="21"/>
      <c r="EC148" s="21"/>
      <c r="ED148" s="21"/>
    </row>
    <row r="149" spans="1:134">
      <c r="A149" s="7"/>
      <c r="B149" s="7"/>
      <c r="C149" s="43"/>
      <c r="D149" s="43"/>
      <c r="E149" s="43"/>
      <c r="F149" s="43"/>
      <c r="G149" s="7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7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7"/>
      <c r="AM149" s="43"/>
      <c r="AN149" s="43"/>
      <c r="AO149" s="43"/>
      <c r="AP149" s="43"/>
      <c r="AQ149" s="43"/>
      <c r="AR149" s="58"/>
      <c r="AS149" s="58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21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3"/>
      <c r="EA149" s="21"/>
      <c r="EB149" s="21"/>
      <c r="EC149" s="21"/>
      <c r="ED149" s="21"/>
    </row>
    <row r="150" spans="1:134">
      <c r="A150" s="7"/>
      <c r="B150" s="7"/>
      <c r="C150" s="43"/>
      <c r="D150" s="43"/>
      <c r="E150" s="43"/>
      <c r="F150" s="43"/>
      <c r="G150" s="7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7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7"/>
      <c r="AM150" s="43"/>
      <c r="AN150" s="43"/>
      <c r="AO150" s="43"/>
      <c r="AP150" s="43"/>
      <c r="AQ150" s="43"/>
      <c r="AR150" s="58"/>
      <c r="AS150" s="58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21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3"/>
      <c r="DQ150" s="43"/>
      <c r="DR150" s="43"/>
      <c r="DS150" s="43"/>
      <c r="DT150" s="43"/>
      <c r="DU150" s="43"/>
      <c r="DV150" s="43"/>
      <c r="DW150" s="43"/>
      <c r="DX150" s="43"/>
      <c r="DY150" s="43"/>
      <c r="DZ150" s="43"/>
      <c r="EA150" s="21"/>
      <c r="EB150" s="21"/>
      <c r="EC150" s="21"/>
      <c r="ED150" s="21"/>
    </row>
    <row r="151" spans="1:134">
      <c r="A151" s="7"/>
      <c r="B151" s="7"/>
      <c r="C151" s="43"/>
      <c r="D151" s="43"/>
      <c r="E151" s="43"/>
      <c r="F151" s="43"/>
      <c r="G151" s="7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7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7"/>
      <c r="AM151" s="43"/>
      <c r="AN151" s="43"/>
      <c r="AO151" s="43"/>
      <c r="AP151" s="43"/>
      <c r="AQ151" s="43"/>
      <c r="AR151" s="58"/>
      <c r="AS151" s="58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21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3"/>
      <c r="DQ151" s="43"/>
      <c r="DR151" s="43"/>
      <c r="DS151" s="43"/>
      <c r="DT151" s="43"/>
      <c r="DU151" s="43"/>
      <c r="DV151" s="43"/>
      <c r="DW151" s="43"/>
      <c r="DX151" s="43"/>
      <c r="DY151" s="43"/>
      <c r="DZ151" s="43"/>
      <c r="EA151" s="21"/>
      <c r="EB151" s="21"/>
      <c r="EC151" s="21"/>
      <c r="ED151" s="21"/>
    </row>
    <row r="152" spans="1:134">
      <c r="A152" s="7"/>
      <c r="B152" s="7"/>
      <c r="C152" s="43"/>
      <c r="D152" s="43"/>
      <c r="E152" s="43"/>
      <c r="F152" s="43"/>
      <c r="G152" s="7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7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7"/>
      <c r="AM152" s="43"/>
      <c r="AN152" s="43"/>
      <c r="AO152" s="43"/>
      <c r="AP152" s="43"/>
      <c r="AQ152" s="43"/>
      <c r="AR152" s="58"/>
      <c r="AS152" s="58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21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3"/>
      <c r="DQ152" s="43"/>
      <c r="DR152" s="43"/>
      <c r="DS152" s="43"/>
      <c r="DT152" s="43"/>
      <c r="DU152" s="43"/>
      <c r="DV152" s="43"/>
      <c r="DW152" s="43"/>
      <c r="DX152" s="43"/>
      <c r="DY152" s="43"/>
      <c r="DZ152" s="43"/>
      <c r="EA152" s="21"/>
      <c r="EB152" s="21"/>
      <c r="EC152" s="21"/>
      <c r="ED152" s="21"/>
    </row>
    <row r="153" spans="1:134">
      <c r="A153" s="7"/>
      <c r="B153" s="7"/>
      <c r="C153" s="43"/>
      <c r="D153" s="43"/>
      <c r="E153" s="43"/>
      <c r="F153" s="43"/>
      <c r="G153" s="7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7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7"/>
      <c r="AM153" s="43"/>
      <c r="AN153" s="43"/>
      <c r="AO153" s="43"/>
      <c r="AP153" s="43"/>
      <c r="AQ153" s="43"/>
      <c r="AR153" s="58"/>
      <c r="AS153" s="58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21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3"/>
      <c r="DQ153" s="43"/>
      <c r="DR153" s="43"/>
      <c r="DS153" s="43"/>
      <c r="DT153" s="43"/>
      <c r="DU153" s="43"/>
      <c r="DV153" s="43"/>
      <c r="DW153" s="43"/>
      <c r="DX153" s="43"/>
      <c r="DY153" s="43"/>
      <c r="DZ153" s="43"/>
      <c r="EA153" s="21"/>
      <c r="EB153" s="21"/>
      <c r="EC153" s="21"/>
      <c r="ED153" s="21"/>
    </row>
    <row r="154" spans="1:134">
      <c r="A154" s="7"/>
      <c r="B154" s="7"/>
      <c r="C154" s="43"/>
      <c r="D154" s="43"/>
      <c r="E154" s="43"/>
      <c r="F154" s="43"/>
      <c r="G154" s="7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7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7"/>
      <c r="AM154" s="43"/>
      <c r="AN154" s="43"/>
      <c r="AO154" s="43"/>
      <c r="AP154" s="43"/>
      <c r="AQ154" s="43"/>
      <c r="AR154" s="58"/>
      <c r="AS154" s="58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21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21"/>
      <c r="EB154" s="21"/>
      <c r="EC154" s="21"/>
      <c r="ED154" s="21"/>
    </row>
    <row r="155" spans="1:134">
      <c r="A155" s="7"/>
      <c r="B155" s="7"/>
      <c r="C155" s="43"/>
      <c r="D155" s="43"/>
      <c r="E155" s="43"/>
      <c r="F155" s="43"/>
      <c r="G155" s="7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7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7"/>
      <c r="AM155" s="43"/>
      <c r="AN155" s="43"/>
      <c r="AO155" s="43"/>
      <c r="AP155" s="43"/>
      <c r="AQ155" s="43"/>
      <c r="AR155" s="58"/>
      <c r="AS155" s="58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21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21"/>
      <c r="EB155" s="21"/>
      <c r="EC155" s="21"/>
      <c r="ED155" s="21"/>
    </row>
    <row r="156" spans="1:134">
      <c r="A156" s="7"/>
      <c r="B156" s="7"/>
      <c r="C156" s="43"/>
      <c r="D156" s="43"/>
      <c r="E156" s="43"/>
      <c r="F156" s="43"/>
      <c r="G156" s="7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7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7"/>
      <c r="AM156" s="43"/>
      <c r="AN156" s="43"/>
      <c r="AO156" s="43"/>
      <c r="AP156" s="43"/>
      <c r="AQ156" s="43"/>
      <c r="AR156" s="58"/>
      <c r="AS156" s="58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21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21"/>
      <c r="EB156" s="21"/>
      <c r="EC156" s="21"/>
      <c r="ED156" s="21"/>
    </row>
    <row r="157" spans="1:134">
      <c r="A157" s="7"/>
      <c r="B157" s="7"/>
      <c r="C157" s="43"/>
      <c r="D157" s="43"/>
      <c r="E157" s="43"/>
      <c r="F157" s="43"/>
      <c r="G157" s="7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7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7"/>
      <c r="AM157" s="43"/>
      <c r="AN157" s="43"/>
      <c r="AO157" s="43"/>
      <c r="AP157" s="43"/>
      <c r="AQ157" s="43"/>
      <c r="AR157" s="58"/>
      <c r="AS157" s="58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21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21"/>
      <c r="EB157" s="21"/>
      <c r="EC157" s="21"/>
      <c r="ED157" s="21"/>
    </row>
    <row r="158" spans="1:134">
      <c r="A158" s="7"/>
      <c r="B158" s="7"/>
      <c r="C158" s="43"/>
      <c r="D158" s="43"/>
      <c r="E158" s="43"/>
      <c r="F158" s="43"/>
      <c r="G158" s="7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7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7"/>
      <c r="AM158" s="43"/>
      <c r="AN158" s="43"/>
      <c r="AO158" s="43"/>
      <c r="AP158" s="43"/>
      <c r="AQ158" s="43"/>
      <c r="AR158" s="58"/>
      <c r="AS158" s="58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21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21"/>
      <c r="EB158" s="21"/>
      <c r="EC158" s="21"/>
      <c r="ED158" s="21"/>
    </row>
    <row r="159" spans="1:134">
      <c r="A159" s="7"/>
      <c r="B159" s="7"/>
      <c r="C159" s="43"/>
      <c r="D159" s="43"/>
      <c r="E159" s="43"/>
      <c r="F159" s="43"/>
      <c r="G159" s="7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7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7"/>
      <c r="AM159" s="43"/>
      <c r="AN159" s="43"/>
      <c r="AO159" s="43"/>
      <c r="AP159" s="43"/>
      <c r="AQ159" s="43"/>
      <c r="AR159" s="58"/>
      <c r="AS159" s="58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21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21"/>
      <c r="EB159" s="21"/>
      <c r="EC159" s="21"/>
      <c r="ED159" s="21"/>
    </row>
    <row r="160" spans="1:134">
      <c r="A160" s="7"/>
      <c r="B160" s="7"/>
      <c r="C160" s="43"/>
      <c r="D160" s="43"/>
      <c r="E160" s="43"/>
      <c r="F160" s="43"/>
      <c r="G160" s="7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7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7"/>
      <c r="AM160" s="43"/>
      <c r="AN160" s="43"/>
      <c r="AO160" s="43"/>
      <c r="AP160" s="43"/>
      <c r="AQ160" s="43"/>
      <c r="AR160" s="58"/>
      <c r="AS160" s="58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21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21"/>
      <c r="EB160" s="21"/>
      <c r="EC160" s="21"/>
      <c r="ED160" s="21"/>
    </row>
    <row r="161" spans="1:134">
      <c r="A161" s="7"/>
      <c r="B161" s="7"/>
      <c r="C161" s="43"/>
      <c r="D161" s="43"/>
      <c r="E161" s="43"/>
      <c r="F161" s="43"/>
      <c r="G161" s="7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7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7"/>
      <c r="AM161" s="43"/>
      <c r="AN161" s="43"/>
      <c r="AO161" s="43"/>
      <c r="AP161" s="43"/>
      <c r="AQ161" s="43"/>
      <c r="AR161" s="58"/>
      <c r="AS161" s="58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21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21"/>
      <c r="EB161" s="21"/>
      <c r="EC161" s="21"/>
      <c r="ED161" s="21"/>
    </row>
    <row r="162" spans="1:134">
      <c r="A162" s="7"/>
      <c r="B162" s="7"/>
      <c r="C162" s="43"/>
      <c r="D162" s="43"/>
      <c r="E162" s="43"/>
      <c r="F162" s="43"/>
      <c r="G162" s="7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7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7"/>
      <c r="AM162" s="43"/>
      <c r="AN162" s="43"/>
      <c r="AO162" s="43"/>
      <c r="AP162" s="43"/>
      <c r="AQ162" s="43"/>
      <c r="AR162" s="58"/>
      <c r="AS162" s="58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21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21"/>
      <c r="EB162" s="21"/>
      <c r="EC162" s="21"/>
      <c r="ED162" s="21"/>
    </row>
    <row r="163" spans="1:134">
      <c r="A163" s="7"/>
      <c r="B163" s="7"/>
      <c r="C163" s="43"/>
      <c r="D163" s="43"/>
      <c r="E163" s="43"/>
      <c r="F163" s="43"/>
      <c r="G163" s="7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7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7"/>
      <c r="AM163" s="43"/>
      <c r="AN163" s="43"/>
      <c r="AO163" s="43"/>
      <c r="AP163" s="43"/>
      <c r="AQ163" s="43"/>
      <c r="AR163" s="58"/>
      <c r="AS163" s="58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21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21"/>
      <c r="EB163" s="21"/>
      <c r="EC163" s="21"/>
      <c r="ED163" s="21"/>
    </row>
    <row r="164" spans="1:134">
      <c r="A164" s="7"/>
      <c r="B164" s="7"/>
      <c r="C164" s="43"/>
      <c r="D164" s="43"/>
      <c r="E164" s="43"/>
      <c r="F164" s="43"/>
      <c r="G164" s="7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7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7"/>
      <c r="AM164" s="43"/>
      <c r="AN164" s="43"/>
      <c r="AO164" s="43"/>
      <c r="AP164" s="43"/>
      <c r="AQ164" s="43"/>
      <c r="AR164" s="58"/>
      <c r="AS164" s="58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21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21"/>
      <c r="EB164" s="21"/>
      <c r="EC164" s="21"/>
      <c r="ED164" s="21"/>
    </row>
    <row r="165" spans="1:134">
      <c r="A165" s="7"/>
      <c r="B165" s="7"/>
      <c r="C165" s="43"/>
      <c r="D165" s="43"/>
      <c r="E165" s="43"/>
      <c r="F165" s="43"/>
      <c r="G165" s="7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7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7"/>
      <c r="AM165" s="43"/>
      <c r="AN165" s="43"/>
      <c r="AO165" s="43"/>
      <c r="AP165" s="43"/>
      <c r="AQ165" s="43"/>
      <c r="AR165" s="58"/>
      <c r="AS165" s="58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21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21"/>
      <c r="EB165" s="21"/>
      <c r="EC165" s="21"/>
      <c r="ED165" s="21"/>
    </row>
    <row r="166" spans="1:134">
      <c r="A166" s="7"/>
      <c r="B166" s="7"/>
      <c r="C166" s="43"/>
      <c r="D166" s="43"/>
      <c r="E166" s="43"/>
      <c r="F166" s="43"/>
      <c r="G166" s="7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7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7"/>
      <c r="AM166" s="43"/>
      <c r="AN166" s="43"/>
      <c r="AO166" s="43"/>
      <c r="AP166" s="43"/>
      <c r="AQ166" s="43"/>
      <c r="AR166" s="58"/>
      <c r="AS166" s="58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21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3"/>
      <c r="DQ166" s="43"/>
      <c r="DR166" s="43"/>
      <c r="DS166" s="43"/>
      <c r="DT166" s="43"/>
      <c r="DU166" s="43"/>
      <c r="DV166" s="43"/>
      <c r="DW166" s="43"/>
      <c r="DX166" s="43"/>
      <c r="DY166" s="43"/>
      <c r="DZ166" s="43"/>
      <c r="EA166" s="21"/>
      <c r="EB166" s="21"/>
      <c r="EC166" s="21"/>
      <c r="ED166" s="21"/>
    </row>
    <row r="167" spans="1:134">
      <c r="A167" s="7"/>
      <c r="B167" s="7"/>
      <c r="C167" s="43"/>
      <c r="D167" s="43"/>
      <c r="E167" s="43"/>
      <c r="F167" s="43"/>
      <c r="G167" s="7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7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7"/>
      <c r="AM167" s="43"/>
      <c r="AN167" s="43"/>
      <c r="AO167" s="43"/>
      <c r="AP167" s="43"/>
      <c r="AQ167" s="43"/>
      <c r="AR167" s="58"/>
      <c r="AS167" s="58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21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3"/>
      <c r="DV167" s="43"/>
      <c r="DW167" s="43"/>
      <c r="DX167" s="43"/>
      <c r="DY167" s="43"/>
      <c r="DZ167" s="43"/>
      <c r="EA167" s="21"/>
      <c r="EB167" s="21"/>
      <c r="EC167" s="21"/>
      <c r="ED167" s="21"/>
    </row>
    <row r="168" spans="1:134">
      <c r="A168" s="7"/>
      <c r="B168" s="7"/>
      <c r="C168" s="43"/>
      <c r="D168" s="43"/>
      <c r="E168" s="43"/>
      <c r="F168" s="43"/>
      <c r="G168" s="7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7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7"/>
      <c r="AM168" s="43"/>
      <c r="AN168" s="43"/>
      <c r="AO168" s="43"/>
      <c r="AP168" s="43"/>
      <c r="AQ168" s="43"/>
      <c r="AR168" s="58"/>
      <c r="AS168" s="58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21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3"/>
      <c r="DV168" s="43"/>
      <c r="DW168" s="43"/>
      <c r="DX168" s="43"/>
      <c r="DY168" s="43"/>
      <c r="DZ168" s="43"/>
      <c r="EA168" s="21"/>
      <c r="EB168" s="21"/>
      <c r="EC168" s="21"/>
      <c r="ED168" s="21"/>
    </row>
    <row r="169" spans="1:134">
      <c r="A169" s="7"/>
      <c r="B169" s="7"/>
      <c r="C169" s="43"/>
      <c r="D169" s="43"/>
      <c r="E169" s="43"/>
      <c r="F169" s="43"/>
      <c r="G169" s="7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7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7"/>
      <c r="AM169" s="43"/>
      <c r="AN169" s="43"/>
      <c r="AO169" s="43"/>
      <c r="AP169" s="43"/>
      <c r="AQ169" s="43"/>
      <c r="AR169" s="58"/>
      <c r="AS169" s="58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21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3"/>
      <c r="EA169" s="21"/>
      <c r="EB169" s="21"/>
      <c r="EC169" s="21"/>
      <c r="ED169" s="21"/>
    </row>
    <row r="170" spans="1:134">
      <c r="A170" s="7"/>
      <c r="B170" s="7"/>
      <c r="C170" s="43"/>
      <c r="D170" s="43"/>
      <c r="E170" s="43"/>
      <c r="F170" s="43"/>
      <c r="G170" s="7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7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7"/>
      <c r="AM170" s="43"/>
      <c r="AN170" s="43"/>
      <c r="AO170" s="43"/>
      <c r="AP170" s="43"/>
      <c r="AQ170" s="43"/>
      <c r="AR170" s="58"/>
      <c r="AS170" s="58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21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3"/>
      <c r="DV170" s="43"/>
      <c r="DW170" s="43"/>
      <c r="DX170" s="43"/>
      <c r="DY170" s="43"/>
      <c r="DZ170" s="43"/>
      <c r="EA170" s="21"/>
      <c r="EB170" s="21"/>
      <c r="EC170" s="21"/>
      <c r="ED170" s="21"/>
    </row>
    <row r="171" spans="1:134">
      <c r="A171" s="7"/>
      <c r="B171" s="7"/>
      <c r="C171" s="43"/>
      <c r="D171" s="43"/>
      <c r="E171" s="43"/>
      <c r="F171" s="43"/>
      <c r="G171" s="7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7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7"/>
      <c r="AM171" s="43"/>
      <c r="AN171" s="43"/>
      <c r="AO171" s="43"/>
      <c r="AP171" s="43"/>
      <c r="AQ171" s="43"/>
      <c r="AR171" s="58"/>
      <c r="AS171" s="58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21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3"/>
      <c r="DQ171" s="43"/>
      <c r="DR171" s="43"/>
      <c r="DS171" s="43"/>
      <c r="DT171" s="43"/>
      <c r="DU171" s="43"/>
      <c r="DV171" s="43"/>
      <c r="DW171" s="43"/>
      <c r="DX171" s="43"/>
      <c r="DY171" s="43"/>
      <c r="DZ171" s="43"/>
      <c r="EA171" s="21"/>
      <c r="EB171" s="21"/>
      <c r="EC171" s="21"/>
      <c r="ED171" s="21"/>
    </row>
    <row r="172" spans="1:134">
      <c r="A172" s="7"/>
      <c r="B172" s="7"/>
      <c r="C172" s="43"/>
      <c r="D172" s="43"/>
      <c r="E172" s="43"/>
      <c r="F172" s="43"/>
      <c r="G172" s="7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7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7"/>
      <c r="AM172" s="43"/>
      <c r="AN172" s="43"/>
      <c r="AO172" s="43"/>
      <c r="AP172" s="43"/>
      <c r="AQ172" s="43"/>
      <c r="AR172" s="58"/>
      <c r="AS172" s="58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21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3"/>
      <c r="DV172" s="43"/>
      <c r="DW172" s="43"/>
      <c r="DX172" s="43"/>
      <c r="DY172" s="43"/>
      <c r="DZ172" s="43"/>
      <c r="EA172" s="21"/>
      <c r="EB172" s="21"/>
      <c r="EC172" s="21"/>
      <c r="ED172" s="21"/>
    </row>
    <row r="173" spans="1:134">
      <c r="A173" s="7"/>
      <c r="B173" s="7"/>
      <c r="C173" s="43"/>
      <c r="D173" s="43"/>
      <c r="E173" s="43"/>
      <c r="F173" s="43"/>
      <c r="G173" s="7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7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7"/>
      <c r="AM173" s="43"/>
      <c r="AN173" s="43"/>
      <c r="AO173" s="43"/>
      <c r="AP173" s="43"/>
      <c r="AQ173" s="43"/>
      <c r="AR173" s="58"/>
      <c r="AS173" s="58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21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3"/>
      <c r="DV173" s="43"/>
      <c r="DW173" s="43"/>
      <c r="DX173" s="43"/>
      <c r="DY173" s="43"/>
      <c r="DZ173" s="43"/>
      <c r="EA173" s="21"/>
      <c r="EB173" s="21"/>
      <c r="EC173" s="21"/>
      <c r="ED173" s="21"/>
    </row>
    <row r="174" spans="1:134">
      <c r="A174" s="7"/>
      <c r="B174" s="7"/>
      <c r="C174" s="43"/>
      <c r="D174" s="43"/>
      <c r="E174" s="43"/>
      <c r="F174" s="43"/>
      <c r="G174" s="7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7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7"/>
      <c r="AM174" s="43"/>
      <c r="AN174" s="43"/>
      <c r="AO174" s="43"/>
      <c r="AP174" s="43"/>
      <c r="AQ174" s="43"/>
      <c r="AR174" s="58"/>
      <c r="AS174" s="58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21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3"/>
      <c r="DQ174" s="43"/>
      <c r="DR174" s="43"/>
      <c r="DS174" s="43"/>
      <c r="DT174" s="43"/>
      <c r="DU174" s="43"/>
      <c r="DV174" s="43"/>
      <c r="DW174" s="43"/>
      <c r="DX174" s="43"/>
      <c r="DY174" s="43"/>
      <c r="DZ174" s="43"/>
      <c r="EA174" s="21"/>
      <c r="EB174" s="21"/>
      <c r="EC174" s="21"/>
      <c r="ED174" s="21"/>
    </row>
    <row r="175" spans="1:134">
      <c r="A175" s="7"/>
      <c r="B175" s="7"/>
      <c r="C175" s="43"/>
      <c r="D175" s="43"/>
      <c r="E175" s="43"/>
      <c r="F175" s="43"/>
      <c r="G175" s="7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7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7"/>
      <c r="AM175" s="43"/>
      <c r="AN175" s="43"/>
      <c r="AO175" s="43"/>
      <c r="AP175" s="43"/>
      <c r="AQ175" s="43"/>
      <c r="AR175" s="58"/>
      <c r="AS175" s="58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21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3"/>
      <c r="EA175" s="21"/>
      <c r="EB175" s="21"/>
      <c r="EC175" s="21"/>
      <c r="ED175" s="21"/>
    </row>
    <row r="176" spans="1:134">
      <c r="A176" s="7"/>
      <c r="B176" s="7"/>
      <c r="C176" s="43"/>
      <c r="D176" s="43"/>
      <c r="E176" s="43"/>
      <c r="F176" s="43"/>
      <c r="G176" s="7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7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7"/>
      <c r="AM176" s="43"/>
      <c r="AN176" s="43"/>
      <c r="AO176" s="43"/>
      <c r="AP176" s="43"/>
      <c r="AQ176" s="43"/>
      <c r="AR176" s="58"/>
      <c r="AS176" s="58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21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21"/>
      <c r="EB176" s="21"/>
      <c r="EC176" s="21"/>
      <c r="ED176" s="21"/>
    </row>
    <row r="177" spans="1:134">
      <c r="A177" s="7"/>
      <c r="B177" s="7"/>
      <c r="C177" s="43"/>
      <c r="D177" s="43"/>
      <c r="E177" s="43"/>
      <c r="F177" s="43"/>
      <c r="G177" s="7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7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7"/>
      <c r="AM177" s="43"/>
      <c r="AN177" s="43"/>
      <c r="AO177" s="43"/>
      <c r="AP177" s="43"/>
      <c r="AQ177" s="43"/>
      <c r="AR177" s="58"/>
      <c r="AS177" s="58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21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21"/>
      <c r="EB177" s="21"/>
      <c r="EC177" s="21"/>
      <c r="ED177" s="21"/>
    </row>
    <row r="178" spans="1:134">
      <c r="A178" s="7"/>
      <c r="B178" s="7"/>
      <c r="C178" s="43"/>
      <c r="D178" s="43"/>
      <c r="E178" s="43"/>
      <c r="F178" s="43"/>
      <c r="G178" s="7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7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7"/>
      <c r="AM178" s="43"/>
      <c r="AN178" s="43"/>
      <c r="AO178" s="43"/>
      <c r="AP178" s="43"/>
      <c r="AQ178" s="43"/>
      <c r="AR178" s="58"/>
      <c r="AS178" s="58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21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21"/>
      <c r="EB178" s="21"/>
      <c r="EC178" s="21"/>
      <c r="ED178" s="21"/>
    </row>
    <row r="179" spans="1:134">
      <c r="A179" s="7"/>
      <c r="B179" s="7"/>
      <c r="C179" s="43"/>
      <c r="D179" s="43"/>
      <c r="E179" s="43"/>
      <c r="F179" s="43"/>
      <c r="G179" s="7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7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7"/>
      <c r="AM179" s="43"/>
      <c r="AN179" s="43"/>
      <c r="AO179" s="43"/>
      <c r="AP179" s="43"/>
      <c r="AQ179" s="43"/>
      <c r="AR179" s="58"/>
      <c r="AS179" s="58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21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21"/>
      <c r="EB179" s="21"/>
      <c r="EC179" s="21"/>
      <c r="ED179" s="21"/>
    </row>
    <row r="180" spans="1:134">
      <c r="A180" s="7"/>
      <c r="B180" s="7"/>
      <c r="C180" s="43"/>
      <c r="D180" s="43"/>
      <c r="E180" s="43"/>
      <c r="F180" s="43"/>
      <c r="G180" s="7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7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7"/>
      <c r="AM180" s="43"/>
      <c r="AN180" s="43"/>
      <c r="AO180" s="43"/>
      <c r="AP180" s="43"/>
      <c r="AQ180" s="43"/>
      <c r="AR180" s="58"/>
      <c r="AS180" s="58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21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21"/>
      <c r="EB180" s="21"/>
      <c r="EC180" s="21"/>
      <c r="ED180" s="21"/>
    </row>
    <row r="181" spans="1:134">
      <c r="A181" s="7"/>
      <c r="B181" s="7"/>
      <c r="C181" s="43"/>
      <c r="D181" s="43"/>
      <c r="E181" s="43"/>
      <c r="F181" s="43"/>
      <c r="G181" s="7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7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7"/>
      <c r="AM181" s="43"/>
      <c r="AN181" s="43"/>
      <c r="AO181" s="43"/>
      <c r="AP181" s="43"/>
      <c r="AQ181" s="43"/>
      <c r="AR181" s="58"/>
      <c r="AS181" s="58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21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21"/>
      <c r="EB181" s="21"/>
      <c r="EC181" s="21"/>
      <c r="ED181" s="21"/>
    </row>
    <row r="182" spans="1:134">
      <c r="A182" s="7"/>
      <c r="B182" s="7"/>
      <c r="C182" s="43"/>
      <c r="D182" s="43"/>
      <c r="E182" s="43"/>
      <c r="F182" s="43"/>
      <c r="G182" s="7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7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7"/>
      <c r="AM182" s="43"/>
      <c r="AN182" s="43"/>
      <c r="AO182" s="43"/>
      <c r="AP182" s="43"/>
      <c r="AQ182" s="43"/>
      <c r="AR182" s="58"/>
      <c r="AS182" s="58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21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21"/>
      <c r="EB182" s="21"/>
      <c r="EC182" s="21"/>
      <c r="ED182" s="21"/>
    </row>
    <row r="183" spans="1:134">
      <c r="A183" s="7"/>
      <c r="B183" s="7"/>
      <c r="C183" s="43"/>
      <c r="D183" s="43"/>
      <c r="E183" s="43"/>
      <c r="F183" s="43"/>
      <c r="G183" s="7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7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7"/>
      <c r="AM183" s="43"/>
      <c r="AN183" s="43"/>
      <c r="AO183" s="43"/>
      <c r="AP183" s="43"/>
      <c r="AQ183" s="43"/>
      <c r="AR183" s="58"/>
      <c r="AS183" s="58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21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/>
      <c r="DV183" s="43"/>
      <c r="DW183" s="43"/>
      <c r="DX183" s="43"/>
      <c r="DY183" s="43"/>
      <c r="DZ183" s="43"/>
      <c r="EA183" s="21"/>
      <c r="EB183" s="21"/>
      <c r="EC183" s="21"/>
      <c r="ED183" s="21"/>
    </row>
    <row r="184" spans="1:134">
      <c r="A184" s="7"/>
      <c r="B184" s="7"/>
      <c r="C184" s="43"/>
      <c r="D184" s="43"/>
      <c r="E184" s="43"/>
      <c r="F184" s="43"/>
      <c r="G184" s="7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7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7"/>
      <c r="AM184" s="43"/>
      <c r="AN184" s="43"/>
      <c r="AO184" s="43"/>
      <c r="AP184" s="43"/>
      <c r="AQ184" s="43"/>
      <c r="AR184" s="58"/>
      <c r="AS184" s="58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21"/>
      <c r="CZ184" s="43"/>
      <c r="DA184" s="43"/>
      <c r="DB184" s="43"/>
      <c r="DC184" s="43"/>
      <c r="DD184" s="43"/>
      <c r="DE184" s="43"/>
      <c r="DF184" s="43"/>
      <c r="DG184" s="43"/>
      <c r="DH184" s="43"/>
      <c r="DI184" s="43"/>
      <c r="DJ184" s="43"/>
      <c r="DK184" s="43"/>
      <c r="DL184" s="43"/>
      <c r="DM184" s="43"/>
      <c r="DN184" s="43"/>
      <c r="DO184" s="43"/>
      <c r="DP184" s="43"/>
      <c r="DQ184" s="43"/>
      <c r="DR184" s="43"/>
      <c r="DS184" s="43"/>
      <c r="DT184" s="43"/>
      <c r="DU184" s="43"/>
      <c r="DV184" s="43"/>
      <c r="DW184" s="43"/>
      <c r="DX184" s="43"/>
      <c r="DY184" s="43"/>
      <c r="DZ184" s="43"/>
      <c r="EA184" s="21"/>
      <c r="EB184" s="21"/>
      <c r="EC184" s="21"/>
      <c r="ED184" s="21"/>
    </row>
    <row r="185" spans="1:134">
      <c r="A185" s="7"/>
      <c r="B185" s="7"/>
      <c r="C185" s="43"/>
      <c r="D185" s="43"/>
      <c r="E185" s="43"/>
      <c r="F185" s="43"/>
      <c r="G185" s="7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7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7"/>
      <c r="AM185" s="43"/>
      <c r="AN185" s="43"/>
      <c r="AO185" s="43"/>
      <c r="AP185" s="43"/>
      <c r="AQ185" s="43"/>
      <c r="AR185" s="58"/>
      <c r="AS185" s="58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21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  <c r="DM185" s="43"/>
      <c r="DN185" s="43"/>
      <c r="DO185" s="43"/>
      <c r="DP185" s="43"/>
      <c r="DQ185" s="43"/>
      <c r="DR185" s="43"/>
      <c r="DS185" s="43"/>
      <c r="DT185" s="43"/>
      <c r="DU185" s="43"/>
      <c r="DV185" s="43"/>
      <c r="DW185" s="43"/>
      <c r="DX185" s="43"/>
      <c r="DY185" s="43"/>
      <c r="DZ185" s="43"/>
      <c r="EA185" s="21"/>
      <c r="EB185" s="21"/>
      <c r="EC185" s="21"/>
      <c r="ED185" s="21"/>
    </row>
    <row r="186" spans="1:134">
      <c r="A186" s="7"/>
      <c r="B186" s="7"/>
      <c r="C186" s="43"/>
      <c r="D186" s="43"/>
      <c r="E186" s="43"/>
      <c r="F186" s="43"/>
      <c r="G186" s="7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7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7"/>
      <c r="AM186" s="43"/>
      <c r="AN186" s="43"/>
      <c r="AO186" s="43"/>
      <c r="AP186" s="43"/>
      <c r="AQ186" s="43"/>
      <c r="AR186" s="58"/>
      <c r="AS186" s="58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21"/>
      <c r="CZ186" s="43"/>
      <c r="DA186" s="43"/>
      <c r="DB186" s="43"/>
      <c r="DC186" s="43"/>
      <c r="DD186" s="43"/>
      <c r="DE186" s="43"/>
      <c r="DF186" s="43"/>
      <c r="DG186" s="43"/>
      <c r="DH186" s="43"/>
      <c r="DI186" s="43"/>
      <c r="DJ186" s="43"/>
      <c r="DK186" s="43"/>
      <c r="DL186" s="43"/>
      <c r="DM186" s="43"/>
      <c r="DN186" s="43"/>
      <c r="DO186" s="43"/>
      <c r="DP186" s="43"/>
      <c r="DQ186" s="43"/>
      <c r="DR186" s="43"/>
      <c r="DS186" s="43"/>
      <c r="DT186" s="43"/>
      <c r="DU186" s="43"/>
      <c r="DV186" s="43"/>
      <c r="DW186" s="43"/>
      <c r="DX186" s="43"/>
      <c r="DY186" s="43"/>
      <c r="DZ186" s="43"/>
      <c r="EA186" s="21"/>
      <c r="EB186" s="21"/>
      <c r="EC186" s="21"/>
      <c r="ED186" s="21"/>
    </row>
    <row r="187" spans="1:134">
      <c r="A187" s="7"/>
      <c r="B187" s="7"/>
      <c r="C187" s="43"/>
      <c r="D187" s="43"/>
      <c r="E187" s="43"/>
      <c r="F187" s="43"/>
      <c r="G187" s="7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7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7"/>
      <c r="AM187" s="43"/>
      <c r="AN187" s="43"/>
      <c r="AO187" s="43"/>
      <c r="AP187" s="43"/>
      <c r="AQ187" s="43"/>
      <c r="AR187" s="58"/>
      <c r="AS187" s="58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21"/>
      <c r="CZ187" s="43"/>
      <c r="DA187" s="43"/>
      <c r="DB187" s="43"/>
      <c r="DC187" s="43"/>
      <c r="DD187" s="43"/>
      <c r="DE187" s="43"/>
      <c r="DF187" s="43"/>
      <c r="DG187" s="43"/>
      <c r="DH187" s="43"/>
      <c r="DI187" s="43"/>
      <c r="DJ187" s="43"/>
      <c r="DK187" s="43"/>
      <c r="DL187" s="43"/>
      <c r="DM187" s="43"/>
      <c r="DN187" s="43"/>
      <c r="DO187" s="43"/>
      <c r="DP187" s="43"/>
      <c r="DQ187" s="43"/>
      <c r="DR187" s="43"/>
      <c r="DS187" s="43"/>
      <c r="DT187" s="43"/>
      <c r="DU187" s="43"/>
      <c r="DV187" s="43"/>
      <c r="DW187" s="43"/>
      <c r="DX187" s="43"/>
      <c r="DY187" s="43"/>
      <c r="DZ187" s="43"/>
      <c r="EA187" s="21"/>
      <c r="EB187" s="21"/>
      <c r="EC187" s="21"/>
      <c r="ED187" s="21"/>
    </row>
    <row r="188" spans="1:134">
      <c r="A188" s="7"/>
      <c r="B188" s="7"/>
      <c r="C188" s="43"/>
      <c r="D188" s="43"/>
      <c r="E188" s="43"/>
      <c r="F188" s="43"/>
      <c r="G188" s="7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7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7"/>
      <c r="AM188" s="43"/>
      <c r="AN188" s="43"/>
      <c r="AO188" s="43"/>
      <c r="AP188" s="43"/>
      <c r="AQ188" s="43"/>
      <c r="AR188" s="58"/>
      <c r="AS188" s="58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21"/>
      <c r="CZ188" s="43"/>
      <c r="DA188" s="43"/>
      <c r="DB188" s="43"/>
      <c r="DC188" s="43"/>
      <c r="DD188" s="43"/>
      <c r="DE188" s="43"/>
      <c r="DF188" s="43"/>
      <c r="DG188" s="43"/>
      <c r="DH188" s="43"/>
      <c r="DI188" s="43"/>
      <c r="DJ188" s="43"/>
      <c r="DK188" s="43"/>
      <c r="DL188" s="43"/>
      <c r="DM188" s="43"/>
      <c r="DN188" s="43"/>
      <c r="DO188" s="43"/>
      <c r="DP188" s="43"/>
      <c r="DQ188" s="43"/>
      <c r="DR188" s="43"/>
      <c r="DS188" s="43"/>
      <c r="DT188" s="43"/>
      <c r="DU188" s="43"/>
      <c r="DV188" s="43"/>
      <c r="DW188" s="43"/>
      <c r="DX188" s="43"/>
      <c r="DY188" s="43"/>
      <c r="DZ188" s="43"/>
      <c r="EA188" s="21"/>
      <c r="EB188" s="21"/>
      <c r="EC188" s="21"/>
      <c r="ED188" s="21"/>
    </row>
    <row r="189" spans="1:134">
      <c r="A189" s="7"/>
      <c r="B189" s="7"/>
      <c r="C189" s="43"/>
      <c r="D189" s="43"/>
      <c r="E189" s="43"/>
      <c r="F189" s="43"/>
      <c r="G189" s="7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7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7"/>
      <c r="AM189" s="43"/>
      <c r="AN189" s="43"/>
      <c r="AO189" s="43"/>
      <c r="AP189" s="43"/>
      <c r="AQ189" s="43"/>
      <c r="AR189" s="58"/>
      <c r="AS189" s="58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3"/>
      <c r="CU189" s="43"/>
      <c r="CV189" s="43"/>
      <c r="CW189" s="43"/>
      <c r="CX189" s="43"/>
      <c r="CY189" s="21"/>
      <c r="CZ189" s="43"/>
      <c r="DA189" s="43"/>
      <c r="DB189" s="43"/>
      <c r="DC189" s="43"/>
      <c r="DD189" s="43"/>
      <c r="DE189" s="43"/>
      <c r="DF189" s="43"/>
      <c r="DG189" s="43"/>
      <c r="DH189" s="43"/>
      <c r="DI189" s="43"/>
      <c r="DJ189" s="43"/>
      <c r="DK189" s="43"/>
      <c r="DL189" s="43"/>
      <c r="DM189" s="43"/>
      <c r="DN189" s="43"/>
      <c r="DO189" s="43"/>
      <c r="DP189" s="43"/>
      <c r="DQ189" s="43"/>
      <c r="DR189" s="43"/>
      <c r="DS189" s="43"/>
      <c r="DT189" s="43"/>
      <c r="DU189" s="43"/>
      <c r="DV189" s="43"/>
      <c r="DW189" s="43"/>
      <c r="DX189" s="43"/>
      <c r="DY189" s="43"/>
      <c r="DZ189" s="43"/>
      <c r="EA189" s="21"/>
      <c r="EB189" s="21"/>
      <c r="EC189" s="21"/>
      <c r="ED189" s="21"/>
    </row>
    <row r="190" spans="1:134">
      <c r="A190" s="7"/>
      <c r="B190" s="7"/>
      <c r="C190" s="43"/>
      <c r="D190" s="43"/>
      <c r="E190" s="43"/>
      <c r="F190" s="43"/>
      <c r="G190" s="7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7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7"/>
      <c r="AM190" s="43"/>
      <c r="AN190" s="43"/>
      <c r="AO190" s="43"/>
      <c r="AP190" s="43"/>
      <c r="AQ190" s="43"/>
      <c r="AR190" s="58"/>
      <c r="AS190" s="58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21"/>
      <c r="CZ190" s="43"/>
      <c r="DA190" s="43"/>
      <c r="DB190" s="43"/>
      <c r="DC190" s="43"/>
      <c r="DD190" s="43"/>
      <c r="DE190" s="43"/>
      <c r="DF190" s="43"/>
      <c r="DG190" s="43"/>
      <c r="DH190" s="43"/>
      <c r="DI190" s="43"/>
      <c r="DJ190" s="43"/>
      <c r="DK190" s="43"/>
      <c r="DL190" s="43"/>
      <c r="DM190" s="43"/>
      <c r="DN190" s="43"/>
      <c r="DO190" s="43"/>
      <c r="DP190" s="43"/>
      <c r="DQ190" s="43"/>
      <c r="DR190" s="43"/>
      <c r="DS190" s="43"/>
      <c r="DT190" s="43"/>
      <c r="DU190" s="43"/>
      <c r="DV190" s="43"/>
      <c r="DW190" s="43"/>
      <c r="DX190" s="43"/>
      <c r="DY190" s="43"/>
      <c r="DZ190" s="43"/>
      <c r="EA190" s="21"/>
      <c r="EB190" s="21"/>
      <c r="EC190" s="21"/>
      <c r="ED190" s="21"/>
    </row>
    <row r="191" spans="1:134">
      <c r="A191" s="7"/>
      <c r="B191" s="7"/>
      <c r="C191" s="43"/>
      <c r="D191" s="43"/>
      <c r="E191" s="43"/>
      <c r="F191" s="43"/>
      <c r="G191" s="7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7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7"/>
      <c r="AM191" s="43"/>
      <c r="AN191" s="43"/>
      <c r="AO191" s="43"/>
      <c r="AP191" s="43"/>
      <c r="AQ191" s="43"/>
      <c r="AR191" s="58"/>
      <c r="AS191" s="58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3"/>
      <c r="CU191" s="43"/>
      <c r="CV191" s="43"/>
      <c r="CW191" s="43"/>
      <c r="CX191" s="43"/>
      <c r="CY191" s="21"/>
      <c r="CZ191" s="43"/>
      <c r="DA191" s="43"/>
      <c r="DB191" s="43"/>
      <c r="DC191" s="43"/>
      <c r="DD191" s="43"/>
      <c r="DE191" s="43"/>
      <c r="DF191" s="43"/>
      <c r="DG191" s="43"/>
      <c r="DH191" s="43"/>
      <c r="DI191" s="43"/>
      <c r="DJ191" s="43"/>
      <c r="DK191" s="43"/>
      <c r="DL191" s="43"/>
      <c r="DM191" s="43"/>
      <c r="DN191" s="43"/>
      <c r="DO191" s="43"/>
      <c r="DP191" s="43"/>
      <c r="DQ191" s="43"/>
      <c r="DR191" s="43"/>
      <c r="DS191" s="43"/>
      <c r="DT191" s="43"/>
      <c r="DU191" s="43"/>
      <c r="DV191" s="43"/>
      <c r="DW191" s="43"/>
      <c r="DX191" s="43"/>
      <c r="DY191" s="43"/>
      <c r="DZ191" s="43"/>
      <c r="EA191" s="21"/>
      <c r="EB191" s="21"/>
      <c r="EC191" s="21"/>
      <c r="ED191" s="21"/>
    </row>
    <row r="192" spans="1:134">
      <c r="A192" s="7"/>
      <c r="B192" s="7"/>
      <c r="C192" s="43"/>
      <c r="D192" s="43"/>
      <c r="E192" s="43"/>
      <c r="F192" s="43"/>
      <c r="G192" s="7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7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7"/>
      <c r="AM192" s="43"/>
      <c r="AN192" s="43"/>
      <c r="AO192" s="43"/>
      <c r="AP192" s="43"/>
      <c r="AQ192" s="43"/>
      <c r="AR192" s="58"/>
      <c r="AS192" s="58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3"/>
      <c r="CU192" s="43"/>
      <c r="CV192" s="43"/>
      <c r="CW192" s="43"/>
      <c r="CX192" s="43"/>
      <c r="CY192" s="21"/>
      <c r="CZ192" s="43"/>
      <c r="DA192" s="43"/>
      <c r="DB192" s="43"/>
      <c r="DC192" s="43"/>
      <c r="DD192" s="43"/>
      <c r="DE192" s="43"/>
      <c r="DF192" s="43"/>
      <c r="DG192" s="43"/>
      <c r="DH192" s="43"/>
      <c r="DI192" s="43"/>
      <c r="DJ192" s="43"/>
      <c r="DK192" s="43"/>
      <c r="DL192" s="43"/>
      <c r="DM192" s="43"/>
      <c r="DN192" s="43"/>
      <c r="DO192" s="43"/>
      <c r="DP192" s="43"/>
      <c r="DQ192" s="43"/>
      <c r="DR192" s="43"/>
      <c r="DS192" s="43"/>
      <c r="DT192" s="43"/>
      <c r="DU192" s="43"/>
      <c r="DV192" s="43"/>
      <c r="DW192" s="43"/>
      <c r="DX192" s="43"/>
      <c r="DY192" s="43"/>
      <c r="DZ192" s="43"/>
      <c r="EA192" s="21"/>
      <c r="EB192" s="21"/>
      <c r="EC192" s="21"/>
      <c r="ED192" s="21"/>
    </row>
    <row r="193" spans="1:134">
      <c r="A193" s="7"/>
      <c r="B193" s="7"/>
      <c r="C193" s="43"/>
      <c r="D193" s="43"/>
      <c r="E193" s="43"/>
      <c r="F193" s="43"/>
      <c r="G193" s="7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7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7"/>
      <c r="AM193" s="43"/>
      <c r="AN193" s="43"/>
      <c r="AO193" s="43"/>
      <c r="AP193" s="43"/>
      <c r="AQ193" s="43"/>
      <c r="AR193" s="58"/>
      <c r="AS193" s="58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21"/>
      <c r="CZ193" s="43"/>
      <c r="DA193" s="43"/>
      <c r="DB193" s="43"/>
      <c r="DC193" s="43"/>
      <c r="DD193" s="43"/>
      <c r="DE193" s="43"/>
      <c r="DF193" s="43"/>
      <c r="DG193" s="43"/>
      <c r="DH193" s="43"/>
      <c r="DI193" s="43"/>
      <c r="DJ193" s="43"/>
      <c r="DK193" s="43"/>
      <c r="DL193" s="43"/>
      <c r="DM193" s="43"/>
      <c r="DN193" s="43"/>
      <c r="DO193" s="43"/>
      <c r="DP193" s="43"/>
      <c r="DQ193" s="43"/>
      <c r="DR193" s="43"/>
      <c r="DS193" s="43"/>
      <c r="DT193" s="43"/>
      <c r="DU193" s="43"/>
      <c r="DV193" s="43"/>
      <c r="DW193" s="43"/>
      <c r="DX193" s="43"/>
      <c r="DY193" s="43"/>
      <c r="DZ193" s="43"/>
      <c r="EA193" s="21"/>
      <c r="EB193" s="21"/>
      <c r="EC193" s="21"/>
      <c r="ED193" s="21"/>
    </row>
    <row r="194" spans="1:134">
      <c r="A194" s="7"/>
      <c r="B194" s="7"/>
      <c r="C194" s="43"/>
      <c r="D194" s="43"/>
      <c r="E194" s="43"/>
      <c r="F194" s="43"/>
      <c r="G194" s="7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7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7"/>
      <c r="AM194" s="43"/>
      <c r="AN194" s="43"/>
      <c r="AO194" s="43"/>
      <c r="AP194" s="43"/>
      <c r="AQ194" s="43"/>
      <c r="AR194" s="58"/>
      <c r="AS194" s="58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21"/>
      <c r="CZ194" s="43"/>
      <c r="DA194" s="43"/>
      <c r="DB194" s="43"/>
      <c r="DC194" s="43"/>
      <c r="DD194" s="43"/>
      <c r="DE194" s="43"/>
      <c r="DF194" s="43"/>
      <c r="DG194" s="43"/>
      <c r="DH194" s="43"/>
      <c r="DI194" s="43"/>
      <c r="DJ194" s="43"/>
      <c r="DK194" s="43"/>
      <c r="DL194" s="43"/>
      <c r="DM194" s="43"/>
      <c r="DN194" s="43"/>
      <c r="DO194" s="43"/>
      <c r="DP194" s="43"/>
      <c r="DQ194" s="43"/>
      <c r="DR194" s="43"/>
      <c r="DS194" s="43"/>
      <c r="DT194" s="43"/>
      <c r="DU194" s="43"/>
      <c r="DV194" s="43"/>
      <c r="DW194" s="43"/>
      <c r="DX194" s="43"/>
      <c r="DY194" s="43"/>
      <c r="DZ194" s="43"/>
      <c r="EA194" s="21"/>
      <c r="EB194" s="21"/>
      <c r="EC194" s="21"/>
      <c r="ED194" s="21"/>
    </row>
    <row r="195" spans="1:134">
      <c r="A195" s="7"/>
      <c r="B195" s="7"/>
      <c r="C195" s="43"/>
      <c r="D195" s="43"/>
      <c r="E195" s="43"/>
      <c r="F195" s="43"/>
      <c r="G195" s="7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7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7"/>
      <c r="AM195" s="43"/>
      <c r="AN195" s="43"/>
      <c r="AO195" s="43"/>
      <c r="AP195" s="43"/>
      <c r="AQ195" s="43"/>
      <c r="AR195" s="58"/>
      <c r="AS195" s="58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21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3"/>
      <c r="DQ195" s="43"/>
      <c r="DR195" s="43"/>
      <c r="DS195" s="43"/>
      <c r="DT195" s="43"/>
      <c r="DU195" s="43"/>
      <c r="DV195" s="43"/>
      <c r="DW195" s="43"/>
      <c r="DX195" s="43"/>
      <c r="DY195" s="43"/>
      <c r="DZ195" s="43"/>
      <c r="EA195" s="21"/>
      <c r="EB195" s="21"/>
      <c r="EC195" s="21"/>
      <c r="ED195" s="21"/>
    </row>
    <row r="196" spans="1:134">
      <c r="A196" s="7"/>
      <c r="B196" s="7"/>
      <c r="C196" s="43"/>
      <c r="D196" s="43"/>
      <c r="E196" s="43"/>
      <c r="F196" s="43"/>
      <c r="G196" s="7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7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7"/>
      <c r="AM196" s="43"/>
      <c r="AN196" s="43"/>
      <c r="AO196" s="43"/>
      <c r="AP196" s="43"/>
      <c r="AQ196" s="43"/>
      <c r="AR196" s="58"/>
      <c r="AS196" s="58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21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3"/>
      <c r="DQ196" s="43"/>
      <c r="DR196" s="43"/>
      <c r="DS196" s="43"/>
      <c r="DT196" s="43"/>
      <c r="DU196" s="43"/>
      <c r="DV196" s="43"/>
      <c r="DW196" s="43"/>
      <c r="DX196" s="43"/>
      <c r="DY196" s="43"/>
      <c r="DZ196" s="43"/>
      <c r="EA196" s="21"/>
      <c r="EB196" s="21"/>
      <c r="EC196" s="21"/>
      <c r="ED196" s="21"/>
    </row>
    <row r="197" spans="1:134">
      <c r="A197" s="7"/>
      <c r="B197" s="7"/>
      <c r="C197" s="43"/>
      <c r="D197" s="43"/>
      <c r="E197" s="43"/>
      <c r="F197" s="43"/>
      <c r="G197" s="7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7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7"/>
      <c r="AM197" s="43"/>
      <c r="AN197" s="43"/>
      <c r="AO197" s="43"/>
      <c r="AP197" s="43"/>
      <c r="AQ197" s="43"/>
      <c r="AR197" s="58"/>
      <c r="AS197" s="58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21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3"/>
      <c r="DV197" s="43"/>
      <c r="DW197" s="43"/>
      <c r="DX197" s="43"/>
      <c r="DY197" s="43"/>
      <c r="DZ197" s="43"/>
      <c r="EA197" s="21"/>
      <c r="EB197" s="21"/>
      <c r="EC197" s="21"/>
      <c r="ED197" s="21"/>
    </row>
    <row r="198" spans="1:134">
      <c r="A198" s="7"/>
      <c r="B198" s="7"/>
      <c r="C198" s="43"/>
      <c r="D198" s="43"/>
      <c r="E198" s="43"/>
      <c r="F198" s="43"/>
      <c r="G198" s="7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7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7"/>
      <c r="AM198" s="43"/>
      <c r="AN198" s="43"/>
      <c r="AO198" s="43"/>
      <c r="AP198" s="43"/>
      <c r="AQ198" s="43"/>
      <c r="AR198" s="58"/>
      <c r="AS198" s="58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21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3"/>
      <c r="DV198" s="43"/>
      <c r="DW198" s="43"/>
      <c r="DX198" s="43"/>
      <c r="DY198" s="43"/>
      <c r="DZ198" s="43"/>
      <c r="EA198" s="21"/>
      <c r="EB198" s="21"/>
      <c r="EC198" s="21"/>
      <c r="ED198" s="21"/>
    </row>
    <row r="199" spans="1:134">
      <c r="A199" s="7"/>
      <c r="B199" s="7"/>
      <c r="C199" s="43"/>
      <c r="D199" s="43"/>
      <c r="E199" s="43"/>
      <c r="F199" s="43"/>
      <c r="G199" s="7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7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7"/>
      <c r="AM199" s="43"/>
      <c r="AN199" s="43"/>
      <c r="AO199" s="43"/>
      <c r="AP199" s="43"/>
      <c r="AQ199" s="43"/>
      <c r="AR199" s="58"/>
      <c r="AS199" s="58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21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3"/>
      <c r="DV199" s="43"/>
      <c r="DW199" s="43"/>
      <c r="DX199" s="43"/>
      <c r="DY199" s="43"/>
      <c r="DZ199" s="43"/>
      <c r="EA199" s="21"/>
      <c r="EB199" s="21"/>
      <c r="EC199" s="21"/>
      <c r="ED199" s="21"/>
    </row>
    <row r="200" spans="1:134">
      <c r="A200" s="7"/>
      <c r="B200" s="7"/>
      <c r="C200" s="43"/>
      <c r="D200" s="43"/>
      <c r="E200" s="43"/>
      <c r="F200" s="43"/>
      <c r="G200" s="7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7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7"/>
      <c r="AM200" s="43"/>
      <c r="AN200" s="43"/>
      <c r="AO200" s="43"/>
      <c r="AP200" s="43"/>
      <c r="AQ200" s="43"/>
      <c r="AR200" s="58"/>
      <c r="AS200" s="58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21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3"/>
      <c r="DQ200" s="43"/>
      <c r="DR200" s="43"/>
      <c r="DS200" s="43"/>
      <c r="DT200" s="43"/>
      <c r="DU200" s="43"/>
      <c r="DV200" s="43"/>
      <c r="DW200" s="43"/>
      <c r="DX200" s="43"/>
      <c r="DY200" s="43"/>
      <c r="DZ200" s="43"/>
      <c r="EA200" s="21"/>
      <c r="EB200" s="21"/>
      <c r="EC200" s="21"/>
      <c r="ED200" s="21"/>
    </row>
    <row r="201" spans="1:134">
      <c r="A201" s="7"/>
      <c r="B201" s="7"/>
      <c r="C201" s="43"/>
      <c r="D201" s="43"/>
      <c r="E201" s="43"/>
      <c r="F201" s="43"/>
      <c r="G201" s="7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7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7"/>
      <c r="AM201" s="43"/>
      <c r="AN201" s="43"/>
      <c r="AO201" s="43"/>
      <c r="AP201" s="43"/>
      <c r="AQ201" s="43"/>
      <c r="AR201" s="58"/>
      <c r="AS201" s="58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21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3"/>
      <c r="DV201" s="43"/>
      <c r="DW201" s="43"/>
      <c r="DX201" s="43"/>
      <c r="DY201" s="43"/>
      <c r="DZ201" s="43"/>
      <c r="EA201" s="21"/>
      <c r="EB201" s="21"/>
      <c r="EC201" s="21"/>
      <c r="ED201" s="21"/>
    </row>
    <row r="202" spans="1:134">
      <c r="A202" s="7"/>
      <c r="B202" s="7"/>
      <c r="C202" s="43"/>
      <c r="D202" s="43"/>
      <c r="E202" s="43"/>
      <c r="F202" s="43"/>
      <c r="G202" s="7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7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7"/>
      <c r="AM202" s="43"/>
      <c r="AN202" s="43"/>
      <c r="AO202" s="43"/>
      <c r="AP202" s="43"/>
      <c r="AQ202" s="43"/>
      <c r="AR202" s="58"/>
      <c r="AS202" s="58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3"/>
      <c r="CU202" s="43"/>
      <c r="CV202" s="43"/>
      <c r="CW202" s="43"/>
      <c r="CX202" s="43"/>
      <c r="CY202" s="21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3"/>
      <c r="DQ202" s="43"/>
      <c r="DR202" s="43"/>
      <c r="DS202" s="43"/>
      <c r="DT202" s="43"/>
      <c r="DU202" s="43"/>
      <c r="DV202" s="43"/>
      <c r="DW202" s="43"/>
      <c r="DX202" s="43"/>
      <c r="DY202" s="43"/>
      <c r="DZ202" s="43"/>
      <c r="EA202" s="21"/>
      <c r="EB202" s="21"/>
      <c r="EC202" s="21"/>
      <c r="ED202" s="21"/>
    </row>
    <row r="203" spans="1:134">
      <c r="A203" s="7"/>
      <c r="B203" s="7"/>
      <c r="C203" s="43"/>
      <c r="D203" s="43"/>
      <c r="E203" s="43"/>
      <c r="F203" s="43"/>
      <c r="G203" s="7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7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7"/>
      <c r="AM203" s="43"/>
      <c r="AN203" s="43"/>
      <c r="AO203" s="43"/>
      <c r="AP203" s="43"/>
      <c r="AQ203" s="43"/>
      <c r="AR203" s="58"/>
      <c r="AS203" s="58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21"/>
      <c r="CZ203" s="43"/>
      <c r="DA203" s="43"/>
      <c r="DB203" s="43"/>
      <c r="DC203" s="43"/>
      <c r="DD203" s="43"/>
      <c r="DE203" s="43"/>
      <c r="DF203" s="43"/>
      <c r="DG203" s="43"/>
      <c r="DH203" s="43"/>
      <c r="DI203" s="43"/>
      <c r="DJ203" s="43"/>
      <c r="DK203" s="43"/>
      <c r="DL203" s="43"/>
      <c r="DM203" s="43"/>
      <c r="DN203" s="43"/>
      <c r="DO203" s="43"/>
      <c r="DP203" s="43"/>
      <c r="DQ203" s="43"/>
      <c r="DR203" s="43"/>
      <c r="DS203" s="43"/>
      <c r="DT203" s="43"/>
      <c r="DU203" s="43"/>
      <c r="DV203" s="43"/>
      <c r="DW203" s="43"/>
      <c r="DX203" s="43"/>
      <c r="DY203" s="43"/>
      <c r="DZ203" s="43"/>
      <c r="EA203" s="21"/>
      <c r="EB203" s="21"/>
      <c r="EC203" s="21"/>
      <c r="ED203" s="21"/>
    </row>
    <row r="204" spans="1:134">
      <c r="A204" s="7"/>
      <c r="B204" s="7"/>
      <c r="C204" s="43"/>
      <c r="D204" s="43"/>
      <c r="E204" s="43"/>
      <c r="F204" s="43"/>
      <c r="G204" s="7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7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7"/>
      <c r="AM204" s="43"/>
      <c r="AN204" s="43"/>
      <c r="AO204" s="43"/>
      <c r="AP204" s="43"/>
      <c r="AQ204" s="43"/>
      <c r="AR204" s="58"/>
      <c r="AS204" s="58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21"/>
      <c r="CZ204" s="43"/>
      <c r="DA204" s="43"/>
      <c r="DB204" s="43"/>
      <c r="DC204" s="43"/>
      <c r="DD204" s="43"/>
      <c r="DE204" s="43"/>
      <c r="DF204" s="43"/>
      <c r="DG204" s="43"/>
      <c r="DH204" s="43"/>
      <c r="DI204" s="43"/>
      <c r="DJ204" s="43"/>
      <c r="DK204" s="43"/>
      <c r="DL204" s="43"/>
      <c r="DM204" s="43"/>
      <c r="DN204" s="43"/>
      <c r="DO204" s="43"/>
      <c r="DP204" s="43"/>
      <c r="DQ204" s="43"/>
      <c r="DR204" s="43"/>
      <c r="DS204" s="43"/>
      <c r="DT204" s="43"/>
      <c r="DU204" s="43"/>
      <c r="DV204" s="43"/>
      <c r="DW204" s="43"/>
      <c r="DX204" s="43"/>
      <c r="DY204" s="43"/>
      <c r="DZ204" s="43"/>
      <c r="EA204" s="21"/>
      <c r="EB204" s="21"/>
      <c r="EC204" s="21"/>
      <c r="ED204" s="21"/>
    </row>
    <row r="205" spans="1:134">
      <c r="A205" s="7"/>
      <c r="B205" s="7"/>
      <c r="C205" s="43"/>
      <c r="D205" s="43"/>
      <c r="E205" s="43"/>
      <c r="F205" s="43"/>
      <c r="G205" s="7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7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7"/>
      <c r="AM205" s="43"/>
      <c r="AN205" s="43"/>
      <c r="AO205" s="43"/>
      <c r="AP205" s="43"/>
      <c r="AQ205" s="43"/>
      <c r="AR205" s="58"/>
      <c r="AS205" s="58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21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43"/>
      <c r="DK205" s="43"/>
      <c r="DL205" s="43"/>
      <c r="DM205" s="43"/>
      <c r="DN205" s="43"/>
      <c r="DO205" s="43"/>
      <c r="DP205" s="43"/>
      <c r="DQ205" s="43"/>
      <c r="DR205" s="43"/>
      <c r="DS205" s="43"/>
      <c r="DT205" s="43"/>
      <c r="DU205" s="43"/>
      <c r="DV205" s="43"/>
      <c r="DW205" s="43"/>
      <c r="DX205" s="43"/>
      <c r="DY205" s="43"/>
      <c r="DZ205" s="43"/>
      <c r="EA205" s="21"/>
      <c r="EB205" s="21"/>
      <c r="EC205" s="21"/>
      <c r="ED205" s="21"/>
    </row>
    <row r="206" spans="1:134">
      <c r="A206" s="7"/>
      <c r="B206" s="7"/>
      <c r="C206" s="43"/>
      <c r="D206" s="43"/>
      <c r="E206" s="43"/>
      <c r="F206" s="43"/>
      <c r="G206" s="7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7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7"/>
      <c r="AM206" s="43"/>
      <c r="AN206" s="43"/>
      <c r="AO206" s="43"/>
      <c r="AP206" s="43"/>
      <c r="AQ206" s="43"/>
      <c r="AR206" s="58"/>
      <c r="AS206" s="58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21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3"/>
      <c r="DQ206" s="43"/>
      <c r="DR206" s="43"/>
      <c r="DS206" s="43"/>
      <c r="DT206" s="43"/>
      <c r="DU206" s="43"/>
      <c r="DV206" s="43"/>
      <c r="DW206" s="43"/>
      <c r="DX206" s="43"/>
      <c r="DY206" s="43"/>
      <c r="DZ206" s="43"/>
      <c r="EA206" s="21"/>
      <c r="EB206" s="21"/>
      <c r="EC206" s="21"/>
      <c r="ED206" s="21"/>
    </row>
    <row r="207" spans="1:134">
      <c r="A207" s="7"/>
      <c r="B207" s="7"/>
      <c r="C207" s="43"/>
      <c r="D207" s="43"/>
      <c r="E207" s="43"/>
      <c r="F207" s="43"/>
      <c r="G207" s="7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7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7"/>
      <c r="AM207" s="43"/>
      <c r="AN207" s="43"/>
      <c r="AO207" s="43"/>
      <c r="AP207" s="43"/>
      <c r="AQ207" s="43"/>
      <c r="AR207" s="58"/>
      <c r="AS207" s="58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21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3"/>
      <c r="DQ207" s="43"/>
      <c r="DR207" s="43"/>
      <c r="DS207" s="43"/>
      <c r="DT207" s="43"/>
      <c r="DU207" s="43"/>
      <c r="DV207" s="43"/>
      <c r="DW207" s="43"/>
      <c r="DX207" s="43"/>
      <c r="DY207" s="43"/>
      <c r="DZ207" s="43"/>
      <c r="EA207" s="21"/>
      <c r="EB207" s="21"/>
      <c r="EC207" s="21"/>
      <c r="ED207" s="21"/>
    </row>
    <row r="208" spans="1:134">
      <c r="A208" s="7"/>
      <c r="B208" s="7"/>
      <c r="C208" s="43"/>
      <c r="D208" s="43"/>
      <c r="E208" s="43"/>
      <c r="F208" s="43"/>
      <c r="G208" s="7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7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7"/>
      <c r="AM208" s="43"/>
      <c r="AN208" s="43"/>
      <c r="AO208" s="43"/>
      <c r="AP208" s="43"/>
      <c r="AQ208" s="43"/>
      <c r="AR208" s="58"/>
      <c r="AS208" s="58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21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21"/>
      <c r="EB208" s="21"/>
      <c r="EC208" s="21"/>
      <c r="ED208" s="21"/>
    </row>
    <row r="209" spans="1:134">
      <c r="A209" s="7"/>
      <c r="B209" s="7"/>
      <c r="C209" s="43"/>
      <c r="D209" s="43"/>
      <c r="E209" s="43"/>
      <c r="F209" s="43"/>
      <c r="G209" s="7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7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7"/>
      <c r="AM209" s="43"/>
      <c r="AN209" s="43"/>
      <c r="AO209" s="43"/>
      <c r="AP209" s="43"/>
      <c r="AQ209" s="43"/>
      <c r="AR209" s="58"/>
      <c r="AS209" s="58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21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21"/>
      <c r="EB209" s="21"/>
      <c r="EC209" s="21"/>
      <c r="ED209" s="21"/>
    </row>
    <row r="210" spans="1:134">
      <c r="A210" s="7"/>
      <c r="B210" s="7"/>
      <c r="C210" s="43"/>
      <c r="D210" s="43"/>
      <c r="E210" s="43"/>
      <c r="F210" s="43"/>
      <c r="G210" s="7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7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7"/>
      <c r="AM210" s="43"/>
      <c r="AN210" s="43"/>
      <c r="AO210" s="43"/>
      <c r="AP210" s="43"/>
      <c r="AQ210" s="43"/>
      <c r="AR210" s="58"/>
      <c r="AS210" s="58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21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21"/>
      <c r="EB210" s="21"/>
      <c r="EC210" s="21"/>
      <c r="ED210" s="21"/>
    </row>
    <row r="211" spans="1:134">
      <c r="A211" s="7"/>
      <c r="B211" s="7"/>
      <c r="C211" s="43"/>
      <c r="D211" s="43"/>
      <c r="E211" s="43"/>
      <c r="F211" s="43"/>
      <c r="G211" s="7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7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7"/>
      <c r="AM211" s="43"/>
      <c r="AN211" s="43"/>
      <c r="AO211" s="43"/>
      <c r="AP211" s="43"/>
      <c r="AQ211" s="43"/>
      <c r="AR211" s="58"/>
      <c r="AS211" s="58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21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3"/>
      <c r="DQ211" s="43"/>
      <c r="DR211" s="43"/>
      <c r="DS211" s="43"/>
      <c r="DT211" s="43"/>
      <c r="DU211" s="43"/>
      <c r="DV211" s="43"/>
      <c r="DW211" s="43"/>
      <c r="DX211" s="43"/>
      <c r="DY211" s="43"/>
      <c r="DZ211" s="43"/>
      <c r="EA211" s="21"/>
      <c r="EB211" s="21"/>
      <c r="EC211" s="21"/>
      <c r="ED211" s="21"/>
    </row>
    <row r="212" spans="1:134">
      <c r="A212" s="7"/>
      <c r="B212" s="7"/>
      <c r="C212" s="43"/>
      <c r="D212" s="43"/>
      <c r="E212" s="43"/>
      <c r="F212" s="43"/>
      <c r="G212" s="7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7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7"/>
      <c r="AM212" s="43"/>
      <c r="AN212" s="43"/>
      <c r="AO212" s="43"/>
      <c r="AP212" s="43"/>
      <c r="AQ212" s="43"/>
      <c r="AR212" s="58"/>
      <c r="AS212" s="58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21"/>
      <c r="CZ212" s="43"/>
      <c r="DA212" s="43"/>
      <c r="DB212" s="43"/>
      <c r="DC212" s="43"/>
      <c r="DD212" s="43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  <c r="DO212" s="43"/>
      <c r="DP212" s="43"/>
      <c r="DQ212" s="43"/>
      <c r="DR212" s="43"/>
      <c r="DS212" s="43"/>
      <c r="DT212" s="43"/>
      <c r="DU212" s="43"/>
      <c r="DV212" s="43"/>
      <c r="DW212" s="43"/>
      <c r="DX212" s="43"/>
      <c r="DY212" s="43"/>
      <c r="DZ212" s="43"/>
      <c r="EA212" s="21"/>
      <c r="EB212" s="21"/>
      <c r="EC212" s="21"/>
      <c r="ED212" s="21"/>
    </row>
    <row r="213" spans="1:134">
      <c r="A213" s="7"/>
      <c r="B213" s="7"/>
      <c r="C213" s="43"/>
      <c r="D213" s="43"/>
      <c r="E213" s="43"/>
      <c r="F213" s="43"/>
      <c r="G213" s="7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7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7"/>
      <c r="AM213" s="43"/>
      <c r="AN213" s="43"/>
      <c r="AO213" s="43"/>
      <c r="AP213" s="43"/>
      <c r="AQ213" s="43"/>
      <c r="AR213" s="58"/>
      <c r="AS213" s="58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3"/>
      <c r="CU213" s="43"/>
      <c r="CV213" s="43"/>
      <c r="CW213" s="43"/>
      <c r="CX213" s="43"/>
      <c r="CY213" s="21"/>
      <c r="CZ213" s="43"/>
      <c r="DA213" s="43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  <c r="DO213" s="43"/>
      <c r="DP213" s="43"/>
      <c r="DQ213" s="43"/>
      <c r="DR213" s="43"/>
      <c r="DS213" s="43"/>
      <c r="DT213" s="43"/>
      <c r="DU213" s="43"/>
      <c r="DV213" s="43"/>
      <c r="DW213" s="43"/>
      <c r="DX213" s="43"/>
      <c r="DY213" s="43"/>
      <c r="DZ213" s="43"/>
      <c r="EA213" s="21"/>
      <c r="EB213" s="21"/>
      <c r="EC213" s="21"/>
      <c r="ED213" s="21"/>
    </row>
    <row r="214" spans="1:134">
      <c r="A214" s="7"/>
      <c r="B214" s="7"/>
      <c r="C214" s="43"/>
      <c r="D214" s="43"/>
      <c r="E214" s="43"/>
      <c r="F214" s="43"/>
      <c r="G214" s="7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7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7"/>
      <c r="AM214" s="43"/>
      <c r="AN214" s="43"/>
      <c r="AO214" s="43"/>
      <c r="AP214" s="43"/>
      <c r="AQ214" s="43"/>
      <c r="AR214" s="58"/>
      <c r="AS214" s="58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21"/>
      <c r="CZ214" s="43"/>
      <c r="DA214" s="43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  <c r="DO214" s="43"/>
      <c r="DP214" s="43"/>
      <c r="DQ214" s="43"/>
      <c r="DR214" s="43"/>
      <c r="DS214" s="43"/>
      <c r="DT214" s="43"/>
      <c r="DU214" s="43"/>
      <c r="DV214" s="43"/>
      <c r="DW214" s="43"/>
      <c r="DX214" s="43"/>
      <c r="DY214" s="43"/>
      <c r="DZ214" s="43"/>
      <c r="EA214" s="21"/>
      <c r="EB214" s="21"/>
      <c r="EC214" s="21"/>
      <c r="ED214" s="21"/>
    </row>
    <row r="215" spans="1:134">
      <c r="A215" s="7"/>
      <c r="B215" s="7"/>
      <c r="C215" s="43"/>
      <c r="D215" s="43"/>
      <c r="E215" s="43"/>
      <c r="F215" s="43"/>
      <c r="G215" s="7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7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7"/>
      <c r="AM215" s="43"/>
      <c r="AN215" s="43"/>
      <c r="AO215" s="43"/>
      <c r="AP215" s="43"/>
      <c r="AQ215" s="43"/>
      <c r="AR215" s="58"/>
      <c r="AS215" s="58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/>
      <c r="CX215" s="43"/>
      <c r="CY215" s="21"/>
      <c r="CZ215" s="43"/>
      <c r="DA215" s="43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  <c r="DO215" s="43"/>
      <c r="DP215" s="43"/>
      <c r="DQ215" s="43"/>
      <c r="DR215" s="43"/>
      <c r="DS215" s="43"/>
      <c r="DT215" s="43"/>
      <c r="DU215" s="43"/>
      <c r="DV215" s="43"/>
      <c r="DW215" s="43"/>
      <c r="DX215" s="43"/>
      <c r="DY215" s="43"/>
      <c r="DZ215" s="43"/>
      <c r="EA215" s="21"/>
      <c r="EB215" s="21"/>
      <c r="EC215" s="21"/>
      <c r="ED215" s="21"/>
    </row>
    <row r="216" spans="1:134">
      <c r="A216" s="7"/>
      <c r="B216" s="7"/>
      <c r="C216" s="43"/>
      <c r="D216" s="43"/>
      <c r="E216" s="43"/>
      <c r="F216" s="43"/>
      <c r="G216" s="7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7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7"/>
      <c r="AM216" s="43"/>
      <c r="AN216" s="43"/>
      <c r="AO216" s="43"/>
      <c r="AP216" s="43"/>
      <c r="AQ216" s="43"/>
      <c r="AR216" s="58"/>
      <c r="AS216" s="58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3"/>
      <c r="CU216" s="43"/>
      <c r="CV216" s="43"/>
      <c r="CW216" s="43"/>
      <c r="CX216" s="43"/>
      <c r="CY216" s="21"/>
      <c r="CZ216" s="43"/>
      <c r="DA216" s="43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  <c r="DO216" s="43"/>
      <c r="DP216" s="43"/>
      <c r="DQ216" s="43"/>
      <c r="DR216" s="43"/>
      <c r="DS216" s="43"/>
      <c r="DT216" s="43"/>
      <c r="DU216" s="43"/>
      <c r="DV216" s="43"/>
      <c r="DW216" s="43"/>
      <c r="DX216" s="43"/>
      <c r="DY216" s="43"/>
      <c r="DZ216" s="43"/>
      <c r="EA216" s="21"/>
      <c r="EB216" s="21"/>
      <c r="EC216" s="21"/>
      <c r="ED216" s="21"/>
    </row>
    <row r="217" spans="1:134">
      <c r="A217" s="7"/>
      <c r="B217" s="7"/>
      <c r="C217" s="43"/>
      <c r="D217" s="43"/>
      <c r="E217" s="43"/>
      <c r="F217" s="43"/>
      <c r="G217" s="7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7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7"/>
      <c r="AM217" s="43"/>
      <c r="AN217" s="43"/>
      <c r="AO217" s="43"/>
      <c r="AP217" s="43"/>
      <c r="AQ217" s="43"/>
      <c r="AR217" s="58"/>
      <c r="AS217" s="58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3"/>
      <c r="CU217" s="43"/>
      <c r="CV217" s="43"/>
      <c r="CW217" s="43"/>
      <c r="CX217" s="43"/>
      <c r="CY217" s="21"/>
      <c r="CZ217" s="43"/>
      <c r="DA217" s="43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  <c r="DO217" s="43"/>
      <c r="DP217" s="43"/>
      <c r="DQ217" s="43"/>
      <c r="DR217" s="43"/>
      <c r="DS217" s="43"/>
      <c r="DT217" s="43"/>
      <c r="DU217" s="43"/>
      <c r="DV217" s="43"/>
      <c r="DW217" s="43"/>
      <c r="DX217" s="43"/>
      <c r="DY217" s="43"/>
      <c r="DZ217" s="43"/>
      <c r="EA217" s="21"/>
      <c r="EB217" s="21"/>
      <c r="EC217" s="21"/>
      <c r="ED217" s="21"/>
    </row>
    <row r="218" spans="1:134">
      <c r="A218" s="7"/>
      <c r="B218" s="7"/>
      <c r="C218" s="43"/>
      <c r="D218" s="43"/>
      <c r="E218" s="43"/>
      <c r="F218" s="43"/>
      <c r="G218" s="7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7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7"/>
      <c r="AM218" s="43"/>
      <c r="AN218" s="43"/>
      <c r="AO218" s="43"/>
      <c r="AP218" s="43"/>
      <c r="AQ218" s="43"/>
      <c r="AR218" s="58"/>
      <c r="AS218" s="58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21"/>
      <c r="CZ218" s="43"/>
      <c r="DA218" s="43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  <c r="DO218" s="43"/>
      <c r="DP218" s="43"/>
      <c r="DQ218" s="43"/>
      <c r="DR218" s="43"/>
      <c r="DS218" s="43"/>
      <c r="DT218" s="43"/>
      <c r="DU218" s="43"/>
      <c r="DV218" s="43"/>
      <c r="DW218" s="43"/>
      <c r="DX218" s="43"/>
      <c r="DY218" s="43"/>
      <c r="DZ218" s="43"/>
      <c r="EA218" s="21"/>
      <c r="EB218" s="21"/>
      <c r="EC218" s="21"/>
      <c r="ED218" s="21"/>
    </row>
    <row r="219" spans="1:134">
      <c r="A219" s="7"/>
      <c r="B219" s="7"/>
      <c r="C219" s="43"/>
      <c r="D219" s="43"/>
      <c r="E219" s="43"/>
      <c r="F219" s="43"/>
      <c r="G219" s="7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7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7"/>
      <c r="AM219" s="43"/>
      <c r="AN219" s="43"/>
      <c r="AO219" s="43"/>
      <c r="AP219" s="43"/>
      <c r="AQ219" s="43"/>
      <c r="AR219" s="58"/>
      <c r="AS219" s="58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3"/>
      <c r="CU219" s="43"/>
      <c r="CV219" s="43"/>
      <c r="CW219" s="43"/>
      <c r="CX219" s="43"/>
      <c r="CY219" s="21"/>
      <c r="CZ219" s="43"/>
      <c r="DA219" s="43"/>
      <c r="DB219" s="43"/>
      <c r="DC219" s="43"/>
      <c r="DD219" s="43"/>
      <c r="DE219" s="43"/>
      <c r="DF219" s="43"/>
      <c r="DG219" s="43"/>
      <c r="DH219" s="43"/>
      <c r="DI219" s="43"/>
      <c r="DJ219" s="43"/>
      <c r="DK219" s="43"/>
      <c r="DL219" s="43"/>
      <c r="DM219" s="43"/>
      <c r="DN219" s="43"/>
      <c r="DO219" s="43"/>
      <c r="DP219" s="43"/>
      <c r="DQ219" s="43"/>
      <c r="DR219" s="43"/>
      <c r="DS219" s="43"/>
      <c r="DT219" s="43"/>
      <c r="DU219" s="43"/>
      <c r="DV219" s="43"/>
      <c r="DW219" s="43"/>
      <c r="DX219" s="43"/>
      <c r="DY219" s="43"/>
      <c r="DZ219" s="43"/>
      <c r="EA219" s="21"/>
      <c r="EB219" s="21"/>
      <c r="EC219" s="21"/>
      <c r="ED219" s="21"/>
    </row>
    <row r="220" spans="1:134">
      <c r="A220" s="7"/>
      <c r="B220" s="7"/>
      <c r="C220" s="43"/>
      <c r="D220" s="43"/>
      <c r="E220" s="43"/>
      <c r="F220" s="43"/>
      <c r="G220" s="7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7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7"/>
      <c r="AM220" s="43"/>
      <c r="AN220" s="43"/>
      <c r="AO220" s="43"/>
      <c r="AP220" s="43"/>
      <c r="AQ220" s="43"/>
      <c r="AR220" s="58"/>
      <c r="AS220" s="58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3"/>
      <c r="CU220" s="43"/>
      <c r="CV220" s="43"/>
      <c r="CW220" s="43"/>
      <c r="CX220" s="43"/>
      <c r="CY220" s="21"/>
      <c r="CZ220" s="43"/>
      <c r="DA220" s="43"/>
      <c r="DB220" s="43"/>
      <c r="DC220" s="43"/>
      <c r="DD220" s="43"/>
      <c r="DE220" s="43"/>
      <c r="DF220" s="43"/>
      <c r="DG220" s="43"/>
      <c r="DH220" s="43"/>
      <c r="DI220" s="43"/>
      <c r="DJ220" s="43"/>
      <c r="DK220" s="43"/>
      <c r="DL220" s="43"/>
      <c r="DM220" s="43"/>
      <c r="DN220" s="43"/>
      <c r="DO220" s="43"/>
      <c r="DP220" s="43"/>
      <c r="DQ220" s="43"/>
      <c r="DR220" s="43"/>
      <c r="DS220" s="43"/>
      <c r="DT220" s="43"/>
      <c r="DU220" s="43"/>
      <c r="DV220" s="43"/>
      <c r="DW220" s="43"/>
      <c r="DX220" s="43"/>
      <c r="DY220" s="43"/>
      <c r="DZ220" s="43"/>
      <c r="EA220" s="21"/>
      <c r="EB220" s="21"/>
      <c r="EC220" s="21"/>
      <c r="ED220" s="21"/>
    </row>
    <row r="221" spans="1:134">
      <c r="A221" s="7"/>
      <c r="B221" s="7"/>
      <c r="C221" s="43"/>
      <c r="D221" s="43"/>
      <c r="E221" s="43"/>
      <c r="F221" s="43"/>
      <c r="G221" s="7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7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7"/>
      <c r="AM221" s="43"/>
      <c r="AN221" s="43"/>
      <c r="AO221" s="43"/>
      <c r="AP221" s="43"/>
      <c r="AQ221" s="43"/>
      <c r="AR221" s="58"/>
      <c r="AS221" s="58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  <c r="CV221" s="43"/>
      <c r="CW221" s="43"/>
      <c r="CX221" s="43"/>
      <c r="CY221" s="21"/>
      <c r="CZ221" s="43"/>
      <c r="DA221" s="43"/>
      <c r="DB221" s="43"/>
      <c r="DC221" s="43"/>
      <c r="DD221" s="43"/>
      <c r="DE221" s="43"/>
      <c r="DF221" s="43"/>
      <c r="DG221" s="43"/>
      <c r="DH221" s="43"/>
      <c r="DI221" s="43"/>
      <c r="DJ221" s="43"/>
      <c r="DK221" s="43"/>
      <c r="DL221" s="43"/>
      <c r="DM221" s="43"/>
      <c r="DN221" s="43"/>
      <c r="DO221" s="43"/>
      <c r="DP221" s="43"/>
      <c r="DQ221" s="43"/>
      <c r="DR221" s="43"/>
      <c r="DS221" s="43"/>
      <c r="DT221" s="43"/>
      <c r="DU221" s="43"/>
      <c r="DV221" s="43"/>
      <c r="DW221" s="43"/>
      <c r="DX221" s="43"/>
      <c r="DY221" s="43"/>
      <c r="DZ221" s="43"/>
      <c r="EA221" s="21"/>
      <c r="EB221" s="21"/>
      <c r="EC221" s="21"/>
      <c r="ED221" s="21"/>
    </row>
    <row r="222" spans="1:134">
      <c r="A222" s="7"/>
      <c r="B222" s="7"/>
      <c r="C222" s="43"/>
      <c r="D222" s="43"/>
      <c r="E222" s="43"/>
      <c r="F222" s="43"/>
      <c r="G222" s="7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7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7"/>
      <c r="AM222" s="43"/>
      <c r="AN222" s="43"/>
      <c r="AO222" s="43"/>
      <c r="AP222" s="43"/>
      <c r="AQ222" s="43"/>
      <c r="AR222" s="58"/>
      <c r="AS222" s="58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21"/>
      <c r="CZ222" s="43"/>
      <c r="DA222" s="43"/>
      <c r="DB222" s="43"/>
      <c r="DC222" s="43"/>
      <c r="DD222" s="43"/>
      <c r="DE222" s="43"/>
      <c r="DF222" s="43"/>
      <c r="DG222" s="43"/>
      <c r="DH222" s="43"/>
      <c r="DI222" s="43"/>
      <c r="DJ222" s="43"/>
      <c r="DK222" s="43"/>
      <c r="DL222" s="43"/>
      <c r="DM222" s="43"/>
      <c r="DN222" s="43"/>
      <c r="DO222" s="43"/>
      <c r="DP222" s="43"/>
      <c r="DQ222" s="43"/>
      <c r="DR222" s="43"/>
      <c r="DS222" s="43"/>
      <c r="DT222" s="43"/>
      <c r="DU222" s="43"/>
      <c r="DV222" s="43"/>
      <c r="DW222" s="43"/>
      <c r="DX222" s="43"/>
      <c r="DY222" s="43"/>
      <c r="DZ222" s="43"/>
      <c r="EA222" s="21"/>
      <c r="EB222" s="21"/>
      <c r="EC222" s="21"/>
      <c r="ED222" s="21"/>
    </row>
    <row r="223" spans="1:134">
      <c r="A223" s="7"/>
      <c r="B223" s="7"/>
      <c r="C223" s="43"/>
      <c r="D223" s="43"/>
      <c r="E223" s="43"/>
      <c r="F223" s="43"/>
      <c r="G223" s="7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7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7"/>
      <c r="AM223" s="43"/>
      <c r="AN223" s="43"/>
      <c r="AO223" s="43"/>
      <c r="AP223" s="43"/>
      <c r="AQ223" s="43"/>
      <c r="AR223" s="58"/>
      <c r="AS223" s="58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21"/>
      <c r="CZ223" s="43"/>
      <c r="DA223" s="43"/>
      <c r="DB223" s="43"/>
      <c r="DC223" s="43"/>
      <c r="DD223" s="43"/>
      <c r="DE223" s="43"/>
      <c r="DF223" s="43"/>
      <c r="DG223" s="43"/>
      <c r="DH223" s="43"/>
      <c r="DI223" s="43"/>
      <c r="DJ223" s="43"/>
      <c r="DK223" s="43"/>
      <c r="DL223" s="43"/>
      <c r="DM223" s="43"/>
      <c r="DN223" s="43"/>
      <c r="DO223" s="43"/>
      <c r="DP223" s="43"/>
      <c r="DQ223" s="43"/>
      <c r="DR223" s="43"/>
      <c r="DS223" s="43"/>
      <c r="DT223" s="43"/>
      <c r="DU223" s="43"/>
      <c r="DV223" s="43"/>
      <c r="DW223" s="43"/>
      <c r="DX223" s="43"/>
      <c r="DY223" s="43"/>
      <c r="DZ223" s="43"/>
      <c r="EA223" s="21"/>
      <c r="EB223" s="21"/>
      <c r="EC223" s="21"/>
      <c r="ED223" s="21"/>
    </row>
    <row r="224" spans="1:134">
      <c r="A224" s="7"/>
      <c r="B224" s="7"/>
      <c r="C224" s="43"/>
      <c r="D224" s="43"/>
      <c r="E224" s="43"/>
      <c r="F224" s="43"/>
      <c r="G224" s="7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7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7"/>
      <c r="AM224" s="43"/>
      <c r="AN224" s="43"/>
      <c r="AO224" s="43"/>
      <c r="AP224" s="43"/>
      <c r="AQ224" s="43"/>
      <c r="AR224" s="58"/>
      <c r="AS224" s="58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21"/>
      <c r="CZ224" s="43"/>
      <c r="DA224" s="43"/>
      <c r="DB224" s="43"/>
      <c r="DC224" s="43"/>
      <c r="DD224" s="43"/>
      <c r="DE224" s="43"/>
      <c r="DF224" s="43"/>
      <c r="DG224" s="43"/>
      <c r="DH224" s="43"/>
      <c r="DI224" s="43"/>
      <c r="DJ224" s="43"/>
      <c r="DK224" s="43"/>
      <c r="DL224" s="43"/>
      <c r="DM224" s="43"/>
      <c r="DN224" s="43"/>
      <c r="DO224" s="43"/>
      <c r="DP224" s="43"/>
      <c r="DQ224" s="43"/>
      <c r="DR224" s="43"/>
      <c r="DS224" s="43"/>
      <c r="DT224" s="43"/>
      <c r="DU224" s="43"/>
      <c r="DV224" s="43"/>
      <c r="DW224" s="43"/>
      <c r="DX224" s="43"/>
      <c r="DY224" s="43"/>
      <c r="DZ224" s="43"/>
      <c r="EA224" s="21"/>
      <c r="EB224" s="21"/>
      <c r="EC224" s="21"/>
      <c r="ED224" s="21"/>
    </row>
    <row r="225" spans="1:134">
      <c r="A225" s="7"/>
      <c r="B225" s="7"/>
      <c r="C225" s="43"/>
      <c r="D225" s="43"/>
      <c r="E225" s="43"/>
      <c r="F225" s="43"/>
      <c r="G225" s="7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7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7"/>
      <c r="AM225" s="43"/>
      <c r="AN225" s="43"/>
      <c r="AO225" s="43"/>
      <c r="AP225" s="43"/>
      <c r="AQ225" s="43"/>
      <c r="AR225" s="58"/>
      <c r="AS225" s="58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21"/>
      <c r="CZ225" s="43"/>
      <c r="DA225" s="43"/>
      <c r="DB225" s="43"/>
      <c r="DC225" s="43"/>
      <c r="DD225" s="43"/>
      <c r="DE225" s="43"/>
      <c r="DF225" s="43"/>
      <c r="DG225" s="43"/>
      <c r="DH225" s="43"/>
      <c r="DI225" s="43"/>
      <c r="DJ225" s="43"/>
      <c r="DK225" s="43"/>
      <c r="DL225" s="43"/>
      <c r="DM225" s="43"/>
      <c r="DN225" s="43"/>
      <c r="DO225" s="43"/>
      <c r="DP225" s="43"/>
      <c r="DQ225" s="43"/>
      <c r="DR225" s="43"/>
      <c r="DS225" s="43"/>
      <c r="DT225" s="43"/>
      <c r="DU225" s="43"/>
      <c r="DV225" s="43"/>
      <c r="DW225" s="43"/>
      <c r="DX225" s="43"/>
      <c r="DY225" s="43"/>
      <c r="DZ225" s="43"/>
      <c r="EA225" s="21"/>
      <c r="EB225" s="21"/>
      <c r="EC225" s="21"/>
      <c r="ED225" s="21"/>
    </row>
    <row r="226" spans="1:134">
      <c r="A226" s="7"/>
      <c r="B226" s="7"/>
      <c r="C226" s="43"/>
      <c r="D226" s="43"/>
      <c r="E226" s="43"/>
      <c r="F226" s="43"/>
      <c r="G226" s="7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7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7"/>
      <c r="AM226" s="43"/>
      <c r="AN226" s="43"/>
      <c r="AO226" s="43"/>
      <c r="AP226" s="43"/>
      <c r="AQ226" s="43"/>
      <c r="AR226" s="58"/>
      <c r="AS226" s="58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21"/>
      <c r="CZ226" s="43"/>
      <c r="DA226" s="43"/>
      <c r="DB226" s="43"/>
      <c r="DC226" s="43"/>
      <c r="DD226" s="43"/>
      <c r="DE226" s="43"/>
      <c r="DF226" s="43"/>
      <c r="DG226" s="43"/>
      <c r="DH226" s="43"/>
      <c r="DI226" s="43"/>
      <c r="DJ226" s="43"/>
      <c r="DK226" s="43"/>
      <c r="DL226" s="43"/>
      <c r="DM226" s="43"/>
      <c r="DN226" s="43"/>
      <c r="DO226" s="43"/>
      <c r="DP226" s="43"/>
      <c r="DQ226" s="43"/>
      <c r="DR226" s="43"/>
      <c r="DS226" s="43"/>
      <c r="DT226" s="43"/>
      <c r="DU226" s="43"/>
      <c r="DV226" s="43"/>
      <c r="DW226" s="43"/>
      <c r="DX226" s="43"/>
      <c r="DY226" s="43"/>
      <c r="DZ226" s="43"/>
      <c r="EA226" s="21"/>
      <c r="EB226" s="21"/>
      <c r="EC226" s="21"/>
      <c r="ED226" s="21"/>
    </row>
    <row r="227" spans="1:134">
      <c r="A227" s="7"/>
      <c r="B227" s="7"/>
      <c r="C227" s="43"/>
      <c r="D227" s="43"/>
      <c r="E227" s="43"/>
      <c r="F227" s="43"/>
      <c r="G227" s="7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7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7"/>
      <c r="AM227" s="43"/>
      <c r="AN227" s="43"/>
      <c r="AO227" s="43"/>
      <c r="AP227" s="43"/>
      <c r="AQ227" s="43"/>
      <c r="AR227" s="58"/>
      <c r="AS227" s="58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21"/>
      <c r="CZ227" s="43"/>
      <c r="DA227" s="43"/>
      <c r="DB227" s="43"/>
      <c r="DC227" s="43"/>
      <c r="DD227" s="43"/>
      <c r="DE227" s="43"/>
      <c r="DF227" s="43"/>
      <c r="DG227" s="43"/>
      <c r="DH227" s="43"/>
      <c r="DI227" s="43"/>
      <c r="DJ227" s="43"/>
      <c r="DK227" s="43"/>
      <c r="DL227" s="43"/>
      <c r="DM227" s="43"/>
      <c r="DN227" s="43"/>
      <c r="DO227" s="43"/>
      <c r="DP227" s="43"/>
      <c r="DQ227" s="43"/>
      <c r="DR227" s="43"/>
      <c r="DS227" s="43"/>
      <c r="DT227" s="43"/>
      <c r="DU227" s="43"/>
      <c r="DV227" s="43"/>
      <c r="DW227" s="43"/>
      <c r="DX227" s="43"/>
      <c r="DY227" s="43"/>
      <c r="DZ227" s="43"/>
      <c r="EA227" s="21"/>
      <c r="EB227" s="21"/>
      <c r="EC227" s="21"/>
      <c r="ED227" s="21"/>
    </row>
    <row r="228" spans="1:134">
      <c r="A228" s="7"/>
      <c r="B228" s="7"/>
      <c r="C228" s="43"/>
      <c r="D228" s="43"/>
      <c r="E228" s="43"/>
      <c r="F228" s="43"/>
      <c r="G228" s="7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7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7"/>
      <c r="AM228" s="43"/>
      <c r="AN228" s="43"/>
      <c r="AO228" s="43"/>
      <c r="AP228" s="43"/>
      <c r="AQ228" s="43"/>
      <c r="AR228" s="58"/>
      <c r="AS228" s="58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21"/>
      <c r="CZ228" s="43"/>
      <c r="DA228" s="43"/>
      <c r="DB228" s="43"/>
      <c r="DC228" s="43"/>
      <c r="DD228" s="43"/>
      <c r="DE228" s="43"/>
      <c r="DF228" s="43"/>
      <c r="DG228" s="43"/>
      <c r="DH228" s="43"/>
      <c r="DI228" s="43"/>
      <c r="DJ228" s="43"/>
      <c r="DK228" s="43"/>
      <c r="DL228" s="43"/>
      <c r="DM228" s="43"/>
      <c r="DN228" s="43"/>
      <c r="DO228" s="43"/>
      <c r="DP228" s="43"/>
      <c r="DQ228" s="43"/>
      <c r="DR228" s="43"/>
      <c r="DS228" s="43"/>
      <c r="DT228" s="43"/>
      <c r="DU228" s="43"/>
      <c r="DV228" s="43"/>
      <c r="DW228" s="43"/>
      <c r="DX228" s="43"/>
      <c r="DY228" s="43"/>
      <c r="DZ228" s="43"/>
      <c r="EA228" s="21"/>
      <c r="EB228" s="21"/>
      <c r="EC228" s="21"/>
      <c r="ED228" s="21"/>
    </row>
    <row r="229" spans="1:134">
      <c r="A229" s="7"/>
      <c r="B229" s="7"/>
      <c r="C229" s="43"/>
      <c r="D229" s="43"/>
      <c r="E229" s="43"/>
      <c r="F229" s="43"/>
      <c r="G229" s="7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7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7"/>
      <c r="AM229" s="43"/>
      <c r="AN229" s="43"/>
      <c r="AO229" s="43"/>
      <c r="AP229" s="43"/>
      <c r="AQ229" s="43"/>
      <c r="AR229" s="58"/>
      <c r="AS229" s="58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21"/>
      <c r="CZ229" s="43"/>
      <c r="DA229" s="43"/>
      <c r="DB229" s="43"/>
      <c r="DC229" s="43"/>
      <c r="DD229" s="43"/>
      <c r="DE229" s="43"/>
      <c r="DF229" s="43"/>
      <c r="DG229" s="43"/>
      <c r="DH229" s="43"/>
      <c r="DI229" s="43"/>
      <c r="DJ229" s="43"/>
      <c r="DK229" s="43"/>
      <c r="DL229" s="43"/>
      <c r="DM229" s="43"/>
      <c r="DN229" s="43"/>
      <c r="DO229" s="43"/>
      <c r="DP229" s="43"/>
      <c r="DQ229" s="43"/>
      <c r="DR229" s="43"/>
      <c r="DS229" s="43"/>
      <c r="DT229" s="43"/>
      <c r="DU229" s="43"/>
      <c r="DV229" s="43"/>
      <c r="DW229" s="43"/>
      <c r="DX229" s="43"/>
      <c r="DY229" s="43"/>
      <c r="DZ229" s="43"/>
      <c r="EA229" s="21"/>
      <c r="EB229" s="21"/>
      <c r="EC229" s="21"/>
      <c r="ED229" s="21"/>
    </row>
    <row r="230" spans="1:134">
      <c r="A230" s="7"/>
      <c r="B230" s="7"/>
      <c r="C230" s="43"/>
      <c r="D230" s="43"/>
      <c r="E230" s="43"/>
      <c r="F230" s="43"/>
      <c r="G230" s="7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7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7"/>
      <c r="AM230" s="43"/>
      <c r="AN230" s="43"/>
      <c r="AO230" s="43"/>
      <c r="AP230" s="43"/>
      <c r="AQ230" s="43"/>
      <c r="AR230" s="58"/>
      <c r="AS230" s="58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  <c r="CS230" s="43"/>
      <c r="CT230" s="43"/>
      <c r="CU230" s="43"/>
      <c r="CV230" s="43"/>
      <c r="CW230" s="43"/>
      <c r="CX230" s="43"/>
      <c r="CY230" s="21"/>
      <c r="CZ230" s="43"/>
      <c r="DA230" s="43"/>
      <c r="DB230" s="43"/>
      <c r="DC230" s="43"/>
      <c r="DD230" s="43"/>
      <c r="DE230" s="43"/>
      <c r="DF230" s="43"/>
      <c r="DG230" s="43"/>
      <c r="DH230" s="43"/>
      <c r="DI230" s="43"/>
      <c r="DJ230" s="43"/>
      <c r="DK230" s="43"/>
      <c r="DL230" s="43"/>
      <c r="DM230" s="43"/>
      <c r="DN230" s="43"/>
      <c r="DO230" s="43"/>
      <c r="DP230" s="43"/>
      <c r="DQ230" s="43"/>
      <c r="DR230" s="43"/>
      <c r="DS230" s="43"/>
      <c r="DT230" s="43"/>
      <c r="DU230" s="43"/>
      <c r="DV230" s="43"/>
      <c r="DW230" s="43"/>
      <c r="DX230" s="43"/>
      <c r="DY230" s="43"/>
      <c r="DZ230" s="43"/>
      <c r="EA230" s="21"/>
      <c r="EB230" s="21"/>
      <c r="EC230" s="21"/>
      <c r="ED230" s="21"/>
    </row>
    <row r="231" spans="1:134">
      <c r="A231" s="7"/>
      <c r="B231" s="7"/>
      <c r="C231" s="43"/>
      <c r="D231" s="43"/>
      <c r="E231" s="43"/>
      <c r="F231" s="43"/>
      <c r="G231" s="7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7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7"/>
      <c r="AM231" s="43"/>
      <c r="AN231" s="43"/>
      <c r="AO231" s="43"/>
      <c r="AP231" s="43"/>
      <c r="AQ231" s="43"/>
      <c r="AR231" s="58"/>
      <c r="AS231" s="58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21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3"/>
      <c r="DQ231" s="43"/>
      <c r="DR231" s="43"/>
      <c r="DS231" s="43"/>
      <c r="DT231" s="43"/>
      <c r="DU231" s="43"/>
      <c r="DV231" s="43"/>
      <c r="DW231" s="43"/>
      <c r="DX231" s="43"/>
      <c r="DY231" s="43"/>
      <c r="DZ231" s="43"/>
      <c r="EA231" s="21"/>
      <c r="EB231" s="21"/>
      <c r="EC231" s="21"/>
      <c r="ED231" s="21"/>
    </row>
    <row r="232" spans="1:134">
      <c r="A232" s="7"/>
      <c r="B232" s="7"/>
      <c r="C232" s="43"/>
      <c r="D232" s="43"/>
      <c r="E232" s="43"/>
      <c r="F232" s="43"/>
      <c r="G232" s="7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7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7"/>
      <c r="AM232" s="43"/>
      <c r="AN232" s="43"/>
      <c r="AO232" s="43"/>
      <c r="AP232" s="43"/>
      <c r="AQ232" s="43"/>
      <c r="AR232" s="58"/>
      <c r="AS232" s="58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21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21"/>
      <c r="EB232" s="21"/>
      <c r="EC232" s="21"/>
      <c r="ED232" s="21"/>
    </row>
    <row r="233" spans="1:134">
      <c r="A233" s="7"/>
      <c r="B233" s="7"/>
      <c r="C233" s="43"/>
      <c r="D233" s="43"/>
      <c r="E233" s="43"/>
      <c r="F233" s="43"/>
      <c r="G233" s="7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7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7"/>
      <c r="AM233" s="43"/>
      <c r="AN233" s="43"/>
      <c r="AO233" s="43"/>
      <c r="AP233" s="43"/>
      <c r="AQ233" s="43"/>
      <c r="AR233" s="58"/>
      <c r="AS233" s="58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21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/>
      <c r="DL233" s="43"/>
      <c r="DM233" s="43"/>
      <c r="DN233" s="43"/>
      <c r="DO233" s="43"/>
      <c r="DP233" s="43"/>
      <c r="DQ233" s="43"/>
      <c r="DR233" s="43"/>
      <c r="DS233" s="43"/>
      <c r="DT233" s="43"/>
      <c r="DU233" s="43"/>
      <c r="DV233" s="43"/>
      <c r="DW233" s="43"/>
      <c r="DX233" s="43"/>
      <c r="DY233" s="43"/>
      <c r="DZ233" s="43"/>
      <c r="EA233" s="21"/>
      <c r="EB233" s="21"/>
      <c r="EC233" s="21"/>
      <c r="ED233" s="21"/>
    </row>
    <row r="234" spans="1:134">
      <c r="A234" s="7"/>
      <c r="B234" s="7"/>
      <c r="C234" s="43"/>
      <c r="D234" s="43"/>
      <c r="E234" s="43"/>
      <c r="F234" s="43"/>
      <c r="G234" s="7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7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7"/>
      <c r="AM234" s="43"/>
      <c r="AN234" s="43"/>
      <c r="AO234" s="43"/>
      <c r="AP234" s="43"/>
      <c r="AQ234" s="43"/>
      <c r="AR234" s="58"/>
      <c r="AS234" s="58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21"/>
      <c r="CZ234" s="43"/>
      <c r="DA234" s="43"/>
      <c r="DB234" s="43"/>
      <c r="DC234" s="43"/>
      <c r="DD234" s="43"/>
      <c r="DE234" s="43"/>
      <c r="DF234" s="43"/>
      <c r="DG234" s="43"/>
      <c r="DH234" s="43"/>
      <c r="DI234" s="43"/>
      <c r="DJ234" s="43"/>
      <c r="DK234" s="43"/>
      <c r="DL234" s="43"/>
      <c r="DM234" s="43"/>
      <c r="DN234" s="43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21"/>
      <c r="EB234" s="21"/>
      <c r="EC234" s="21"/>
      <c r="ED234" s="21"/>
    </row>
    <row r="235" spans="1:134">
      <c r="A235" s="7"/>
      <c r="B235" s="7"/>
      <c r="C235" s="43"/>
      <c r="D235" s="43"/>
      <c r="E235" s="43"/>
      <c r="F235" s="43"/>
      <c r="G235" s="7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7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7"/>
      <c r="AM235" s="43"/>
      <c r="AN235" s="43"/>
      <c r="AO235" s="43"/>
      <c r="AP235" s="43"/>
      <c r="AQ235" s="43"/>
      <c r="AR235" s="58"/>
      <c r="AS235" s="58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21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21"/>
      <c r="EB235" s="21"/>
      <c r="EC235" s="21"/>
      <c r="ED235" s="21"/>
    </row>
    <row r="236" spans="1:134">
      <c r="A236" s="7"/>
      <c r="B236" s="7"/>
      <c r="C236" s="43"/>
      <c r="D236" s="43"/>
      <c r="E236" s="43"/>
      <c r="F236" s="43"/>
      <c r="G236" s="7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7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7"/>
      <c r="AM236" s="43"/>
      <c r="AN236" s="43"/>
      <c r="AO236" s="43"/>
      <c r="AP236" s="43"/>
      <c r="AQ236" s="43"/>
      <c r="AR236" s="58"/>
      <c r="AS236" s="58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21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21"/>
      <c r="EB236" s="21"/>
      <c r="EC236" s="21"/>
      <c r="ED236" s="21"/>
    </row>
    <row r="237" spans="1:134">
      <c r="A237" s="7"/>
      <c r="B237" s="7"/>
      <c r="C237" s="43"/>
      <c r="D237" s="43"/>
      <c r="E237" s="43"/>
      <c r="F237" s="43"/>
      <c r="G237" s="7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7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7"/>
      <c r="AM237" s="43"/>
      <c r="AN237" s="43"/>
      <c r="AO237" s="43"/>
      <c r="AP237" s="43"/>
      <c r="AQ237" s="43"/>
      <c r="AR237" s="58"/>
      <c r="AS237" s="58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21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21"/>
      <c r="EB237" s="21"/>
      <c r="EC237" s="21"/>
      <c r="ED237" s="21"/>
    </row>
    <row r="238" spans="1:134">
      <c r="A238" s="7"/>
      <c r="B238" s="7"/>
      <c r="C238" s="43"/>
      <c r="D238" s="43"/>
      <c r="E238" s="43"/>
      <c r="F238" s="43"/>
      <c r="G238" s="7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7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7"/>
      <c r="AM238" s="43"/>
      <c r="AN238" s="43"/>
      <c r="AO238" s="43"/>
      <c r="AP238" s="43"/>
      <c r="AQ238" s="43"/>
      <c r="AR238" s="58"/>
      <c r="AS238" s="58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21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21"/>
      <c r="EB238" s="21"/>
      <c r="EC238" s="21"/>
      <c r="ED238" s="21"/>
    </row>
    <row r="239" spans="1:134">
      <c r="A239" s="7"/>
      <c r="B239" s="7"/>
      <c r="C239" s="43"/>
      <c r="D239" s="43"/>
      <c r="E239" s="43"/>
      <c r="F239" s="43"/>
      <c r="G239" s="7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7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7"/>
      <c r="AM239" s="43"/>
      <c r="AN239" s="43"/>
      <c r="AO239" s="43"/>
      <c r="AP239" s="43"/>
      <c r="AQ239" s="43"/>
      <c r="AR239" s="58"/>
      <c r="AS239" s="58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21"/>
      <c r="CZ239" s="43"/>
      <c r="DA239" s="43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  <c r="DM239" s="43"/>
      <c r="DN239" s="43"/>
      <c r="DO239" s="43"/>
      <c r="DP239" s="43"/>
      <c r="DQ239" s="43"/>
      <c r="DR239" s="43"/>
      <c r="DS239" s="43"/>
      <c r="DT239" s="43"/>
      <c r="DU239" s="43"/>
      <c r="DV239" s="43"/>
      <c r="DW239" s="43"/>
      <c r="DX239" s="43"/>
      <c r="DY239" s="43"/>
      <c r="DZ239" s="43"/>
      <c r="EA239" s="21"/>
      <c r="EB239" s="21"/>
      <c r="EC239" s="21"/>
      <c r="ED239" s="21"/>
    </row>
    <row r="240" spans="1:134">
      <c r="A240" s="7"/>
      <c r="B240" s="7"/>
      <c r="C240" s="43"/>
      <c r="D240" s="43"/>
      <c r="E240" s="43"/>
      <c r="F240" s="43"/>
      <c r="G240" s="7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7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7"/>
      <c r="AM240" s="43"/>
      <c r="AN240" s="43"/>
      <c r="AO240" s="43"/>
      <c r="AP240" s="43"/>
      <c r="AQ240" s="43"/>
      <c r="AR240" s="58"/>
      <c r="AS240" s="58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21"/>
      <c r="CZ240" s="43"/>
      <c r="DA240" s="43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  <c r="DM240" s="43"/>
      <c r="DN240" s="43"/>
      <c r="DO240" s="43"/>
      <c r="DP240" s="43"/>
      <c r="DQ240" s="43"/>
      <c r="DR240" s="43"/>
      <c r="DS240" s="43"/>
      <c r="DT240" s="43"/>
      <c r="DU240" s="43"/>
      <c r="DV240" s="43"/>
      <c r="DW240" s="43"/>
      <c r="DX240" s="43"/>
      <c r="DY240" s="43"/>
      <c r="DZ240" s="43"/>
      <c r="EA240" s="21"/>
      <c r="EB240" s="21"/>
      <c r="EC240" s="21"/>
      <c r="ED240" s="21"/>
    </row>
    <row r="241" spans="1:134">
      <c r="A241" s="7"/>
      <c r="B241" s="7"/>
      <c r="C241" s="43"/>
      <c r="D241" s="43"/>
      <c r="E241" s="43"/>
      <c r="F241" s="43"/>
      <c r="G241" s="7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7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7"/>
      <c r="AM241" s="43"/>
      <c r="AN241" s="43"/>
      <c r="AO241" s="43"/>
      <c r="AP241" s="43"/>
      <c r="AQ241" s="43"/>
      <c r="AR241" s="58"/>
      <c r="AS241" s="58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/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21"/>
      <c r="CZ241" s="43"/>
      <c r="DA241" s="43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  <c r="DM241" s="43"/>
      <c r="DN241" s="43"/>
      <c r="DO241" s="43"/>
      <c r="DP241" s="43"/>
      <c r="DQ241" s="43"/>
      <c r="DR241" s="43"/>
      <c r="DS241" s="43"/>
      <c r="DT241" s="43"/>
      <c r="DU241" s="43"/>
      <c r="DV241" s="43"/>
      <c r="DW241" s="43"/>
      <c r="DX241" s="43"/>
      <c r="DY241" s="43"/>
      <c r="DZ241" s="43"/>
      <c r="EA241" s="21"/>
      <c r="EB241" s="21"/>
      <c r="EC241" s="21"/>
      <c r="ED241" s="21"/>
    </row>
    <row r="242" spans="1:134">
      <c r="A242" s="7"/>
      <c r="B242" s="7"/>
      <c r="C242" s="43"/>
      <c r="D242" s="43"/>
      <c r="E242" s="43"/>
      <c r="F242" s="43"/>
      <c r="G242" s="7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7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7"/>
      <c r="AM242" s="43"/>
      <c r="AN242" s="43"/>
      <c r="AO242" s="43"/>
      <c r="AP242" s="43"/>
      <c r="AQ242" s="43"/>
      <c r="AR242" s="58"/>
      <c r="AS242" s="58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21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3"/>
      <c r="DQ242" s="43"/>
      <c r="DR242" s="43"/>
      <c r="DS242" s="43"/>
      <c r="DT242" s="43"/>
      <c r="DU242" s="43"/>
      <c r="DV242" s="43"/>
      <c r="DW242" s="43"/>
      <c r="DX242" s="43"/>
      <c r="DY242" s="43"/>
      <c r="DZ242" s="43"/>
      <c r="EA242" s="21"/>
      <c r="EB242" s="21"/>
      <c r="EC242" s="21"/>
      <c r="ED242" s="21"/>
    </row>
    <row r="243" spans="1:134">
      <c r="A243" s="7"/>
      <c r="B243" s="7"/>
      <c r="C243" s="43"/>
      <c r="D243" s="43"/>
      <c r="E243" s="43"/>
      <c r="F243" s="43"/>
      <c r="G243" s="7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7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7"/>
      <c r="AM243" s="43"/>
      <c r="AN243" s="43"/>
      <c r="AO243" s="43"/>
      <c r="AP243" s="43"/>
      <c r="AQ243" s="43"/>
      <c r="AR243" s="58"/>
      <c r="AS243" s="58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21"/>
      <c r="CZ243" s="43"/>
      <c r="DA243" s="43"/>
      <c r="DB243" s="43"/>
      <c r="DC243" s="43"/>
      <c r="DD243" s="43"/>
      <c r="DE243" s="43"/>
      <c r="DF243" s="43"/>
      <c r="DG243" s="43"/>
      <c r="DH243" s="43"/>
      <c r="DI243" s="43"/>
      <c r="DJ243" s="43"/>
      <c r="DK243" s="43"/>
      <c r="DL243" s="43"/>
      <c r="DM243" s="43"/>
      <c r="DN243" s="43"/>
      <c r="DO243" s="43"/>
      <c r="DP243" s="43"/>
      <c r="DQ243" s="43"/>
      <c r="DR243" s="43"/>
      <c r="DS243" s="43"/>
      <c r="DT243" s="43"/>
      <c r="DU243" s="43"/>
      <c r="DV243" s="43"/>
      <c r="DW243" s="43"/>
      <c r="DX243" s="43"/>
      <c r="DY243" s="43"/>
      <c r="DZ243" s="43"/>
      <c r="EA243" s="21"/>
      <c r="EB243" s="21"/>
      <c r="EC243" s="21"/>
      <c r="ED243" s="21"/>
    </row>
    <row r="244" spans="1:134">
      <c r="A244" s="7"/>
      <c r="B244" s="7"/>
      <c r="C244" s="43"/>
      <c r="D244" s="43"/>
      <c r="E244" s="43"/>
      <c r="F244" s="43"/>
      <c r="G244" s="7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7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7"/>
      <c r="AM244" s="43"/>
      <c r="AN244" s="43"/>
      <c r="AO244" s="43"/>
      <c r="AP244" s="43"/>
      <c r="AQ244" s="43"/>
      <c r="AR244" s="58"/>
      <c r="AS244" s="58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21"/>
      <c r="CZ244" s="43"/>
      <c r="DA244" s="43"/>
      <c r="DB244" s="43"/>
      <c r="DC244" s="43"/>
      <c r="DD244" s="43"/>
      <c r="DE244" s="43"/>
      <c r="DF244" s="43"/>
      <c r="DG244" s="43"/>
      <c r="DH244" s="43"/>
      <c r="DI244" s="43"/>
      <c r="DJ244" s="43"/>
      <c r="DK244" s="43"/>
      <c r="DL244" s="43"/>
      <c r="DM244" s="43"/>
      <c r="DN244" s="43"/>
      <c r="DO244" s="43"/>
      <c r="DP244" s="43"/>
      <c r="DQ244" s="43"/>
      <c r="DR244" s="43"/>
      <c r="DS244" s="43"/>
      <c r="DT244" s="43"/>
      <c r="DU244" s="43"/>
      <c r="DV244" s="43"/>
      <c r="DW244" s="43"/>
      <c r="DX244" s="43"/>
      <c r="DY244" s="43"/>
      <c r="DZ244" s="43"/>
      <c r="EA244" s="21"/>
      <c r="EB244" s="21"/>
      <c r="EC244" s="21"/>
      <c r="ED244" s="21"/>
    </row>
    <row r="245" spans="1:134">
      <c r="A245" s="7"/>
      <c r="B245" s="7"/>
      <c r="C245" s="43"/>
      <c r="D245" s="43"/>
      <c r="E245" s="43"/>
      <c r="F245" s="43"/>
      <c r="G245" s="7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7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7"/>
      <c r="AM245" s="43"/>
      <c r="AN245" s="43"/>
      <c r="AO245" s="43"/>
      <c r="AP245" s="43"/>
      <c r="AQ245" s="43"/>
      <c r="AR245" s="58"/>
      <c r="AS245" s="58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21"/>
      <c r="CZ245" s="43"/>
      <c r="DA245" s="43"/>
      <c r="DB245" s="43"/>
      <c r="DC245" s="43"/>
      <c r="DD245" s="43"/>
      <c r="DE245" s="43"/>
      <c r="DF245" s="43"/>
      <c r="DG245" s="43"/>
      <c r="DH245" s="43"/>
      <c r="DI245" s="43"/>
      <c r="DJ245" s="43"/>
      <c r="DK245" s="43"/>
      <c r="DL245" s="43"/>
      <c r="DM245" s="43"/>
      <c r="DN245" s="43"/>
      <c r="DO245" s="43"/>
      <c r="DP245" s="43"/>
      <c r="DQ245" s="43"/>
      <c r="DR245" s="43"/>
      <c r="DS245" s="43"/>
      <c r="DT245" s="43"/>
      <c r="DU245" s="43"/>
      <c r="DV245" s="43"/>
      <c r="DW245" s="43"/>
      <c r="DX245" s="43"/>
      <c r="DY245" s="43"/>
      <c r="DZ245" s="43"/>
      <c r="EA245" s="21"/>
      <c r="EB245" s="21"/>
      <c r="EC245" s="21"/>
      <c r="ED245" s="21"/>
    </row>
    <row r="246" spans="1:134">
      <c r="A246" s="7"/>
      <c r="B246" s="7"/>
      <c r="C246" s="43"/>
      <c r="D246" s="43"/>
      <c r="E246" s="43"/>
      <c r="F246" s="43"/>
      <c r="G246" s="7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7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7"/>
      <c r="AM246" s="43"/>
      <c r="AN246" s="43"/>
      <c r="AO246" s="43"/>
      <c r="AP246" s="43"/>
      <c r="AQ246" s="43"/>
      <c r="AR246" s="58"/>
      <c r="AS246" s="58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/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21"/>
      <c r="CZ246" s="43"/>
      <c r="DA246" s="43"/>
      <c r="DB246" s="43"/>
      <c r="DC246" s="43"/>
      <c r="DD246" s="43"/>
      <c r="DE246" s="43"/>
      <c r="DF246" s="43"/>
      <c r="DG246" s="43"/>
      <c r="DH246" s="43"/>
      <c r="DI246" s="43"/>
      <c r="DJ246" s="43"/>
      <c r="DK246" s="43"/>
      <c r="DL246" s="43"/>
      <c r="DM246" s="43"/>
      <c r="DN246" s="43"/>
      <c r="DO246" s="43"/>
      <c r="DP246" s="43"/>
      <c r="DQ246" s="43"/>
      <c r="DR246" s="43"/>
      <c r="DS246" s="43"/>
      <c r="DT246" s="43"/>
      <c r="DU246" s="43"/>
      <c r="DV246" s="43"/>
      <c r="DW246" s="43"/>
      <c r="DX246" s="43"/>
      <c r="DY246" s="43"/>
      <c r="DZ246" s="43"/>
      <c r="EA246" s="21"/>
      <c r="EB246" s="21"/>
      <c r="EC246" s="21"/>
      <c r="ED246" s="21"/>
    </row>
    <row r="247" spans="1:134">
      <c r="A247" s="7"/>
      <c r="B247" s="7"/>
      <c r="C247" s="43"/>
      <c r="D247" s="43"/>
      <c r="E247" s="43"/>
      <c r="F247" s="43"/>
      <c r="G247" s="7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7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7"/>
      <c r="AM247" s="43"/>
      <c r="AN247" s="43"/>
      <c r="AO247" s="43"/>
      <c r="AP247" s="43"/>
      <c r="AQ247" s="43"/>
      <c r="AR247" s="58"/>
      <c r="AS247" s="58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/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21"/>
      <c r="CZ247" s="43"/>
      <c r="DA247" s="43"/>
      <c r="DB247" s="43"/>
      <c r="DC247" s="43"/>
      <c r="DD247" s="43"/>
      <c r="DE247" s="43"/>
      <c r="DF247" s="43"/>
      <c r="DG247" s="43"/>
      <c r="DH247" s="43"/>
      <c r="DI247" s="43"/>
      <c r="DJ247" s="43"/>
      <c r="DK247" s="43"/>
      <c r="DL247" s="43"/>
      <c r="DM247" s="43"/>
      <c r="DN247" s="43"/>
      <c r="DO247" s="43"/>
      <c r="DP247" s="43"/>
      <c r="DQ247" s="43"/>
      <c r="DR247" s="43"/>
      <c r="DS247" s="43"/>
      <c r="DT247" s="43"/>
      <c r="DU247" s="43"/>
      <c r="DV247" s="43"/>
      <c r="DW247" s="43"/>
      <c r="DX247" s="43"/>
      <c r="DY247" s="43"/>
      <c r="DZ247" s="43"/>
      <c r="EA247" s="21"/>
      <c r="EB247" s="21"/>
      <c r="EC247" s="21"/>
      <c r="ED247" s="21"/>
    </row>
    <row r="248" spans="1:134">
      <c r="A248" s="7"/>
      <c r="B248" s="7"/>
      <c r="C248" s="43"/>
      <c r="D248" s="43"/>
      <c r="E248" s="43"/>
      <c r="F248" s="43"/>
      <c r="G248" s="7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7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7"/>
      <c r="AM248" s="43"/>
      <c r="AN248" s="43"/>
      <c r="AO248" s="43"/>
      <c r="AP248" s="43"/>
      <c r="AQ248" s="43"/>
      <c r="AR248" s="58"/>
      <c r="AS248" s="58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/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21"/>
      <c r="CZ248" s="43"/>
      <c r="DA248" s="43"/>
      <c r="DB248" s="43"/>
      <c r="DC248" s="43"/>
      <c r="DD248" s="43"/>
      <c r="DE248" s="43"/>
      <c r="DF248" s="43"/>
      <c r="DG248" s="43"/>
      <c r="DH248" s="43"/>
      <c r="DI248" s="43"/>
      <c r="DJ248" s="43"/>
      <c r="DK248" s="43"/>
      <c r="DL248" s="43"/>
      <c r="DM248" s="43"/>
      <c r="DN248" s="43"/>
      <c r="DO248" s="43"/>
      <c r="DP248" s="43"/>
      <c r="DQ248" s="43"/>
      <c r="DR248" s="43"/>
      <c r="DS248" s="43"/>
      <c r="DT248" s="43"/>
      <c r="DU248" s="43"/>
      <c r="DV248" s="43"/>
      <c r="DW248" s="43"/>
      <c r="DX248" s="43"/>
      <c r="DY248" s="43"/>
      <c r="DZ248" s="43"/>
      <c r="EA248" s="21"/>
      <c r="EB248" s="21"/>
      <c r="EC248" s="21"/>
      <c r="ED248" s="21"/>
    </row>
    <row r="249" spans="1:134">
      <c r="A249" s="7"/>
      <c r="B249" s="7"/>
      <c r="C249" s="43"/>
      <c r="D249" s="43"/>
      <c r="E249" s="43"/>
      <c r="F249" s="43"/>
      <c r="G249" s="7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7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7"/>
      <c r="AM249" s="43"/>
      <c r="AN249" s="43"/>
      <c r="AO249" s="43"/>
      <c r="AP249" s="43"/>
      <c r="AQ249" s="43"/>
      <c r="AR249" s="58"/>
      <c r="AS249" s="58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  <c r="CI249" s="43"/>
      <c r="CJ249" s="43"/>
      <c r="CK249" s="43"/>
      <c r="CL249" s="43"/>
      <c r="CM249" s="43"/>
      <c r="CN249" s="43"/>
      <c r="CO249" s="43"/>
      <c r="CP249" s="43"/>
      <c r="CQ249" s="43"/>
      <c r="CR249" s="43"/>
      <c r="CS249" s="43"/>
      <c r="CT249" s="43"/>
      <c r="CU249" s="43"/>
      <c r="CV249" s="43"/>
      <c r="CW249" s="43"/>
      <c r="CX249" s="43"/>
      <c r="CY249" s="21"/>
      <c r="CZ249" s="43"/>
      <c r="DA249" s="43"/>
      <c r="DB249" s="43"/>
      <c r="DC249" s="43"/>
      <c r="DD249" s="43"/>
      <c r="DE249" s="43"/>
      <c r="DF249" s="43"/>
      <c r="DG249" s="43"/>
      <c r="DH249" s="43"/>
      <c r="DI249" s="43"/>
      <c r="DJ249" s="43"/>
      <c r="DK249" s="43"/>
      <c r="DL249" s="43"/>
      <c r="DM249" s="43"/>
      <c r="DN249" s="43"/>
      <c r="DO249" s="43"/>
      <c r="DP249" s="43"/>
      <c r="DQ249" s="43"/>
      <c r="DR249" s="43"/>
      <c r="DS249" s="43"/>
      <c r="DT249" s="43"/>
      <c r="DU249" s="43"/>
      <c r="DV249" s="43"/>
      <c r="DW249" s="43"/>
      <c r="DX249" s="43"/>
      <c r="DY249" s="43"/>
      <c r="DZ249" s="43"/>
      <c r="EA249" s="21"/>
      <c r="EB249" s="21"/>
      <c r="EC249" s="21"/>
      <c r="ED249" s="21"/>
    </row>
    <row r="250" spans="1:134">
      <c r="A250" s="7"/>
      <c r="B250" s="7"/>
      <c r="C250" s="43"/>
      <c r="D250" s="43"/>
      <c r="E250" s="43"/>
      <c r="F250" s="43"/>
      <c r="G250" s="7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7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7"/>
      <c r="AM250" s="43"/>
      <c r="AN250" s="43"/>
      <c r="AO250" s="43"/>
      <c r="AP250" s="43"/>
      <c r="AQ250" s="43"/>
      <c r="AR250" s="58"/>
      <c r="AS250" s="58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/>
      <c r="CK250" s="43"/>
      <c r="CL250" s="43"/>
      <c r="CM250" s="43"/>
      <c r="CN250" s="43"/>
      <c r="CO250" s="43"/>
      <c r="CP250" s="43"/>
      <c r="CQ250" s="43"/>
      <c r="CR250" s="43"/>
      <c r="CS250" s="43"/>
      <c r="CT250" s="43"/>
      <c r="CU250" s="43"/>
      <c r="CV250" s="43"/>
      <c r="CW250" s="43"/>
      <c r="CX250" s="43"/>
      <c r="CY250" s="21"/>
      <c r="CZ250" s="43"/>
      <c r="DA250" s="43"/>
      <c r="DB250" s="43"/>
      <c r="DC250" s="43"/>
      <c r="DD250" s="43"/>
      <c r="DE250" s="43"/>
      <c r="DF250" s="43"/>
      <c r="DG250" s="43"/>
      <c r="DH250" s="43"/>
      <c r="DI250" s="43"/>
      <c r="DJ250" s="43"/>
      <c r="DK250" s="43"/>
      <c r="DL250" s="43"/>
      <c r="DM250" s="43"/>
      <c r="DN250" s="43"/>
      <c r="DO250" s="43"/>
      <c r="DP250" s="43"/>
      <c r="DQ250" s="43"/>
      <c r="DR250" s="43"/>
      <c r="DS250" s="43"/>
      <c r="DT250" s="43"/>
      <c r="DU250" s="43"/>
      <c r="DV250" s="43"/>
      <c r="DW250" s="43"/>
      <c r="DX250" s="43"/>
      <c r="DY250" s="43"/>
      <c r="DZ250" s="43"/>
      <c r="EA250" s="21"/>
      <c r="EB250" s="21"/>
      <c r="EC250" s="21"/>
      <c r="ED250" s="21"/>
    </row>
    <row r="251" spans="1:134">
      <c r="A251" s="7"/>
      <c r="B251" s="7"/>
      <c r="C251" s="43"/>
      <c r="D251" s="43"/>
      <c r="E251" s="43"/>
      <c r="F251" s="43"/>
      <c r="G251" s="7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7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7"/>
      <c r="AM251" s="43"/>
      <c r="AN251" s="43"/>
      <c r="AO251" s="43"/>
      <c r="AP251" s="43"/>
      <c r="AQ251" s="43"/>
      <c r="AR251" s="58"/>
      <c r="AS251" s="58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/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21"/>
      <c r="CZ251" s="43"/>
      <c r="DA251" s="43"/>
      <c r="DB251" s="43"/>
      <c r="DC251" s="43"/>
      <c r="DD251" s="43"/>
      <c r="DE251" s="43"/>
      <c r="DF251" s="43"/>
      <c r="DG251" s="43"/>
      <c r="DH251" s="43"/>
      <c r="DI251" s="43"/>
      <c r="DJ251" s="43"/>
      <c r="DK251" s="43"/>
      <c r="DL251" s="43"/>
      <c r="DM251" s="43"/>
      <c r="DN251" s="43"/>
      <c r="DO251" s="43"/>
      <c r="DP251" s="43"/>
      <c r="DQ251" s="43"/>
      <c r="DR251" s="43"/>
      <c r="DS251" s="43"/>
      <c r="DT251" s="43"/>
      <c r="DU251" s="43"/>
      <c r="DV251" s="43"/>
      <c r="DW251" s="43"/>
      <c r="DX251" s="43"/>
      <c r="DY251" s="43"/>
      <c r="DZ251" s="43"/>
      <c r="EA251" s="21"/>
      <c r="EB251" s="21"/>
      <c r="EC251" s="21"/>
      <c r="ED251" s="21"/>
    </row>
    <row r="252" spans="1:134">
      <c r="A252" s="7"/>
      <c r="B252" s="7"/>
      <c r="C252" s="43"/>
      <c r="D252" s="43"/>
      <c r="E252" s="43"/>
      <c r="F252" s="43"/>
      <c r="G252" s="7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7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7"/>
      <c r="AM252" s="43"/>
      <c r="AN252" s="43"/>
      <c r="AO252" s="43"/>
      <c r="AP252" s="43"/>
      <c r="AQ252" s="43"/>
      <c r="AR252" s="58"/>
      <c r="AS252" s="58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/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21"/>
      <c r="CZ252" s="43"/>
      <c r="DA252" s="43"/>
      <c r="DB252" s="43"/>
      <c r="DC252" s="43"/>
      <c r="DD252" s="43"/>
      <c r="DE252" s="43"/>
      <c r="DF252" s="43"/>
      <c r="DG252" s="43"/>
      <c r="DH252" s="43"/>
      <c r="DI252" s="43"/>
      <c r="DJ252" s="43"/>
      <c r="DK252" s="43"/>
      <c r="DL252" s="43"/>
      <c r="DM252" s="43"/>
      <c r="DN252" s="43"/>
      <c r="DO252" s="43"/>
      <c r="DP252" s="43"/>
      <c r="DQ252" s="43"/>
      <c r="DR252" s="43"/>
      <c r="DS252" s="43"/>
      <c r="DT252" s="43"/>
      <c r="DU252" s="43"/>
      <c r="DV252" s="43"/>
      <c r="DW252" s="43"/>
      <c r="DX252" s="43"/>
      <c r="DY252" s="43"/>
      <c r="DZ252" s="43"/>
      <c r="EA252" s="21"/>
      <c r="EB252" s="21"/>
      <c r="EC252" s="21"/>
      <c r="ED252" s="21"/>
    </row>
    <row r="253" spans="1:134">
      <c r="A253" s="7"/>
      <c r="B253" s="7"/>
      <c r="C253" s="43"/>
      <c r="D253" s="43"/>
      <c r="E253" s="43"/>
      <c r="F253" s="43"/>
      <c r="G253" s="7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7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7"/>
      <c r="AM253" s="43"/>
      <c r="AN253" s="43"/>
      <c r="AO253" s="43"/>
      <c r="AP253" s="43"/>
      <c r="AQ253" s="43"/>
      <c r="AR253" s="58"/>
      <c r="AS253" s="58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/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21"/>
      <c r="CZ253" s="43"/>
      <c r="DA253" s="43"/>
      <c r="DB253" s="43"/>
      <c r="DC253" s="43"/>
      <c r="DD253" s="43"/>
      <c r="DE253" s="43"/>
      <c r="DF253" s="43"/>
      <c r="DG253" s="43"/>
      <c r="DH253" s="43"/>
      <c r="DI253" s="43"/>
      <c r="DJ253" s="43"/>
      <c r="DK253" s="43"/>
      <c r="DL253" s="43"/>
      <c r="DM253" s="43"/>
      <c r="DN253" s="43"/>
      <c r="DO253" s="43"/>
      <c r="DP253" s="43"/>
      <c r="DQ253" s="43"/>
      <c r="DR253" s="43"/>
      <c r="DS253" s="43"/>
      <c r="DT253" s="43"/>
      <c r="DU253" s="43"/>
      <c r="DV253" s="43"/>
      <c r="DW253" s="43"/>
      <c r="DX253" s="43"/>
      <c r="DY253" s="43"/>
      <c r="DZ253" s="43"/>
      <c r="EA253" s="21"/>
      <c r="EB253" s="21"/>
      <c r="EC253" s="21"/>
      <c r="ED253" s="21"/>
    </row>
    <row r="254" spans="1:134">
      <c r="A254" s="7"/>
      <c r="B254" s="7"/>
      <c r="C254" s="43"/>
      <c r="D254" s="43"/>
      <c r="E254" s="43"/>
      <c r="F254" s="43"/>
      <c r="G254" s="7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7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7"/>
      <c r="AM254" s="43"/>
      <c r="AN254" s="43"/>
      <c r="AO254" s="43"/>
      <c r="AP254" s="43"/>
      <c r="AQ254" s="43"/>
      <c r="AR254" s="58"/>
      <c r="AS254" s="58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/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21"/>
      <c r="CZ254" s="43"/>
      <c r="DA254" s="43"/>
      <c r="DB254" s="43"/>
      <c r="DC254" s="43"/>
      <c r="DD254" s="43"/>
      <c r="DE254" s="43"/>
      <c r="DF254" s="43"/>
      <c r="DG254" s="43"/>
      <c r="DH254" s="43"/>
      <c r="DI254" s="43"/>
      <c r="DJ254" s="43"/>
      <c r="DK254" s="43"/>
      <c r="DL254" s="43"/>
      <c r="DM254" s="43"/>
      <c r="DN254" s="43"/>
      <c r="DO254" s="43"/>
      <c r="DP254" s="43"/>
      <c r="DQ254" s="43"/>
      <c r="DR254" s="43"/>
      <c r="DS254" s="43"/>
      <c r="DT254" s="43"/>
      <c r="DU254" s="43"/>
      <c r="DV254" s="43"/>
      <c r="DW254" s="43"/>
      <c r="DX254" s="43"/>
      <c r="DY254" s="43"/>
      <c r="DZ254" s="43"/>
      <c r="EA254" s="21"/>
      <c r="EB254" s="21"/>
      <c r="EC254" s="21"/>
      <c r="ED254" s="21"/>
    </row>
    <row r="255" spans="1:134">
      <c r="A255" s="7"/>
      <c r="B255" s="7"/>
      <c r="C255" s="43"/>
      <c r="D255" s="43"/>
      <c r="E255" s="43"/>
      <c r="F255" s="43"/>
      <c r="G255" s="7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7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7"/>
      <c r="AM255" s="43"/>
      <c r="AN255" s="43"/>
      <c r="AO255" s="43"/>
      <c r="AP255" s="43"/>
      <c r="AQ255" s="43"/>
      <c r="AR255" s="58"/>
      <c r="AS255" s="58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/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21"/>
      <c r="CZ255" s="43"/>
      <c r="DA255" s="43"/>
      <c r="DB255" s="43"/>
      <c r="DC255" s="43"/>
      <c r="DD255" s="43"/>
      <c r="DE255" s="43"/>
      <c r="DF255" s="43"/>
      <c r="DG255" s="43"/>
      <c r="DH255" s="43"/>
      <c r="DI255" s="43"/>
      <c r="DJ255" s="43"/>
      <c r="DK255" s="43"/>
      <c r="DL255" s="43"/>
      <c r="DM255" s="43"/>
      <c r="DN255" s="43"/>
      <c r="DO255" s="43"/>
      <c r="DP255" s="43"/>
      <c r="DQ255" s="43"/>
      <c r="DR255" s="43"/>
      <c r="DS255" s="43"/>
      <c r="DT255" s="43"/>
      <c r="DU255" s="43"/>
      <c r="DV255" s="43"/>
      <c r="DW255" s="43"/>
      <c r="DX255" s="43"/>
      <c r="DY255" s="43"/>
      <c r="DZ255" s="43"/>
      <c r="EA255" s="21"/>
      <c r="EB255" s="21"/>
      <c r="EC255" s="21"/>
      <c r="ED255" s="21"/>
    </row>
    <row r="256" spans="1:134">
      <c r="A256" s="7"/>
      <c r="B256" s="7"/>
      <c r="C256" s="43"/>
      <c r="D256" s="43"/>
      <c r="E256" s="43"/>
      <c r="F256" s="43"/>
      <c r="G256" s="7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7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7"/>
      <c r="AM256" s="43"/>
      <c r="AN256" s="43"/>
      <c r="AO256" s="43"/>
      <c r="AP256" s="43"/>
      <c r="AQ256" s="43"/>
      <c r="AR256" s="58"/>
      <c r="AS256" s="58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/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21"/>
      <c r="CZ256" s="43"/>
      <c r="DA256" s="43"/>
      <c r="DB256" s="43"/>
      <c r="DC256" s="43"/>
      <c r="DD256" s="43"/>
      <c r="DE256" s="43"/>
      <c r="DF256" s="43"/>
      <c r="DG256" s="43"/>
      <c r="DH256" s="43"/>
      <c r="DI256" s="43"/>
      <c r="DJ256" s="43"/>
      <c r="DK256" s="43"/>
      <c r="DL256" s="43"/>
      <c r="DM256" s="43"/>
      <c r="DN256" s="43"/>
      <c r="DO256" s="43"/>
      <c r="DP256" s="43"/>
      <c r="DQ256" s="43"/>
      <c r="DR256" s="43"/>
      <c r="DS256" s="43"/>
      <c r="DT256" s="43"/>
      <c r="DU256" s="43"/>
      <c r="DV256" s="43"/>
      <c r="DW256" s="43"/>
      <c r="DX256" s="43"/>
      <c r="DY256" s="43"/>
      <c r="DZ256" s="43"/>
      <c r="EA256" s="21"/>
      <c r="EB256" s="21"/>
      <c r="EC256" s="21"/>
      <c r="ED256" s="21"/>
    </row>
    <row r="257" spans="1:134">
      <c r="A257" s="7"/>
      <c r="B257" s="7"/>
      <c r="C257" s="43"/>
      <c r="D257" s="43"/>
      <c r="E257" s="43"/>
      <c r="F257" s="43"/>
      <c r="G257" s="7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7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7"/>
      <c r="AM257" s="43"/>
      <c r="AN257" s="43"/>
      <c r="AO257" s="43"/>
      <c r="AP257" s="43"/>
      <c r="AQ257" s="43"/>
      <c r="AR257" s="58"/>
      <c r="AS257" s="58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  <c r="CI257" s="43"/>
      <c r="CJ257" s="43"/>
      <c r="CK257" s="43"/>
      <c r="CL257" s="43"/>
      <c r="CM257" s="43"/>
      <c r="CN257" s="43"/>
      <c r="CO257" s="43"/>
      <c r="CP257" s="43"/>
      <c r="CQ257" s="43"/>
      <c r="CR257" s="43"/>
      <c r="CS257" s="43"/>
      <c r="CT257" s="43"/>
      <c r="CU257" s="43"/>
      <c r="CV257" s="43"/>
      <c r="CW257" s="43"/>
      <c r="CX257" s="43"/>
      <c r="CY257" s="21"/>
      <c r="CZ257" s="43"/>
      <c r="DA257" s="43"/>
      <c r="DB257" s="43"/>
      <c r="DC257" s="43"/>
      <c r="DD257" s="43"/>
      <c r="DE257" s="43"/>
      <c r="DF257" s="43"/>
      <c r="DG257" s="43"/>
      <c r="DH257" s="43"/>
      <c r="DI257" s="43"/>
      <c r="DJ257" s="43"/>
      <c r="DK257" s="43"/>
      <c r="DL257" s="43"/>
      <c r="DM257" s="43"/>
      <c r="DN257" s="43"/>
      <c r="DO257" s="43"/>
      <c r="DP257" s="43"/>
      <c r="DQ257" s="43"/>
      <c r="DR257" s="43"/>
      <c r="DS257" s="43"/>
      <c r="DT257" s="43"/>
      <c r="DU257" s="43"/>
      <c r="DV257" s="43"/>
      <c r="DW257" s="43"/>
      <c r="DX257" s="43"/>
      <c r="DY257" s="43"/>
      <c r="DZ257" s="43"/>
      <c r="EA257" s="21"/>
      <c r="EB257" s="21"/>
      <c r="EC257" s="21"/>
      <c r="ED257" s="21"/>
    </row>
    <row r="258" spans="1:134">
      <c r="A258" s="7"/>
      <c r="B258" s="7"/>
      <c r="C258" s="43"/>
      <c r="D258" s="43"/>
      <c r="E258" s="43"/>
      <c r="F258" s="43"/>
      <c r="G258" s="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7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7"/>
      <c r="AM258" s="43"/>
      <c r="AN258" s="43"/>
      <c r="AO258" s="43"/>
      <c r="AP258" s="43"/>
      <c r="AQ258" s="43"/>
      <c r="AR258" s="58"/>
      <c r="AS258" s="58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  <c r="CI258" s="43"/>
      <c r="CJ258" s="43"/>
      <c r="CK258" s="43"/>
      <c r="CL258" s="43"/>
      <c r="CM258" s="43"/>
      <c r="CN258" s="43"/>
      <c r="CO258" s="43"/>
      <c r="CP258" s="43"/>
      <c r="CQ258" s="43"/>
      <c r="CR258" s="43"/>
      <c r="CS258" s="43"/>
      <c r="CT258" s="43"/>
      <c r="CU258" s="43"/>
      <c r="CV258" s="43"/>
      <c r="CW258" s="43"/>
      <c r="CX258" s="43"/>
      <c r="CY258" s="21"/>
      <c r="CZ258" s="43"/>
      <c r="DA258" s="43"/>
      <c r="DB258" s="43"/>
      <c r="DC258" s="43"/>
      <c r="DD258" s="43"/>
      <c r="DE258" s="43"/>
      <c r="DF258" s="43"/>
      <c r="DG258" s="43"/>
      <c r="DH258" s="43"/>
      <c r="DI258" s="43"/>
      <c r="DJ258" s="43"/>
      <c r="DK258" s="43"/>
      <c r="DL258" s="43"/>
      <c r="DM258" s="43"/>
      <c r="DN258" s="43"/>
      <c r="DO258" s="43"/>
      <c r="DP258" s="43"/>
      <c r="DQ258" s="43"/>
      <c r="DR258" s="43"/>
      <c r="DS258" s="43"/>
      <c r="DT258" s="43"/>
      <c r="DU258" s="43"/>
      <c r="DV258" s="43"/>
      <c r="DW258" s="43"/>
      <c r="DX258" s="43"/>
      <c r="DY258" s="43"/>
      <c r="DZ258" s="43"/>
      <c r="EA258" s="21"/>
      <c r="EB258" s="21"/>
      <c r="EC258" s="21"/>
      <c r="ED258" s="21"/>
    </row>
    <row r="259" spans="1:134">
      <c r="A259" s="7"/>
      <c r="B259" s="7"/>
      <c r="C259" s="43"/>
      <c r="D259" s="43"/>
      <c r="E259" s="43"/>
      <c r="F259" s="43"/>
      <c r="G259" s="7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7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7"/>
      <c r="AM259" s="43"/>
      <c r="AN259" s="43"/>
      <c r="AO259" s="43"/>
      <c r="AP259" s="43"/>
      <c r="AQ259" s="43"/>
      <c r="AR259" s="58"/>
      <c r="AS259" s="58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  <c r="CI259" s="43"/>
      <c r="CJ259" s="43"/>
      <c r="CK259" s="43"/>
      <c r="CL259" s="43"/>
      <c r="CM259" s="43"/>
      <c r="CN259" s="43"/>
      <c r="CO259" s="43"/>
      <c r="CP259" s="43"/>
      <c r="CQ259" s="43"/>
      <c r="CR259" s="43"/>
      <c r="CS259" s="43"/>
      <c r="CT259" s="43"/>
      <c r="CU259" s="43"/>
      <c r="CV259" s="43"/>
      <c r="CW259" s="43"/>
      <c r="CX259" s="43"/>
      <c r="CY259" s="21"/>
      <c r="CZ259" s="43"/>
      <c r="DA259" s="43"/>
      <c r="DB259" s="43"/>
      <c r="DC259" s="43"/>
      <c r="DD259" s="43"/>
      <c r="DE259" s="43"/>
      <c r="DF259" s="43"/>
      <c r="DG259" s="43"/>
      <c r="DH259" s="43"/>
      <c r="DI259" s="43"/>
      <c r="DJ259" s="43"/>
      <c r="DK259" s="43"/>
      <c r="DL259" s="43"/>
      <c r="DM259" s="43"/>
      <c r="DN259" s="43"/>
      <c r="DO259" s="43"/>
      <c r="DP259" s="43"/>
      <c r="DQ259" s="43"/>
      <c r="DR259" s="43"/>
      <c r="DS259" s="43"/>
      <c r="DT259" s="43"/>
      <c r="DU259" s="43"/>
      <c r="DV259" s="43"/>
      <c r="DW259" s="43"/>
      <c r="DX259" s="43"/>
      <c r="DY259" s="43"/>
      <c r="DZ259" s="43"/>
      <c r="EA259" s="21"/>
      <c r="EB259" s="21"/>
      <c r="EC259" s="21"/>
      <c r="ED259" s="21"/>
    </row>
    <row r="260" spans="1:134">
      <c r="A260" s="7"/>
      <c r="B260" s="7"/>
      <c r="C260" s="43"/>
      <c r="D260" s="43"/>
      <c r="E260" s="43"/>
      <c r="F260" s="43"/>
      <c r="G260" s="7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7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7"/>
      <c r="AM260" s="43"/>
      <c r="AN260" s="43"/>
      <c r="AO260" s="43"/>
      <c r="AP260" s="43"/>
      <c r="AQ260" s="43"/>
      <c r="AR260" s="58"/>
      <c r="AS260" s="58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  <c r="CI260" s="43"/>
      <c r="CJ260" s="43"/>
      <c r="CK260" s="43"/>
      <c r="CL260" s="43"/>
      <c r="CM260" s="43"/>
      <c r="CN260" s="43"/>
      <c r="CO260" s="43"/>
      <c r="CP260" s="43"/>
      <c r="CQ260" s="43"/>
      <c r="CR260" s="43"/>
      <c r="CS260" s="43"/>
      <c r="CT260" s="43"/>
      <c r="CU260" s="43"/>
      <c r="CV260" s="43"/>
      <c r="CW260" s="43"/>
      <c r="CX260" s="43"/>
      <c r="CY260" s="21"/>
      <c r="CZ260" s="43"/>
      <c r="DA260" s="43"/>
      <c r="DB260" s="43"/>
      <c r="DC260" s="43"/>
      <c r="DD260" s="43"/>
      <c r="DE260" s="43"/>
      <c r="DF260" s="43"/>
      <c r="DG260" s="43"/>
      <c r="DH260" s="43"/>
      <c r="DI260" s="43"/>
      <c r="DJ260" s="43"/>
      <c r="DK260" s="43"/>
      <c r="DL260" s="43"/>
      <c r="DM260" s="43"/>
      <c r="DN260" s="43"/>
      <c r="DO260" s="43"/>
      <c r="DP260" s="43"/>
      <c r="DQ260" s="43"/>
      <c r="DR260" s="43"/>
      <c r="DS260" s="43"/>
      <c r="DT260" s="43"/>
      <c r="DU260" s="43"/>
      <c r="DV260" s="43"/>
      <c r="DW260" s="43"/>
      <c r="DX260" s="43"/>
      <c r="DY260" s="43"/>
      <c r="DZ260" s="43"/>
      <c r="EA260" s="21"/>
      <c r="EB260" s="21"/>
      <c r="EC260" s="21"/>
      <c r="ED260" s="21"/>
    </row>
    <row r="261" spans="1:134">
      <c r="A261" s="7"/>
      <c r="B261" s="7"/>
      <c r="C261" s="43"/>
      <c r="D261" s="43"/>
      <c r="E261" s="43"/>
      <c r="F261" s="43"/>
      <c r="G261" s="7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7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7"/>
      <c r="AM261" s="43"/>
      <c r="AN261" s="43"/>
      <c r="AO261" s="43"/>
      <c r="AP261" s="43"/>
      <c r="AQ261" s="43"/>
      <c r="AR261" s="58"/>
      <c r="AS261" s="58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  <c r="CS261" s="43"/>
      <c r="CT261" s="43"/>
      <c r="CU261" s="43"/>
      <c r="CV261" s="43"/>
      <c r="CW261" s="43"/>
      <c r="CX261" s="43"/>
      <c r="CY261" s="21"/>
      <c r="CZ261" s="43"/>
      <c r="DA261" s="43"/>
      <c r="DB261" s="43"/>
      <c r="DC261" s="43"/>
      <c r="DD261" s="43"/>
      <c r="DE261" s="43"/>
      <c r="DF261" s="43"/>
      <c r="DG261" s="43"/>
      <c r="DH261" s="43"/>
      <c r="DI261" s="43"/>
      <c r="DJ261" s="43"/>
      <c r="DK261" s="43"/>
      <c r="DL261" s="43"/>
      <c r="DM261" s="43"/>
      <c r="DN261" s="43"/>
      <c r="DO261" s="43"/>
      <c r="DP261" s="43"/>
      <c r="DQ261" s="43"/>
      <c r="DR261" s="43"/>
      <c r="DS261" s="43"/>
      <c r="DT261" s="43"/>
      <c r="DU261" s="43"/>
      <c r="DV261" s="43"/>
      <c r="DW261" s="43"/>
      <c r="DX261" s="43"/>
      <c r="DY261" s="43"/>
      <c r="DZ261" s="43"/>
      <c r="EA261" s="21"/>
      <c r="EB261" s="21"/>
      <c r="EC261" s="21"/>
      <c r="ED261" s="21"/>
    </row>
    <row r="262" spans="1:134">
      <c r="A262" s="7"/>
      <c r="B262" s="7"/>
      <c r="C262" s="43"/>
      <c r="D262" s="43"/>
      <c r="E262" s="43"/>
      <c r="F262" s="43"/>
      <c r="G262" s="7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7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7"/>
      <c r="AM262" s="43"/>
      <c r="AN262" s="43"/>
      <c r="AO262" s="43"/>
      <c r="AP262" s="43"/>
      <c r="AQ262" s="43"/>
      <c r="AR262" s="58"/>
      <c r="AS262" s="58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  <c r="CS262" s="43"/>
      <c r="CT262" s="43"/>
      <c r="CU262" s="43"/>
      <c r="CV262" s="43"/>
      <c r="CW262" s="43"/>
      <c r="CX262" s="43"/>
      <c r="CY262" s="21"/>
      <c r="CZ262" s="43"/>
      <c r="DA262" s="43"/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  <c r="DM262" s="43"/>
      <c r="DN262" s="43"/>
      <c r="DO262" s="43"/>
      <c r="DP262" s="43"/>
      <c r="DQ262" s="43"/>
      <c r="DR262" s="43"/>
      <c r="DS262" s="43"/>
      <c r="DT262" s="43"/>
      <c r="DU262" s="43"/>
      <c r="DV262" s="43"/>
      <c r="DW262" s="43"/>
      <c r="DX262" s="43"/>
      <c r="DY262" s="43"/>
      <c r="DZ262" s="43"/>
      <c r="EA262" s="21"/>
      <c r="EB262" s="21"/>
      <c r="EC262" s="21"/>
      <c r="ED262" s="21"/>
    </row>
    <row r="263" spans="1:134">
      <c r="A263" s="7"/>
      <c r="B263" s="7"/>
      <c r="C263" s="43"/>
      <c r="D263" s="43"/>
      <c r="E263" s="43"/>
      <c r="F263" s="43"/>
      <c r="G263" s="7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7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7"/>
      <c r="AM263" s="43"/>
      <c r="AN263" s="43"/>
      <c r="AO263" s="43"/>
      <c r="AP263" s="43"/>
      <c r="AQ263" s="43"/>
      <c r="AR263" s="58"/>
      <c r="AS263" s="58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/>
      <c r="CP263" s="43"/>
      <c r="CQ263" s="43"/>
      <c r="CR263" s="43"/>
      <c r="CS263" s="43"/>
      <c r="CT263" s="43"/>
      <c r="CU263" s="43"/>
      <c r="CV263" s="43"/>
      <c r="CW263" s="43"/>
      <c r="CX263" s="43"/>
      <c r="CY263" s="21"/>
      <c r="CZ263" s="43"/>
      <c r="DA263" s="43"/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  <c r="DM263" s="43"/>
      <c r="DN263" s="43"/>
      <c r="DO263" s="43"/>
      <c r="DP263" s="43"/>
      <c r="DQ263" s="43"/>
      <c r="DR263" s="43"/>
      <c r="DS263" s="43"/>
      <c r="DT263" s="43"/>
      <c r="DU263" s="43"/>
      <c r="DV263" s="43"/>
      <c r="DW263" s="43"/>
      <c r="DX263" s="43"/>
      <c r="DY263" s="43"/>
      <c r="DZ263" s="43"/>
      <c r="EA263" s="21"/>
      <c r="EB263" s="21"/>
      <c r="EC263" s="21"/>
      <c r="ED263" s="21"/>
    </row>
    <row r="264" spans="1:134">
      <c r="A264" s="7"/>
      <c r="B264" s="7"/>
      <c r="C264" s="43"/>
      <c r="D264" s="43"/>
      <c r="E264" s="43"/>
      <c r="F264" s="43"/>
      <c r="G264" s="7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7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7"/>
      <c r="AM264" s="43"/>
      <c r="AN264" s="43"/>
      <c r="AO264" s="43"/>
      <c r="AP264" s="43"/>
      <c r="AQ264" s="43"/>
      <c r="AR264" s="58"/>
      <c r="AS264" s="58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/>
      <c r="CP264" s="43"/>
      <c r="CQ264" s="43"/>
      <c r="CR264" s="43"/>
      <c r="CS264" s="43"/>
      <c r="CT264" s="43"/>
      <c r="CU264" s="43"/>
      <c r="CV264" s="43"/>
      <c r="CW264" s="43"/>
      <c r="CX264" s="43"/>
      <c r="CY264" s="21"/>
      <c r="CZ264" s="43"/>
      <c r="DA264" s="43"/>
      <c r="DB264" s="43"/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  <c r="DM264" s="43"/>
      <c r="DN264" s="43"/>
      <c r="DO264" s="43"/>
      <c r="DP264" s="43"/>
      <c r="DQ264" s="43"/>
      <c r="DR264" s="43"/>
      <c r="DS264" s="43"/>
      <c r="DT264" s="43"/>
      <c r="DU264" s="43"/>
      <c r="DV264" s="43"/>
      <c r="DW264" s="43"/>
      <c r="DX264" s="43"/>
      <c r="DY264" s="43"/>
      <c r="DZ264" s="43"/>
      <c r="EA264" s="21"/>
      <c r="EB264" s="21"/>
      <c r="EC264" s="21"/>
      <c r="ED264" s="21"/>
    </row>
    <row r="265" spans="1:134">
      <c r="A265" s="7"/>
      <c r="B265" s="7"/>
      <c r="C265" s="43"/>
      <c r="D265" s="43"/>
      <c r="E265" s="43"/>
      <c r="F265" s="43"/>
      <c r="G265" s="7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7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7"/>
      <c r="AM265" s="43"/>
      <c r="AN265" s="43"/>
      <c r="AO265" s="43"/>
      <c r="AP265" s="43"/>
      <c r="AQ265" s="43"/>
      <c r="AR265" s="58"/>
      <c r="AS265" s="58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/>
      <c r="CQ265" s="43"/>
      <c r="CR265" s="43"/>
      <c r="CS265" s="43"/>
      <c r="CT265" s="43"/>
      <c r="CU265" s="43"/>
      <c r="CV265" s="43"/>
      <c r="CW265" s="43"/>
      <c r="CX265" s="43"/>
      <c r="CY265" s="21"/>
      <c r="CZ265" s="43"/>
      <c r="DA265" s="43"/>
      <c r="DB265" s="43"/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  <c r="DM265" s="43"/>
      <c r="DN265" s="43"/>
      <c r="DO265" s="43"/>
      <c r="DP265" s="43"/>
      <c r="DQ265" s="43"/>
      <c r="DR265" s="43"/>
      <c r="DS265" s="43"/>
      <c r="DT265" s="43"/>
      <c r="DU265" s="43"/>
      <c r="DV265" s="43"/>
      <c r="DW265" s="43"/>
      <c r="DX265" s="43"/>
      <c r="DY265" s="43"/>
      <c r="DZ265" s="43"/>
      <c r="EA265" s="21"/>
      <c r="EB265" s="21"/>
      <c r="EC265" s="21"/>
      <c r="ED265" s="21"/>
    </row>
    <row r="266" spans="1:134">
      <c r="A266" s="7"/>
      <c r="B266" s="7"/>
      <c r="C266" s="43"/>
      <c r="D266" s="43"/>
      <c r="E266" s="43"/>
      <c r="F266" s="43"/>
      <c r="G266" s="7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7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7"/>
      <c r="AM266" s="43"/>
      <c r="AN266" s="43"/>
      <c r="AO266" s="43"/>
      <c r="AP266" s="43"/>
      <c r="AQ266" s="43"/>
      <c r="AR266" s="58"/>
      <c r="AS266" s="58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/>
      <c r="CQ266" s="43"/>
      <c r="CR266" s="43"/>
      <c r="CS266" s="43"/>
      <c r="CT266" s="43"/>
      <c r="CU266" s="43"/>
      <c r="CV266" s="43"/>
      <c r="CW266" s="43"/>
      <c r="CX266" s="43"/>
      <c r="CY266" s="21"/>
      <c r="CZ266" s="43"/>
      <c r="DA266" s="43"/>
      <c r="DB266" s="43"/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  <c r="DM266" s="43"/>
      <c r="DN266" s="43"/>
      <c r="DO266" s="43"/>
      <c r="DP266" s="43"/>
      <c r="DQ266" s="43"/>
      <c r="DR266" s="43"/>
      <c r="DS266" s="43"/>
      <c r="DT266" s="43"/>
      <c r="DU266" s="43"/>
      <c r="DV266" s="43"/>
      <c r="DW266" s="43"/>
      <c r="DX266" s="43"/>
      <c r="DY266" s="43"/>
      <c r="DZ266" s="43"/>
      <c r="EA266" s="21"/>
      <c r="EB266" s="21"/>
      <c r="EC266" s="21"/>
      <c r="ED266" s="21"/>
    </row>
    <row r="267" spans="1:134">
      <c r="A267" s="7"/>
      <c r="B267" s="7"/>
      <c r="C267" s="43"/>
      <c r="D267" s="43"/>
      <c r="E267" s="43"/>
      <c r="F267" s="43"/>
      <c r="G267" s="7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7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7"/>
      <c r="AM267" s="43"/>
      <c r="AN267" s="43"/>
      <c r="AO267" s="43"/>
      <c r="AP267" s="43"/>
      <c r="AQ267" s="43"/>
      <c r="AR267" s="58"/>
      <c r="AS267" s="58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21"/>
      <c r="CZ267" s="43"/>
      <c r="DA267" s="43"/>
      <c r="DB267" s="43"/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  <c r="DM267" s="43"/>
      <c r="DN267" s="43"/>
      <c r="DO267" s="43"/>
      <c r="DP267" s="43"/>
      <c r="DQ267" s="43"/>
      <c r="DR267" s="43"/>
      <c r="DS267" s="43"/>
      <c r="DT267" s="43"/>
      <c r="DU267" s="43"/>
      <c r="DV267" s="43"/>
      <c r="DW267" s="43"/>
      <c r="DX267" s="43"/>
      <c r="DY267" s="43"/>
      <c r="DZ267" s="43"/>
      <c r="EA267" s="21"/>
      <c r="EB267" s="21"/>
      <c r="EC267" s="21"/>
      <c r="ED267" s="21"/>
    </row>
    <row r="268" spans="1:134">
      <c r="A268" s="7"/>
      <c r="B268" s="7"/>
      <c r="C268" s="43"/>
      <c r="D268" s="43"/>
      <c r="E268" s="43"/>
      <c r="F268" s="43"/>
      <c r="G268" s="7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7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7"/>
      <c r="AM268" s="43"/>
      <c r="AN268" s="43"/>
      <c r="AO268" s="43"/>
      <c r="AP268" s="43"/>
      <c r="AQ268" s="43"/>
      <c r="AR268" s="58"/>
      <c r="AS268" s="58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  <c r="CS268" s="43"/>
      <c r="CT268" s="43"/>
      <c r="CU268" s="43"/>
      <c r="CV268" s="43"/>
      <c r="CW268" s="43"/>
      <c r="CX268" s="43"/>
      <c r="CY268" s="21"/>
      <c r="CZ268" s="43"/>
      <c r="DA268" s="43"/>
      <c r="DB268" s="43"/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  <c r="DM268" s="43"/>
      <c r="DN268" s="43"/>
      <c r="DO268" s="43"/>
      <c r="DP268" s="43"/>
      <c r="DQ268" s="43"/>
      <c r="DR268" s="43"/>
      <c r="DS268" s="43"/>
      <c r="DT268" s="43"/>
      <c r="DU268" s="43"/>
      <c r="DV268" s="43"/>
      <c r="DW268" s="43"/>
      <c r="DX268" s="43"/>
      <c r="DY268" s="43"/>
      <c r="DZ268" s="43"/>
      <c r="EA268" s="21"/>
      <c r="EB268" s="21"/>
      <c r="EC268" s="21"/>
      <c r="ED268" s="21"/>
    </row>
    <row r="269" spans="1:134">
      <c r="A269" s="7"/>
      <c r="B269" s="7"/>
      <c r="C269" s="43"/>
      <c r="D269" s="43"/>
      <c r="E269" s="43"/>
      <c r="F269" s="43"/>
      <c r="G269" s="7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7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7"/>
      <c r="AM269" s="43"/>
      <c r="AN269" s="43"/>
      <c r="AO269" s="43"/>
      <c r="AP269" s="43"/>
      <c r="AQ269" s="43"/>
      <c r="AR269" s="58"/>
      <c r="AS269" s="58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  <c r="CS269" s="43"/>
      <c r="CT269" s="43"/>
      <c r="CU269" s="43"/>
      <c r="CV269" s="43"/>
      <c r="CW269" s="43"/>
      <c r="CX269" s="43"/>
      <c r="CY269" s="21"/>
      <c r="CZ269" s="43"/>
      <c r="DA269" s="43"/>
      <c r="DB269" s="43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  <c r="DM269" s="43"/>
      <c r="DN269" s="43"/>
      <c r="DO269" s="43"/>
      <c r="DP269" s="43"/>
      <c r="DQ269" s="43"/>
      <c r="DR269" s="43"/>
      <c r="DS269" s="43"/>
      <c r="DT269" s="43"/>
      <c r="DU269" s="43"/>
      <c r="DV269" s="43"/>
      <c r="DW269" s="43"/>
      <c r="DX269" s="43"/>
      <c r="DY269" s="43"/>
      <c r="DZ269" s="43"/>
      <c r="EA269" s="21"/>
      <c r="EB269" s="21"/>
      <c r="EC269" s="21"/>
      <c r="ED269" s="21"/>
    </row>
    <row r="270" spans="1:134">
      <c r="A270" s="7"/>
      <c r="B270" s="7"/>
      <c r="C270" s="43"/>
      <c r="D270" s="43"/>
      <c r="E270" s="43"/>
      <c r="F270" s="43"/>
      <c r="G270" s="7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7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7"/>
      <c r="AM270" s="43"/>
      <c r="AN270" s="43"/>
      <c r="AO270" s="43"/>
      <c r="AP270" s="43"/>
      <c r="AQ270" s="43"/>
      <c r="AR270" s="58"/>
      <c r="AS270" s="58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/>
      <c r="CW270" s="43"/>
      <c r="CX270" s="43"/>
      <c r="CY270" s="21"/>
      <c r="CZ270" s="43"/>
      <c r="DA270" s="43"/>
      <c r="DB270" s="43"/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  <c r="DM270" s="43"/>
      <c r="DN270" s="43"/>
      <c r="DO270" s="43"/>
      <c r="DP270" s="43"/>
      <c r="DQ270" s="43"/>
      <c r="DR270" s="43"/>
      <c r="DS270" s="43"/>
      <c r="DT270" s="43"/>
      <c r="DU270" s="43"/>
      <c r="DV270" s="43"/>
      <c r="DW270" s="43"/>
      <c r="DX270" s="43"/>
      <c r="DY270" s="43"/>
      <c r="DZ270" s="43"/>
      <c r="EA270" s="21"/>
      <c r="EB270" s="21"/>
      <c r="EC270" s="21"/>
      <c r="ED270" s="21"/>
    </row>
    <row r="271" spans="1:134">
      <c r="A271" s="7"/>
      <c r="B271" s="7"/>
      <c r="C271" s="43"/>
      <c r="D271" s="43"/>
      <c r="E271" s="43"/>
      <c r="F271" s="43"/>
      <c r="G271" s="7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7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7"/>
      <c r="AM271" s="43"/>
      <c r="AN271" s="43"/>
      <c r="AO271" s="43"/>
      <c r="AP271" s="43"/>
      <c r="AQ271" s="43"/>
      <c r="AR271" s="58"/>
      <c r="AS271" s="58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/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  <c r="CS271" s="43"/>
      <c r="CT271" s="43"/>
      <c r="CU271" s="43"/>
      <c r="CV271" s="43"/>
      <c r="CW271" s="43"/>
      <c r="CX271" s="43"/>
      <c r="CY271" s="21"/>
      <c r="CZ271" s="43"/>
      <c r="DA271" s="43"/>
      <c r="DB271" s="43"/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  <c r="DM271" s="43"/>
      <c r="DN271" s="43"/>
      <c r="DO271" s="43"/>
      <c r="DP271" s="43"/>
      <c r="DQ271" s="43"/>
      <c r="DR271" s="43"/>
      <c r="DS271" s="43"/>
      <c r="DT271" s="43"/>
      <c r="DU271" s="43"/>
      <c r="DV271" s="43"/>
      <c r="DW271" s="43"/>
      <c r="DX271" s="43"/>
      <c r="DY271" s="43"/>
      <c r="DZ271" s="43"/>
      <c r="EA271" s="21"/>
      <c r="EB271" s="21"/>
      <c r="EC271" s="21"/>
      <c r="ED271" s="21"/>
    </row>
    <row r="272" spans="1:134">
      <c r="A272" s="7"/>
      <c r="B272" s="7"/>
      <c r="C272" s="43"/>
      <c r="D272" s="43"/>
      <c r="E272" s="43"/>
      <c r="F272" s="43"/>
      <c r="G272" s="7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7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7"/>
      <c r="AM272" s="43"/>
      <c r="AN272" s="43"/>
      <c r="AO272" s="43"/>
      <c r="AP272" s="43"/>
      <c r="AQ272" s="43"/>
      <c r="AR272" s="58"/>
      <c r="AS272" s="58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21"/>
      <c r="CZ272" s="43"/>
      <c r="DA272" s="43"/>
      <c r="DB272" s="43"/>
      <c r="DC272" s="43"/>
      <c r="DD272" s="43"/>
      <c r="DE272" s="43"/>
      <c r="DF272" s="43"/>
      <c r="DG272" s="43"/>
      <c r="DH272" s="43"/>
      <c r="DI272" s="43"/>
      <c r="DJ272" s="43"/>
      <c r="DK272" s="43"/>
      <c r="DL272" s="43"/>
      <c r="DM272" s="43"/>
      <c r="DN272" s="43"/>
      <c r="DO272" s="43"/>
      <c r="DP272" s="43"/>
      <c r="DQ272" s="43"/>
      <c r="DR272" s="43"/>
      <c r="DS272" s="43"/>
      <c r="DT272" s="43"/>
      <c r="DU272" s="43"/>
      <c r="DV272" s="43"/>
      <c r="DW272" s="43"/>
      <c r="DX272" s="43"/>
      <c r="DY272" s="43"/>
      <c r="DZ272" s="43"/>
      <c r="EA272" s="21"/>
      <c r="EB272" s="21"/>
      <c r="EC272" s="21"/>
      <c r="ED272" s="21"/>
    </row>
    <row r="273" spans="1:134">
      <c r="A273" s="7"/>
      <c r="B273" s="7"/>
      <c r="C273" s="43"/>
      <c r="D273" s="43"/>
      <c r="E273" s="43"/>
      <c r="F273" s="43"/>
      <c r="G273" s="7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7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7"/>
      <c r="AM273" s="43"/>
      <c r="AN273" s="43"/>
      <c r="AO273" s="43"/>
      <c r="AP273" s="43"/>
      <c r="AQ273" s="43"/>
      <c r="AR273" s="58"/>
      <c r="AS273" s="58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21"/>
      <c r="CZ273" s="43"/>
      <c r="DA273" s="43"/>
      <c r="DB273" s="43"/>
      <c r="DC273" s="43"/>
      <c r="DD273" s="43"/>
      <c r="DE273" s="43"/>
      <c r="DF273" s="43"/>
      <c r="DG273" s="43"/>
      <c r="DH273" s="43"/>
      <c r="DI273" s="43"/>
      <c r="DJ273" s="43"/>
      <c r="DK273" s="43"/>
      <c r="DL273" s="43"/>
      <c r="DM273" s="43"/>
      <c r="DN273" s="43"/>
      <c r="DO273" s="43"/>
      <c r="DP273" s="43"/>
      <c r="DQ273" s="43"/>
      <c r="DR273" s="43"/>
      <c r="DS273" s="43"/>
      <c r="DT273" s="43"/>
      <c r="DU273" s="43"/>
      <c r="DV273" s="43"/>
      <c r="DW273" s="43"/>
      <c r="DX273" s="43"/>
      <c r="DY273" s="43"/>
      <c r="DZ273" s="43"/>
      <c r="EA273" s="21"/>
      <c r="EB273" s="21"/>
      <c r="EC273" s="21"/>
      <c r="ED273" s="21"/>
    </row>
    <row r="274" spans="1:134">
      <c r="A274" s="7"/>
      <c r="B274" s="7"/>
      <c r="C274" s="43"/>
      <c r="D274" s="43"/>
      <c r="E274" s="43"/>
      <c r="F274" s="43"/>
      <c r="G274" s="7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7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7"/>
      <c r="AM274" s="43"/>
      <c r="AN274" s="43"/>
      <c r="AO274" s="43"/>
      <c r="AP274" s="43"/>
      <c r="AQ274" s="43"/>
      <c r="AR274" s="58"/>
      <c r="AS274" s="58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21"/>
      <c r="CZ274" s="43"/>
      <c r="DA274" s="43"/>
      <c r="DB274" s="43"/>
      <c r="DC274" s="43"/>
      <c r="DD274" s="43"/>
      <c r="DE274" s="43"/>
      <c r="DF274" s="43"/>
      <c r="DG274" s="43"/>
      <c r="DH274" s="43"/>
      <c r="DI274" s="43"/>
      <c r="DJ274" s="43"/>
      <c r="DK274" s="43"/>
      <c r="DL274" s="43"/>
      <c r="DM274" s="43"/>
      <c r="DN274" s="43"/>
      <c r="DO274" s="43"/>
      <c r="DP274" s="43"/>
      <c r="DQ274" s="43"/>
      <c r="DR274" s="43"/>
      <c r="DS274" s="43"/>
      <c r="DT274" s="43"/>
      <c r="DU274" s="43"/>
      <c r="DV274" s="43"/>
      <c r="DW274" s="43"/>
      <c r="DX274" s="43"/>
      <c r="DY274" s="43"/>
      <c r="DZ274" s="43"/>
      <c r="EA274" s="21"/>
      <c r="EB274" s="21"/>
      <c r="EC274" s="21"/>
      <c r="ED274" s="21"/>
    </row>
    <row r="275" spans="1:134">
      <c r="A275" s="7"/>
      <c r="B275" s="7"/>
      <c r="C275" s="43"/>
      <c r="D275" s="43"/>
      <c r="E275" s="43"/>
      <c r="F275" s="43"/>
      <c r="G275" s="7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7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7"/>
      <c r="AM275" s="43"/>
      <c r="AN275" s="43"/>
      <c r="AO275" s="43"/>
      <c r="AP275" s="43"/>
      <c r="AQ275" s="43"/>
      <c r="AR275" s="58"/>
      <c r="AS275" s="58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21"/>
      <c r="CZ275" s="43"/>
      <c r="DA275" s="43"/>
      <c r="DB275" s="43"/>
      <c r="DC275" s="43"/>
      <c r="DD275" s="43"/>
      <c r="DE275" s="43"/>
      <c r="DF275" s="43"/>
      <c r="DG275" s="43"/>
      <c r="DH275" s="43"/>
      <c r="DI275" s="43"/>
      <c r="DJ275" s="43"/>
      <c r="DK275" s="43"/>
      <c r="DL275" s="43"/>
      <c r="DM275" s="43"/>
      <c r="DN275" s="43"/>
      <c r="DO275" s="43"/>
      <c r="DP275" s="43"/>
      <c r="DQ275" s="43"/>
      <c r="DR275" s="43"/>
      <c r="DS275" s="43"/>
      <c r="DT275" s="43"/>
      <c r="DU275" s="43"/>
      <c r="DV275" s="43"/>
      <c r="DW275" s="43"/>
      <c r="DX275" s="43"/>
      <c r="DY275" s="43"/>
      <c r="DZ275" s="43"/>
      <c r="EA275" s="21"/>
      <c r="EB275" s="21"/>
      <c r="EC275" s="21"/>
      <c r="ED275" s="21"/>
    </row>
    <row r="276" spans="1:134">
      <c r="A276" s="7"/>
      <c r="B276" s="7"/>
      <c r="C276" s="43"/>
      <c r="D276" s="43"/>
      <c r="E276" s="43"/>
      <c r="F276" s="43"/>
      <c r="G276" s="7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7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7"/>
      <c r="AM276" s="43"/>
      <c r="AN276" s="43"/>
      <c r="AO276" s="43"/>
      <c r="AP276" s="43"/>
      <c r="AQ276" s="43"/>
      <c r="AR276" s="58"/>
      <c r="AS276" s="58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  <c r="CS276" s="43"/>
      <c r="CT276" s="43"/>
      <c r="CU276" s="43"/>
      <c r="CV276" s="43"/>
      <c r="CW276" s="43"/>
      <c r="CX276" s="43"/>
      <c r="CY276" s="21"/>
      <c r="CZ276" s="43"/>
      <c r="DA276" s="43"/>
      <c r="DB276" s="43"/>
      <c r="DC276" s="43"/>
      <c r="DD276" s="43"/>
      <c r="DE276" s="43"/>
      <c r="DF276" s="43"/>
      <c r="DG276" s="43"/>
      <c r="DH276" s="43"/>
      <c r="DI276" s="43"/>
      <c r="DJ276" s="43"/>
      <c r="DK276" s="43"/>
      <c r="DL276" s="43"/>
      <c r="DM276" s="43"/>
      <c r="DN276" s="43"/>
      <c r="DO276" s="43"/>
      <c r="DP276" s="43"/>
      <c r="DQ276" s="43"/>
      <c r="DR276" s="43"/>
      <c r="DS276" s="43"/>
      <c r="DT276" s="43"/>
      <c r="DU276" s="43"/>
      <c r="DV276" s="43"/>
      <c r="DW276" s="43"/>
      <c r="DX276" s="43"/>
      <c r="DY276" s="43"/>
      <c r="DZ276" s="43"/>
      <c r="EA276" s="21"/>
      <c r="EB276" s="21"/>
      <c r="EC276" s="21"/>
      <c r="ED276" s="21"/>
    </row>
    <row r="277" spans="1:134">
      <c r="A277" s="7"/>
      <c r="B277" s="7"/>
      <c r="C277" s="43"/>
      <c r="D277" s="43"/>
      <c r="E277" s="43"/>
      <c r="F277" s="43"/>
      <c r="G277" s="7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7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7"/>
      <c r="AM277" s="43"/>
      <c r="AN277" s="43"/>
      <c r="AO277" s="43"/>
      <c r="AP277" s="43"/>
      <c r="AQ277" s="43"/>
      <c r="AR277" s="58"/>
      <c r="AS277" s="58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  <c r="CS277" s="43"/>
      <c r="CT277" s="43"/>
      <c r="CU277" s="43"/>
      <c r="CV277" s="43"/>
      <c r="CW277" s="43"/>
      <c r="CX277" s="43"/>
      <c r="CY277" s="21"/>
      <c r="CZ277" s="43"/>
      <c r="DA277" s="43"/>
      <c r="DB277" s="43"/>
      <c r="DC277" s="43"/>
      <c r="DD277" s="43"/>
      <c r="DE277" s="43"/>
      <c r="DF277" s="43"/>
      <c r="DG277" s="43"/>
      <c r="DH277" s="43"/>
      <c r="DI277" s="43"/>
      <c r="DJ277" s="43"/>
      <c r="DK277" s="43"/>
      <c r="DL277" s="43"/>
      <c r="DM277" s="43"/>
      <c r="DN277" s="43"/>
      <c r="DO277" s="43"/>
      <c r="DP277" s="43"/>
      <c r="DQ277" s="43"/>
      <c r="DR277" s="43"/>
      <c r="DS277" s="43"/>
      <c r="DT277" s="43"/>
      <c r="DU277" s="43"/>
      <c r="DV277" s="43"/>
      <c r="DW277" s="43"/>
      <c r="DX277" s="43"/>
      <c r="DY277" s="43"/>
      <c r="DZ277" s="43"/>
      <c r="EA277" s="21"/>
      <c r="EB277" s="21"/>
      <c r="EC277" s="21"/>
      <c r="ED277" s="21"/>
    </row>
    <row r="278" spans="1:134">
      <c r="A278" s="7"/>
      <c r="B278" s="7"/>
      <c r="C278" s="43"/>
      <c r="D278" s="43"/>
      <c r="E278" s="43"/>
      <c r="F278" s="43"/>
      <c r="G278" s="7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7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7"/>
      <c r="AM278" s="43"/>
      <c r="AN278" s="43"/>
      <c r="AO278" s="43"/>
      <c r="AP278" s="43"/>
      <c r="AQ278" s="43"/>
      <c r="AR278" s="58"/>
      <c r="AS278" s="58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  <c r="CS278" s="43"/>
      <c r="CT278" s="43"/>
      <c r="CU278" s="43"/>
      <c r="CV278" s="43"/>
      <c r="CW278" s="43"/>
      <c r="CX278" s="43"/>
      <c r="CY278" s="21"/>
      <c r="CZ278" s="43"/>
      <c r="DA278" s="43"/>
      <c r="DB278" s="43"/>
      <c r="DC278" s="43"/>
      <c r="DD278" s="43"/>
      <c r="DE278" s="43"/>
      <c r="DF278" s="43"/>
      <c r="DG278" s="43"/>
      <c r="DH278" s="43"/>
      <c r="DI278" s="43"/>
      <c r="DJ278" s="43"/>
      <c r="DK278" s="43"/>
      <c r="DL278" s="43"/>
      <c r="DM278" s="43"/>
      <c r="DN278" s="43"/>
      <c r="DO278" s="43"/>
      <c r="DP278" s="43"/>
      <c r="DQ278" s="43"/>
      <c r="DR278" s="43"/>
      <c r="DS278" s="43"/>
      <c r="DT278" s="43"/>
      <c r="DU278" s="43"/>
      <c r="DV278" s="43"/>
      <c r="DW278" s="43"/>
      <c r="DX278" s="43"/>
      <c r="DY278" s="43"/>
      <c r="DZ278" s="43"/>
      <c r="EA278" s="21"/>
      <c r="EB278" s="21"/>
      <c r="EC278" s="21"/>
      <c r="ED278" s="21"/>
    </row>
    <row r="279" spans="1:134">
      <c r="A279" s="7"/>
      <c r="B279" s="7"/>
      <c r="C279" s="43"/>
      <c r="D279" s="43"/>
      <c r="E279" s="43"/>
      <c r="F279" s="43"/>
      <c r="G279" s="7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7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7"/>
      <c r="AM279" s="43"/>
      <c r="AN279" s="43"/>
      <c r="AO279" s="43"/>
      <c r="AP279" s="43"/>
      <c r="AQ279" s="43"/>
      <c r="AR279" s="58"/>
      <c r="AS279" s="58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  <c r="CS279" s="43"/>
      <c r="CT279" s="43"/>
      <c r="CU279" s="43"/>
      <c r="CV279" s="43"/>
      <c r="CW279" s="43"/>
      <c r="CX279" s="43"/>
      <c r="CY279" s="21"/>
      <c r="CZ279" s="43"/>
      <c r="DA279" s="43"/>
      <c r="DB279" s="43"/>
      <c r="DC279" s="43"/>
      <c r="DD279" s="43"/>
      <c r="DE279" s="43"/>
      <c r="DF279" s="43"/>
      <c r="DG279" s="43"/>
      <c r="DH279" s="43"/>
      <c r="DI279" s="43"/>
      <c r="DJ279" s="43"/>
      <c r="DK279" s="43"/>
      <c r="DL279" s="43"/>
      <c r="DM279" s="43"/>
      <c r="DN279" s="43"/>
      <c r="DO279" s="43"/>
      <c r="DP279" s="43"/>
      <c r="DQ279" s="43"/>
      <c r="DR279" s="43"/>
      <c r="DS279" s="43"/>
      <c r="DT279" s="43"/>
      <c r="DU279" s="43"/>
      <c r="DV279" s="43"/>
      <c r="DW279" s="43"/>
      <c r="DX279" s="43"/>
      <c r="DY279" s="43"/>
      <c r="DZ279" s="43"/>
      <c r="EA279" s="21"/>
      <c r="EB279" s="21"/>
      <c r="EC279" s="21"/>
      <c r="ED279" s="21"/>
    </row>
    <row r="280" spans="1:134">
      <c r="A280" s="7"/>
      <c r="B280" s="7"/>
      <c r="C280" s="43"/>
      <c r="D280" s="43"/>
      <c r="E280" s="43"/>
      <c r="F280" s="43"/>
      <c r="G280" s="7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7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7"/>
      <c r="AM280" s="43"/>
      <c r="AN280" s="43"/>
      <c r="AO280" s="43"/>
      <c r="AP280" s="43"/>
      <c r="AQ280" s="43"/>
      <c r="AR280" s="58"/>
      <c r="AS280" s="58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  <c r="CI280" s="43"/>
      <c r="CJ280" s="43"/>
      <c r="CK280" s="43"/>
      <c r="CL280" s="43"/>
      <c r="CM280" s="43"/>
      <c r="CN280" s="43"/>
      <c r="CO280" s="43"/>
      <c r="CP280" s="43"/>
      <c r="CQ280" s="43"/>
      <c r="CR280" s="43"/>
      <c r="CS280" s="43"/>
      <c r="CT280" s="43"/>
      <c r="CU280" s="43"/>
      <c r="CV280" s="43"/>
      <c r="CW280" s="43"/>
      <c r="CX280" s="43"/>
      <c r="CY280" s="21"/>
      <c r="CZ280" s="43"/>
      <c r="DA280" s="43"/>
      <c r="DB280" s="43"/>
      <c r="DC280" s="43"/>
      <c r="DD280" s="43"/>
      <c r="DE280" s="43"/>
      <c r="DF280" s="43"/>
      <c r="DG280" s="43"/>
      <c r="DH280" s="43"/>
      <c r="DI280" s="43"/>
      <c r="DJ280" s="43"/>
      <c r="DK280" s="43"/>
      <c r="DL280" s="43"/>
      <c r="DM280" s="43"/>
      <c r="DN280" s="43"/>
      <c r="DO280" s="43"/>
      <c r="DP280" s="43"/>
      <c r="DQ280" s="43"/>
      <c r="DR280" s="43"/>
      <c r="DS280" s="43"/>
      <c r="DT280" s="43"/>
      <c r="DU280" s="43"/>
      <c r="DV280" s="43"/>
      <c r="DW280" s="43"/>
      <c r="DX280" s="43"/>
      <c r="DY280" s="43"/>
      <c r="DZ280" s="43"/>
      <c r="EA280" s="21"/>
      <c r="EB280" s="21"/>
      <c r="EC280" s="21"/>
      <c r="ED280" s="21"/>
    </row>
    <row r="281" spans="1:134">
      <c r="A281" s="7"/>
      <c r="B281" s="7"/>
      <c r="C281" s="43"/>
      <c r="D281" s="43"/>
      <c r="E281" s="43"/>
      <c r="F281" s="43"/>
      <c r="G281" s="7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7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7"/>
      <c r="AM281" s="43"/>
      <c r="AN281" s="43"/>
      <c r="AO281" s="43"/>
      <c r="AP281" s="43"/>
      <c r="AQ281" s="43"/>
      <c r="AR281" s="58"/>
      <c r="AS281" s="58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  <c r="CS281" s="43"/>
      <c r="CT281" s="43"/>
      <c r="CU281" s="43"/>
      <c r="CV281" s="43"/>
      <c r="CW281" s="43"/>
      <c r="CX281" s="43"/>
      <c r="CY281" s="21"/>
      <c r="CZ281" s="43"/>
      <c r="DA281" s="43"/>
      <c r="DB281" s="43"/>
      <c r="DC281" s="43"/>
      <c r="DD281" s="43"/>
      <c r="DE281" s="43"/>
      <c r="DF281" s="43"/>
      <c r="DG281" s="43"/>
      <c r="DH281" s="43"/>
      <c r="DI281" s="43"/>
      <c r="DJ281" s="43"/>
      <c r="DK281" s="43"/>
      <c r="DL281" s="43"/>
      <c r="DM281" s="43"/>
      <c r="DN281" s="43"/>
      <c r="DO281" s="43"/>
      <c r="DP281" s="43"/>
      <c r="DQ281" s="43"/>
      <c r="DR281" s="43"/>
      <c r="DS281" s="43"/>
      <c r="DT281" s="43"/>
      <c r="DU281" s="43"/>
      <c r="DV281" s="43"/>
      <c r="DW281" s="43"/>
      <c r="DX281" s="43"/>
      <c r="DY281" s="43"/>
      <c r="DZ281" s="43"/>
      <c r="EA281" s="21"/>
      <c r="EB281" s="21"/>
      <c r="EC281" s="21"/>
      <c r="ED281" s="21"/>
    </row>
    <row r="282" spans="1:134">
      <c r="A282" s="7"/>
      <c r="B282" s="7"/>
      <c r="C282" s="43"/>
      <c r="D282" s="43"/>
      <c r="E282" s="43"/>
      <c r="F282" s="43"/>
      <c r="G282" s="7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7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7"/>
      <c r="AM282" s="43"/>
      <c r="AN282" s="43"/>
      <c r="AO282" s="43"/>
      <c r="AP282" s="43"/>
      <c r="AQ282" s="43"/>
      <c r="AR282" s="58"/>
      <c r="AS282" s="58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  <c r="CI282" s="43"/>
      <c r="CJ282" s="43"/>
      <c r="CK282" s="43"/>
      <c r="CL282" s="43"/>
      <c r="CM282" s="43"/>
      <c r="CN282" s="43"/>
      <c r="CO282" s="43"/>
      <c r="CP282" s="43"/>
      <c r="CQ282" s="43"/>
      <c r="CR282" s="43"/>
      <c r="CS282" s="43"/>
      <c r="CT282" s="43"/>
      <c r="CU282" s="43"/>
      <c r="CV282" s="43"/>
      <c r="CW282" s="43"/>
      <c r="CX282" s="43"/>
      <c r="CY282" s="21"/>
      <c r="CZ282" s="43"/>
      <c r="DA282" s="43"/>
      <c r="DB282" s="43"/>
      <c r="DC282" s="43"/>
      <c r="DD282" s="43"/>
      <c r="DE282" s="43"/>
      <c r="DF282" s="43"/>
      <c r="DG282" s="43"/>
      <c r="DH282" s="43"/>
      <c r="DI282" s="43"/>
      <c r="DJ282" s="43"/>
      <c r="DK282" s="43"/>
      <c r="DL282" s="43"/>
      <c r="DM282" s="43"/>
      <c r="DN282" s="43"/>
      <c r="DO282" s="43"/>
      <c r="DP282" s="43"/>
      <c r="DQ282" s="43"/>
      <c r="DR282" s="43"/>
      <c r="DS282" s="43"/>
      <c r="DT282" s="43"/>
      <c r="DU282" s="43"/>
      <c r="DV282" s="43"/>
      <c r="DW282" s="43"/>
      <c r="DX282" s="43"/>
      <c r="DY282" s="43"/>
      <c r="DZ282" s="43"/>
      <c r="EA282" s="21"/>
      <c r="EB282" s="21"/>
      <c r="EC282" s="21"/>
      <c r="ED282" s="21"/>
    </row>
    <row r="283" spans="1:134">
      <c r="A283" s="7"/>
      <c r="B283" s="7"/>
      <c r="C283" s="43"/>
      <c r="D283" s="43"/>
      <c r="E283" s="43"/>
      <c r="F283" s="43"/>
      <c r="G283" s="7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7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7"/>
      <c r="AM283" s="43"/>
      <c r="AN283" s="43"/>
      <c r="AO283" s="43"/>
      <c r="AP283" s="43"/>
      <c r="AQ283" s="43"/>
      <c r="AR283" s="58"/>
      <c r="AS283" s="58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  <c r="CI283" s="43"/>
      <c r="CJ283" s="43"/>
      <c r="CK283" s="43"/>
      <c r="CL283" s="43"/>
      <c r="CM283" s="43"/>
      <c r="CN283" s="43"/>
      <c r="CO283" s="43"/>
      <c r="CP283" s="43"/>
      <c r="CQ283" s="43"/>
      <c r="CR283" s="43"/>
      <c r="CS283" s="43"/>
      <c r="CT283" s="43"/>
      <c r="CU283" s="43"/>
      <c r="CV283" s="43"/>
      <c r="CW283" s="43"/>
      <c r="CX283" s="43"/>
      <c r="CY283" s="21"/>
      <c r="CZ283" s="43"/>
      <c r="DA283" s="43"/>
      <c r="DB283" s="43"/>
      <c r="DC283" s="43"/>
      <c r="DD283" s="43"/>
      <c r="DE283" s="43"/>
      <c r="DF283" s="43"/>
      <c r="DG283" s="43"/>
      <c r="DH283" s="43"/>
      <c r="DI283" s="43"/>
      <c r="DJ283" s="43"/>
      <c r="DK283" s="43"/>
      <c r="DL283" s="43"/>
      <c r="DM283" s="43"/>
      <c r="DN283" s="43"/>
      <c r="DO283" s="43"/>
      <c r="DP283" s="43"/>
      <c r="DQ283" s="43"/>
      <c r="DR283" s="43"/>
      <c r="DS283" s="43"/>
      <c r="DT283" s="43"/>
      <c r="DU283" s="43"/>
      <c r="DV283" s="43"/>
      <c r="DW283" s="43"/>
      <c r="DX283" s="43"/>
      <c r="DY283" s="43"/>
      <c r="DZ283" s="43"/>
      <c r="EA283" s="21"/>
      <c r="EB283" s="21"/>
      <c r="EC283" s="21"/>
      <c r="ED283" s="21"/>
    </row>
    <row r="284" spans="1:134">
      <c r="A284" s="7"/>
      <c r="B284" s="7"/>
      <c r="C284" s="43"/>
      <c r="D284" s="43"/>
      <c r="E284" s="43"/>
      <c r="F284" s="43"/>
      <c r="G284" s="7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7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7"/>
      <c r="AM284" s="43"/>
      <c r="AN284" s="43"/>
      <c r="AO284" s="43"/>
      <c r="AP284" s="43"/>
      <c r="AQ284" s="43"/>
      <c r="AR284" s="58"/>
      <c r="AS284" s="58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  <c r="CS284" s="43"/>
      <c r="CT284" s="43"/>
      <c r="CU284" s="43"/>
      <c r="CV284" s="43"/>
      <c r="CW284" s="43"/>
      <c r="CX284" s="43"/>
      <c r="CY284" s="21"/>
      <c r="CZ284" s="43"/>
      <c r="DA284" s="43"/>
      <c r="DB284" s="43"/>
      <c r="DC284" s="43"/>
      <c r="DD284" s="43"/>
      <c r="DE284" s="43"/>
      <c r="DF284" s="43"/>
      <c r="DG284" s="43"/>
      <c r="DH284" s="43"/>
      <c r="DI284" s="43"/>
      <c r="DJ284" s="43"/>
      <c r="DK284" s="43"/>
      <c r="DL284" s="43"/>
      <c r="DM284" s="43"/>
      <c r="DN284" s="43"/>
      <c r="DO284" s="43"/>
      <c r="DP284" s="43"/>
      <c r="DQ284" s="43"/>
      <c r="DR284" s="43"/>
      <c r="DS284" s="43"/>
      <c r="DT284" s="43"/>
      <c r="DU284" s="43"/>
      <c r="DV284" s="43"/>
      <c r="DW284" s="43"/>
      <c r="DX284" s="43"/>
      <c r="DY284" s="43"/>
      <c r="DZ284" s="43"/>
      <c r="EA284" s="21"/>
      <c r="EB284" s="21"/>
      <c r="EC284" s="21"/>
      <c r="ED284" s="21"/>
    </row>
    <row r="285" spans="1:134">
      <c r="A285" s="7"/>
      <c r="B285" s="7"/>
      <c r="C285" s="43"/>
      <c r="D285" s="43"/>
      <c r="E285" s="43"/>
      <c r="F285" s="43"/>
      <c r="G285" s="7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7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7"/>
      <c r="AM285" s="43"/>
      <c r="AN285" s="43"/>
      <c r="AO285" s="43"/>
      <c r="AP285" s="43"/>
      <c r="AQ285" s="43"/>
      <c r="AR285" s="58"/>
      <c r="AS285" s="58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  <c r="CI285" s="43"/>
      <c r="CJ285" s="43"/>
      <c r="CK285" s="43"/>
      <c r="CL285" s="43"/>
      <c r="CM285" s="43"/>
      <c r="CN285" s="43"/>
      <c r="CO285" s="43"/>
      <c r="CP285" s="43"/>
      <c r="CQ285" s="43"/>
      <c r="CR285" s="43"/>
      <c r="CS285" s="43"/>
      <c r="CT285" s="43"/>
      <c r="CU285" s="43"/>
      <c r="CV285" s="43"/>
      <c r="CW285" s="43"/>
      <c r="CX285" s="43"/>
      <c r="CY285" s="21"/>
      <c r="CZ285" s="43"/>
      <c r="DA285" s="43"/>
      <c r="DB285" s="43"/>
      <c r="DC285" s="43"/>
      <c r="DD285" s="43"/>
      <c r="DE285" s="43"/>
      <c r="DF285" s="43"/>
      <c r="DG285" s="43"/>
      <c r="DH285" s="43"/>
      <c r="DI285" s="43"/>
      <c r="DJ285" s="43"/>
      <c r="DK285" s="43"/>
      <c r="DL285" s="43"/>
      <c r="DM285" s="43"/>
      <c r="DN285" s="43"/>
      <c r="DO285" s="43"/>
      <c r="DP285" s="43"/>
      <c r="DQ285" s="43"/>
      <c r="DR285" s="43"/>
      <c r="DS285" s="43"/>
      <c r="DT285" s="43"/>
      <c r="DU285" s="43"/>
      <c r="DV285" s="43"/>
      <c r="DW285" s="43"/>
      <c r="DX285" s="43"/>
      <c r="DY285" s="43"/>
      <c r="DZ285" s="43"/>
      <c r="EA285" s="21"/>
      <c r="EB285" s="21"/>
      <c r="EC285" s="21"/>
      <c r="ED285" s="21"/>
    </row>
    <row r="286" spans="1:134">
      <c r="A286" s="7"/>
      <c r="B286" s="7"/>
      <c r="C286" s="43"/>
      <c r="D286" s="43"/>
      <c r="E286" s="43"/>
      <c r="F286" s="43"/>
      <c r="G286" s="7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7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7"/>
      <c r="AM286" s="43"/>
      <c r="AN286" s="43"/>
      <c r="AO286" s="43"/>
      <c r="AP286" s="43"/>
      <c r="AQ286" s="43"/>
      <c r="AR286" s="58"/>
      <c r="AS286" s="58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  <c r="CS286" s="43"/>
      <c r="CT286" s="43"/>
      <c r="CU286" s="43"/>
      <c r="CV286" s="43"/>
      <c r="CW286" s="43"/>
      <c r="CX286" s="43"/>
      <c r="CY286" s="21"/>
      <c r="CZ286" s="43"/>
      <c r="DA286" s="43"/>
      <c r="DB286" s="43"/>
      <c r="DC286" s="43"/>
      <c r="DD286" s="43"/>
      <c r="DE286" s="43"/>
      <c r="DF286" s="43"/>
      <c r="DG286" s="43"/>
      <c r="DH286" s="43"/>
      <c r="DI286" s="43"/>
      <c r="DJ286" s="43"/>
      <c r="DK286" s="43"/>
      <c r="DL286" s="43"/>
      <c r="DM286" s="43"/>
      <c r="DN286" s="43"/>
      <c r="DO286" s="43"/>
      <c r="DP286" s="43"/>
      <c r="DQ286" s="43"/>
      <c r="DR286" s="43"/>
      <c r="DS286" s="43"/>
      <c r="DT286" s="43"/>
      <c r="DU286" s="43"/>
      <c r="DV286" s="43"/>
      <c r="DW286" s="43"/>
      <c r="DX286" s="43"/>
      <c r="DY286" s="43"/>
      <c r="DZ286" s="43"/>
      <c r="EA286" s="21"/>
      <c r="EB286" s="21"/>
      <c r="EC286" s="21"/>
      <c r="ED286" s="21"/>
    </row>
    <row r="287" spans="1:134">
      <c r="A287" s="7"/>
      <c r="B287" s="7"/>
      <c r="C287" s="43"/>
      <c r="D287" s="43"/>
      <c r="E287" s="43"/>
      <c r="F287" s="43"/>
      <c r="G287" s="7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7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7"/>
      <c r="AM287" s="43"/>
      <c r="AN287" s="43"/>
      <c r="AO287" s="43"/>
      <c r="AP287" s="43"/>
      <c r="AQ287" s="43"/>
      <c r="AR287" s="58"/>
      <c r="AS287" s="58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  <c r="CV287" s="43"/>
      <c r="CW287" s="43"/>
      <c r="CX287" s="43"/>
      <c r="CY287" s="21"/>
      <c r="CZ287" s="43"/>
      <c r="DA287" s="43"/>
      <c r="DB287" s="43"/>
      <c r="DC287" s="43"/>
      <c r="DD287" s="43"/>
      <c r="DE287" s="43"/>
      <c r="DF287" s="43"/>
      <c r="DG287" s="43"/>
      <c r="DH287" s="43"/>
      <c r="DI287" s="43"/>
      <c r="DJ287" s="43"/>
      <c r="DK287" s="43"/>
      <c r="DL287" s="43"/>
      <c r="DM287" s="43"/>
      <c r="DN287" s="43"/>
      <c r="DO287" s="43"/>
      <c r="DP287" s="43"/>
      <c r="DQ287" s="43"/>
      <c r="DR287" s="43"/>
      <c r="DS287" s="43"/>
      <c r="DT287" s="43"/>
      <c r="DU287" s="43"/>
      <c r="DV287" s="43"/>
      <c r="DW287" s="43"/>
      <c r="DX287" s="43"/>
      <c r="DY287" s="43"/>
      <c r="DZ287" s="43"/>
      <c r="EA287" s="21"/>
      <c r="EB287" s="21"/>
      <c r="EC287" s="21"/>
      <c r="ED287" s="21"/>
    </row>
    <row r="288" spans="1:134">
      <c r="A288" s="7"/>
      <c r="B288" s="7"/>
      <c r="C288" s="43"/>
      <c r="D288" s="43"/>
      <c r="E288" s="43"/>
      <c r="F288" s="43"/>
      <c r="G288" s="7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7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7"/>
      <c r="AM288" s="43"/>
      <c r="AN288" s="43"/>
      <c r="AO288" s="43"/>
      <c r="AP288" s="43"/>
      <c r="AQ288" s="43"/>
      <c r="AR288" s="58"/>
      <c r="AS288" s="58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  <c r="CI288" s="43"/>
      <c r="CJ288" s="43"/>
      <c r="CK288" s="43"/>
      <c r="CL288" s="43"/>
      <c r="CM288" s="43"/>
      <c r="CN288" s="43"/>
      <c r="CO288" s="43"/>
      <c r="CP288" s="43"/>
      <c r="CQ288" s="43"/>
      <c r="CR288" s="43"/>
      <c r="CS288" s="43"/>
      <c r="CT288" s="43"/>
      <c r="CU288" s="43"/>
      <c r="CV288" s="43"/>
      <c r="CW288" s="43"/>
      <c r="CX288" s="43"/>
      <c r="CY288" s="21"/>
      <c r="CZ288" s="43"/>
      <c r="DA288" s="43"/>
      <c r="DB288" s="43"/>
      <c r="DC288" s="43"/>
      <c r="DD288" s="43"/>
      <c r="DE288" s="43"/>
      <c r="DF288" s="43"/>
      <c r="DG288" s="43"/>
      <c r="DH288" s="43"/>
      <c r="DI288" s="43"/>
      <c r="DJ288" s="43"/>
      <c r="DK288" s="43"/>
      <c r="DL288" s="43"/>
      <c r="DM288" s="43"/>
      <c r="DN288" s="43"/>
      <c r="DO288" s="43"/>
      <c r="DP288" s="43"/>
      <c r="DQ288" s="43"/>
      <c r="DR288" s="43"/>
      <c r="DS288" s="43"/>
      <c r="DT288" s="43"/>
      <c r="DU288" s="43"/>
      <c r="DV288" s="43"/>
      <c r="DW288" s="43"/>
      <c r="DX288" s="43"/>
      <c r="DY288" s="43"/>
      <c r="DZ288" s="43"/>
      <c r="EA288" s="21"/>
      <c r="EB288" s="21"/>
      <c r="EC288" s="21"/>
      <c r="ED288" s="21"/>
    </row>
    <row r="289" spans="1:134">
      <c r="A289" s="7"/>
      <c r="B289" s="7"/>
      <c r="C289" s="43"/>
      <c r="D289" s="43"/>
      <c r="E289" s="43"/>
      <c r="F289" s="43"/>
      <c r="G289" s="7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7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7"/>
      <c r="AM289" s="43"/>
      <c r="AN289" s="43"/>
      <c r="AO289" s="43"/>
      <c r="AP289" s="43"/>
      <c r="AQ289" s="43"/>
      <c r="AR289" s="58"/>
      <c r="AS289" s="58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  <c r="CI289" s="43"/>
      <c r="CJ289" s="43"/>
      <c r="CK289" s="43"/>
      <c r="CL289" s="43"/>
      <c r="CM289" s="43"/>
      <c r="CN289" s="43"/>
      <c r="CO289" s="43"/>
      <c r="CP289" s="43"/>
      <c r="CQ289" s="43"/>
      <c r="CR289" s="43"/>
      <c r="CS289" s="43"/>
      <c r="CT289" s="43"/>
      <c r="CU289" s="43"/>
      <c r="CV289" s="43"/>
      <c r="CW289" s="43"/>
      <c r="CX289" s="43"/>
      <c r="CY289" s="21"/>
      <c r="CZ289" s="43"/>
      <c r="DA289" s="43"/>
      <c r="DB289" s="43"/>
      <c r="DC289" s="43"/>
      <c r="DD289" s="43"/>
      <c r="DE289" s="43"/>
      <c r="DF289" s="43"/>
      <c r="DG289" s="43"/>
      <c r="DH289" s="43"/>
      <c r="DI289" s="43"/>
      <c r="DJ289" s="43"/>
      <c r="DK289" s="43"/>
      <c r="DL289" s="43"/>
      <c r="DM289" s="43"/>
      <c r="DN289" s="43"/>
      <c r="DO289" s="43"/>
      <c r="DP289" s="43"/>
      <c r="DQ289" s="43"/>
      <c r="DR289" s="43"/>
      <c r="DS289" s="43"/>
      <c r="DT289" s="43"/>
      <c r="DU289" s="43"/>
      <c r="DV289" s="43"/>
      <c r="DW289" s="43"/>
      <c r="DX289" s="43"/>
      <c r="DY289" s="43"/>
      <c r="DZ289" s="43"/>
      <c r="EA289" s="21"/>
      <c r="EB289" s="21"/>
      <c r="EC289" s="21"/>
      <c r="ED289" s="21"/>
    </row>
    <row r="290" spans="1:134">
      <c r="A290" s="7"/>
      <c r="B290" s="7"/>
      <c r="C290" s="43"/>
      <c r="D290" s="43"/>
      <c r="E290" s="43"/>
      <c r="F290" s="43"/>
      <c r="G290" s="7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7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7"/>
      <c r="AM290" s="43"/>
      <c r="AN290" s="43"/>
      <c r="AO290" s="43"/>
      <c r="AP290" s="43"/>
      <c r="AQ290" s="43"/>
      <c r="AR290" s="58"/>
      <c r="AS290" s="58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  <c r="CS290" s="43"/>
      <c r="CT290" s="43"/>
      <c r="CU290" s="43"/>
      <c r="CV290" s="43"/>
      <c r="CW290" s="43"/>
      <c r="CX290" s="43"/>
      <c r="CY290" s="21"/>
      <c r="CZ290" s="43"/>
      <c r="DA290" s="43"/>
      <c r="DB290" s="43"/>
      <c r="DC290" s="43"/>
      <c r="DD290" s="43"/>
      <c r="DE290" s="43"/>
      <c r="DF290" s="43"/>
      <c r="DG290" s="43"/>
      <c r="DH290" s="43"/>
      <c r="DI290" s="43"/>
      <c r="DJ290" s="43"/>
      <c r="DK290" s="43"/>
      <c r="DL290" s="43"/>
      <c r="DM290" s="43"/>
      <c r="DN290" s="43"/>
      <c r="DO290" s="43"/>
      <c r="DP290" s="43"/>
      <c r="DQ290" s="43"/>
      <c r="DR290" s="43"/>
      <c r="DS290" s="43"/>
      <c r="DT290" s="43"/>
      <c r="DU290" s="43"/>
      <c r="DV290" s="43"/>
      <c r="DW290" s="43"/>
      <c r="DX290" s="43"/>
      <c r="DY290" s="43"/>
      <c r="DZ290" s="43"/>
      <c r="EA290" s="21"/>
      <c r="EB290" s="21"/>
      <c r="EC290" s="21"/>
      <c r="ED290" s="21"/>
    </row>
    <row r="291" spans="1:134">
      <c r="A291" s="7"/>
      <c r="B291" s="7"/>
      <c r="C291" s="43"/>
      <c r="D291" s="43"/>
      <c r="E291" s="43"/>
      <c r="F291" s="43"/>
      <c r="G291" s="7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7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7"/>
      <c r="AM291" s="43"/>
      <c r="AN291" s="43"/>
      <c r="AO291" s="43"/>
      <c r="AP291" s="43"/>
      <c r="AQ291" s="43"/>
      <c r="AR291" s="58"/>
      <c r="AS291" s="58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21"/>
      <c r="CZ291" s="43"/>
      <c r="DA291" s="43"/>
      <c r="DB291" s="43"/>
      <c r="DC291" s="43"/>
      <c r="DD291" s="43"/>
      <c r="DE291" s="43"/>
      <c r="DF291" s="43"/>
      <c r="DG291" s="43"/>
      <c r="DH291" s="43"/>
      <c r="DI291" s="43"/>
      <c r="DJ291" s="43"/>
      <c r="DK291" s="43"/>
      <c r="DL291" s="43"/>
      <c r="DM291" s="43"/>
      <c r="DN291" s="43"/>
      <c r="DO291" s="43"/>
      <c r="DP291" s="43"/>
      <c r="DQ291" s="43"/>
      <c r="DR291" s="43"/>
      <c r="DS291" s="43"/>
      <c r="DT291" s="43"/>
      <c r="DU291" s="43"/>
      <c r="DV291" s="43"/>
      <c r="DW291" s="43"/>
      <c r="DX291" s="43"/>
      <c r="DY291" s="43"/>
      <c r="DZ291" s="43"/>
      <c r="EA291" s="21"/>
      <c r="EB291" s="21"/>
      <c r="EC291" s="21"/>
      <c r="ED291" s="21"/>
    </row>
    <row r="292" spans="1:134">
      <c r="A292" s="7"/>
      <c r="B292" s="7"/>
      <c r="C292" s="43"/>
      <c r="D292" s="43"/>
      <c r="E292" s="43"/>
      <c r="F292" s="43"/>
      <c r="G292" s="7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7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7"/>
      <c r="AM292" s="43"/>
      <c r="AN292" s="43"/>
      <c r="AO292" s="43"/>
      <c r="AP292" s="43"/>
      <c r="AQ292" s="43"/>
      <c r="AR292" s="58"/>
      <c r="AS292" s="58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  <c r="CS292" s="43"/>
      <c r="CT292" s="43"/>
      <c r="CU292" s="43"/>
      <c r="CV292" s="43"/>
      <c r="CW292" s="43"/>
      <c r="CX292" s="43"/>
      <c r="CY292" s="21"/>
      <c r="CZ292" s="43"/>
      <c r="DA292" s="43"/>
      <c r="DB292" s="43"/>
      <c r="DC292" s="43"/>
      <c r="DD292" s="43"/>
      <c r="DE292" s="43"/>
      <c r="DF292" s="43"/>
      <c r="DG292" s="43"/>
      <c r="DH292" s="43"/>
      <c r="DI292" s="43"/>
      <c r="DJ292" s="43"/>
      <c r="DK292" s="43"/>
      <c r="DL292" s="43"/>
      <c r="DM292" s="43"/>
      <c r="DN292" s="43"/>
      <c r="DO292" s="43"/>
      <c r="DP292" s="43"/>
      <c r="DQ292" s="43"/>
      <c r="DR292" s="43"/>
      <c r="DS292" s="43"/>
      <c r="DT292" s="43"/>
      <c r="DU292" s="43"/>
      <c r="DV292" s="43"/>
      <c r="DW292" s="43"/>
      <c r="DX292" s="43"/>
      <c r="DY292" s="43"/>
      <c r="DZ292" s="43"/>
      <c r="EA292" s="21"/>
      <c r="EB292" s="21"/>
      <c r="EC292" s="21"/>
      <c r="ED292" s="21"/>
    </row>
    <row r="293" spans="1:134">
      <c r="A293" s="7"/>
      <c r="B293" s="7"/>
      <c r="C293" s="43"/>
      <c r="D293" s="43"/>
      <c r="E293" s="43"/>
      <c r="F293" s="43"/>
      <c r="G293" s="7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7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7"/>
      <c r="AM293" s="43"/>
      <c r="AN293" s="43"/>
      <c r="AO293" s="43"/>
      <c r="AP293" s="43"/>
      <c r="AQ293" s="43"/>
      <c r="AR293" s="58"/>
      <c r="AS293" s="58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  <c r="CS293" s="43"/>
      <c r="CT293" s="43"/>
      <c r="CU293" s="43"/>
      <c r="CV293" s="43"/>
      <c r="CW293" s="43"/>
      <c r="CX293" s="43"/>
      <c r="CY293" s="21"/>
      <c r="CZ293" s="43"/>
      <c r="DA293" s="43"/>
      <c r="DB293" s="43"/>
      <c r="DC293" s="43"/>
      <c r="DD293" s="43"/>
      <c r="DE293" s="43"/>
      <c r="DF293" s="43"/>
      <c r="DG293" s="43"/>
      <c r="DH293" s="43"/>
      <c r="DI293" s="43"/>
      <c r="DJ293" s="43"/>
      <c r="DK293" s="43"/>
      <c r="DL293" s="43"/>
      <c r="DM293" s="43"/>
      <c r="DN293" s="43"/>
      <c r="DO293" s="43"/>
      <c r="DP293" s="43"/>
      <c r="DQ293" s="43"/>
      <c r="DR293" s="43"/>
      <c r="DS293" s="43"/>
      <c r="DT293" s="43"/>
      <c r="DU293" s="43"/>
      <c r="DV293" s="43"/>
      <c r="DW293" s="43"/>
      <c r="DX293" s="43"/>
      <c r="DY293" s="43"/>
      <c r="DZ293" s="43"/>
      <c r="EA293" s="21"/>
      <c r="EB293" s="21"/>
      <c r="EC293" s="21"/>
      <c r="ED293" s="21"/>
    </row>
    <row r="294" spans="1:134">
      <c r="A294" s="7"/>
      <c r="B294" s="7"/>
      <c r="C294" s="43"/>
      <c r="D294" s="43"/>
      <c r="E294" s="43"/>
      <c r="F294" s="43"/>
      <c r="G294" s="7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7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7"/>
      <c r="AM294" s="43"/>
      <c r="AN294" s="43"/>
      <c r="AO294" s="43"/>
      <c r="AP294" s="43"/>
      <c r="AQ294" s="43"/>
      <c r="AR294" s="58"/>
      <c r="AS294" s="58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/>
      <c r="CQ294" s="43"/>
      <c r="CR294" s="43"/>
      <c r="CS294" s="43"/>
      <c r="CT294" s="43"/>
      <c r="CU294" s="43"/>
      <c r="CV294" s="43"/>
      <c r="CW294" s="43"/>
      <c r="CX294" s="43"/>
      <c r="CY294" s="21"/>
      <c r="CZ294" s="43"/>
      <c r="DA294" s="43"/>
      <c r="DB294" s="43"/>
      <c r="DC294" s="43"/>
      <c r="DD294" s="43"/>
      <c r="DE294" s="43"/>
      <c r="DF294" s="43"/>
      <c r="DG294" s="43"/>
      <c r="DH294" s="43"/>
      <c r="DI294" s="43"/>
      <c r="DJ294" s="43"/>
      <c r="DK294" s="43"/>
      <c r="DL294" s="43"/>
      <c r="DM294" s="43"/>
      <c r="DN294" s="43"/>
      <c r="DO294" s="43"/>
      <c r="DP294" s="43"/>
      <c r="DQ294" s="43"/>
      <c r="DR294" s="43"/>
      <c r="DS294" s="43"/>
      <c r="DT294" s="43"/>
      <c r="DU294" s="43"/>
      <c r="DV294" s="43"/>
      <c r="DW294" s="43"/>
      <c r="DX294" s="43"/>
      <c r="DY294" s="43"/>
      <c r="DZ294" s="43"/>
      <c r="EA294" s="21"/>
      <c r="EB294" s="21"/>
      <c r="EC294" s="21"/>
      <c r="ED294" s="21"/>
    </row>
    <row r="295" spans="1:134">
      <c r="A295" s="7"/>
      <c r="B295" s="7"/>
      <c r="C295" s="43"/>
      <c r="D295" s="43"/>
      <c r="E295" s="43"/>
      <c r="F295" s="43"/>
      <c r="G295" s="7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7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7"/>
      <c r="AM295" s="43"/>
      <c r="AN295" s="43"/>
      <c r="AO295" s="43"/>
      <c r="AP295" s="43"/>
      <c r="AQ295" s="43"/>
      <c r="AR295" s="58"/>
      <c r="AS295" s="58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/>
      <c r="CQ295" s="43"/>
      <c r="CR295" s="43"/>
      <c r="CS295" s="43"/>
      <c r="CT295" s="43"/>
      <c r="CU295" s="43"/>
      <c r="CV295" s="43"/>
      <c r="CW295" s="43"/>
      <c r="CX295" s="43"/>
      <c r="CY295" s="21"/>
      <c r="CZ295" s="43"/>
      <c r="DA295" s="43"/>
      <c r="DB295" s="43"/>
      <c r="DC295" s="43"/>
      <c r="DD295" s="43"/>
      <c r="DE295" s="43"/>
      <c r="DF295" s="43"/>
      <c r="DG295" s="43"/>
      <c r="DH295" s="43"/>
      <c r="DI295" s="43"/>
      <c r="DJ295" s="43"/>
      <c r="DK295" s="43"/>
      <c r="DL295" s="43"/>
      <c r="DM295" s="43"/>
      <c r="DN295" s="43"/>
      <c r="DO295" s="43"/>
      <c r="DP295" s="43"/>
      <c r="DQ295" s="43"/>
      <c r="DR295" s="43"/>
      <c r="DS295" s="43"/>
      <c r="DT295" s="43"/>
      <c r="DU295" s="43"/>
      <c r="DV295" s="43"/>
      <c r="DW295" s="43"/>
      <c r="DX295" s="43"/>
      <c r="DY295" s="43"/>
      <c r="DZ295" s="43"/>
      <c r="EA295" s="21"/>
      <c r="EB295" s="21"/>
      <c r="EC295" s="21"/>
      <c r="ED295" s="21"/>
    </row>
    <row r="296" spans="1:134">
      <c r="A296" s="7"/>
      <c r="B296" s="7"/>
      <c r="C296" s="43"/>
      <c r="D296" s="43"/>
      <c r="E296" s="43"/>
      <c r="F296" s="43"/>
      <c r="G296" s="7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7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7"/>
      <c r="AM296" s="43"/>
      <c r="AN296" s="43"/>
      <c r="AO296" s="43"/>
      <c r="AP296" s="43"/>
      <c r="AQ296" s="43"/>
      <c r="AR296" s="58"/>
      <c r="AS296" s="58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/>
      <c r="CQ296" s="43"/>
      <c r="CR296" s="43"/>
      <c r="CS296" s="43"/>
      <c r="CT296" s="43"/>
      <c r="CU296" s="43"/>
      <c r="CV296" s="43"/>
      <c r="CW296" s="43"/>
      <c r="CX296" s="43"/>
      <c r="CY296" s="21"/>
      <c r="CZ296" s="43"/>
      <c r="DA296" s="43"/>
      <c r="DB296" s="43"/>
      <c r="DC296" s="43"/>
      <c r="DD296" s="43"/>
      <c r="DE296" s="43"/>
      <c r="DF296" s="43"/>
      <c r="DG296" s="43"/>
      <c r="DH296" s="43"/>
      <c r="DI296" s="43"/>
      <c r="DJ296" s="43"/>
      <c r="DK296" s="43"/>
      <c r="DL296" s="43"/>
      <c r="DM296" s="43"/>
      <c r="DN296" s="43"/>
      <c r="DO296" s="43"/>
      <c r="DP296" s="43"/>
      <c r="DQ296" s="43"/>
      <c r="DR296" s="43"/>
      <c r="DS296" s="43"/>
      <c r="DT296" s="43"/>
      <c r="DU296" s="43"/>
      <c r="DV296" s="43"/>
      <c r="DW296" s="43"/>
      <c r="DX296" s="43"/>
      <c r="DY296" s="43"/>
      <c r="DZ296" s="43"/>
      <c r="EA296" s="21"/>
      <c r="EB296" s="21"/>
      <c r="EC296" s="21"/>
      <c r="ED296" s="21"/>
    </row>
    <row r="297" spans="1:134">
      <c r="A297" s="7"/>
      <c r="B297" s="7"/>
      <c r="C297" s="43"/>
      <c r="D297" s="43"/>
      <c r="E297" s="43"/>
      <c r="F297" s="43"/>
      <c r="G297" s="7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7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7"/>
      <c r="AM297" s="43"/>
      <c r="AN297" s="43"/>
      <c r="AO297" s="43"/>
      <c r="AP297" s="43"/>
      <c r="AQ297" s="43"/>
      <c r="AR297" s="58"/>
      <c r="AS297" s="58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  <c r="CS297" s="43"/>
      <c r="CT297" s="43"/>
      <c r="CU297" s="43"/>
      <c r="CV297" s="43"/>
      <c r="CW297" s="43"/>
      <c r="CX297" s="43"/>
      <c r="CY297" s="21"/>
      <c r="CZ297" s="43"/>
      <c r="DA297" s="43"/>
      <c r="DB297" s="43"/>
      <c r="DC297" s="43"/>
      <c r="DD297" s="43"/>
      <c r="DE297" s="43"/>
      <c r="DF297" s="43"/>
      <c r="DG297" s="43"/>
      <c r="DH297" s="43"/>
      <c r="DI297" s="43"/>
      <c r="DJ297" s="43"/>
      <c r="DK297" s="43"/>
      <c r="DL297" s="43"/>
      <c r="DM297" s="43"/>
      <c r="DN297" s="43"/>
      <c r="DO297" s="43"/>
      <c r="DP297" s="43"/>
      <c r="DQ297" s="43"/>
      <c r="DR297" s="43"/>
      <c r="DS297" s="43"/>
      <c r="DT297" s="43"/>
      <c r="DU297" s="43"/>
      <c r="DV297" s="43"/>
      <c r="DW297" s="43"/>
      <c r="DX297" s="43"/>
      <c r="DY297" s="43"/>
      <c r="DZ297" s="43"/>
      <c r="EA297" s="21"/>
      <c r="EB297" s="21"/>
      <c r="EC297" s="21"/>
      <c r="ED297" s="21"/>
    </row>
    <row r="298" spans="1:134">
      <c r="A298" s="7"/>
      <c r="B298" s="7"/>
      <c r="C298" s="43"/>
      <c r="D298" s="43"/>
      <c r="E298" s="43"/>
      <c r="F298" s="43"/>
      <c r="G298" s="7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7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7"/>
      <c r="AM298" s="43"/>
      <c r="AN298" s="43"/>
      <c r="AO298" s="43"/>
      <c r="AP298" s="43"/>
      <c r="AQ298" s="43"/>
      <c r="AR298" s="58"/>
      <c r="AS298" s="58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  <c r="CI298" s="43"/>
      <c r="CJ298" s="43"/>
      <c r="CK298" s="43"/>
      <c r="CL298" s="43"/>
      <c r="CM298" s="43"/>
      <c r="CN298" s="43"/>
      <c r="CO298" s="43"/>
      <c r="CP298" s="43"/>
      <c r="CQ298" s="43"/>
      <c r="CR298" s="43"/>
      <c r="CS298" s="43"/>
      <c r="CT298" s="43"/>
      <c r="CU298" s="43"/>
      <c r="CV298" s="43"/>
      <c r="CW298" s="43"/>
      <c r="CX298" s="43"/>
      <c r="CY298" s="21"/>
      <c r="CZ298" s="43"/>
      <c r="DA298" s="43"/>
      <c r="DB298" s="43"/>
      <c r="DC298" s="43"/>
      <c r="DD298" s="43"/>
      <c r="DE298" s="43"/>
      <c r="DF298" s="43"/>
      <c r="DG298" s="43"/>
      <c r="DH298" s="43"/>
      <c r="DI298" s="43"/>
      <c r="DJ298" s="43"/>
      <c r="DK298" s="43"/>
      <c r="DL298" s="43"/>
      <c r="DM298" s="43"/>
      <c r="DN298" s="43"/>
      <c r="DO298" s="43"/>
      <c r="DP298" s="43"/>
      <c r="DQ298" s="43"/>
      <c r="DR298" s="43"/>
      <c r="DS298" s="43"/>
      <c r="DT298" s="43"/>
      <c r="DU298" s="43"/>
      <c r="DV298" s="43"/>
      <c r="DW298" s="43"/>
      <c r="DX298" s="43"/>
      <c r="DY298" s="43"/>
      <c r="DZ298" s="43"/>
      <c r="EA298" s="21"/>
      <c r="EB298" s="21"/>
      <c r="EC298" s="21"/>
      <c r="ED298" s="21"/>
    </row>
    <row r="299" spans="1:134">
      <c r="A299" s="7"/>
      <c r="B299" s="7"/>
      <c r="C299" s="43"/>
      <c r="D299" s="43"/>
      <c r="E299" s="43"/>
      <c r="F299" s="43"/>
      <c r="G299" s="7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7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7"/>
      <c r="AM299" s="43"/>
      <c r="AN299" s="43"/>
      <c r="AO299" s="43"/>
      <c r="AP299" s="43"/>
      <c r="AQ299" s="43"/>
      <c r="AR299" s="58"/>
      <c r="AS299" s="58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  <c r="CS299" s="43"/>
      <c r="CT299" s="43"/>
      <c r="CU299" s="43"/>
      <c r="CV299" s="43"/>
      <c r="CW299" s="43"/>
      <c r="CX299" s="43"/>
      <c r="CY299" s="21"/>
      <c r="CZ299" s="43"/>
      <c r="DA299" s="43"/>
      <c r="DB299" s="43"/>
      <c r="DC299" s="43"/>
      <c r="DD299" s="43"/>
      <c r="DE299" s="43"/>
      <c r="DF299" s="43"/>
      <c r="DG299" s="43"/>
      <c r="DH299" s="43"/>
      <c r="DI299" s="43"/>
      <c r="DJ299" s="43"/>
      <c r="DK299" s="43"/>
      <c r="DL299" s="43"/>
      <c r="DM299" s="43"/>
      <c r="DN299" s="43"/>
      <c r="DO299" s="43"/>
      <c r="DP299" s="43"/>
      <c r="DQ299" s="43"/>
      <c r="DR299" s="43"/>
      <c r="DS299" s="43"/>
      <c r="DT299" s="43"/>
      <c r="DU299" s="43"/>
      <c r="DV299" s="43"/>
      <c r="DW299" s="43"/>
      <c r="DX299" s="43"/>
      <c r="DY299" s="43"/>
      <c r="DZ299" s="43"/>
      <c r="EA299" s="21"/>
      <c r="EB299" s="21"/>
      <c r="EC299" s="21"/>
      <c r="ED299" s="21"/>
    </row>
    <row r="300" spans="1:134">
      <c r="A300" s="7"/>
      <c r="B300" s="7"/>
      <c r="C300" s="43"/>
      <c r="D300" s="43"/>
      <c r="E300" s="43"/>
      <c r="F300" s="43"/>
      <c r="G300" s="7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7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7"/>
      <c r="AM300" s="43"/>
      <c r="AN300" s="43"/>
      <c r="AO300" s="43"/>
      <c r="AP300" s="43"/>
      <c r="AQ300" s="43"/>
      <c r="AR300" s="58"/>
      <c r="AS300" s="58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  <c r="CI300" s="43"/>
      <c r="CJ300" s="43"/>
      <c r="CK300" s="43"/>
      <c r="CL300" s="43"/>
      <c r="CM300" s="43"/>
      <c r="CN300" s="43"/>
      <c r="CO300" s="43"/>
      <c r="CP300" s="43"/>
      <c r="CQ300" s="43"/>
      <c r="CR300" s="43"/>
      <c r="CS300" s="43"/>
      <c r="CT300" s="43"/>
      <c r="CU300" s="43"/>
      <c r="CV300" s="43"/>
      <c r="CW300" s="43"/>
      <c r="CX300" s="43"/>
      <c r="CY300" s="21"/>
      <c r="CZ300" s="43"/>
      <c r="DA300" s="43"/>
      <c r="DB300" s="43"/>
      <c r="DC300" s="43"/>
      <c r="DD300" s="43"/>
      <c r="DE300" s="43"/>
      <c r="DF300" s="43"/>
      <c r="DG300" s="43"/>
      <c r="DH300" s="43"/>
      <c r="DI300" s="43"/>
      <c r="DJ300" s="43"/>
      <c r="DK300" s="43"/>
      <c r="DL300" s="43"/>
      <c r="DM300" s="43"/>
      <c r="DN300" s="43"/>
      <c r="DO300" s="43"/>
      <c r="DP300" s="43"/>
      <c r="DQ300" s="43"/>
      <c r="DR300" s="43"/>
      <c r="DS300" s="43"/>
      <c r="DT300" s="43"/>
      <c r="DU300" s="43"/>
      <c r="DV300" s="43"/>
      <c r="DW300" s="43"/>
      <c r="DX300" s="43"/>
      <c r="DY300" s="43"/>
      <c r="DZ300" s="43"/>
      <c r="EA300" s="21"/>
      <c r="EB300" s="21"/>
      <c r="EC300" s="21"/>
      <c r="ED300" s="21"/>
    </row>
    <row r="301" spans="1:134">
      <c r="A301" s="7"/>
      <c r="B301" s="7"/>
      <c r="C301" s="43"/>
      <c r="D301" s="43"/>
      <c r="E301" s="43"/>
      <c r="F301" s="43"/>
      <c r="G301" s="7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7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7"/>
      <c r="AM301" s="43"/>
      <c r="AN301" s="43"/>
      <c r="AO301" s="43"/>
      <c r="AP301" s="43"/>
      <c r="AQ301" s="43"/>
      <c r="AR301" s="58"/>
      <c r="AS301" s="58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  <c r="CI301" s="43"/>
      <c r="CJ301" s="43"/>
      <c r="CK301" s="43"/>
      <c r="CL301" s="43"/>
      <c r="CM301" s="43"/>
      <c r="CN301" s="43"/>
      <c r="CO301" s="43"/>
      <c r="CP301" s="43"/>
      <c r="CQ301" s="43"/>
      <c r="CR301" s="43"/>
      <c r="CS301" s="43"/>
      <c r="CT301" s="43"/>
      <c r="CU301" s="43"/>
      <c r="CV301" s="43"/>
      <c r="CW301" s="43"/>
      <c r="CX301" s="43"/>
      <c r="CY301" s="21"/>
      <c r="CZ301" s="43"/>
      <c r="DA301" s="43"/>
      <c r="DB301" s="43"/>
      <c r="DC301" s="43"/>
      <c r="DD301" s="43"/>
      <c r="DE301" s="43"/>
      <c r="DF301" s="43"/>
      <c r="DG301" s="43"/>
      <c r="DH301" s="43"/>
      <c r="DI301" s="43"/>
      <c r="DJ301" s="43"/>
      <c r="DK301" s="43"/>
      <c r="DL301" s="43"/>
      <c r="DM301" s="43"/>
      <c r="DN301" s="43"/>
      <c r="DO301" s="43"/>
      <c r="DP301" s="43"/>
      <c r="DQ301" s="43"/>
      <c r="DR301" s="43"/>
      <c r="DS301" s="43"/>
      <c r="DT301" s="43"/>
      <c r="DU301" s="43"/>
      <c r="DV301" s="43"/>
      <c r="DW301" s="43"/>
      <c r="DX301" s="43"/>
      <c r="DY301" s="43"/>
      <c r="DZ301" s="43"/>
      <c r="EA301" s="21"/>
      <c r="EB301" s="21"/>
      <c r="EC301" s="21"/>
      <c r="ED301" s="21"/>
    </row>
    <row r="302" spans="1:134">
      <c r="A302" s="7"/>
      <c r="B302" s="7"/>
      <c r="C302" s="43"/>
      <c r="D302" s="43"/>
      <c r="E302" s="43"/>
      <c r="F302" s="43"/>
      <c r="G302" s="7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7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7"/>
      <c r="AM302" s="43"/>
      <c r="AN302" s="43"/>
      <c r="AO302" s="43"/>
      <c r="AP302" s="43"/>
      <c r="AQ302" s="43"/>
      <c r="AR302" s="58"/>
      <c r="AS302" s="58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  <c r="CS302" s="43"/>
      <c r="CT302" s="43"/>
      <c r="CU302" s="43"/>
      <c r="CV302" s="43"/>
      <c r="CW302" s="43"/>
      <c r="CX302" s="43"/>
      <c r="CY302" s="21"/>
      <c r="CZ302" s="43"/>
      <c r="DA302" s="43"/>
      <c r="DB302" s="43"/>
      <c r="DC302" s="43"/>
      <c r="DD302" s="43"/>
      <c r="DE302" s="43"/>
      <c r="DF302" s="43"/>
      <c r="DG302" s="43"/>
      <c r="DH302" s="43"/>
      <c r="DI302" s="43"/>
      <c r="DJ302" s="43"/>
      <c r="DK302" s="43"/>
      <c r="DL302" s="43"/>
      <c r="DM302" s="43"/>
      <c r="DN302" s="43"/>
      <c r="DO302" s="43"/>
      <c r="DP302" s="43"/>
      <c r="DQ302" s="43"/>
      <c r="DR302" s="43"/>
      <c r="DS302" s="43"/>
      <c r="DT302" s="43"/>
      <c r="DU302" s="43"/>
      <c r="DV302" s="43"/>
      <c r="DW302" s="43"/>
      <c r="DX302" s="43"/>
      <c r="DY302" s="43"/>
      <c r="DZ302" s="43"/>
      <c r="EA302" s="21"/>
      <c r="EB302" s="21"/>
      <c r="EC302" s="21"/>
      <c r="ED302" s="21"/>
    </row>
    <row r="303" spans="1:134">
      <c r="A303" s="7"/>
      <c r="B303" s="7"/>
      <c r="C303" s="43"/>
      <c r="D303" s="43"/>
      <c r="E303" s="43"/>
      <c r="F303" s="43"/>
      <c r="G303" s="7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7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7"/>
      <c r="AM303" s="43"/>
      <c r="AN303" s="43"/>
      <c r="AO303" s="43"/>
      <c r="AP303" s="43"/>
      <c r="AQ303" s="43"/>
      <c r="AR303" s="58"/>
      <c r="AS303" s="58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CM303" s="43"/>
      <c r="CN303" s="43"/>
      <c r="CO303" s="43"/>
      <c r="CP303" s="43"/>
      <c r="CQ303" s="43"/>
      <c r="CR303" s="43"/>
      <c r="CS303" s="43"/>
      <c r="CT303" s="43"/>
      <c r="CU303" s="43"/>
      <c r="CV303" s="43"/>
      <c r="CW303" s="43"/>
      <c r="CX303" s="43"/>
      <c r="CY303" s="21"/>
      <c r="CZ303" s="43"/>
      <c r="DA303" s="43"/>
      <c r="DB303" s="43"/>
      <c r="DC303" s="43"/>
      <c r="DD303" s="43"/>
      <c r="DE303" s="43"/>
      <c r="DF303" s="43"/>
      <c r="DG303" s="43"/>
      <c r="DH303" s="43"/>
      <c r="DI303" s="43"/>
      <c r="DJ303" s="43"/>
      <c r="DK303" s="43"/>
      <c r="DL303" s="43"/>
      <c r="DM303" s="43"/>
      <c r="DN303" s="43"/>
      <c r="DO303" s="43"/>
      <c r="DP303" s="43"/>
      <c r="DQ303" s="43"/>
      <c r="DR303" s="43"/>
      <c r="DS303" s="43"/>
      <c r="DT303" s="43"/>
      <c r="DU303" s="43"/>
      <c r="DV303" s="43"/>
      <c r="DW303" s="43"/>
      <c r="DX303" s="43"/>
      <c r="DY303" s="43"/>
      <c r="DZ303" s="43"/>
      <c r="EA303" s="21"/>
      <c r="EB303" s="21"/>
      <c r="EC303" s="21"/>
      <c r="ED303" s="21"/>
    </row>
    <row r="304" spans="1:134">
      <c r="A304" s="7"/>
      <c r="B304" s="7"/>
      <c r="C304" s="43"/>
      <c r="D304" s="43"/>
      <c r="E304" s="43"/>
      <c r="F304" s="43"/>
      <c r="G304" s="7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7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7"/>
      <c r="AM304" s="43"/>
      <c r="AN304" s="43"/>
      <c r="AO304" s="43"/>
      <c r="AP304" s="43"/>
      <c r="AQ304" s="43"/>
      <c r="AR304" s="58"/>
      <c r="AS304" s="58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  <c r="CS304" s="43"/>
      <c r="CT304" s="43"/>
      <c r="CU304" s="43"/>
      <c r="CV304" s="43"/>
      <c r="CW304" s="43"/>
      <c r="CX304" s="43"/>
      <c r="CY304" s="21"/>
      <c r="CZ304" s="43"/>
      <c r="DA304" s="43"/>
      <c r="DB304" s="43"/>
      <c r="DC304" s="43"/>
      <c r="DD304" s="43"/>
      <c r="DE304" s="43"/>
      <c r="DF304" s="43"/>
      <c r="DG304" s="43"/>
      <c r="DH304" s="43"/>
      <c r="DI304" s="43"/>
      <c r="DJ304" s="43"/>
      <c r="DK304" s="43"/>
      <c r="DL304" s="43"/>
      <c r="DM304" s="43"/>
      <c r="DN304" s="43"/>
      <c r="DO304" s="43"/>
      <c r="DP304" s="43"/>
      <c r="DQ304" s="43"/>
      <c r="DR304" s="43"/>
      <c r="DS304" s="43"/>
      <c r="DT304" s="43"/>
      <c r="DU304" s="43"/>
      <c r="DV304" s="43"/>
      <c r="DW304" s="43"/>
      <c r="DX304" s="43"/>
      <c r="DY304" s="43"/>
      <c r="DZ304" s="43"/>
      <c r="EA304" s="21"/>
      <c r="EB304" s="21"/>
      <c r="EC304" s="21"/>
      <c r="ED304" s="21"/>
    </row>
    <row r="305" spans="1:134">
      <c r="A305" s="7"/>
      <c r="B305" s="7"/>
      <c r="C305" s="43"/>
      <c r="D305" s="43"/>
      <c r="E305" s="43"/>
      <c r="F305" s="43"/>
      <c r="G305" s="7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7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7"/>
      <c r="AM305" s="43"/>
      <c r="AN305" s="43"/>
      <c r="AO305" s="43"/>
      <c r="AP305" s="43"/>
      <c r="AQ305" s="43"/>
      <c r="AR305" s="58"/>
      <c r="AS305" s="58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  <c r="CV305" s="43"/>
      <c r="CW305" s="43"/>
      <c r="CX305" s="43"/>
      <c r="CY305" s="21"/>
      <c r="CZ305" s="43"/>
      <c r="DA305" s="43"/>
      <c r="DB305" s="43"/>
      <c r="DC305" s="43"/>
      <c r="DD305" s="43"/>
      <c r="DE305" s="43"/>
      <c r="DF305" s="43"/>
      <c r="DG305" s="43"/>
      <c r="DH305" s="43"/>
      <c r="DI305" s="43"/>
      <c r="DJ305" s="43"/>
      <c r="DK305" s="43"/>
      <c r="DL305" s="43"/>
      <c r="DM305" s="43"/>
      <c r="DN305" s="43"/>
      <c r="DO305" s="43"/>
      <c r="DP305" s="43"/>
      <c r="DQ305" s="43"/>
      <c r="DR305" s="43"/>
      <c r="DS305" s="43"/>
      <c r="DT305" s="43"/>
      <c r="DU305" s="43"/>
      <c r="DV305" s="43"/>
      <c r="DW305" s="43"/>
      <c r="DX305" s="43"/>
      <c r="DY305" s="43"/>
      <c r="DZ305" s="43"/>
      <c r="EA305" s="21"/>
      <c r="EB305" s="21"/>
      <c r="EC305" s="21"/>
      <c r="ED305" s="21"/>
    </row>
    <row r="306" spans="1:134">
      <c r="A306" s="7"/>
      <c r="B306" s="7"/>
      <c r="C306" s="43"/>
      <c r="D306" s="43"/>
      <c r="E306" s="43"/>
      <c r="F306" s="43"/>
      <c r="G306" s="7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7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7"/>
      <c r="AM306" s="43"/>
      <c r="AN306" s="43"/>
      <c r="AO306" s="43"/>
      <c r="AP306" s="43"/>
      <c r="AQ306" s="43"/>
      <c r="AR306" s="58"/>
      <c r="AS306" s="58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  <c r="CS306" s="43"/>
      <c r="CT306" s="43"/>
      <c r="CU306" s="43"/>
      <c r="CV306" s="43"/>
      <c r="CW306" s="43"/>
      <c r="CX306" s="43"/>
      <c r="CY306" s="21"/>
      <c r="CZ306" s="43"/>
      <c r="DA306" s="43"/>
      <c r="DB306" s="43"/>
      <c r="DC306" s="43"/>
      <c r="DD306" s="43"/>
      <c r="DE306" s="43"/>
      <c r="DF306" s="43"/>
      <c r="DG306" s="43"/>
      <c r="DH306" s="43"/>
      <c r="DI306" s="43"/>
      <c r="DJ306" s="43"/>
      <c r="DK306" s="43"/>
      <c r="DL306" s="43"/>
      <c r="DM306" s="43"/>
      <c r="DN306" s="43"/>
      <c r="DO306" s="43"/>
      <c r="DP306" s="43"/>
      <c r="DQ306" s="43"/>
      <c r="DR306" s="43"/>
      <c r="DS306" s="43"/>
      <c r="DT306" s="43"/>
      <c r="DU306" s="43"/>
      <c r="DV306" s="43"/>
      <c r="DW306" s="43"/>
      <c r="DX306" s="43"/>
      <c r="DY306" s="43"/>
      <c r="DZ306" s="43"/>
      <c r="EA306" s="21"/>
      <c r="EB306" s="21"/>
      <c r="EC306" s="21"/>
      <c r="ED306" s="21"/>
    </row>
    <row r="307" spans="1:134">
      <c r="A307" s="7"/>
      <c r="B307" s="7"/>
      <c r="C307" s="43"/>
      <c r="D307" s="43"/>
      <c r="E307" s="43"/>
      <c r="F307" s="43"/>
      <c r="G307" s="7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7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7"/>
      <c r="AM307" s="43"/>
      <c r="AN307" s="43"/>
      <c r="AO307" s="43"/>
      <c r="AP307" s="43"/>
      <c r="AQ307" s="43"/>
      <c r="AR307" s="58"/>
      <c r="AS307" s="58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  <c r="CS307" s="43"/>
      <c r="CT307" s="43"/>
      <c r="CU307" s="43"/>
      <c r="CV307" s="43"/>
      <c r="CW307" s="43"/>
      <c r="CX307" s="43"/>
      <c r="CY307" s="21"/>
      <c r="CZ307" s="43"/>
      <c r="DA307" s="43"/>
      <c r="DB307" s="43"/>
      <c r="DC307" s="43"/>
      <c r="DD307" s="43"/>
      <c r="DE307" s="43"/>
      <c r="DF307" s="43"/>
      <c r="DG307" s="43"/>
      <c r="DH307" s="43"/>
      <c r="DI307" s="43"/>
      <c r="DJ307" s="43"/>
      <c r="DK307" s="43"/>
      <c r="DL307" s="43"/>
      <c r="DM307" s="43"/>
      <c r="DN307" s="43"/>
      <c r="DO307" s="43"/>
      <c r="DP307" s="43"/>
      <c r="DQ307" s="43"/>
      <c r="DR307" s="43"/>
      <c r="DS307" s="43"/>
      <c r="DT307" s="43"/>
      <c r="DU307" s="43"/>
      <c r="DV307" s="43"/>
      <c r="DW307" s="43"/>
      <c r="DX307" s="43"/>
      <c r="DY307" s="43"/>
      <c r="DZ307" s="43"/>
      <c r="EA307" s="21"/>
      <c r="EB307" s="21"/>
      <c r="EC307" s="21"/>
      <c r="ED307" s="21"/>
    </row>
    <row r="308" spans="1:134">
      <c r="A308" s="7"/>
      <c r="B308" s="7"/>
      <c r="C308" s="43"/>
      <c r="D308" s="43"/>
      <c r="E308" s="43"/>
      <c r="F308" s="43"/>
      <c r="G308" s="7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7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7"/>
      <c r="AM308" s="43"/>
      <c r="AN308" s="43"/>
      <c r="AO308" s="43"/>
      <c r="AP308" s="43"/>
      <c r="AQ308" s="43"/>
      <c r="AR308" s="58"/>
      <c r="AS308" s="58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  <c r="CI308" s="43"/>
      <c r="CJ308" s="43"/>
      <c r="CK308" s="43"/>
      <c r="CL308" s="43"/>
      <c r="CM308" s="43"/>
      <c r="CN308" s="43"/>
      <c r="CO308" s="43"/>
      <c r="CP308" s="43"/>
      <c r="CQ308" s="43"/>
      <c r="CR308" s="43"/>
      <c r="CS308" s="43"/>
      <c r="CT308" s="43"/>
      <c r="CU308" s="43"/>
      <c r="CV308" s="43"/>
      <c r="CW308" s="43"/>
      <c r="CX308" s="43"/>
      <c r="CY308" s="21"/>
      <c r="CZ308" s="43"/>
      <c r="DA308" s="43"/>
      <c r="DB308" s="43"/>
      <c r="DC308" s="43"/>
      <c r="DD308" s="43"/>
      <c r="DE308" s="43"/>
      <c r="DF308" s="43"/>
      <c r="DG308" s="43"/>
      <c r="DH308" s="43"/>
      <c r="DI308" s="43"/>
      <c r="DJ308" s="43"/>
      <c r="DK308" s="43"/>
      <c r="DL308" s="43"/>
      <c r="DM308" s="43"/>
      <c r="DN308" s="43"/>
      <c r="DO308" s="43"/>
      <c r="DP308" s="43"/>
      <c r="DQ308" s="43"/>
      <c r="DR308" s="43"/>
      <c r="DS308" s="43"/>
      <c r="DT308" s="43"/>
      <c r="DU308" s="43"/>
      <c r="DV308" s="43"/>
      <c r="DW308" s="43"/>
      <c r="DX308" s="43"/>
      <c r="DY308" s="43"/>
      <c r="DZ308" s="43"/>
      <c r="EA308" s="21"/>
      <c r="EB308" s="21"/>
      <c r="EC308" s="21"/>
      <c r="ED308" s="21"/>
    </row>
    <row r="309" spans="1:134">
      <c r="A309" s="7"/>
      <c r="B309" s="7"/>
      <c r="C309" s="43"/>
      <c r="D309" s="43"/>
      <c r="E309" s="43"/>
      <c r="F309" s="43"/>
      <c r="G309" s="7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7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7"/>
      <c r="AM309" s="43"/>
      <c r="AN309" s="43"/>
      <c r="AO309" s="43"/>
      <c r="AP309" s="43"/>
      <c r="AQ309" s="43"/>
      <c r="AR309" s="58"/>
      <c r="AS309" s="58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  <c r="CI309" s="43"/>
      <c r="CJ309" s="43"/>
      <c r="CK309" s="43"/>
      <c r="CL309" s="43"/>
      <c r="CM309" s="43"/>
      <c r="CN309" s="43"/>
      <c r="CO309" s="43"/>
      <c r="CP309" s="43"/>
      <c r="CQ309" s="43"/>
      <c r="CR309" s="43"/>
      <c r="CS309" s="43"/>
      <c r="CT309" s="43"/>
      <c r="CU309" s="43"/>
      <c r="CV309" s="43"/>
      <c r="CW309" s="43"/>
      <c r="CX309" s="43"/>
      <c r="CY309" s="21"/>
      <c r="CZ309" s="43"/>
      <c r="DA309" s="43"/>
      <c r="DB309" s="43"/>
      <c r="DC309" s="43"/>
      <c r="DD309" s="43"/>
      <c r="DE309" s="43"/>
      <c r="DF309" s="43"/>
      <c r="DG309" s="43"/>
      <c r="DH309" s="43"/>
      <c r="DI309" s="43"/>
      <c r="DJ309" s="43"/>
      <c r="DK309" s="43"/>
      <c r="DL309" s="43"/>
      <c r="DM309" s="43"/>
      <c r="DN309" s="43"/>
      <c r="DO309" s="43"/>
      <c r="DP309" s="43"/>
      <c r="DQ309" s="43"/>
      <c r="DR309" s="43"/>
      <c r="DS309" s="43"/>
      <c r="DT309" s="43"/>
      <c r="DU309" s="43"/>
      <c r="DV309" s="43"/>
      <c r="DW309" s="43"/>
      <c r="DX309" s="43"/>
      <c r="DY309" s="43"/>
      <c r="DZ309" s="43"/>
      <c r="EA309" s="21"/>
      <c r="EB309" s="21"/>
      <c r="EC309" s="21"/>
      <c r="ED309" s="21"/>
    </row>
    <row r="310" spans="1:134">
      <c r="A310" s="7"/>
      <c r="B310" s="7"/>
      <c r="C310" s="43"/>
      <c r="D310" s="43"/>
      <c r="E310" s="43"/>
      <c r="F310" s="43"/>
      <c r="G310" s="7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7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7"/>
      <c r="AM310" s="43"/>
      <c r="AN310" s="43"/>
      <c r="AO310" s="43"/>
      <c r="AP310" s="43"/>
      <c r="AQ310" s="43"/>
      <c r="AR310" s="58"/>
      <c r="AS310" s="58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  <c r="CI310" s="43"/>
      <c r="CJ310" s="43"/>
      <c r="CK310" s="43"/>
      <c r="CL310" s="43"/>
      <c r="CM310" s="43"/>
      <c r="CN310" s="43"/>
      <c r="CO310" s="43"/>
      <c r="CP310" s="43"/>
      <c r="CQ310" s="43"/>
      <c r="CR310" s="43"/>
      <c r="CS310" s="43"/>
      <c r="CT310" s="43"/>
      <c r="CU310" s="43"/>
      <c r="CV310" s="43"/>
      <c r="CW310" s="43"/>
      <c r="CX310" s="43"/>
      <c r="CY310" s="21"/>
      <c r="CZ310" s="43"/>
      <c r="DA310" s="43"/>
      <c r="DB310" s="43"/>
      <c r="DC310" s="43"/>
      <c r="DD310" s="43"/>
      <c r="DE310" s="43"/>
      <c r="DF310" s="43"/>
      <c r="DG310" s="43"/>
      <c r="DH310" s="43"/>
      <c r="DI310" s="43"/>
      <c r="DJ310" s="43"/>
      <c r="DK310" s="43"/>
      <c r="DL310" s="43"/>
      <c r="DM310" s="43"/>
      <c r="DN310" s="43"/>
      <c r="DO310" s="43"/>
      <c r="DP310" s="43"/>
      <c r="DQ310" s="43"/>
      <c r="DR310" s="43"/>
      <c r="DS310" s="43"/>
      <c r="DT310" s="43"/>
      <c r="DU310" s="43"/>
      <c r="DV310" s="43"/>
      <c r="DW310" s="43"/>
      <c r="DX310" s="43"/>
      <c r="DY310" s="43"/>
      <c r="DZ310" s="43"/>
      <c r="EA310" s="21"/>
      <c r="EB310" s="21"/>
      <c r="EC310" s="21"/>
      <c r="ED310" s="21"/>
    </row>
    <row r="311" spans="1:134">
      <c r="A311" s="7"/>
      <c r="B311" s="7"/>
      <c r="C311" s="43"/>
      <c r="D311" s="43"/>
      <c r="E311" s="43"/>
      <c r="F311" s="43"/>
      <c r="G311" s="7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7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7"/>
      <c r="AM311" s="43"/>
      <c r="AN311" s="43"/>
      <c r="AO311" s="43"/>
      <c r="AP311" s="43"/>
      <c r="AQ311" s="43"/>
      <c r="AR311" s="58"/>
      <c r="AS311" s="58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43"/>
      <c r="CU311" s="43"/>
      <c r="CV311" s="43"/>
      <c r="CW311" s="43"/>
      <c r="CX311" s="43"/>
      <c r="CY311" s="21"/>
      <c r="CZ311" s="43"/>
      <c r="DA311" s="43"/>
      <c r="DB311" s="43"/>
      <c r="DC311" s="43"/>
      <c r="DD311" s="43"/>
      <c r="DE311" s="43"/>
      <c r="DF311" s="43"/>
      <c r="DG311" s="43"/>
      <c r="DH311" s="43"/>
      <c r="DI311" s="43"/>
      <c r="DJ311" s="43"/>
      <c r="DK311" s="43"/>
      <c r="DL311" s="43"/>
      <c r="DM311" s="43"/>
      <c r="DN311" s="43"/>
      <c r="DO311" s="43"/>
      <c r="DP311" s="43"/>
      <c r="DQ311" s="43"/>
      <c r="DR311" s="43"/>
      <c r="DS311" s="43"/>
      <c r="DT311" s="43"/>
      <c r="DU311" s="43"/>
      <c r="DV311" s="43"/>
      <c r="DW311" s="43"/>
      <c r="DX311" s="43"/>
      <c r="DY311" s="43"/>
      <c r="DZ311" s="43"/>
      <c r="EA311" s="21"/>
      <c r="EB311" s="21"/>
      <c r="EC311" s="21"/>
      <c r="ED311" s="21"/>
    </row>
    <row r="312" spans="1:134">
      <c r="A312" s="7"/>
      <c r="B312" s="7"/>
      <c r="C312" s="43"/>
      <c r="D312" s="43"/>
      <c r="E312" s="43"/>
      <c r="F312" s="43"/>
      <c r="G312" s="7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7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7"/>
      <c r="AM312" s="43"/>
      <c r="AN312" s="43"/>
      <c r="AO312" s="43"/>
      <c r="AP312" s="43"/>
      <c r="AQ312" s="43"/>
      <c r="AR312" s="58"/>
      <c r="AS312" s="58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  <c r="CI312" s="43"/>
      <c r="CJ312" s="43"/>
      <c r="CK312" s="43"/>
      <c r="CL312" s="43"/>
      <c r="CM312" s="43"/>
      <c r="CN312" s="43"/>
      <c r="CO312" s="43"/>
      <c r="CP312" s="43"/>
      <c r="CQ312" s="43"/>
      <c r="CR312" s="43"/>
      <c r="CS312" s="43"/>
      <c r="CT312" s="43"/>
      <c r="CU312" s="43"/>
      <c r="CV312" s="43"/>
      <c r="CW312" s="43"/>
      <c r="CX312" s="43"/>
      <c r="CY312" s="21"/>
      <c r="CZ312" s="43"/>
      <c r="DA312" s="43"/>
      <c r="DB312" s="43"/>
      <c r="DC312" s="43"/>
      <c r="DD312" s="43"/>
      <c r="DE312" s="43"/>
      <c r="DF312" s="43"/>
      <c r="DG312" s="43"/>
      <c r="DH312" s="43"/>
      <c r="DI312" s="43"/>
      <c r="DJ312" s="43"/>
      <c r="DK312" s="43"/>
      <c r="DL312" s="43"/>
      <c r="DM312" s="43"/>
      <c r="DN312" s="43"/>
      <c r="DO312" s="43"/>
      <c r="DP312" s="43"/>
      <c r="DQ312" s="43"/>
      <c r="DR312" s="43"/>
      <c r="DS312" s="43"/>
      <c r="DT312" s="43"/>
      <c r="DU312" s="43"/>
      <c r="DV312" s="43"/>
      <c r="DW312" s="43"/>
      <c r="DX312" s="43"/>
      <c r="DY312" s="43"/>
      <c r="DZ312" s="43"/>
      <c r="EA312" s="21"/>
      <c r="EB312" s="21"/>
      <c r="EC312" s="21"/>
      <c r="ED312" s="21"/>
    </row>
    <row r="313" spans="1:134">
      <c r="A313" s="7"/>
      <c r="B313" s="7"/>
      <c r="C313" s="43"/>
      <c r="D313" s="43"/>
      <c r="E313" s="43"/>
      <c r="F313" s="43"/>
      <c r="G313" s="7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7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7"/>
      <c r="AM313" s="43"/>
      <c r="AN313" s="43"/>
      <c r="AO313" s="43"/>
      <c r="AP313" s="43"/>
      <c r="AQ313" s="43"/>
      <c r="AR313" s="58"/>
      <c r="AS313" s="58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  <c r="CI313" s="43"/>
      <c r="CJ313" s="43"/>
      <c r="CK313" s="43"/>
      <c r="CL313" s="43"/>
      <c r="CM313" s="43"/>
      <c r="CN313" s="43"/>
      <c r="CO313" s="43"/>
      <c r="CP313" s="43"/>
      <c r="CQ313" s="43"/>
      <c r="CR313" s="43"/>
      <c r="CS313" s="43"/>
      <c r="CT313" s="43"/>
      <c r="CU313" s="43"/>
      <c r="CV313" s="43"/>
      <c r="CW313" s="43"/>
      <c r="CX313" s="43"/>
      <c r="CY313" s="21"/>
      <c r="CZ313" s="43"/>
      <c r="DA313" s="43"/>
      <c r="DB313" s="43"/>
      <c r="DC313" s="43"/>
      <c r="DD313" s="43"/>
      <c r="DE313" s="43"/>
      <c r="DF313" s="43"/>
      <c r="DG313" s="43"/>
      <c r="DH313" s="43"/>
      <c r="DI313" s="43"/>
      <c r="DJ313" s="43"/>
      <c r="DK313" s="43"/>
      <c r="DL313" s="43"/>
      <c r="DM313" s="43"/>
      <c r="DN313" s="43"/>
      <c r="DO313" s="43"/>
      <c r="DP313" s="43"/>
      <c r="DQ313" s="43"/>
      <c r="DR313" s="43"/>
      <c r="DS313" s="43"/>
      <c r="DT313" s="43"/>
      <c r="DU313" s="43"/>
      <c r="DV313" s="43"/>
      <c r="DW313" s="43"/>
      <c r="DX313" s="43"/>
      <c r="DY313" s="43"/>
      <c r="DZ313" s="43"/>
      <c r="EA313" s="21"/>
      <c r="EB313" s="21"/>
      <c r="EC313" s="21"/>
      <c r="ED313" s="21"/>
    </row>
    <row r="314" spans="1:134">
      <c r="A314" s="7"/>
      <c r="B314" s="7"/>
      <c r="C314" s="43"/>
      <c r="D314" s="43"/>
      <c r="E314" s="43"/>
      <c r="F314" s="43"/>
      <c r="G314" s="7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7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7"/>
      <c r="AM314" s="43"/>
      <c r="AN314" s="43"/>
      <c r="AO314" s="43"/>
      <c r="AP314" s="43"/>
      <c r="AQ314" s="43"/>
      <c r="AR314" s="58"/>
      <c r="AS314" s="58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  <c r="CI314" s="43"/>
      <c r="CJ314" s="43"/>
      <c r="CK314" s="43"/>
      <c r="CL314" s="43"/>
      <c r="CM314" s="43"/>
      <c r="CN314" s="43"/>
      <c r="CO314" s="43"/>
      <c r="CP314" s="43"/>
      <c r="CQ314" s="43"/>
      <c r="CR314" s="43"/>
      <c r="CS314" s="43"/>
      <c r="CT314" s="43"/>
      <c r="CU314" s="43"/>
      <c r="CV314" s="43"/>
      <c r="CW314" s="43"/>
      <c r="CX314" s="43"/>
      <c r="CY314" s="21"/>
      <c r="CZ314" s="43"/>
      <c r="DA314" s="43"/>
      <c r="DB314" s="43"/>
      <c r="DC314" s="43"/>
      <c r="DD314" s="43"/>
      <c r="DE314" s="43"/>
      <c r="DF314" s="43"/>
      <c r="DG314" s="43"/>
      <c r="DH314" s="43"/>
      <c r="DI314" s="43"/>
      <c r="DJ314" s="43"/>
      <c r="DK314" s="43"/>
      <c r="DL314" s="43"/>
      <c r="DM314" s="43"/>
      <c r="DN314" s="43"/>
      <c r="DO314" s="43"/>
      <c r="DP314" s="43"/>
      <c r="DQ314" s="43"/>
      <c r="DR314" s="43"/>
      <c r="DS314" s="43"/>
      <c r="DT314" s="43"/>
      <c r="DU314" s="43"/>
      <c r="DV314" s="43"/>
      <c r="DW314" s="43"/>
      <c r="DX314" s="43"/>
      <c r="DY314" s="43"/>
      <c r="DZ314" s="43"/>
      <c r="EA314" s="21"/>
      <c r="EB314" s="21"/>
      <c r="EC314" s="21"/>
      <c r="ED314" s="21"/>
    </row>
    <row r="315" spans="1:134">
      <c r="A315" s="7"/>
      <c r="B315" s="7"/>
      <c r="C315" s="43"/>
      <c r="D315" s="43"/>
      <c r="E315" s="43"/>
      <c r="F315" s="43"/>
      <c r="G315" s="7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7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7"/>
      <c r="AM315" s="43"/>
      <c r="AN315" s="43"/>
      <c r="AO315" s="43"/>
      <c r="AP315" s="43"/>
      <c r="AQ315" s="43"/>
      <c r="AR315" s="58"/>
      <c r="AS315" s="58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  <c r="CI315" s="43"/>
      <c r="CJ315" s="43"/>
      <c r="CK315" s="43"/>
      <c r="CL315" s="43"/>
      <c r="CM315" s="43"/>
      <c r="CN315" s="43"/>
      <c r="CO315" s="43"/>
      <c r="CP315" s="43"/>
      <c r="CQ315" s="43"/>
      <c r="CR315" s="43"/>
      <c r="CS315" s="43"/>
      <c r="CT315" s="43"/>
      <c r="CU315" s="43"/>
      <c r="CV315" s="43"/>
      <c r="CW315" s="43"/>
      <c r="CX315" s="43"/>
      <c r="CY315" s="21"/>
      <c r="CZ315" s="43"/>
      <c r="DA315" s="43"/>
      <c r="DB315" s="43"/>
      <c r="DC315" s="43"/>
      <c r="DD315" s="43"/>
      <c r="DE315" s="43"/>
      <c r="DF315" s="43"/>
      <c r="DG315" s="43"/>
      <c r="DH315" s="43"/>
      <c r="DI315" s="43"/>
      <c r="DJ315" s="43"/>
      <c r="DK315" s="43"/>
      <c r="DL315" s="43"/>
      <c r="DM315" s="43"/>
      <c r="DN315" s="43"/>
      <c r="DO315" s="43"/>
      <c r="DP315" s="43"/>
      <c r="DQ315" s="43"/>
      <c r="DR315" s="43"/>
      <c r="DS315" s="43"/>
      <c r="DT315" s="43"/>
      <c r="DU315" s="43"/>
      <c r="DV315" s="43"/>
      <c r="DW315" s="43"/>
      <c r="DX315" s="43"/>
      <c r="DY315" s="43"/>
      <c r="DZ315" s="43"/>
      <c r="EA315" s="21"/>
      <c r="EB315" s="21"/>
      <c r="EC315" s="21"/>
      <c r="ED315" s="21"/>
    </row>
    <row r="316" spans="1:134">
      <c r="A316" s="7"/>
      <c r="B316" s="7"/>
      <c r="C316" s="43"/>
      <c r="D316" s="43"/>
      <c r="E316" s="43"/>
      <c r="F316" s="43"/>
      <c r="G316" s="7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7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7"/>
      <c r="AM316" s="43"/>
      <c r="AN316" s="43"/>
      <c r="AO316" s="43"/>
      <c r="AP316" s="43"/>
      <c r="AQ316" s="43"/>
      <c r="AR316" s="58"/>
      <c r="AS316" s="58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  <c r="CI316" s="43"/>
      <c r="CJ316" s="43"/>
      <c r="CK316" s="43"/>
      <c r="CL316" s="43"/>
      <c r="CM316" s="43"/>
      <c r="CN316" s="43"/>
      <c r="CO316" s="43"/>
      <c r="CP316" s="43"/>
      <c r="CQ316" s="43"/>
      <c r="CR316" s="43"/>
      <c r="CS316" s="43"/>
      <c r="CT316" s="43"/>
      <c r="CU316" s="43"/>
      <c r="CV316" s="43"/>
      <c r="CW316" s="43"/>
      <c r="CX316" s="43"/>
      <c r="CY316" s="21"/>
      <c r="CZ316" s="43"/>
      <c r="DA316" s="43"/>
      <c r="DB316" s="43"/>
      <c r="DC316" s="43"/>
      <c r="DD316" s="43"/>
      <c r="DE316" s="43"/>
      <c r="DF316" s="43"/>
      <c r="DG316" s="43"/>
      <c r="DH316" s="43"/>
      <c r="DI316" s="43"/>
      <c r="DJ316" s="43"/>
      <c r="DK316" s="43"/>
      <c r="DL316" s="43"/>
      <c r="DM316" s="43"/>
      <c r="DN316" s="43"/>
      <c r="DO316" s="43"/>
      <c r="DP316" s="43"/>
      <c r="DQ316" s="43"/>
      <c r="DR316" s="43"/>
      <c r="DS316" s="43"/>
      <c r="DT316" s="43"/>
      <c r="DU316" s="43"/>
      <c r="DV316" s="43"/>
      <c r="DW316" s="43"/>
      <c r="DX316" s="43"/>
      <c r="DY316" s="43"/>
      <c r="DZ316" s="43"/>
      <c r="EA316" s="21"/>
      <c r="EB316" s="21"/>
      <c r="EC316" s="21"/>
      <c r="ED316" s="21"/>
    </row>
    <row r="317" spans="1:134">
      <c r="A317" s="7"/>
      <c r="B317" s="7"/>
      <c r="C317" s="43"/>
      <c r="D317" s="43"/>
      <c r="E317" s="43"/>
      <c r="F317" s="43"/>
      <c r="G317" s="7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7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7"/>
      <c r="AM317" s="43"/>
      <c r="AN317" s="43"/>
      <c r="AO317" s="43"/>
      <c r="AP317" s="43"/>
      <c r="AQ317" s="43"/>
      <c r="AR317" s="58"/>
      <c r="AS317" s="58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21"/>
      <c r="CZ317" s="43"/>
      <c r="DA317" s="43"/>
      <c r="DB317" s="43"/>
      <c r="DC317" s="43"/>
      <c r="DD317" s="43"/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21"/>
      <c r="EB317" s="21"/>
      <c r="EC317" s="21"/>
      <c r="ED317" s="21"/>
    </row>
    <row r="318" spans="1:134">
      <c r="A318" s="7"/>
      <c r="B318" s="7"/>
      <c r="C318" s="43"/>
      <c r="D318" s="43"/>
      <c r="E318" s="43"/>
      <c r="F318" s="43"/>
      <c r="G318" s="7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7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7"/>
      <c r="AM318" s="43"/>
      <c r="AN318" s="43"/>
      <c r="AO318" s="43"/>
      <c r="AP318" s="43"/>
      <c r="AQ318" s="43"/>
      <c r="AR318" s="58"/>
      <c r="AS318" s="58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21"/>
      <c r="CZ318" s="43"/>
      <c r="DA318" s="43"/>
      <c r="DB318" s="43"/>
      <c r="DC318" s="43"/>
      <c r="DD318" s="43"/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21"/>
      <c r="EB318" s="21"/>
      <c r="EC318" s="21"/>
      <c r="ED318" s="21"/>
    </row>
    <row r="319" spans="1:134">
      <c r="A319" s="7"/>
      <c r="B319" s="7"/>
      <c r="C319" s="43"/>
      <c r="D319" s="43"/>
      <c r="E319" s="43"/>
      <c r="F319" s="43"/>
      <c r="G319" s="7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7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7"/>
      <c r="AM319" s="43"/>
      <c r="AN319" s="43"/>
      <c r="AO319" s="43"/>
      <c r="AP319" s="43"/>
      <c r="AQ319" s="43"/>
      <c r="AR319" s="58"/>
      <c r="AS319" s="58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21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21"/>
      <c r="EB319" s="21"/>
      <c r="EC319" s="21"/>
      <c r="ED319" s="21"/>
    </row>
    <row r="320" spans="1:134">
      <c r="A320" s="7"/>
      <c r="B320" s="7"/>
      <c r="C320" s="43"/>
      <c r="D320" s="43"/>
      <c r="E320" s="43"/>
      <c r="F320" s="43"/>
      <c r="G320" s="7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7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7"/>
      <c r="AM320" s="43"/>
      <c r="AN320" s="43"/>
      <c r="AO320" s="43"/>
      <c r="AP320" s="43"/>
      <c r="AQ320" s="43"/>
      <c r="AR320" s="58"/>
      <c r="AS320" s="58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43"/>
      <c r="CF320" s="43"/>
      <c r="CG320" s="43"/>
      <c r="CH320" s="43"/>
      <c r="CI320" s="43"/>
      <c r="CJ320" s="43"/>
      <c r="CK320" s="43"/>
      <c r="CL320" s="43"/>
      <c r="CM320" s="43"/>
      <c r="CN320" s="43"/>
      <c r="CO320" s="43"/>
      <c r="CP320" s="43"/>
      <c r="CQ320" s="43"/>
      <c r="CR320" s="43"/>
      <c r="CS320" s="43"/>
      <c r="CT320" s="43"/>
      <c r="CU320" s="43"/>
      <c r="CV320" s="43"/>
      <c r="CW320" s="43"/>
      <c r="CX320" s="43"/>
      <c r="CY320" s="21"/>
      <c r="CZ320" s="43"/>
      <c r="DA320" s="43"/>
      <c r="DB320" s="43"/>
      <c r="DC320" s="43"/>
      <c r="DD320" s="43"/>
      <c r="DE320" s="43"/>
      <c r="DF320" s="43"/>
      <c r="DG320" s="43"/>
      <c r="DH320" s="43"/>
      <c r="DI320" s="43"/>
      <c r="DJ320" s="43"/>
      <c r="DK320" s="43"/>
      <c r="DL320" s="43"/>
      <c r="DM320" s="43"/>
      <c r="DN320" s="43"/>
      <c r="DO320" s="43"/>
      <c r="DP320" s="43"/>
      <c r="DQ320" s="43"/>
      <c r="DR320" s="43"/>
      <c r="DS320" s="43"/>
      <c r="DT320" s="43"/>
      <c r="DU320" s="43"/>
      <c r="DV320" s="43"/>
      <c r="DW320" s="43"/>
      <c r="DX320" s="43"/>
      <c r="DY320" s="43"/>
      <c r="DZ320" s="43"/>
      <c r="EA320" s="21"/>
      <c r="EB320" s="21"/>
      <c r="EC320" s="21"/>
      <c r="ED320" s="21"/>
    </row>
    <row r="321" spans="1:134">
      <c r="A321" s="7"/>
      <c r="B321" s="7"/>
      <c r="C321" s="43"/>
      <c r="D321" s="43"/>
      <c r="E321" s="43"/>
      <c r="F321" s="43"/>
      <c r="G321" s="7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7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7"/>
      <c r="AM321" s="43"/>
      <c r="AN321" s="43"/>
      <c r="AO321" s="43"/>
      <c r="AP321" s="43"/>
      <c r="AQ321" s="43"/>
      <c r="AR321" s="58"/>
      <c r="AS321" s="58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  <c r="CI321" s="43"/>
      <c r="CJ321" s="43"/>
      <c r="CK321" s="43"/>
      <c r="CL321" s="43"/>
      <c r="CM321" s="43"/>
      <c r="CN321" s="43"/>
      <c r="CO321" s="43"/>
      <c r="CP321" s="43"/>
      <c r="CQ321" s="43"/>
      <c r="CR321" s="43"/>
      <c r="CS321" s="43"/>
      <c r="CT321" s="43"/>
      <c r="CU321" s="43"/>
      <c r="CV321" s="43"/>
      <c r="CW321" s="43"/>
      <c r="CX321" s="43"/>
      <c r="CY321" s="21"/>
      <c r="CZ321" s="43"/>
      <c r="DA321" s="43"/>
      <c r="DB321" s="43"/>
      <c r="DC321" s="43"/>
      <c r="DD321" s="43"/>
      <c r="DE321" s="43"/>
      <c r="DF321" s="43"/>
      <c r="DG321" s="43"/>
      <c r="DH321" s="43"/>
      <c r="DI321" s="43"/>
      <c r="DJ321" s="43"/>
      <c r="DK321" s="43"/>
      <c r="DL321" s="43"/>
      <c r="DM321" s="43"/>
      <c r="DN321" s="43"/>
      <c r="DO321" s="43"/>
      <c r="DP321" s="43"/>
      <c r="DQ321" s="43"/>
      <c r="DR321" s="43"/>
      <c r="DS321" s="43"/>
      <c r="DT321" s="43"/>
      <c r="DU321" s="43"/>
      <c r="DV321" s="43"/>
      <c r="DW321" s="43"/>
      <c r="DX321" s="43"/>
      <c r="DY321" s="43"/>
      <c r="DZ321" s="43"/>
      <c r="EA321" s="21"/>
      <c r="EB321" s="21"/>
      <c r="EC321" s="21"/>
      <c r="ED321" s="21"/>
    </row>
    <row r="322" spans="1:134">
      <c r="A322" s="7"/>
      <c r="B322" s="7"/>
      <c r="C322" s="43"/>
      <c r="D322" s="43"/>
      <c r="E322" s="43"/>
      <c r="F322" s="43"/>
      <c r="G322" s="7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7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7"/>
      <c r="AM322" s="43"/>
      <c r="AN322" s="43"/>
      <c r="AO322" s="43"/>
      <c r="AP322" s="43"/>
      <c r="AQ322" s="43"/>
      <c r="AR322" s="58"/>
      <c r="AS322" s="58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  <c r="CI322" s="43"/>
      <c r="CJ322" s="43"/>
      <c r="CK322" s="43"/>
      <c r="CL322" s="43"/>
      <c r="CM322" s="43"/>
      <c r="CN322" s="43"/>
      <c r="CO322" s="43"/>
      <c r="CP322" s="43"/>
      <c r="CQ322" s="43"/>
      <c r="CR322" s="43"/>
      <c r="CS322" s="43"/>
      <c r="CT322" s="43"/>
      <c r="CU322" s="43"/>
      <c r="CV322" s="43"/>
      <c r="CW322" s="43"/>
      <c r="CX322" s="43"/>
      <c r="CY322" s="21"/>
      <c r="CZ322" s="43"/>
      <c r="DA322" s="43"/>
      <c r="DB322" s="43"/>
      <c r="DC322" s="43"/>
      <c r="DD322" s="43"/>
      <c r="DE322" s="43"/>
      <c r="DF322" s="43"/>
      <c r="DG322" s="43"/>
      <c r="DH322" s="43"/>
      <c r="DI322" s="43"/>
      <c r="DJ322" s="43"/>
      <c r="DK322" s="43"/>
      <c r="DL322" s="43"/>
      <c r="DM322" s="43"/>
      <c r="DN322" s="43"/>
      <c r="DO322" s="43"/>
      <c r="DP322" s="43"/>
      <c r="DQ322" s="43"/>
      <c r="DR322" s="43"/>
      <c r="DS322" s="43"/>
      <c r="DT322" s="43"/>
      <c r="DU322" s="43"/>
      <c r="DV322" s="43"/>
      <c r="DW322" s="43"/>
      <c r="DX322" s="43"/>
      <c r="DY322" s="43"/>
      <c r="DZ322" s="43"/>
      <c r="EA322" s="21"/>
      <c r="EB322" s="21"/>
      <c r="EC322" s="21"/>
      <c r="ED322" s="21"/>
    </row>
    <row r="323" spans="1:134">
      <c r="A323" s="7"/>
      <c r="B323" s="7"/>
      <c r="C323" s="43"/>
      <c r="D323" s="43"/>
      <c r="E323" s="43"/>
      <c r="F323" s="43"/>
      <c r="G323" s="7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7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7"/>
      <c r="AM323" s="43"/>
      <c r="AN323" s="43"/>
      <c r="AO323" s="43"/>
      <c r="AP323" s="43"/>
      <c r="AQ323" s="43"/>
      <c r="AR323" s="58"/>
      <c r="AS323" s="58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/>
      <c r="CK323" s="43"/>
      <c r="CL323" s="43"/>
      <c r="CM323" s="43"/>
      <c r="CN323" s="43"/>
      <c r="CO323" s="43"/>
      <c r="CP323" s="43"/>
      <c r="CQ323" s="43"/>
      <c r="CR323" s="43"/>
      <c r="CS323" s="43"/>
      <c r="CT323" s="43"/>
      <c r="CU323" s="43"/>
      <c r="CV323" s="43"/>
      <c r="CW323" s="43"/>
      <c r="CX323" s="43"/>
      <c r="CY323" s="21"/>
      <c r="CZ323" s="43"/>
      <c r="DA323" s="43"/>
      <c r="DB323" s="43"/>
      <c r="DC323" s="43"/>
      <c r="DD323" s="43"/>
      <c r="DE323" s="43"/>
      <c r="DF323" s="43"/>
      <c r="DG323" s="43"/>
      <c r="DH323" s="43"/>
      <c r="DI323" s="43"/>
      <c r="DJ323" s="43"/>
      <c r="DK323" s="43"/>
      <c r="DL323" s="43"/>
      <c r="DM323" s="43"/>
      <c r="DN323" s="43"/>
      <c r="DO323" s="43"/>
      <c r="DP323" s="43"/>
      <c r="DQ323" s="43"/>
      <c r="DR323" s="43"/>
      <c r="DS323" s="43"/>
      <c r="DT323" s="43"/>
      <c r="DU323" s="43"/>
      <c r="DV323" s="43"/>
      <c r="DW323" s="43"/>
      <c r="DX323" s="43"/>
      <c r="DY323" s="43"/>
      <c r="DZ323" s="43"/>
      <c r="EA323" s="21"/>
      <c r="EB323" s="21"/>
      <c r="EC323" s="21"/>
      <c r="ED323" s="21"/>
    </row>
    <row r="324" spans="1:134">
      <c r="A324" s="7"/>
      <c r="B324" s="7"/>
      <c r="C324" s="43"/>
      <c r="D324" s="43"/>
      <c r="E324" s="43"/>
      <c r="F324" s="43"/>
      <c r="G324" s="7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7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7"/>
      <c r="AM324" s="43"/>
      <c r="AN324" s="43"/>
      <c r="AO324" s="43"/>
      <c r="AP324" s="43"/>
      <c r="AQ324" s="43"/>
      <c r="AR324" s="58"/>
      <c r="AS324" s="58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  <c r="CI324" s="43"/>
      <c r="CJ324" s="43"/>
      <c r="CK324" s="43"/>
      <c r="CL324" s="43"/>
      <c r="CM324" s="43"/>
      <c r="CN324" s="43"/>
      <c r="CO324" s="43"/>
      <c r="CP324" s="43"/>
      <c r="CQ324" s="43"/>
      <c r="CR324" s="43"/>
      <c r="CS324" s="43"/>
      <c r="CT324" s="43"/>
      <c r="CU324" s="43"/>
      <c r="CV324" s="43"/>
      <c r="CW324" s="43"/>
      <c r="CX324" s="43"/>
      <c r="CY324" s="21"/>
      <c r="CZ324" s="43"/>
      <c r="DA324" s="43"/>
      <c r="DB324" s="43"/>
      <c r="DC324" s="43"/>
      <c r="DD324" s="43"/>
      <c r="DE324" s="43"/>
      <c r="DF324" s="43"/>
      <c r="DG324" s="43"/>
      <c r="DH324" s="43"/>
      <c r="DI324" s="43"/>
      <c r="DJ324" s="43"/>
      <c r="DK324" s="43"/>
      <c r="DL324" s="43"/>
      <c r="DM324" s="43"/>
      <c r="DN324" s="43"/>
      <c r="DO324" s="43"/>
      <c r="DP324" s="43"/>
      <c r="DQ324" s="43"/>
      <c r="DR324" s="43"/>
      <c r="DS324" s="43"/>
      <c r="DT324" s="43"/>
      <c r="DU324" s="43"/>
      <c r="DV324" s="43"/>
      <c r="DW324" s="43"/>
      <c r="DX324" s="43"/>
      <c r="DY324" s="43"/>
      <c r="DZ324" s="43"/>
      <c r="EA324" s="21"/>
      <c r="EB324" s="21"/>
      <c r="EC324" s="21"/>
      <c r="ED324" s="21"/>
    </row>
    <row r="325" spans="1:134">
      <c r="A325" s="7"/>
      <c r="B325" s="7"/>
      <c r="C325" s="43"/>
      <c r="D325" s="43"/>
      <c r="E325" s="43"/>
      <c r="F325" s="43"/>
      <c r="G325" s="7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7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7"/>
      <c r="AM325" s="43"/>
      <c r="AN325" s="43"/>
      <c r="AO325" s="43"/>
      <c r="AP325" s="43"/>
      <c r="AQ325" s="43"/>
      <c r="AR325" s="58"/>
      <c r="AS325" s="58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  <c r="CS325" s="43"/>
      <c r="CT325" s="43"/>
      <c r="CU325" s="43"/>
      <c r="CV325" s="43"/>
      <c r="CW325" s="43"/>
      <c r="CX325" s="43"/>
      <c r="CY325" s="21"/>
      <c r="CZ325" s="43"/>
      <c r="DA325" s="43"/>
      <c r="DB325" s="43"/>
      <c r="DC325" s="43"/>
      <c r="DD325" s="43"/>
      <c r="DE325" s="43"/>
      <c r="DF325" s="43"/>
      <c r="DG325" s="43"/>
      <c r="DH325" s="43"/>
      <c r="DI325" s="43"/>
      <c r="DJ325" s="43"/>
      <c r="DK325" s="43"/>
      <c r="DL325" s="43"/>
      <c r="DM325" s="43"/>
      <c r="DN325" s="43"/>
      <c r="DO325" s="43"/>
      <c r="DP325" s="43"/>
      <c r="DQ325" s="43"/>
      <c r="DR325" s="43"/>
      <c r="DS325" s="43"/>
      <c r="DT325" s="43"/>
      <c r="DU325" s="43"/>
      <c r="DV325" s="43"/>
      <c r="DW325" s="43"/>
      <c r="DX325" s="43"/>
      <c r="DY325" s="43"/>
      <c r="DZ325" s="43"/>
      <c r="EA325" s="21"/>
      <c r="EB325" s="21"/>
      <c r="EC325" s="21"/>
      <c r="ED325" s="21"/>
    </row>
    <row r="326" spans="1:134">
      <c r="A326" s="7"/>
      <c r="B326" s="7"/>
      <c r="C326" s="43"/>
      <c r="D326" s="43"/>
      <c r="E326" s="43"/>
      <c r="F326" s="43"/>
      <c r="G326" s="7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7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7"/>
      <c r="AM326" s="43"/>
      <c r="AN326" s="43"/>
      <c r="AO326" s="43"/>
      <c r="AP326" s="43"/>
      <c r="AQ326" s="43"/>
      <c r="AR326" s="58"/>
      <c r="AS326" s="58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  <c r="CI326" s="43"/>
      <c r="CJ326" s="43"/>
      <c r="CK326" s="43"/>
      <c r="CL326" s="43"/>
      <c r="CM326" s="43"/>
      <c r="CN326" s="43"/>
      <c r="CO326" s="43"/>
      <c r="CP326" s="43"/>
      <c r="CQ326" s="43"/>
      <c r="CR326" s="43"/>
      <c r="CS326" s="43"/>
      <c r="CT326" s="43"/>
      <c r="CU326" s="43"/>
      <c r="CV326" s="43"/>
      <c r="CW326" s="43"/>
      <c r="CX326" s="43"/>
      <c r="CY326" s="21"/>
      <c r="CZ326" s="43"/>
      <c r="DA326" s="43"/>
      <c r="DB326" s="43"/>
      <c r="DC326" s="43"/>
      <c r="DD326" s="43"/>
      <c r="DE326" s="43"/>
      <c r="DF326" s="43"/>
      <c r="DG326" s="43"/>
      <c r="DH326" s="43"/>
      <c r="DI326" s="43"/>
      <c r="DJ326" s="43"/>
      <c r="DK326" s="43"/>
      <c r="DL326" s="43"/>
      <c r="DM326" s="43"/>
      <c r="DN326" s="43"/>
      <c r="DO326" s="43"/>
      <c r="DP326" s="43"/>
      <c r="DQ326" s="43"/>
      <c r="DR326" s="43"/>
      <c r="DS326" s="43"/>
      <c r="DT326" s="43"/>
      <c r="DU326" s="43"/>
      <c r="DV326" s="43"/>
      <c r="DW326" s="43"/>
      <c r="DX326" s="43"/>
      <c r="DY326" s="43"/>
      <c r="DZ326" s="43"/>
      <c r="EA326" s="21"/>
      <c r="EB326" s="21"/>
      <c r="EC326" s="21"/>
      <c r="ED326" s="21"/>
    </row>
    <row r="327" spans="1:134">
      <c r="A327" s="7"/>
      <c r="B327" s="7"/>
      <c r="C327" s="43"/>
      <c r="D327" s="43"/>
      <c r="E327" s="43"/>
      <c r="F327" s="43"/>
      <c r="G327" s="7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7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7"/>
      <c r="AM327" s="43"/>
      <c r="AN327" s="43"/>
      <c r="AO327" s="43"/>
      <c r="AP327" s="43"/>
      <c r="AQ327" s="43"/>
      <c r="AR327" s="58"/>
      <c r="AS327" s="58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  <c r="CI327" s="43"/>
      <c r="CJ327" s="43"/>
      <c r="CK327" s="43"/>
      <c r="CL327" s="43"/>
      <c r="CM327" s="43"/>
      <c r="CN327" s="43"/>
      <c r="CO327" s="43"/>
      <c r="CP327" s="43"/>
      <c r="CQ327" s="43"/>
      <c r="CR327" s="43"/>
      <c r="CS327" s="43"/>
      <c r="CT327" s="43"/>
      <c r="CU327" s="43"/>
      <c r="CV327" s="43"/>
      <c r="CW327" s="43"/>
      <c r="CX327" s="43"/>
      <c r="CY327" s="21"/>
      <c r="CZ327" s="43"/>
      <c r="DA327" s="43"/>
      <c r="DB327" s="43"/>
      <c r="DC327" s="43"/>
      <c r="DD327" s="43"/>
      <c r="DE327" s="43"/>
      <c r="DF327" s="43"/>
      <c r="DG327" s="43"/>
      <c r="DH327" s="43"/>
      <c r="DI327" s="43"/>
      <c r="DJ327" s="43"/>
      <c r="DK327" s="43"/>
      <c r="DL327" s="43"/>
      <c r="DM327" s="43"/>
      <c r="DN327" s="43"/>
      <c r="DO327" s="43"/>
      <c r="DP327" s="43"/>
      <c r="DQ327" s="43"/>
      <c r="DR327" s="43"/>
      <c r="DS327" s="43"/>
      <c r="DT327" s="43"/>
      <c r="DU327" s="43"/>
      <c r="DV327" s="43"/>
      <c r="DW327" s="43"/>
      <c r="DX327" s="43"/>
      <c r="DY327" s="43"/>
      <c r="DZ327" s="43"/>
      <c r="EA327" s="21"/>
      <c r="EB327" s="21"/>
      <c r="EC327" s="21"/>
      <c r="ED327" s="21"/>
    </row>
    <row r="328" spans="1:134">
      <c r="A328" s="7"/>
      <c r="B328" s="7"/>
      <c r="C328" s="43"/>
      <c r="D328" s="43"/>
      <c r="E328" s="43"/>
      <c r="F328" s="43"/>
      <c r="G328" s="7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7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7"/>
      <c r="AM328" s="43"/>
      <c r="AN328" s="43"/>
      <c r="AO328" s="43"/>
      <c r="AP328" s="43"/>
      <c r="AQ328" s="43"/>
      <c r="AR328" s="58"/>
      <c r="AS328" s="58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  <c r="CI328" s="43"/>
      <c r="CJ328" s="43"/>
      <c r="CK328" s="43"/>
      <c r="CL328" s="43"/>
      <c r="CM328" s="43"/>
      <c r="CN328" s="43"/>
      <c r="CO328" s="43"/>
      <c r="CP328" s="43"/>
      <c r="CQ328" s="43"/>
      <c r="CR328" s="43"/>
      <c r="CS328" s="43"/>
      <c r="CT328" s="43"/>
      <c r="CU328" s="43"/>
      <c r="CV328" s="43"/>
      <c r="CW328" s="43"/>
      <c r="CX328" s="43"/>
      <c r="CY328" s="21"/>
      <c r="CZ328" s="43"/>
      <c r="DA328" s="43"/>
      <c r="DB328" s="43"/>
      <c r="DC328" s="43"/>
      <c r="DD328" s="43"/>
      <c r="DE328" s="43"/>
      <c r="DF328" s="43"/>
      <c r="DG328" s="43"/>
      <c r="DH328" s="43"/>
      <c r="DI328" s="43"/>
      <c r="DJ328" s="43"/>
      <c r="DK328" s="43"/>
      <c r="DL328" s="43"/>
      <c r="DM328" s="43"/>
      <c r="DN328" s="43"/>
      <c r="DO328" s="43"/>
      <c r="DP328" s="43"/>
      <c r="DQ328" s="43"/>
      <c r="DR328" s="43"/>
      <c r="DS328" s="43"/>
      <c r="DT328" s="43"/>
      <c r="DU328" s="43"/>
      <c r="DV328" s="43"/>
      <c r="DW328" s="43"/>
      <c r="DX328" s="43"/>
      <c r="DY328" s="43"/>
      <c r="DZ328" s="43"/>
      <c r="EA328" s="21"/>
      <c r="EB328" s="21"/>
      <c r="EC328" s="21"/>
      <c r="ED328" s="21"/>
    </row>
    <row r="329" spans="1:134">
      <c r="A329" s="7"/>
      <c r="B329" s="7"/>
      <c r="C329" s="43"/>
      <c r="D329" s="43"/>
      <c r="E329" s="43"/>
      <c r="F329" s="43"/>
      <c r="G329" s="7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7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7"/>
      <c r="AM329" s="43"/>
      <c r="AN329" s="43"/>
      <c r="AO329" s="43"/>
      <c r="AP329" s="43"/>
      <c r="AQ329" s="43"/>
      <c r="AR329" s="58"/>
      <c r="AS329" s="58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/>
      <c r="CS329" s="43"/>
      <c r="CT329" s="43"/>
      <c r="CU329" s="43"/>
      <c r="CV329" s="43"/>
      <c r="CW329" s="43"/>
      <c r="CX329" s="43"/>
      <c r="CY329" s="21"/>
      <c r="CZ329" s="43"/>
      <c r="DA329" s="43"/>
      <c r="DB329" s="43"/>
      <c r="DC329" s="43"/>
      <c r="DD329" s="43"/>
      <c r="DE329" s="43"/>
      <c r="DF329" s="43"/>
      <c r="DG329" s="43"/>
      <c r="DH329" s="43"/>
      <c r="DI329" s="43"/>
      <c r="DJ329" s="43"/>
      <c r="DK329" s="43"/>
      <c r="DL329" s="43"/>
      <c r="DM329" s="43"/>
      <c r="DN329" s="43"/>
      <c r="DO329" s="43"/>
      <c r="DP329" s="43"/>
      <c r="DQ329" s="43"/>
      <c r="DR329" s="43"/>
      <c r="DS329" s="43"/>
      <c r="DT329" s="43"/>
      <c r="DU329" s="43"/>
      <c r="DV329" s="43"/>
      <c r="DW329" s="43"/>
      <c r="DX329" s="43"/>
      <c r="DY329" s="43"/>
      <c r="DZ329" s="43"/>
      <c r="EA329" s="21"/>
      <c r="EB329" s="21"/>
      <c r="EC329" s="21"/>
      <c r="ED329" s="21"/>
    </row>
    <row r="330" spans="1:134">
      <c r="A330" s="7"/>
      <c r="B330" s="7"/>
      <c r="C330" s="43"/>
      <c r="D330" s="43"/>
      <c r="E330" s="43"/>
      <c r="F330" s="43"/>
      <c r="G330" s="7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7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7"/>
      <c r="AM330" s="43"/>
      <c r="AN330" s="43"/>
      <c r="AO330" s="43"/>
      <c r="AP330" s="43"/>
      <c r="AQ330" s="43"/>
      <c r="AR330" s="58"/>
      <c r="AS330" s="58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  <c r="CI330" s="43"/>
      <c r="CJ330" s="43"/>
      <c r="CK330" s="43"/>
      <c r="CL330" s="43"/>
      <c r="CM330" s="43"/>
      <c r="CN330" s="43"/>
      <c r="CO330" s="43"/>
      <c r="CP330" s="43"/>
      <c r="CQ330" s="43"/>
      <c r="CR330" s="43"/>
      <c r="CS330" s="43"/>
      <c r="CT330" s="43"/>
      <c r="CU330" s="43"/>
      <c r="CV330" s="43"/>
      <c r="CW330" s="43"/>
      <c r="CX330" s="43"/>
      <c r="CY330" s="21"/>
      <c r="CZ330" s="43"/>
      <c r="DA330" s="43"/>
      <c r="DB330" s="43"/>
      <c r="DC330" s="43"/>
      <c r="DD330" s="43"/>
      <c r="DE330" s="43"/>
      <c r="DF330" s="43"/>
      <c r="DG330" s="43"/>
      <c r="DH330" s="43"/>
      <c r="DI330" s="43"/>
      <c r="DJ330" s="43"/>
      <c r="DK330" s="43"/>
      <c r="DL330" s="43"/>
      <c r="DM330" s="43"/>
      <c r="DN330" s="43"/>
      <c r="DO330" s="43"/>
      <c r="DP330" s="43"/>
      <c r="DQ330" s="43"/>
      <c r="DR330" s="43"/>
      <c r="DS330" s="43"/>
      <c r="DT330" s="43"/>
      <c r="DU330" s="43"/>
      <c r="DV330" s="43"/>
      <c r="DW330" s="43"/>
      <c r="DX330" s="43"/>
      <c r="DY330" s="43"/>
      <c r="DZ330" s="43"/>
      <c r="EA330" s="21"/>
      <c r="EB330" s="21"/>
      <c r="EC330" s="21"/>
      <c r="ED330" s="21"/>
    </row>
    <row r="331" spans="1:134">
      <c r="A331" s="7"/>
      <c r="B331" s="7"/>
      <c r="C331" s="43"/>
      <c r="D331" s="43"/>
      <c r="E331" s="43"/>
      <c r="F331" s="43"/>
      <c r="G331" s="7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7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7"/>
      <c r="AM331" s="43"/>
      <c r="AN331" s="43"/>
      <c r="AO331" s="43"/>
      <c r="AP331" s="43"/>
      <c r="AQ331" s="43"/>
      <c r="AR331" s="58"/>
      <c r="AS331" s="58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  <c r="CI331" s="43"/>
      <c r="CJ331" s="43"/>
      <c r="CK331" s="43"/>
      <c r="CL331" s="43"/>
      <c r="CM331" s="43"/>
      <c r="CN331" s="43"/>
      <c r="CO331" s="43"/>
      <c r="CP331" s="43"/>
      <c r="CQ331" s="43"/>
      <c r="CR331" s="43"/>
      <c r="CS331" s="43"/>
      <c r="CT331" s="43"/>
      <c r="CU331" s="43"/>
      <c r="CV331" s="43"/>
      <c r="CW331" s="43"/>
      <c r="CX331" s="43"/>
      <c r="CY331" s="21"/>
      <c r="CZ331" s="43"/>
      <c r="DA331" s="43"/>
      <c r="DB331" s="43"/>
      <c r="DC331" s="43"/>
      <c r="DD331" s="43"/>
      <c r="DE331" s="43"/>
      <c r="DF331" s="43"/>
      <c r="DG331" s="43"/>
      <c r="DH331" s="43"/>
      <c r="DI331" s="43"/>
      <c r="DJ331" s="43"/>
      <c r="DK331" s="43"/>
      <c r="DL331" s="43"/>
      <c r="DM331" s="43"/>
      <c r="DN331" s="43"/>
      <c r="DO331" s="43"/>
      <c r="DP331" s="43"/>
      <c r="DQ331" s="43"/>
      <c r="DR331" s="43"/>
      <c r="DS331" s="43"/>
      <c r="DT331" s="43"/>
      <c r="DU331" s="43"/>
      <c r="DV331" s="43"/>
      <c r="DW331" s="43"/>
      <c r="DX331" s="43"/>
      <c r="DY331" s="43"/>
      <c r="DZ331" s="43"/>
      <c r="EA331" s="21"/>
      <c r="EB331" s="21"/>
      <c r="EC331" s="21"/>
      <c r="ED331" s="21"/>
    </row>
    <row r="332" spans="1:134">
      <c r="A332" s="7"/>
      <c r="B332" s="7"/>
      <c r="C332" s="43"/>
      <c r="D332" s="43"/>
      <c r="E332" s="43"/>
      <c r="F332" s="43"/>
      <c r="G332" s="7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7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7"/>
      <c r="AM332" s="43"/>
      <c r="AN332" s="43"/>
      <c r="AO332" s="43"/>
      <c r="AP332" s="43"/>
      <c r="AQ332" s="43"/>
      <c r="AR332" s="58"/>
      <c r="AS332" s="58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  <c r="CI332" s="43"/>
      <c r="CJ332" s="43"/>
      <c r="CK332" s="43"/>
      <c r="CL332" s="43"/>
      <c r="CM332" s="43"/>
      <c r="CN332" s="43"/>
      <c r="CO332" s="43"/>
      <c r="CP332" s="43"/>
      <c r="CQ332" s="43"/>
      <c r="CR332" s="43"/>
      <c r="CS332" s="43"/>
      <c r="CT332" s="43"/>
      <c r="CU332" s="43"/>
      <c r="CV332" s="43"/>
      <c r="CW332" s="43"/>
      <c r="CX332" s="43"/>
      <c r="CY332" s="21"/>
      <c r="CZ332" s="43"/>
      <c r="DA332" s="43"/>
      <c r="DB332" s="43"/>
      <c r="DC332" s="43"/>
      <c r="DD332" s="43"/>
      <c r="DE332" s="43"/>
      <c r="DF332" s="43"/>
      <c r="DG332" s="43"/>
      <c r="DH332" s="43"/>
      <c r="DI332" s="43"/>
      <c r="DJ332" s="43"/>
      <c r="DK332" s="43"/>
      <c r="DL332" s="43"/>
      <c r="DM332" s="43"/>
      <c r="DN332" s="43"/>
      <c r="DO332" s="43"/>
      <c r="DP332" s="43"/>
      <c r="DQ332" s="43"/>
      <c r="DR332" s="43"/>
      <c r="DS332" s="43"/>
      <c r="DT332" s="43"/>
      <c r="DU332" s="43"/>
      <c r="DV332" s="43"/>
      <c r="DW332" s="43"/>
      <c r="DX332" s="43"/>
      <c r="DY332" s="43"/>
      <c r="DZ332" s="43"/>
      <c r="EA332" s="21"/>
      <c r="EB332" s="21"/>
      <c r="EC332" s="21"/>
      <c r="ED332" s="21"/>
    </row>
    <row r="333" spans="1:134">
      <c r="A333" s="7"/>
      <c r="B333" s="7"/>
      <c r="C333" s="43"/>
      <c r="D333" s="43"/>
      <c r="E333" s="43"/>
      <c r="F333" s="43"/>
      <c r="G333" s="7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7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7"/>
      <c r="AM333" s="43"/>
      <c r="AN333" s="43"/>
      <c r="AO333" s="43"/>
      <c r="AP333" s="43"/>
      <c r="AQ333" s="43"/>
      <c r="AR333" s="58"/>
      <c r="AS333" s="58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  <c r="CI333" s="43"/>
      <c r="CJ333" s="43"/>
      <c r="CK333" s="43"/>
      <c r="CL333" s="43"/>
      <c r="CM333" s="43"/>
      <c r="CN333" s="43"/>
      <c r="CO333" s="43"/>
      <c r="CP333" s="43"/>
      <c r="CQ333" s="43"/>
      <c r="CR333" s="43"/>
      <c r="CS333" s="43"/>
      <c r="CT333" s="43"/>
      <c r="CU333" s="43"/>
      <c r="CV333" s="43"/>
      <c r="CW333" s="43"/>
      <c r="CX333" s="43"/>
      <c r="CY333" s="21"/>
      <c r="CZ333" s="43"/>
      <c r="DA333" s="43"/>
      <c r="DB333" s="43"/>
      <c r="DC333" s="43"/>
      <c r="DD333" s="43"/>
      <c r="DE333" s="43"/>
      <c r="DF333" s="43"/>
      <c r="DG333" s="43"/>
      <c r="DH333" s="43"/>
      <c r="DI333" s="43"/>
      <c r="DJ333" s="43"/>
      <c r="DK333" s="43"/>
      <c r="DL333" s="43"/>
      <c r="DM333" s="43"/>
      <c r="DN333" s="43"/>
      <c r="DO333" s="43"/>
      <c r="DP333" s="43"/>
      <c r="DQ333" s="43"/>
      <c r="DR333" s="43"/>
      <c r="DS333" s="43"/>
      <c r="DT333" s="43"/>
      <c r="DU333" s="43"/>
      <c r="DV333" s="43"/>
      <c r="DW333" s="43"/>
      <c r="DX333" s="43"/>
      <c r="DY333" s="43"/>
      <c r="DZ333" s="43"/>
      <c r="EA333" s="21"/>
      <c r="EB333" s="21"/>
      <c r="EC333" s="21"/>
      <c r="ED333" s="21"/>
    </row>
    <row r="334" spans="1:134">
      <c r="A334" s="7"/>
      <c r="B334" s="7"/>
      <c r="C334" s="43"/>
      <c r="D334" s="43"/>
      <c r="E334" s="43"/>
      <c r="F334" s="43"/>
      <c r="G334" s="7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7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7"/>
      <c r="AM334" s="43"/>
      <c r="AN334" s="43"/>
      <c r="AO334" s="43"/>
      <c r="AP334" s="43"/>
      <c r="AQ334" s="43"/>
      <c r="AR334" s="58"/>
      <c r="AS334" s="58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/>
      <c r="CS334" s="43"/>
      <c r="CT334" s="43"/>
      <c r="CU334" s="43"/>
      <c r="CV334" s="43"/>
      <c r="CW334" s="43"/>
      <c r="CX334" s="43"/>
      <c r="CY334" s="21"/>
      <c r="CZ334" s="43"/>
      <c r="DA334" s="43"/>
      <c r="DB334" s="43"/>
      <c r="DC334" s="43"/>
      <c r="DD334" s="43"/>
      <c r="DE334" s="43"/>
      <c r="DF334" s="43"/>
      <c r="DG334" s="43"/>
      <c r="DH334" s="43"/>
      <c r="DI334" s="43"/>
      <c r="DJ334" s="43"/>
      <c r="DK334" s="43"/>
      <c r="DL334" s="43"/>
      <c r="DM334" s="43"/>
      <c r="DN334" s="43"/>
      <c r="DO334" s="43"/>
      <c r="DP334" s="43"/>
      <c r="DQ334" s="43"/>
      <c r="DR334" s="43"/>
      <c r="DS334" s="43"/>
      <c r="DT334" s="43"/>
      <c r="DU334" s="43"/>
      <c r="DV334" s="43"/>
      <c r="DW334" s="43"/>
      <c r="DX334" s="43"/>
      <c r="DY334" s="43"/>
      <c r="DZ334" s="43"/>
      <c r="EA334" s="21"/>
      <c r="EB334" s="21"/>
      <c r="EC334" s="21"/>
      <c r="ED334" s="21"/>
    </row>
    <row r="335" spans="1:134">
      <c r="A335" s="7"/>
      <c r="B335" s="7"/>
      <c r="C335" s="43"/>
      <c r="D335" s="43"/>
      <c r="E335" s="43"/>
      <c r="F335" s="43"/>
      <c r="G335" s="7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7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7"/>
      <c r="AM335" s="43"/>
      <c r="AN335" s="43"/>
      <c r="AO335" s="43"/>
      <c r="AP335" s="43"/>
      <c r="AQ335" s="43"/>
      <c r="AR335" s="58"/>
      <c r="AS335" s="58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/>
      <c r="CK335" s="43"/>
      <c r="CL335" s="43"/>
      <c r="CM335" s="43"/>
      <c r="CN335" s="43"/>
      <c r="CO335" s="43"/>
      <c r="CP335" s="43"/>
      <c r="CQ335" s="43"/>
      <c r="CR335" s="43"/>
      <c r="CS335" s="43"/>
      <c r="CT335" s="43"/>
      <c r="CU335" s="43"/>
      <c r="CV335" s="43"/>
      <c r="CW335" s="43"/>
      <c r="CX335" s="43"/>
      <c r="CY335" s="21"/>
      <c r="CZ335" s="43"/>
      <c r="DA335" s="43"/>
      <c r="DB335" s="43"/>
      <c r="DC335" s="43"/>
      <c r="DD335" s="43"/>
      <c r="DE335" s="43"/>
      <c r="DF335" s="43"/>
      <c r="DG335" s="43"/>
      <c r="DH335" s="43"/>
      <c r="DI335" s="43"/>
      <c r="DJ335" s="43"/>
      <c r="DK335" s="43"/>
      <c r="DL335" s="43"/>
      <c r="DM335" s="43"/>
      <c r="DN335" s="43"/>
      <c r="DO335" s="43"/>
      <c r="DP335" s="43"/>
      <c r="DQ335" s="43"/>
      <c r="DR335" s="43"/>
      <c r="DS335" s="43"/>
      <c r="DT335" s="43"/>
      <c r="DU335" s="43"/>
      <c r="DV335" s="43"/>
      <c r="DW335" s="43"/>
      <c r="DX335" s="43"/>
      <c r="DY335" s="43"/>
      <c r="DZ335" s="43"/>
      <c r="EA335" s="21"/>
      <c r="EB335" s="21"/>
      <c r="EC335" s="21"/>
      <c r="ED335" s="21"/>
    </row>
    <row r="336" spans="1:134">
      <c r="A336" s="7"/>
      <c r="B336" s="7"/>
      <c r="C336" s="43"/>
      <c r="D336" s="43"/>
      <c r="E336" s="43"/>
      <c r="F336" s="43"/>
      <c r="G336" s="7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7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7"/>
      <c r="AM336" s="43"/>
      <c r="AN336" s="43"/>
      <c r="AO336" s="43"/>
      <c r="AP336" s="43"/>
      <c r="AQ336" s="43"/>
      <c r="AR336" s="58"/>
      <c r="AS336" s="58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  <c r="CS336" s="43"/>
      <c r="CT336" s="43"/>
      <c r="CU336" s="43"/>
      <c r="CV336" s="43"/>
      <c r="CW336" s="43"/>
      <c r="CX336" s="43"/>
      <c r="CY336" s="21"/>
      <c r="CZ336" s="43"/>
      <c r="DA336" s="43"/>
      <c r="DB336" s="43"/>
      <c r="DC336" s="43"/>
      <c r="DD336" s="43"/>
      <c r="DE336" s="43"/>
      <c r="DF336" s="43"/>
      <c r="DG336" s="43"/>
      <c r="DH336" s="43"/>
      <c r="DI336" s="43"/>
      <c r="DJ336" s="43"/>
      <c r="DK336" s="43"/>
      <c r="DL336" s="43"/>
      <c r="DM336" s="43"/>
      <c r="DN336" s="43"/>
      <c r="DO336" s="43"/>
      <c r="DP336" s="43"/>
      <c r="DQ336" s="43"/>
      <c r="DR336" s="43"/>
      <c r="DS336" s="43"/>
      <c r="DT336" s="43"/>
      <c r="DU336" s="43"/>
      <c r="DV336" s="43"/>
      <c r="DW336" s="43"/>
      <c r="DX336" s="43"/>
      <c r="DY336" s="43"/>
      <c r="DZ336" s="43"/>
      <c r="EA336" s="21"/>
      <c r="EB336" s="21"/>
      <c r="EC336" s="21"/>
      <c r="ED336" s="21"/>
    </row>
    <row r="337" spans="1:134">
      <c r="A337" s="7"/>
      <c r="B337" s="7"/>
      <c r="C337" s="43"/>
      <c r="D337" s="43"/>
      <c r="E337" s="43"/>
      <c r="F337" s="43"/>
      <c r="G337" s="7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7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7"/>
      <c r="AM337" s="43"/>
      <c r="AN337" s="43"/>
      <c r="AO337" s="43"/>
      <c r="AP337" s="43"/>
      <c r="AQ337" s="43"/>
      <c r="AR337" s="58"/>
      <c r="AS337" s="58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  <c r="CS337" s="43"/>
      <c r="CT337" s="43"/>
      <c r="CU337" s="43"/>
      <c r="CV337" s="43"/>
      <c r="CW337" s="43"/>
      <c r="CX337" s="43"/>
      <c r="CY337" s="21"/>
      <c r="CZ337" s="43"/>
      <c r="DA337" s="43"/>
      <c r="DB337" s="43"/>
      <c r="DC337" s="43"/>
      <c r="DD337" s="43"/>
      <c r="DE337" s="43"/>
      <c r="DF337" s="43"/>
      <c r="DG337" s="43"/>
      <c r="DH337" s="43"/>
      <c r="DI337" s="43"/>
      <c r="DJ337" s="43"/>
      <c r="DK337" s="43"/>
      <c r="DL337" s="43"/>
      <c r="DM337" s="43"/>
      <c r="DN337" s="43"/>
      <c r="DO337" s="43"/>
      <c r="DP337" s="43"/>
      <c r="DQ337" s="43"/>
      <c r="DR337" s="43"/>
      <c r="DS337" s="43"/>
      <c r="DT337" s="43"/>
      <c r="DU337" s="43"/>
      <c r="DV337" s="43"/>
      <c r="DW337" s="43"/>
      <c r="DX337" s="43"/>
      <c r="DY337" s="43"/>
      <c r="DZ337" s="43"/>
      <c r="EA337" s="21"/>
      <c r="EB337" s="21"/>
      <c r="EC337" s="21"/>
      <c r="ED337" s="21"/>
    </row>
    <row r="338" spans="1:134">
      <c r="A338" s="7"/>
      <c r="B338" s="7"/>
      <c r="C338" s="43"/>
      <c r="D338" s="43"/>
      <c r="E338" s="43"/>
      <c r="F338" s="43"/>
      <c r="G338" s="7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7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7"/>
      <c r="AM338" s="43"/>
      <c r="AN338" s="43"/>
      <c r="AO338" s="43"/>
      <c r="AP338" s="43"/>
      <c r="AQ338" s="43"/>
      <c r="AR338" s="58"/>
      <c r="AS338" s="58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/>
      <c r="CU338" s="43"/>
      <c r="CV338" s="43"/>
      <c r="CW338" s="43"/>
      <c r="CX338" s="43"/>
      <c r="CY338" s="21"/>
      <c r="CZ338" s="43"/>
      <c r="DA338" s="43"/>
      <c r="DB338" s="43"/>
      <c r="DC338" s="43"/>
      <c r="DD338" s="43"/>
      <c r="DE338" s="43"/>
      <c r="DF338" s="43"/>
      <c r="DG338" s="43"/>
      <c r="DH338" s="43"/>
      <c r="DI338" s="43"/>
      <c r="DJ338" s="43"/>
      <c r="DK338" s="43"/>
      <c r="DL338" s="43"/>
      <c r="DM338" s="43"/>
      <c r="DN338" s="43"/>
      <c r="DO338" s="43"/>
      <c r="DP338" s="43"/>
      <c r="DQ338" s="43"/>
      <c r="DR338" s="43"/>
      <c r="DS338" s="43"/>
      <c r="DT338" s="43"/>
      <c r="DU338" s="43"/>
      <c r="DV338" s="43"/>
      <c r="DW338" s="43"/>
      <c r="DX338" s="43"/>
      <c r="DY338" s="43"/>
      <c r="DZ338" s="43"/>
      <c r="EA338" s="21"/>
      <c r="EB338" s="21"/>
      <c r="EC338" s="21"/>
      <c r="ED338" s="21"/>
    </row>
    <row r="339" spans="1:134">
      <c r="A339" s="7"/>
      <c r="B339" s="7"/>
      <c r="C339" s="43"/>
      <c r="D339" s="43"/>
      <c r="E339" s="43"/>
      <c r="F339" s="43"/>
      <c r="G339" s="7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7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7"/>
      <c r="AM339" s="43"/>
      <c r="AN339" s="43"/>
      <c r="AO339" s="43"/>
      <c r="AP339" s="43"/>
      <c r="AQ339" s="43"/>
      <c r="AR339" s="58"/>
      <c r="AS339" s="58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  <c r="CI339" s="43"/>
      <c r="CJ339" s="43"/>
      <c r="CK339" s="43"/>
      <c r="CL339" s="43"/>
      <c r="CM339" s="43"/>
      <c r="CN339" s="43"/>
      <c r="CO339" s="43"/>
      <c r="CP339" s="43"/>
      <c r="CQ339" s="43"/>
      <c r="CR339" s="43"/>
      <c r="CS339" s="43"/>
      <c r="CT339" s="43"/>
      <c r="CU339" s="43"/>
      <c r="CV339" s="43"/>
      <c r="CW339" s="43"/>
      <c r="CX339" s="43"/>
      <c r="CY339" s="21"/>
      <c r="CZ339" s="43"/>
      <c r="DA339" s="43"/>
      <c r="DB339" s="43"/>
      <c r="DC339" s="43"/>
      <c r="DD339" s="43"/>
      <c r="DE339" s="43"/>
      <c r="DF339" s="43"/>
      <c r="DG339" s="43"/>
      <c r="DH339" s="43"/>
      <c r="DI339" s="43"/>
      <c r="DJ339" s="43"/>
      <c r="DK339" s="43"/>
      <c r="DL339" s="43"/>
      <c r="DM339" s="43"/>
      <c r="DN339" s="43"/>
      <c r="DO339" s="43"/>
      <c r="DP339" s="43"/>
      <c r="DQ339" s="43"/>
      <c r="DR339" s="43"/>
      <c r="DS339" s="43"/>
      <c r="DT339" s="43"/>
      <c r="DU339" s="43"/>
      <c r="DV339" s="43"/>
      <c r="DW339" s="43"/>
      <c r="DX339" s="43"/>
      <c r="DY339" s="43"/>
      <c r="DZ339" s="43"/>
      <c r="EA339" s="21"/>
      <c r="EB339" s="21"/>
      <c r="EC339" s="21"/>
      <c r="ED339" s="21"/>
    </row>
    <row r="340" spans="1:134">
      <c r="A340" s="7"/>
      <c r="B340" s="7"/>
      <c r="C340" s="43"/>
      <c r="D340" s="43"/>
      <c r="E340" s="43"/>
      <c r="F340" s="43"/>
      <c r="G340" s="7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7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7"/>
      <c r="AM340" s="43"/>
      <c r="AN340" s="43"/>
      <c r="AO340" s="43"/>
      <c r="AP340" s="43"/>
      <c r="AQ340" s="43"/>
      <c r="AR340" s="58"/>
      <c r="AS340" s="58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21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21"/>
      <c r="EB340" s="21"/>
      <c r="EC340" s="21"/>
      <c r="ED340" s="21"/>
    </row>
    <row r="341" spans="1:134">
      <c r="A341" s="7"/>
      <c r="B341" s="7"/>
      <c r="C341" s="43"/>
      <c r="D341" s="43"/>
      <c r="E341" s="43"/>
      <c r="F341" s="43"/>
      <c r="G341" s="7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7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7"/>
      <c r="AM341" s="43"/>
      <c r="AN341" s="43"/>
      <c r="AO341" s="43"/>
      <c r="AP341" s="43"/>
      <c r="AQ341" s="43"/>
      <c r="AR341" s="58"/>
      <c r="AS341" s="58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21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/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21"/>
      <c r="EB341" s="21"/>
      <c r="EC341" s="21"/>
      <c r="ED341" s="21"/>
    </row>
    <row r="342" spans="1:134">
      <c r="A342" s="7"/>
      <c r="B342" s="7"/>
      <c r="C342" s="43"/>
      <c r="D342" s="43"/>
      <c r="E342" s="43"/>
      <c r="F342" s="43"/>
      <c r="G342" s="7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7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7"/>
      <c r="AM342" s="43"/>
      <c r="AN342" s="43"/>
      <c r="AO342" s="43"/>
      <c r="AP342" s="43"/>
      <c r="AQ342" s="43"/>
      <c r="AR342" s="58"/>
      <c r="AS342" s="58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  <c r="CI342" s="43"/>
      <c r="CJ342" s="43"/>
      <c r="CK342" s="43"/>
      <c r="CL342" s="43"/>
      <c r="CM342" s="43"/>
      <c r="CN342" s="43"/>
      <c r="CO342" s="43"/>
      <c r="CP342" s="43"/>
      <c r="CQ342" s="43"/>
      <c r="CR342" s="43"/>
      <c r="CS342" s="43"/>
      <c r="CT342" s="43"/>
      <c r="CU342" s="43"/>
      <c r="CV342" s="43"/>
      <c r="CW342" s="43"/>
      <c r="CX342" s="43"/>
      <c r="CY342" s="21"/>
      <c r="CZ342" s="43"/>
      <c r="DA342" s="43"/>
      <c r="DB342" s="43"/>
      <c r="DC342" s="43"/>
      <c r="DD342" s="43"/>
      <c r="DE342" s="43"/>
      <c r="DF342" s="43"/>
      <c r="DG342" s="43"/>
      <c r="DH342" s="43"/>
      <c r="DI342" s="43"/>
      <c r="DJ342" s="43"/>
      <c r="DK342" s="43"/>
      <c r="DL342" s="43"/>
      <c r="DM342" s="43"/>
      <c r="DN342" s="43"/>
      <c r="DO342" s="43"/>
      <c r="DP342" s="43"/>
      <c r="DQ342" s="43"/>
      <c r="DR342" s="43"/>
      <c r="DS342" s="43"/>
      <c r="DT342" s="43"/>
      <c r="DU342" s="43"/>
      <c r="DV342" s="43"/>
      <c r="DW342" s="43"/>
      <c r="DX342" s="43"/>
      <c r="DY342" s="43"/>
      <c r="DZ342" s="43"/>
      <c r="EA342" s="21"/>
      <c r="EB342" s="21"/>
      <c r="EC342" s="21"/>
      <c r="ED342" s="21"/>
    </row>
    <row r="343" spans="1:134">
      <c r="A343" s="7"/>
      <c r="B343" s="7"/>
      <c r="C343" s="43"/>
      <c r="D343" s="43"/>
      <c r="E343" s="43"/>
      <c r="F343" s="43"/>
      <c r="G343" s="7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7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7"/>
      <c r="AM343" s="43"/>
      <c r="AN343" s="43"/>
      <c r="AO343" s="43"/>
      <c r="AP343" s="43"/>
      <c r="AQ343" s="43"/>
      <c r="AR343" s="58"/>
      <c r="AS343" s="58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  <c r="CI343" s="43"/>
      <c r="CJ343" s="43"/>
      <c r="CK343" s="43"/>
      <c r="CL343" s="43"/>
      <c r="CM343" s="43"/>
      <c r="CN343" s="43"/>
      <c r="CO343" s="43"/>
      <c r="CP343" s="43"/>
      <c r="CQ343" s="43"/>
      <c r="CR343" s="43"/>
      <c r="CS343" s="43"/>
      <c r="CT343" s="43"/>
      <c r="CU343" s="43"/>
      <c r="CV343" s="43"/>
      <c r="CW343" s="43"/>
      <c r="CX343" s="43"/>
      <c r="CY343" s="21"/>
      <c r="CZ343" s="43"/>
      <c r="DA343" s="43"/>
      <c r="DB343" s="43"/>
      <c r="DC343" s="43"/>
      <c r="DD343" s="43"/>
      <c r="DE343" s="43"/>
      <c r="DF343" s="43"/>
      <c r="DG343" s="43"/>
      <c r="DH343" s="43"/>
      <c r="DI343" s="43"/>
      <c r="DJ343" s="43"/>
      <c r="DK343" s="43"/>
      <c r="DL343" s="43"/>
      <c r="DM343" s="43"/>
      <c r="DN343" s="43"/>
      <c r="DO343" s="43"/>
      <c r="DP343" s="43"/>
      <c r="DQ343" s="43"/>
      <c r="DR343" s="43"/>
      <c r="DS343" s="43"/>
      <c r="DT343" s="43"/>
      <c r="DU343" s="43"/>
      <c r="DV343" s="43"/>
      <c r="DW343" s="43"/>
      <c r="DX343" s="43"/>
      <c r="DY343" s="43"/>
      <c r="DZ343" s="43"/>
      <c r="EA343" s="21"/>
      <c r="EB343" s="21"/>
      <c r="EC343" s="21"/>
      <c r="ED343" s="21"/>
    </row>
    <row r="344" spans="1:134">
      <c r="A344" s="7"/>
      <c r="B344" s="7"/>
      <c r="C344" s="43"/>
      <c r="D344" s="43"/>
      <c r="E344" s="43"/>
      <c r="F344" s="43"/>
      <c r="G344" s="7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7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7"/>
      <c r="AM344" s="43"/>
      <c r="AN344" s="43"/>
      <c r="AO344" s="43"/>
      <c r="AP344" s="43"/>
      <c r="AQ344" s="43"/>
      <c r="AR344" s="58"/>
      <c r="AS344" s="58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  <c r="CI344" s="43"/>
      <c r="CJ344" s="43"/>
      <c r="CK344" s="43"/>
      <c r="CL344" s="43"/>
      <c r="CM344" s="43"/>
      <c r="CN344" s="43"/>
      <c r="CO344" s="43"/>
      <c r="CP344" s="43"/>
      <c r="CQ344" s="43"/>
      <c r="CR344" s="43"/>
      <c r="CS344" s="43"/>
      <c r="CT344" s="43"/>
      <c r="CU344" s="43"/>
      <c r="CV344" s="43"/>
      <c r="CW344" s="43"/>
      <c r="CX344" s="43"/>
      <c r="CY344" s="21"/>
      <c r="CZ344" s="43"/>
      <c r="DA344" s="43"/>
      <c r="DB344" s="43"/>
      <c r="DC344" s="43"/>
      <c r="DD344" s="43"/>
      <c r="DE344" s="43"/>
      <c r="DF344" s="43"/>
      <c r="DG344" s="43"/>
      <c r="DH344" s="43"/>
      <c r="DI344" s="43"/>
      <c r="DJ344" s="43"/>
      <c r="DK344" s="43"/>
      <c r="DL344" s="43"/>
      <c r="DM344" s="43"/>
      <c r="DN344" s="43"/>
      <c r="DO344" s="43"/>
      <c r="DP344" s="43"/>
      <c r="DQ344" s="43"/>
      <c r="DR344" s="43"/>
      <c r="DS344" s="43"/>
      <c r="DT344" s="43"/>
      <c r="DU344" s="43"/>
      <c r="DV344" s="43"/>
      <c r="DW344" s="43"/>
      <c r="DX344" s="43"/>
      <c r="DY344" s="43"/>
      <c r="DZ344" s="43"/>
      <c r="EA344" s="21"/>
      <c r="EB344" s="21"/>
      <c r="EC344" s="21"/>
      <c r="ED344" s="21"/>
    </row>
    <row r="345" spans="1:134">
      <c r="A345" s="7"/>
      <c r="B345" s="7"/>
      <c r="C345" s="43"/>
      <c r="D345" s="43"/>
      <c r="E345" s="43"/>
      <c r="F345" s="43"/>
      <c r="G345" s="7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7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7"/>
      <c r="AM345" s="43"/>
      <c r="AN345" s="43"/>
      <c r="AO345" s="43"/>
      <c r="AP345" s="43"/>
      <c r="AQ345" s="43"/>
      <c r="AR345" s="58"/>
      <c r="AS345" s="58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  <c r="CI345" s="43"/>
      <c r="CJ345" s="43"/>
      <c r="CK345" s="43"/>
      <c r="CL345" s="43"/>
      <c r="CM345" s="43"/>
      <c r="CN345" s="43"/>
      <c r="CO345" s="43"/>
      <c r="CP345" s="43"/>
      <c r="CQ345" s="43"/>
      <c r="CR345" s="43"/>
      <c r="CS345" s="43"/>
      <c r="CT345" s="43"/>
      <c r="CU345" s="43"/>
      <c r="CV345" s="43"/>
      <c r="CW345" s="43"/>
      <c r="CX345" s="43"/>
      <c r="CY345" s="21"/>
      <c r="CZ345" s="43"/>
      <c r="DA345" s="43"/>
      <c r="DB345" s="43"/>
      <c r="DC345" s="43"/>
      <c r="DD345" s="43"/>
      <c r="DE345" s="43"/>
      <c r="DF345" s="43"/>
      <c r="DG345" s="43"/>
      <c r="DH345" s="43"/>
      <c r="DI345" s="43"/>
      <c r="DJ345" s="43"/>
      <c r="DK345" s="43"/>
      <c r="DL345" s="43"/>
      <c r="DM345" s="43"/>
      <c r="DN345" s="43"/>
      <c r="DO345" s="43"/>
      <c r="DP345" s="43"/>
      <c r="DQ345" s="43"/>
      <c r="DR345" s="43"/>
      <c r="DS345" s="43"/>
      <c r="DT345" s="43"/>
      <c r="DU345" s="43"/>
      <c r="DV345" s="43"/>
      <c r="DW345" s="43"/>
      <c r="DX345" s="43"/>
      <c r="DY345" s="43"/>
      <c r="DZ345" s="43"/>
      <c r="EA345" s="21"/>
      <c r="EB345" s="21"/>
      <c r="EC345" s="21"/>
      <c r="ED345" s="21"/>
    </row>
    <row r="346" spans="1:134">
      <c r="A346" s="7"/>
      <c r="B346" s="7"/>
      <c r="C346" s="43"/>
      <c r="D346" s="43"/>
      <c r="E346" s="43"/>
      <c r="F346" s="43"/>
      <c r="G346" s="7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7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7"/>
      <c r="AM346" s="43"/>
      <c r="AN346" s="43"/>
      <c r="AO346" s="43"/>
      <c r="AP346" s="43"/>
      <c r="AQ346" s="43"/>
      <c r="AR346" s="58"/>
      <c r="AS346" s="58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  <c r="CI346" s="43"/>
      <c r="CJ346" s="43"/>
      <c r="CK346" s="43"/>
      <c r="CL346" s="43"/>
      <c r="CM346" s="43"/>
      <c r="CN346" s="43"/>
      <c r="CO346" s="43"/>
      <c r="CP346" s="43"/>
      <c r="CQ346" s="43"/>
      <c r="CR346" s="43"/>
      <c r="CS346" s="43"/>
      <c r="CT346" s="43"/>
      <c r="CU346" s="43"/>
      <c r="CV346" s="43"/>
      <c r="CW346" s="43"/>
      <c r="CX346" s="43"/>
      <c r="CY346" s="21"/>
      <c r="CZ346" s="43"/>
      <c r="DA346" s="43"/>
      <c r="DB346" s="43"/>
      <c r="DC346" s="43"/>
      <c r="DD346" s="43"/>
      <c r="DE346" s="43"/>
      <c r="DF346" s="43"/>
      <c r="DG346" s="43"/>
      <c r="DH346" s="43"/>
      <c r="DI346" s="43"/>
      <c r="DJ346" s="43"/>
      <c r="DK346" s="43"/>
      <c r="DL346" s="43"/>
      <c r="DM346" s="43"/>
      <c r="DN346" s="43"/>
      <c r="DO346" s="43"/>
      <c r="DP346" s="43"/>
      <c r="DQ346" s="43"/>
      <c r="DR346" s="43"/>
      <c r="DS346" s="43"/>
      <c r="DT346" s="43"/>
      <c r="DU346" s="43"/>
      <c r="DV346" s="43"/>
      <c r="DW346" s="43"/>
      <c r="DX346" s="43"/>
      <c r="DY346" s="43"/>
      <c r="DZ346" s="43"/>
      <c r="EA346" s="21"/>
      <c r="EB346" s="21"/>
      <c r="EC346" s="21"/>
      <c r="ED346" s="21"/>
    </row>
    <row r="347" spans="1:134">
      <c r="A347" s="7"/>
      <c r="B347" s="7"/>
      <c r="C347" s="43"/>
      <c r="D347" s="43"/>
      <c r="E347" s="43"/>
      <c r="F347" s="43"/>
      <c r="G347" s="7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7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7"/>
      <c r="AM347" s="43"/>
      <c r="AN347" s="43"/>
      <c r="AO347" s="43"/>
      <c r="AP347" s="43"/>
      <c r="AQ347" s="43"/>
      <c r="AR347" s="58"/>
      <c r="AS347" s="58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  <c r="CI347" s="43"/>
      <c r="CJ347" s="43"/>
      <c r="CK347" s="43"/>
      <c r="CL347" s="43"/>
      <c r="CM347" s="43"/>
      <c r="CN347" s="43"/>
      <c r="CO347" s="43"/>
      <c r="CP347" s="43"/>
      <c r="CQ347" s="43"/>
      <c r="CR347" s="43"/>
      <c r="CS347" s="43"/>
      <c r="CT347" s="43"/>
      <c r="CU347" s="43"/>
      <c r="CV347" s="43"/>
      <c r="CW347" s="43"/>
      <c r="CX347" s="43"/>
      <c r="CY347" s="21"/>
      <c r="CZ347" s="43"/>
      <c r="DA347" s="43"/>
      <c r="DB347" s="43"/>
      <c r="DC347" s="43"/>
      <c r="DD347" s="43"/>
      <c r="DE347" s="43"/>
      <c r="DF347" s="43"/>
      <c r="DG347" s="43"/>
      <c r="DH347" s="43"/>
      <c r="DI347" s="43"/>
      <c r="DJ347" s="43"/>
      <c r="DK347" s="43"/>
      <c r="DL347" s="43"/>
      <c r="DM347" s="43"/>
      <c r="DN347" s="43"/>
      <c r="DO347" s="43"/>
      <c r="DP347" s="43"/>
      <c r="DQ347" s="43"/>
      <c r="DR347" s="43"/>
      <c r="DS347" s="43"/>
      <c r="DT347" s="43"/>
      <c r="DU347" s="43"/>
      <c r="DV347" s="43"/>
      <c r="DW347" s="43"/>
      <c r="DX347" s="43"/>
      <c r="DY347" s="43"/>
      <c r="DZ347" s="43"/>
      <c r="EA347" s="21"/>
      <c r="EB347" s="21"/>
      <c r="EC347" s="21"/>
      <c r="ED347" s="21"/>
    </row>
    <row r="348" spans="1:134">
      <c r="A348" s="7"/>
      <c r="B348" s="7"/>
      <c r="C348" s="43"/>
      <c r="D348" s="43"/>
      <c r="E348" s="43"/>
      <c r="F348" s="43"/>
      <c r="G348" s="7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7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7"/>
      <c r="AM348" s="43"/>
      <c r="AN348" s="43"/>
      <c r="AO348" s="43"/>
      <c r="AP348" s="43"/>
      <c r="AQ348" s="43"/>
      <c r="AR348" s="58"/>
      <c r="AS348" s="58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  <c r="CI348" s="43"/>
      <c r="CJ348" s="43"/>
      <c r="CK348" s="43"/>
      <c r="CL348" s="43"/>
      <c r="CM348" s="43"/>
      <c r="CN348" s="43"/>
      <c r="CO348" s="43"/>
      <c r="CP348" s="43"/>
      <c r="CQ348" s="43"/>
      <c r="CR348" s="43"/>
      <c r="CS348" s="43"/>
      <c r="CT348" s="43"/>
      <c r="CU348" s="43"/>
      <c r="CV348" s="43"/>
      <c r="CW348" s="43"/>
      <c r="CX348" s="43"/>
      <c r="CY348" s="21"/>
      <c r="CZ348" s="43"/>
      <c r="DA348" s="43"/>
      <c r="DB348" s="43"/>
      <c r="DC348" s="43"/>
      <c r="DD348" s="43"/>
      <c r="DE348" s="43"/>
      <c r="DF348" s="43"/>
      <c r="DG348" s="43"/>
      <c r="DH348" s="43"/>
      <c r="DI348" s="43"/>
      <c r="DJ348" s="43"/>
      <c r="DK348" s="43"/>
      <c r="DL348" s="43"/>
      <c r="DM348" s="43"/>
      <c r="DN348" s="43"/>
      <c r="DO348" s="43"/>
      <c r="DP348" s="43"/>
      <c r="DQ348" s="43"/>
      <c r="DR348" s="43"/>
      <c r="DS348" s="43"/>
      <c r="DT348" s="43"/>
      <c r="DU348" s="43"/>
      <c r="DV348" s="43"/>
      <c r="DW348" s="43"/>
      <c r="DX348" s="43"/>
      <c r="DY348" s="43"/>
      <c r="DZ348" s="43"/>
      <c r="EA348" s="21"/>
      <c r="EB348" s="21"/>
      <c r="EC348" s="21"/>
      <c r="ED348" s="21"/>
    </row>
    <row r="349" spans="1:134">
      <c r="A349" s="7"/>
      <c r="B349" s="7"/>
      <c r="C349" s="43"/>
      <c r="D349" s="43"/>
      <c r="E349" s="43"/>
      <c r="F349" s="43"/>
      <c r="G349" s="7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7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7"/>
      <c r="AM349" s="43"/>
      <c r="AN349" s="43"/>
      <c r="AO349" s="43"/>
      <c r="AP349" s="43"/>
      <c r="AQ349" s="43"/>
      <c r="AR349" s="58"/>
      <c r="AS349" s="58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  <c r="CS349" s="43"/>
      <c r="CT349" s="43"/>
      <c r="CU349" s="43"/>
      <c r="CV349" s="43"/>
      <c r="CW349" s="43"/>
      <c r="CX349" s="43"/>
      <c r="CY349" s="21"/>
      <c r="CZ349" s="43"/>
      <c r="DA349" s="43"/>
      <c r="DB349" s="43"/>
      <c r="DC349" s="43"/>
      <c r="DD349" s="43"/>
      <c r="DE349" s="43"/>
      <c r="DF349" s="43"/>
      <c r="DG349" s="43"/>
      <c r="DH349" s="43"/>
      <c r="DI349" s="43"/>
      <c r="DJ349" s="43"/>
      <c r="DK349" s="43"/>
      <c r="DL349" s="43"/>
      <c r="DM349" s="43"/>
      <c r="DN349" s="43"/>
      <c r="DO349" s="43"/>
      <c r="DP349" s="43"/>
      <c r="DQ349" s="43"/>
      <c r="DR349" s="43"/>
      <c r="DS349" s="43"/>
      <c r="DT349" s="43"/>
      <c r="DU349" s="43"/>
      <c r="DV349" s="43"/>
      <c r="DW349" s="43"/>
      <c r="DX349" s="43"/>
      <c r="DY349" s="43"/>
      <c r="DZ349" s="43"/>
      <c r="EA349" s="21"/>
      <c r="EB349" s="21"/>
      <c r="EC349" s="21"/>
      <c r="ED349" s="21"/>
    </row>
    <row r="350" spans="1:134">
      <c r="A350" s="7"/>
      <c r="B350" s="7"/>
      <c r="C350" s="43"/>
      <c r="D350" s="43"/>
      <c r="E350" s="43"/>
      <c r="F350" s="43"/>
      <c r="G350" s="7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7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7"/>
      <c r="AM350" s="43"/>
      <c r="AN350" s="43"/>
      <c r="AO350" s="43"/>
      <c r="AP350" s="43"/>
      <c r="AQ350" s="43"/>
      <c r="AR350" s="58"/>
      <c r="AS350" s="58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  <c r="CI350" s="43"/>
      <c r="CJ350" s="43"/>
      <c r="CK350" s="43"/>
      <c r="CL350" s="43"/>
      <c r="CM350" s="43"/>
      <c r="CN350" s="43"/>
      <c r="CO350" s="43"/>
      <c r="CP350" s="43"/>
      <c r="CQ350" s="43"/>
      <c r="CR350" s="43"/>
      <c r="CS350" s="43"/>
      <c r="CT350" s="43"/>
      <c r="CU350" s="43"/>
      <c r="CV350" s="43"/>
      <c r="CW350" s="43"/>
      <c r="CX350" s="43"/>
      <c r="CY350" s="21"/>
      <c r="CZ350" s="43"/>
      <c r="DA350" s="43"/>
      <c r="DB350" s="43"/>
      <c r="DC350" s="43"/>
      <c r="DD350" s="43"/>
      <c r="DE350" s="43"/>
      <c r="DF350" s="43"/>
      <c r="DG350" s="43"/>
      <c r="DH350" s="43"/>
      <c r="DI350" s="43"/>
      <c r="DJ350" s="43"/>
      <c r="DK350" s="43"/>
      <c r="DL350" s="43"/>
      <c r="DM350" s="43"/>
      <c r="DN350" s="43"/>
      <c r="DO350" s="43"/>
      <c r="DP350" s="43"/>
      <c r="DQ350" s="43"/>
      <c r="DR350" s="43"/>
      <c r="DS350" s="43"/>
      <c r="DT350" s="43"/>
      <c r="DU350" s="43"/>
      <c r="DV350" s="43"/>
      <c r="DW350" s="43"/>
      <c r="DX350" s="43"/>
      <c r="DY350" s="43"/>
      <c r="DZ350" s="43"/>
      <c r="EA350" s="21"/>
      <c r="EB350" s="21"/>
      <c r="EC350" s="21"/>
      <c r="ED350" s="21"/>
    </row>
    <row r="351" spans="1:134">
      <c r="A351" s="7"/>
      <c r="B351" s="7"/>
      <c r="C351" s="43"/>
      <c r="D351" s="43"/>
      <c r="E351" s="43"/>
      <c r="F351" s="43"/>
      <c r="G351" s="7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7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7"/>
      <c r="AM351" s="43"/>
      <c r="AN351" s="43"/>
      <c r="AO351" s="43"/>
      <c r="AP351" s="43"/>
      <c r="AQ351" s="43"/>
      <c r="AR351" s="58"/>
      <c r="AS351" s="58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43"/>
      <c r="CF351" s="43"/>
      <c r="CG351" s="43"/>
      <c r="CH351" s="43"/>
      <c r="CI351" s="43"/>
      <c r="CJ351" s="43"/>
      <c r="CK351" s="43"/>
      <c r="CL351" s="43"/>
      <c r="CM351" s="43"/>
      <c r="CN351" s="43"/>
      <c r="CO351" s="43"/>
      <c r="CP351" s="43"/>
      <c r="CQ351" s="43"/>
      <c r="CR351" s="43"/>
      <c r="CS351" s="43"/>
      <c r="CT351" s="43"/>
      <c r="CU351" s="43"/>
      <c r="CV351" s="43"/>
      <c r="CW351" s="43"/>
      <c r="CX351" s="43"/>
      <c r="CY351" s="21"/>
      <c r="CZ351" s="43"/>
      <c r="DA351" s="43"/>
      <c r="DB351" s="43"/>
      <c r="DC351" s="43"/>
      <c r="DD351" s="43"/>
      <c r="DE351" s="43"/>
      <c r="DF351" s="43"/>
      <c r="DG351" s="43"/>
      <c r="DH351" s="43"/>
      <c r="DI351" s="43"/>
      <c r="DJ351" s="43"/>
      <c r="DK351" s="43"/>
      <c r="DL351" s="43"/>
      <c r="DM351" s="43"/>
      <c r="DN351" s="43"/>
      <c r="DO351" s="43"/>
      <c r="DP351" s="43"/>
      <c r="DQ351" s="43"/>
      <c r="DR351" s="43"/>
      <c r="DS351" s="43"/>
      <c r="DT351" s="43"/>
      <c r="DU351" s="43"/>
      <c r="DV351" s="43"/>
      <c r="DW351" s="43"/>
      <c r="DX351" s="43"/>
      <c r="DY351" s="43"/>
      <c r="DZ351" s="43"/>
      <c r="EA351" s="21"/>
      <c r="EB351" s="21"/>
      <c r="EC351" s="21"/>
      <c r="ED351" s="21"/>
    </row>
    <row r="352" spans="1:134">
      <c r="A352" s="7"/>
      <c r="B352" s="7"/>
      <c r="C352" s="43"/>
      <c r="D352" s="43"/>
      <c r="E352" s="43"/>
      <c r="F352" s="43"/>
      <c r="G352" s="7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7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7"/>
      <c r="AM352" s="43"/>
      <c r="AN352" s="43"/>
      <c r="AO352" s="43"/>
      <c r="AP352" s="43"/>
      <c r="AQ352" s="43"/>
      <c r="AR352" s="58"/>
      <c r="AS352" s="58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43"/>
      <c r="CF352" s="43"/>
      <c r="CG352" s="43"/>
      <c r="CH352" s="43"/>
      <c r="CI352" s="43"/>
      <c r="CJ352" s="43"/>
      <c r="CK352" s="43"/>
      <c r="CL352" s="43"/>
      <c r="CM352" s="43"/>
      <c r="CN352" s="43"/>
      <c r="CO352" s="43"/>
      <c r="CP352" s="43"/>
      <c r="CQ352" s="43"/>
      <c r="CR352" s="43"/>
      <c r="CS352" s="43"/>
      <c r="CT352" s="43"/>
      <c r="CU352" s="43"/>
      <c r="CV352" s="43"/>
      <c r="CW352" s="43"/>
      <c r="CX352" s="43"/>
      <c r="CY352" s="21"/>
      <c r="CZ352" s="43"/>
      <c r="DA352" s="43"/>
      <c r="DB352" s="43"/>
      <c r="DC352" s="43"/>
      <c r="DD352" s="43"/>
      <c r="DE352" s="43"/>
      <c r="DF352" s="43"/>
      <c r="DG352" s="43"/>
      <c r="DH352" s="43"/>
      <c r="DI352" s="43"/>
      <c r="DJ352" s="43"/>
      <c r="DK352" s="43"/>
      <c r="DL352" s="43"/>
      <c r="DM352" s="43"/>
      <c r="DN352" s="43"/>
      <c r="DO352" s="43"/>
      <c r="DP352" s="43"/>
      <c r="DQ352" s="43"/>
      <c r="DR352" s="43"/>
      <c r="DS352" s="43"/>
      <c r="DT352" s="43"/>
      <c r="DU352" s="43"/>
      <c r="DV352" s="43"/>
      <c r="DW352" s="43"/>
      <c r="DX352" s="43"/>
      <c r="DY352" s="43"/>
      <c r="DZ352" s="43"/>
      <c r="EA352" s="21"/>
      <c r="EB352" s="21"/>
      <c r="EC352" s="21"/>
      <c r="ED352" s="21"/>
    </row>
    <row r="353" spans="1:134">
      <c r="A353" s="7"/>
      <c r="B353" s="7"/>
      <c r="C353" s="43"/>
      <c r="D353" s="43"/>
      <c r="E353" s="43"/>
      <c r="F353" s="43"/>
      <c r="G353" s="7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7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7"/>
      <c r="AM353" s="43"/>
      <c r="AN353" s="43"/>
      <c r="AO353" s="43"/>
      <c r="AP353" s="43"/>
      <c r="AQ353" s="43"/>
      <c r="AR353" s="58"/>
      <c r="AS353" s="58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  <c r="CI353" s="43"/>
      <c r="CJ353" s="43"/>
      <c r="CK353" s="43"/>
      <c r="CL353" s="43"/>
      <c r="CM353" s="43"/>
      <c r="CN353" s="43"/>
      <c r="CO353" s="43"/>
      <c r="CP353" s="43"/>
      <c r="CQ353" s="43"/>
      <c r="CR353" s="43"/>
      <c r="CS353" s="43"/>
      <c r="CT353" s="43"/>
      <c r="CU353" s="43"/>
      <c r="CV353" s="43"/>
      <c r="CW353" s="43"/>
      <c r="CX353" s="43"/>
      <c r="CY353" s="21"/>
      <c r="CZ353" s="43"/>
      <c r="DA353" s="43"/>
      <c r="DB353" s="43"/>
      <c r="DC353" s="43"/>
      <c r="DD353" s="43"/>
      <c r="DE353" s="43"/>
      <c r="DF353" s="43"/>
      <c r="DG353" s="43"/>
      <c r="DH353" s="43"/>
      <c r="DI353" s="43"/>
      <c r="DJ353" s="43"/>
      <c r="DK353" s="43"/>
      <c r="DL353" s="43"/>
      <c r="DM353" s="43"/>
      <c r="DN353" s="43"/>
      <c r="DO353" s="43"/>
      <c r="DP353" s="43"/>
      <c r="DQ353" s="43"/>
      <c r="DR353" s="43"/>
      <c r="DS353" s="43"/>
      <c r="DT353" s="43"/>
      <c r="DU353" s="43"/>
      <c r="DV353" s="43"/>
      <c r="DW353" s="43"/>
      <c r="DX353" s="43"/>
      <c r="DY353" s="43"/>
      <c r="DZ353" s="43"/>
      <c r="EA353" s="21"/>
      <c r="EB353" s="21"/>
      <c r="EC353" s="21"/>
      <c r="ED353" s="21"/>
    </row>
    <row r="354" spans="1:134">
      <c r="A354" s="7"/>
      <c r="B354" s="7"/>
      <c r="C354" s="43"/>
      <c r="D354" s="43"/>
      <c r="E354" s="43"/>
      <c r="F354" s="43"/>
      <c r="G354" s="7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7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7"/>
      <c r="AM354" s="43"/>
      <c r="AN354" s="43"/>
      <c r="AO354" s="43"/>
      <c r="AP354" s="43"/>
      <c r="AQ354" s="43"/>
      <c r="AR354" s="58"/>
      <c r="AS354" s="58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43"/>
      <c r="CF354" s="43"/>
      <c r="CG354" s="43"/>
      <c r="CH354" s="43"/>
      <c r="CI354" s="43"/>
      <c r="CJ354" s="43"/>
      <c r="CK354" s="43"/>
      <c r="CL354" s="43"/>
      <c r="CM354" s="43"/>
      <c r="CN354" s="43"/>
      <c r="CO354" s="43"/>
      <c r="CP354" s="43"/>
      <c r="CQ354" s="43"/>
      <c r="CR354" s="43"/>
      <c r="CS354" s="43"/>
      <c r="CT354" s="43"/>
      <c r="CU354" s="43"/>
      <c r="CV354" s="43"/>
      <c r="CW354" s="43"/>
      <c r="CX354" s="43"/>
      <c r="CY354" s="21"/>
      <c r="CZ354" s="43"/>
      <c r="DA354" s="43"/>
      <c r="DB354" s="43"/>
      <c r="DC354" s="43"/>
      <c r="DD354" s="43"/>
      <c r="DE354" s="43"/>
      <c r="DF354" s="43"/>
      <c r="DG354" s="43"/>
      <c r="DH354" s="43"/>
      <c r="DI354" s="43"/>
      <c r="DJ354" s="43"/>
      <c r="DK354" s="43"/>
      <c r="DL354" s="43"/>
      <c r="DM354" s="43"/>
      <c r="DN354" s="43"/>
      <c r="DO354" s="43"/>
      <c r="DP354" s="43"/>
      <c r="DQ354" s="43"/>
      <c r="DR354" s="43"/>
      <c r="DS354" s="43"/>
      <c r="DT354" s="43"/>
      <c r="DU354" s="43"/>
      <c r="DV354" s="43"/>
      <c r="DW354" s="43"/>
      <c r="DX354" s="43"/>
      <c r="DY354" s="43"/>
      <c r="DZ354" s="43"/>
      <c r="EA354" s="21"/>
      <c r="EB354" s="21"/>
      <c r="EC354" s="21"/>
      <c r="ED354" s="21"/>
    </row>
    <row r="355" spans="1:134">
      <c r="A355" s="7"/>
      <c r="B355" s="7"/>
      <c r="C355" s="43"/>
      <c r="D355" s="43"/>
      <c r="E355" s="43"/>
      <c r="F355" s="43"/>
      <c r="G355" s="7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7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7"/>
      <c r="AM355" s="43"/>
      <c r="AN355" s="43"/>
      <c r="AO355" s="43"/>
      <c r="AP355" s="43"/>
      <c r="AQ355" s="43"/>
      <c r="AR355" s="58"/>
      <c r="AS355" s="58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43"/>
      <c r="CF355" s="43"/>
      <c r="CG355" s="43"/>
      <c r="CH355" s="43"/>
      <c r="CI355" s="43"/>
      <c r="CJ355" s="43"/>
      <c r="CK355" s="43"/>
      <c r="CL355" s="43"/>
      <c r="CM355" s="43"/>
      <c r="CN355" s="43"/>
      <c r="CO355" s="43"/>
      <c r="CP355" s="43"/>
      <c r="CQ355" s="43"/>
      <c r="CR355" s="43"/>
      <c r="CS355" s="43"/>
      <c r="CT355" s="43"/>
      <c r="CU355" s="43"/>
      <c r="CV355" s="43"/>
      <c r="CW355" s="43"/>
      <c r="CX355" s="43"/>
      <c r="CY355" s="21"/>
      <c r="CZ355" s="43"/>
      <c r="DA355" s="43"/>
      <c r="DB355" s="43"/>
      <c r="DC355" s="43"/>
      <c r="DD355" s="43"/>
      <c r="DE355" s="43"/>
      <c r="DF355" s="43"/>
      <c r="DG355" s="43"/>
      <c r="DH355" s="43"/>
      <c r="DI355" s="43"/>
      <c r="DJ355" s="43"/>
      <c r="DK355" s="43"/>
      <c r="DL355" s="43"/>
      <c r="DM355" s="43"/>
      <c r="DN355" s="43"/>
      <c r="DO355" s="43"/>
      <c r="DP355" s="43"/>
      <c r="DQ355" s="43"/>
      <c r="DR355" s="43"/>
      <c r="DS355" s="43"/>
      <c r="DT355" s="43"/>
      <c r="DU355" s="43"/>
      <c r="DV355" s="43"/>
      <c r="DW355" s="43"/>
      <c r="DX355" s="43"/>
      <c r="DY355" s="43"/>
      <c r="DZ355" s="43"/>
      <c r="EA355" s="21"/>
      <c r="EB355" s="21"/>
      <c r="EC355" s="21"/>
      <c r="ED355" s="21"/>
    </row>
    <row r="356" spans="1:134">
      <c r="A356" s="7"/>
      <c r="B356" s="7"/>
      <c r="C356" s="43"/>
      <c r="D356" s="43"/>
      <c r="E356" s="43"/>
      <c r="F356" s="43"/>
      <c r="G356" s="7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7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7"/>
      <c r="AM356" s="43"/>
      <c r="AN356" s="43"/>
      <c r="AO356" s="43"/>
      <c r="AP356" s="43"/>
      <c r="AQ356" s="43"/>
      <c r="AR356" s="58"/>
      <c r="AS356" s="58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  <c r="BL356" s="43"/>
      <c r="BM356" s="43"/>
      <c r="BN356" s="43"/>
      <c r="BO356" s="43"/>
      <c r="BP356" s="43"/>
      <c r="BQ356" s="43"/>
      <c r="BR356" s="43"/>
      <c r="BS356" s="43"/>
      <c r="BT356" s="43"/>
      <c r="BU356" s="43"/>
      <c r="BV356" s="43"/>
      <c r="BW356" s="43"/>
      <c r="BX356" s="43"/>
      <c r="BY356" s="43"/>
      <c r="BZ356" s="43"/>
      <c r="CA356" s="43"/>
      <c r="CB356" s="43"/>
      <c r="CC356" s="43"/>
      <c r="CD356" s="43"/>
      <c r="CE356" s="43"/>
      <c r="CF356" s="43"/>
      <c r="CG356" s="43"/>
      <c r="CH356" s="43"/>
      <c r="CI356" s="43"/>
      <c r="CJ356" s="43"/>
      <c r="CK356" s="43"/>
      <c r="CL356" s="43"/>
      <c r="CM356" s="43"/>
      <c r="CN356" s="43"/>
      <c r="CO356" s="43"/>
      <c r="CP356" s="43"/>
      <c r="CQ356" s="43"/>
      <c r="CR356" s="43"/>
      <c r="CS356" s="43"/>
      <c r="CT356" s="43"/>
      <c r="CU356" s="43"/>
      <c r="CV356" s="43"/>
      <c r="CW356" s="43"/>
      <c r="CX356" s="43"/>
      <c r="CY356" s="21"/>
      <c r="CZ356" s="43"/>
      <c r="DA356" s="43"/>
      <c r="DB356" s="43"/>
      <c r="DC356" s="43"/>
      <c r="DD356" s="43"/>
      <c r="DE356" s="43"/>
      <c r="DF356" s="43"/>
      <c r="DG356" s="43"/>
      <c r="DH356" s="43"/>
      <c r="DI356" s="43"/>
      <c r="DJ356" s="43"/>
      <c r="DK356" s="43"/>
      <c r="DL356" s="43"/>
      <c r="DM356" s="43"/>
      <c r="DN356" s="43"/>
      <c r="DO356" s="43"/>
      <c r="DP356" s="43"/>
      <c r="DQ356" s="43"/>
      <c r="DR356" s="43"/>
      <c r="DS356" s="43"/>
      <c r="DT356" s="43"/>
      <c r="DU356" s="43"/>
      <c r="DV356" s="43"/>
      <c r="DW356" s="43"/>
      <c r="DX356" s="43"/>
      <c r="DY356" s="43"/>
      <c r="DZ356" s="43"/>
      <c r="EA356" s="21"/>
      <c r="EB356" s="21"/>
      <c r="EC356" s="21"/>
      <c r="ED356" s="21"/>
    </row>
    <row r="357" spans="1:134">
      <c r="A357" s="7"/>
      <c r="B357" s="7"/>
      <c r="C357" s="43"/>
      <c r="D357" s="43"/>
      <c r="E357" s="43"/>
      <c r="F357" s="43"/>
      <c r="G357" s="7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7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7"/>
      <c r="AM357" s="43"/>
      <c r="AN357" s="43"/>
      <c r="AO357" s="43"/>
      <c r="AP357" s="43"/>
      <c r="AQ357" s="43"/>
      <c r="AR357" s="58"/>
      <c r="AS357" s="58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R357" s="43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  <c r="CE357" s="43"/>
      <c r="CF357" s="43"/>
      <c r="CG357" s="43"/>
      <c r="CH357" s="43"/>
      <c r="CI357" s="43"/>
      <c r="CJ357" s="43"/>
      <c r="CK357" s="43"/>
      <c r="CL357" s="43"/>
      <c r="CM357" s="43"/>
      <c r="CN357" s="43"/>
      <c r="CO357" s="43"/>
      <c r="CP357" s="43"/>
      <c r="CQ357" s="43"/>
      <c r="CR357" s="43"/>
      <c r="CS357" s="43"/>
      <c r="CT357" s="43"/>
      <c r="CU357" s="43"/>
      <c r="CV357" s="43"/>
      <c r="CW357" s="43"/>
      <c r="CX357" s="43"/>
      <c r="CY357" s="21"/>
      <c r="CZ357" s="43"/>
      <c r="DA357" s="43"/>
      <c r="DB357" s="43"/>
      <c r="DC357" s="43"/>
      <c r="DD357" s="43"/>
      <c r="DE357" s="43"/>
      <c r="DF357" s="43"/>
      <c r="DG357" s="43"/>
      <c r="DH357" s="43"/>
      <c r="DI357" s="43"/>
      <c r="DJ357" s="43"/>
      <c r="DK357" s="43"/>
      <c r="DL357" s="43"/>
      <c r="DM357" s="43"/>
      <c r="DN357" s="43"/>
      <c r="DO357" s="43"/>
      <c r="DP357" s="43"/>
      <c r="DQ357" s="43"/>
      <c r="DR357" s="43"/>
      <c r="DS357" s="43"/>
      <c r="DT357" s="43"/>
      <c r="DU357" s="43"/>
      <c r="DV357" s="43"/>
      <c r="DW357" s="43"/>
      <c r="DX357" s="43"/>
      <c r="DY357" s="43"/>
      <c r="DZ357" s="43"/>
      <c r="EA357" s="21"/>
      <c r="EB357" s="21"/>
      <c r="EC357" s="21"/>
      <c r="ED357" s="21"/>
    </row>
    <row r="358" spans="1:134">
      <c r="A358" s="7"/>
      <c r="B358" s="7"/>
      <c r="C358" s="43"/>
      <c r="D358" s="43"/>
      <c r="E358" s="43"/>
      <c r="F358" s="43"/>
      <c r="G358" s="7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7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7"/>
      <c r="AM358" s="43"/>
      <c r="AN358" s="43"/>
      <c r="AO358" s="43"/>
      <c r="AP358" s="43"/>
      <c r="AQ358" s="43"/>
      <c r="AR358" s="58"/>
      <c r="AS358" s="58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  <c r="BL358" s="43"/>
      <c r="BM358" s="43"/>
      <c r="BN358" s="43"/>
      <c r="BO358" s="43"/>
      <c r="BP358" s="43"/>
      <c r="BQ358" s="43"/>
      <c r="BR358" s="43"/>
      <c r="BS358" s="43"/>
      <c r="BT358" s="43"/>
      <c r="BU358" s="43"/>
      <c r="BV358" s="43"/>
      <c r="BW358" s="43"/>
      <c r="BX358" s="43"/>
      <c r="BY358" s="43"/>
      <c r="BZ358" s="43"/>
      <c r="CA358" s="43"/>
      <c r="CB358" s="43"/>
      <c r="CC358" s="43"/>
      <c r="CD358" s="43"/>
      <c r="CE358" s="43"/>
      <c r="CF358" s="43"/>
      <c r="CG358" s="43"/>
      <c r="CH358" s="43"/>
      <c r="CI358" s="43"/>
      <c r="CJ358" s="43"/>
      <c r="CK358" s="43"/>
      <c r="CL358" s="43"/>
      <c r="CM358" s="43"/>
      <c r="CN358" s="43"/>
      <c r="CO358" s="43"/>
      <c r="CP358" s="43"/>
      <c r="CQ358" s="43"/>
      <c r="CR358" s="43"/>
      <c r="CS358" s="43"/>
      <c r="CT358" s="43"/>
      <c r="CU358" s="43"/>
      <c r="CV358" s="43"/>
      <c r="CW358" s="43"/>
      <c r="CX358" s="43"/>
      <c r="CY358" s="21"/>
      <c r="CZ358" s="43"/>
      <c r="DA358" s="43"/>
      <c r="DB358" s="43"/>
      <c r="DC358" s="43"/>
      <c r="DD358" s="43"/>
      <c r="DE358" s="43"/>
      <c r="DF358" s="43"/>
      <c r="DG358" s="43"/>
      <c r="DH358" s="43"/>
      <c r="DI358" s="43"/>
      <c r="DJ358" s="43"/>
      <c r="DK358" s="43"/>
      <c r="DL358" s="43"/>
      <c r="DM358" s="43"/>
      <c r="DN358" s="43"/>
      <c r="DO358" s="43"/>
      <c r="DP358" s="43"/>
      <c r="DQ358" s="43"/>
      <c r="DR358" s="43"/>
      <c r="DS358" s="43"/>
      <c r="DT358" s="43"/>
      <c r="DU358" s="43"/>
      <c r="DV358" s="43"/>
      <c r="DW358" s="43"/>
      <c r="DX358" s="43"/>
      <c r="DY358" s="43"/>
      <c r="DZ358" s="43"/>
      <c r="EA358" s="21"/>
      <c r="EB358" s="21"/>
      <c r="EC358" s="21"/>
      <c r="ED358" s="21"/>
    </row>
    <row r="359" spans="1:134">
      <c r="A359" s="7"/>
      <c r="B359" s="7"/>
      <c r="C359" s="43"/>
      <c r="D359" s="43"/>
      <c r="E359" s="43"/>
      <c r="F359" s="43"/>
      <c r="G359" s="7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7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7"/>
      <c r="AM359" s="43"/>
      <c r="AN359" s="43"/>
      <c r="AO359" s="43"/>
      <c r="AP359" s="43"/>
      <c r="AQ359" s="43"/>
      <c r="AR359" s="58"/>
      <c r="AS359" s="58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43"/>
      <c r="CF359" s="43"/>
      <c r="CG359" s="43"/>
      <c r="CH359" s="43"/>
      <c r="CI359" s="43"/>
      <c r="CJ359" s="43"/>
      <c r="CK359" s="43"/>
      <c r="CL359" s="43"/>
      <c r="CM359" s="43"/>
      <c r="CN359" s="43"/>
      <c r="CO359" s="43"/>
      <c r="CP359" s="43"/>
      <c r="CQ359" s="43"/>
      <c r="CR359" s="43"/>
      <c r="CS359" s="43"/>
      <c r="CT359" s="43"/>
      <c r="CU359" s="43"/>
      <c r="CV359" s="43"/>
      <c r="CW359" s="43"/>
      <c r="CX359" s="43"/>
      <c r="CY359" s="21"/>
      <c r="CZ359" s="43"/>
      <c r="DA359" s="43"/>
      <c r="DB359" s="43"/>
      <c r="DC359" s="43"/>
      <c r="DD359" s="43"/>
      <c r="DE359" s="43"/>
      <c r="DF359" s="43"/>
      <c r="DG359" s="43"/>
      <c r="DH359" s="43"/>
      <c r="DI359" s="43"/>
      <c r="DJ359" s="43"/>
      <c r="DK359" s="43"/>
      <c r="DL359" s="43"/>
      <c r="DM359" s="43"/>
      <c r="DN359" s="43"/>
      <c r="DO359" s="43"/>
      <c r="DP359" s="43"/>
      <c r="DQ359" s="43"/>
      <c r="DR359" s="43"/>
      <c r="DS359" s="43"/>
      <c r="DT359" s="43"/>
      <c r="DU359" s="43"/>
      <c r="DV359" s="43"/>
      <c r="DW359" s="43"/>
      <c r="DX359" s="43"/>
      <c r="DY359" s="43"/>
      <c r="DZ359" s="43"/>
      <c r="EA359" s="21"/>
      <c r="EB359" s="21"/>
      <c r="EC359" s="21"/>
      <c r="ED359" s="21"/>
    </row>
    <row r="360" spans="1:134">
      <c r="A360" s="7"/>
      <c r="B360" s="7"/>
      <c r="C360" s="43"/>
      <c r="D360" s="43"/>
      <c r="E360" s="43"/>
      <c r="F360" s="43"/>
      <c r="G360" s="7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7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7"/>
      <c r="AM360" s="43"/>
      <c r="AN360" s="43"/>
      <c r="AO360" s="43"/>
      <c r="AP360" s="43"/>
      <c r="AQ360" s="43"/>
      <c r="AR360" s="58"/>
      <c r="AS360" s="58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  <c r="BL360" s="43"/>
      <c r="BM360" s="43"/>
      <c r="BN360" s="43"/>
      <c r="BO360" s="43"/>
      <c r="BP360" s="43"/>
      <c r="BQ360" s="43"/>
      <c r="BR360" s="43"/>
      <c r="BS360" s="43"/>
      <c r="BT360" s="43"/>
      <c r="BU360" s="43"/>
      <c r="BV360" s="43"/>
      <c r="BW360" s="43"/>
      <c r="BX360" s="43"/>
      <c r="BY360" s="43"/>
      <c r="BZ360" s="43"/>
      <c r="CA360" s="43"/>
      <c r="CB360" s="43"/>
      <c r="CC360" s="43"/>
      <c r="CD360" s="43"/>
      <c r="CE360" s="43"/>
      <c r="CF360" s="43"/>
      <c r="CG360" s="43"/>
      <c r="CH360" s="43"/>
      <c r="CI360" s="43"/>
      <c r="CJ360" s="43"/>
      <c r="CK360" s="43"/>
      <c r="CL360" s="43"/>
      <c r="CM360" s="43"/>
      <c r="CN360" s="43"/>
      <c r="CO360" s="43"/>
      <c r="CP360" s="43"/>
      <c r="CQ360" s="43"/>
      <c r="CR360" s="43"/>
      <c r="CS360" s="43"/>
      <c r="CT360" s="43"/>
      <c r="CU360" s="43"/>
      <c r="CV360" s="43"/>
      <c r="CW360" s="43"/>
      <c r="CX360" s="43"/>
      <c r="CY360" s="21"/>
      <c r="CZ360" s="43"/>
      <c r="DA360" s="43"/>
      <c r="DB360" s="43"/>
      <c r="DC360" s="43"/>
      <c r="DD360" s="43"/>
      <c r="DE360" s="43"/>
      <c r="DF360" s="43"/>
      <c r="DG360" s="43"/>
      <c r="DH360" s="43"/>
      <c r="DI360" s="43"/>
      <c r="DJ360" s="43"/>
      <c r="DK360" s="43"/>
      <c r="DL360" s="43"/>
      <c r="DM360" s="43"/>
      <c r="DN360" s="43"/>
      <c r="DO360" s="43"/>
      <c r="DP360" s="43"/>
      <c r="DQ360" s="43"/>
      <c r="DR360" s="43"/>
      <c r="DS360" s="43"/>
      <c r="DT360" s="43"/>
      <c r="DU360" s="43"/>
      <c r="DV360" s="43"/>
      <c r="DW360" s="43"/>
      <c r="DX360" s="43"/>
      <c r="DY360" s="43"/>
      <c r="DZ360" s="43"/>
      <c r="EA360" s="21"/>
      <c r="EB360" s="21"/>
      <c r="EC360" s="21"/>
      <c r="ED360" s="21"/>
    </row>
    <row r="361" spans="1:134">
      <c r="A361" s="7"/>
      <c r="B361" s="7"/>
      <c r="C361" s="43"/>
      <c r="D361" s="43"/>
      <c r="E361" s="43"/>
      <c r="F361" s="43"/>
      <c r="G361" s="7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7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7"/>
      <c r="AM361" s="43"/>
      <c r="AN361" s="43"/>
      <c r="AO361" s="43"/>
      <c r="AP361" s="43"/>
      <c r="AQ361" s="43"/>
      <c r="AR361" s="58"/>
      <c r="AS361" s="58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  <c r="BL361" s="43"/>
      <c r="BM361" s="43"/>
      <c r="BN361" s="43"/>
      <c r="BO361" s="43"/>
      <c r="BP361" s="43"/>
      <c r="BQ361" s="43"/>
      <c r="BR361" s="43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  <c r="CE361" s="43"/>
      <c r="CF361" s="43"/>
      <c r="CG361" s="43"/>
      <c r="CH361" s="43"/>
      <c r="CI361" s="43"/>
      <c r="CJ361" s="43"/>
      <c r="CK361" s="43"/>
      <c r="CL361" s="43"/>
      <c r="CM361" s="43"/>
      <c r="CN361" s="43"/>
      <c r="CO361" s="43"/>
      <c r="CP361" s="43"/>
      <c r="CQ361" s="43"/>
      <c r="CR361" s="43"/>
      <c r="CS361" s="43"/>
      <c r="CT361" s="43"/>
      <c r="CU361" s="43"/>
      <c r="CV361" s="43"/>
      <c r="CW361" s="43"/>
      <c r="CX361" s="43"/>
      <c r="CY361" s="21"/>
      <c r="CZ361" s="43"/>
      <c r="DA361" s="43"/>
      <c r="DB361" s="43"/>
      <c r="DC361" s="43"/>
      <c r="DD361" s="43"/>
      <c r="DE361" s="43"/>
      <c r="DF361" s="43"/>
      <c r="DG361" s="43"/>
      <c r="DH361" s="43"/>
      <c r="DI361" s="43"/>
      <c r="DJ361" s="43"/>
      <c r="DK361" s="43"/>
      <c r="DL361" s="43"/>
      <c r="DM361" s="43"/>
      <c r="DN361" s="43"/>
      <c r="DO361" s="43"/>
      <c r="DP361" s="43"/>
      <c r="DQ361" s="43"/>
      <c r="DR361" s="43"/>
      <c r="DS361" s="43"/>
      <c r="DT361" s="43"/>
      <c r="DU361" s="43"/>
      <c r="DV361" s="43"/>
      <c r="DW361" s="43"/>
      <c r="DX361" s="43"/>
      <c r="DY361" s="43"/>
      <c r="DZ361" s="43"/>
      <c r="EA361" s="21"/>
      <c r="EB361" s="21"/>
      <c r="EC361" s="21"/>
      <c r="ED361" s="21"/>
    </row>
    <row r="362" spans="1:134">
      <c r="A362" s="7"/>
      <c r="B362" s="7"/>
      <c r="C362" s="43"/>
      <c r="D362" s="43"/>
      <c r="E362" s="43"/>
      <c r="F362" s="43"/>
      <c r="G362" s="7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7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7"/>
      <c r="AM362" s="43"/>
      <c r="AN362" s="43"/>
      <c r="AO362" s="43"/>
      <c r="AP362" s="43"/>
      <c r="AQ362" s="43"/>
      <c r="AR362" s="58"/>
      <c r="AS362" s="58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  <c r="BL362" s="43"/>
      <c r="BM362" s="43"/>
      <c r="BN362" s="43"/>
      <c r="BO362" s="43"/>
      <c r="BP362" s="43"/>
      <c r="BQ362" s="43"/>
      <c r="BR362" s="43"/>
      <c r="BS362" s="43"/>
      <c r="BT362" s="43"/>
      <c r="BU362" s="43"/>
      <c r="BV362" s="43"/>
      <c r="BW362" s="43"/>
      <c r="BX362" s="43"/>
      <c r="BY362" s="43"/>
      <c r="BZ362" s="43"/>
      <c r="CA362" s="43"/>
      <c r="CB362" s="43"/>
      <c r="CC362" s="43"/>
      <c r="CD362" s="43"/>
      <c r="CE362" s="43"/>
      <c r="CF362" s="43"/>
      <c r="CG362" s="43"/>
      <c r="CH362" s="43"/>
      <c r="CI362" s="43"/>
      <c r="CJ362" s="43"/>
      <c r="CK362" s="43"/>
      <c r="CL362" s="43"/>
      <c r="CM362" s="43"/>
      <c r="CN362" s="43"/>
      <c r="CO362" s="43"/>
      <c r="CP362" s="43"/>
      <c r="CQ362" s="43"/>
      <c r="CR362" s="43"/>
      <c r="CS362" s="43"/>
      <c r="CT362" s="43"/>
      <c r="CU362" s="43"/>
      <c r="CV362" s="43"/>
      <c r="CW362" s="43"/>
      <c r="CX362" s="43"/>
      <c r="CY362" s="21"/>
      <c r="CZ362" s="43"/>
      <c r="DA362" s="43"/>
      <c r="DB362" s="43"/>
      <c r="DC362" s="43"/>
      <c r="DD362" s="43"/>
      <c r="DE362" s="43"/>
      <c r="DF362" s="43"/>
      <c r="DG362" s="43"/>
      <c r="DH362" s="43"/>
      <c r="DI362" s="43"/>
      <c r="DJ362" s="43"/>
      <c r="DK362" s="43"/>
      <c r="DL362" s="43"/>
      <c r="DM362" s="43"/>
      <c r="DN362" s="43"/>
      <c r="DO362" s="43"/>
      <c r="DP362" s="43"/>
      <c r="DQ362" s="43"/>
      <c r="DR362" s="43"/>
      <c r="DS362" s="43"/>
      <c r="DT362" s="43"/>
      <c r="DU362" s="43"/>
      <c r="DV362" s="43"/>
      <c r="DW362" s="43"/>
      <c r="DX362" s="43"/>
      <c r="DY362" s="43"/>
      <c r="DZ362" s="43"/>
      <c r="EA362" s="21"/>
      <c r="EB362" s="21"/>
      <c r="EC362" s="21"/>
      <c r="ED362" s="21"/>
    </row>
    <row r="363" spans="1:134">
      <c r="A363" s="7"/>
      <c r="B363" s="7"/>
      <c r="C363" s="43"/>
      <c r="D363" s="43"/>
      <c r="E363" s="43"/>
      <c r="F363" s="43"/>
      <c r="G363" s="7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7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7"/>
      <c r="AM363" s="43"/>
      <c r="AN363" s="43"/>
      <c r="AO363" s="43"/>
      <c r="AP363" s="43"/>
      <c r="AQ363" s="43"/>
      <c r="AR363" s="58"/>
      <c r="AS363" s="58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R363" s="43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  <c r="CE363" s="43"/>
      <c r="CF363" s="43"/>
      <c r="CG363" s="43"/>
      <c r="CH363" s="43"/>
      <c r="CI363" s="43"/>
      <c r="CJ363" s="43"/>
      <c r="CK363" s="43"/>
      <c r="CL363" s="43"/>
      <c r="CM363" s="43"/>
      <c r="CN363" s="43"/>
      <c r="CO363" s="43"/>
      <c r="CP363" s="43"/>
      <c r="CQ363" s="43"/>
      <c r="CR363" s="43"/>
      <c r="CS363" s="43"/>
      <c r="CT363" s="43"/>
      <c r="CU363" s="43"/>
      <c r="CV363" s="43"/>
      <c r="CW363" s="43"/>
      <c r="CX363" s="43"/>
      <c r="CY363" s="21"/>
      <c r="CZ363" s="43"/>
      <c r="DA363" s="43"/>
      <c r="DB363" s="43"/>
      <c r="DC363" s="43"/>
      <c r="DD363" s="43"/>
      <c r="DE363" s="43"/>
      <c r="DF363" s="43"/>
      <c r="DG363" s="43"/>
      <c r="DH363" s="43"/>
      <c r="DI363" s="43"/>
      <c r="DJ363" s="43"/>
      <c r="DK363" s="43"/>
      <c r="DL363" s="43"/>
      <c r="DM363" s="43"/>
      <c r="DN363" s="43"/>
      <c r="DO363" s="43"/>
      <c r="DP363" s="43"/>
      <c r="DQ363" s="43"/>
      <c r="DR363" s="43"/>
      <c r="DS363" s="43"/>
      <c r="DT363" s="43"/>
      <c r="DU363" s="43"/>
      <c r="DV363" s="43"/>
      <c r="DW363" s="43"/>
      <c r="DX363" s="43"/>
      <c r="DY363" s="43"/>
      <c r="DZ363" s="43"/>
      <c r="EA363" s="21"/>
      <c r="EB363" s="21"/>
      <c r="EC363" s="21"/>
      <c r="ED363" s="21"/>
    </row>
    <row r="364" spans="1:134">
      <c r="A364" s="7"/>
      <c r="B364" s="7"/>
      <c r="C364" s="43"/>
      <c r="D364" s="43"/>
      <c r="E364" s="43"/>
      <c r="F364" s="43"/>
      <c r="G364" s="7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7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7"/>
      <c r="AM364" s="43"/>
      <c r="AN364" s="43"/>
      <c r="AO364" s="43"/>
      <c r="AP364" s="43"/>
      <c r="AQ364" s="43"/>
      <c r="AR364" s="58"/>
      <c r="AS364" s="58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43"/>
      <c r="BJ364" s="43"/>
      <c r="BK364" s="43"/>
      <c r="BL364" s="43"/>
      <c r="BM364" s="43"/>
      <c r="BN364" s="43"/>
      <c r="BO364" s="43"/>
      <c r="BP364" s="43"/>
      <c r="BQ364" s="43"/>
      <c r="BR364" s="43"/>
      <c r="BS364" s="43"/>
      <c r="BT364" s="43"/>
      <c r="BU364" s="43"/>
      <c r="BV364" s="43"/>
      <c r="BW364" s="43"/>
      <c r="BX364" s="43"/>
      <c r="BY364" s="43"/>
      <c r="BZ364" s="43"/>
      <c r="CA364" s="43"/>
      <c r="CB364" s="43"/>
      <c r="CC364" s="43"/>
      <c r="CD364" s="43"/>
      <c r="CE364" s="43"/>
      <c r="CF364" s="43"/>
      <c r="CG364" s="43"/>
      <c r="CH364" s="43"/>
      <c r="CI364" s="43"/>
      <c r="CJ364" s="43"/>
      <c r="CK364" s="43"/>
      <c r="CL364" s="43"/>
      <c r="CM364" s="43"/>
      <c r="CN364" s="43"/>
      <c r="CO364" s="43"/>
      <c r="CP364" s="43"/>
      <c r="CQ364" s="43"/>
      <c r="CR364" s="43"/>
      <c r="CS364" s="43"/>
      <c r="CT364" s="43"/>
      <c r="CU364" s="43"/>
      <c r="CV364" s="43"/>
      <c r="CW364" s="43"/>
      <c r="CX364" s="43"/>
      <c r="CY364" s="21"/>
      <c r="CZ364" s="43"/>
      <c r="DA364" s="43"/>
      <c r="DB364" s="43"/>
      <c r="DC364" s="43"/>
      <c r="DD364" s="43"/>
      <c r="DE364" s="43"/>
      <c r="DF364" s="43"/>
      <c r="DG364" s="43"/>
      <c r="DH364" s="43"/>
      <c r="DI364" s="43"/>
      <c r="DJ364" s="43"/>
      <c r="DK364" s="43"/>
      <c r="DL364" s="43"/>
      <c r="DM364" s="43"/>
      <c r="DN364" s="43"/>
      <c r="DO364" s="43"/>
      <c r="DP364" s="43"/>
      <c r="DQ364" s="43"/>
      <c r="DR364" s="43"/>
      <c r="DS364" s="43"/>
      <c r="DT364" s="43"/>
      <c r="DU364" s="43"/>
      <c r="DV364" s="43"/>
      <c r="DW364" s="43"/>
      <c r="DX364" s="43"/>
      <c r="DY364" s="43"/>
      <c r="DZ364" s="43"/>
      <c r="EA364" s="21"/>
      <c r="EB364" s="21"/>
      <c r="EC364" s="21"/>
      <c r="ED364" s="21"/>
    </row>
    <row r="365" spans="1:134">
      <c r="A365" s="7"/>
      <c r="B365" s="7"/>
      <c r="C365" s="43"/>
      <c r="D365" s="43"/>
      <c r="E365" s="43"/>
      <c r="F365" s="43"/>
      <c r="G365" s="7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7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7"/>
      <c r="AM365" s="43"/>
      <c r="AN365" s="43"/>
      <c r="AO365" s="43"/>
      <c r="AP365" s="43"/>
      <c r="AQ365" s="43"/>
      <c r="AR365" s="58"/>
      <c r="AS365" s="58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/>
      <c r="BK365" s="43"/>
      <c r="BL365" s="43"/>
      <c r="BM365" s="43"/>
      <c r="BN365" s="43"/>
      <c r="BO365" s="43"/>
      <c r="BP365" s="43"/>
      <c r="BQ365" s="43"/>
      <c r="BR365" s="43"/>
      <c r="BS365" s="43"/>
      <c r="BT365" s="43"/>
      <c r="BU365" s="43"/>
      <c r="BV365" s="43"/>
      <c r="BW365" s="43"/>
      <c r="BX365" s="43"/>
      <c r="BY365" s="43"/>
      <c r="BZ365" s="43"/>
      <c r="CA365" s="43"/>
      <c r="CB365" s="43"/>
      <c r="CC365" s="43"/>
      <c r="CD365" s="43"/>
      <c r="CE365" s="43"/>
      <c r="CF365" s="43"/>
      <c r="CG365" s="43"/>
      <c r="CH365" s="43"/>
      <c r="CI365" s="43"/>
      <c r="CJ365" s="43"/>
      <c r="CK365" s="43"/>
      <c r="CL365" s="43"/>
      <c r="CM365" s="43"/>
      <c r="CN365" s="43"/>
      <c r="CO365" s="43"/>
      <c r="CP365" s="43"/>
      <c r="CQ365" s="43"/>
      <c r="CR365" s="43"/>
      <c r="CS365" s="43"/>
      <c r="CT365" s="43"/>
      <c r="CU365" s="43"/>
      <c r="CV365" s="43"/>
      <c r="CW365" s="43"/>
      <c r="CX365" s="43"/>
      <c r="CY365" s="21"/>
      <c r="CZ365" s="43"/>
      <c r="DA365" s="43"/>
      <c r="DB365" s="43"/>
      <c r="DC365" s="43"/>
      <c r="DD365" s="43"/>
      <c r="DE365" s="43"/>
      <c r="DF365" s="43"/>
      <c r="DG365" s="43"/>
      <c r="DH365" s="43"/>
      <c r="DI365" s="43"/>
      <c r="DJ365" s="43"/>
      <c r="DK365" s="43"/>
      <c r="DL365" s="43"/>
      <c r="DM365" s="43"/>
      <c r="DN365" s="43"/>
      <c r="DO365" s="43"/>
      <c r="DP365" s="43"/>
      <c r="DQ365" s="43"/>
      <c r="DR365" s="43"/>
      <c r="DS365" s="43"/>
      <c r="DT365" s="43"/>
      <c r="DU365" s="43"/>
      <c r="DV365" s="43"/>
      <c r="DW365" s="43"/>
      <c r="DX365" s="43"/>
      <c r="DY365" s="43"/>
      <c r="DZ365" s="43"/>
      <c r="EA365" s="21"/>
      <c r="EB365" s="21"/>
      <c r="EC365" s="21"/>
      <c r="ED365" s="21"/>
    </row>
    <row r="366" spans="1:134">
      <c r="A366" s="7"/>
      <c r="B366" s="7"/>
      <c r="C366" s="43"/>
      <c r="D366" s="43"/>
      <c r="E366" s="43"/>
      <c r="F366" s="43"/>
      <c r="G366" s="7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7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7"/>
      <c r="AM366" s="43"/>
      <c r="AN366" s="43"/>
      <c r="AO366" s="43"/>
      <c r="AP366" s="43"/>
      <c r="AQ366" s="43"/>
      <c r="AR366" s="58"/>
      <c r="AS366" s="58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/>
      <c r="BK366" s="43"/>
      <c r="BL366" s="43"/>
      <c r="BM366" s="43"/>
      <c r="BN366" s="43"/>
      <c r="BO366" s="43"/>
      <c r="BP366" s="43"/>
      <c r="BQ366" s="43"/>
      <c r="BR366" s="43"/>
      <c r="BS366" s="43"/>
      <c r="BT366" s="43"/>
      <c r="BU366" s="43"/>
      <c r="BV366" s="43"/>
      <c r="BW366" s="43"/>
      <c r="BX366" s="43"/>
      <c r="BY366" s="43"/>
      <c r="BZ366" s="43"/>
      <c r="CA366" s="43"/>
      <c r="CB366" s="43"/>
      <c r="CC366" s="43"/>
      <c r="CD366" s="43"/>
      <c r="CE366" s="43"/>
      <c r="CF366" s="43"/>
      <c r="CG366" s="43"/>
      <c r="CH366" s="43"/>
      <c r="CI366" s="43"/>
      <c r="CJ366" s="43"/>
      <c r="CK366" s="43"/>
      <c r="CL366" s="43"/>
      <c r="CM366" s="43"/>
      <c r="CN366" s="43"/>
      <c r="CO366" s="43"/>
      <c r="CP366" s="43"/>
      <c r="CQ366" s="43"/>
      <c r="CR366" s="43"/>
      <c r="CS366" s="43"/>
      <c r="CT366" s="43"/>
      <c r="CU366" s="43"/>
      <c r="CV366" s="43"/>
      <c r="CW366" s="43"/>
      <c r="CX366" s="43"/>
      <c r="CY366" s="21"/>
      <c r="CZ366" s="43"/>
      <c r="DA366" s="43"/>
      <c r="DB366" s="43"/>
      <c r="DC366" s="43"/>
      <c r="DD366" s="43"/>
      <c r="DE366" s="43"/>
      <c r="DF366" s="43"/>
      <c r="DG366" s="43"/>
      <c r="DH366" s="43"/>
      <c r="DI366" s="43"/>
      <c r="DJ366" s="43"/>
      <c r="DK366" s="43"/>
      <c r="DL366" s="43"/>
      <c r="DM366" s="43"/>
      <c r="DN366" s="43"/>
      <c r="DO366" s="43"/>
      <c r="DP366" s="43"/>
      <c r="DQ366" s="43"/>
      <c r="DR366" s="43"/>
      <c r="DS366" s="43"/>
      <c r="DT366" s="43"/>
      <c r="DU366" s="43"/>
      <c r="DV366" s="43"/>
      <c r="DW366" s="43"/>
      <c r="DX366" s="43"/>
      <c r="DY366" s="43"/>
      <c r="DZ366" s="43"/>
      <c r="EA366" s="21"/>
      <c r="EB366" s="21"/>
      <c r="EC366" s="21"/>
      <c r="ED366" s="21"/>
    </row>
    <row r="367" spans="1:134">
      <c r="A367" s="7"/>
      <c r="B367" s="7"/>
      <c r="C367" s="43"/>
      <c r="D367" s="43"/>
      <c r="E367" s="43"/>
      <c r="F367" s="43"/>
      <c r="G367" s="7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7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7"/>
      <c r="AM367" s="43"/>
      <c r="AN367" s="43"/>
      <c r="AO367" s="43"/>
      <c r="AP367" s="43"/>
      <c r="AQ367" s="43"/>
      <c r="AR367" s="58"/>
      <c r="AS367" s="58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  <c r="BR367" s="43"/>
      <c r="BS367" s="43"/>
      <c r="BT367" s="43"/>
      <c r="BU367" s="43"/>
      <c r="BV367" s="43"/>
      <c r="BW367" s="43"/>
      <c r="BX367" s="43"/>
      <c r="BY367" s="43"/>
      <c r="BZ367" s="43"/>
      <c r="CA367" s="43"/>
      <c r="CB367" s="43"/>
      <c r="CC367" s="43"/>
      <c r="CD367" s="43"/>
      <c r="CE367" s="43"/>
      <c r="CF367" s="43"/>
      <c r="CG367" s="43"/>
      <c r="CH367" s="43"/>
      <c r="CI367" s="43"/>
      <c r="CJ367" s="43"/>
      <c r="CK367" s="43"/>
      <c r="CL367" s="43"/>
      <c r="CM367" s="43"/>
      <c r="CN367" s="43"/>
      <c r="CO367" s="43"/>
      <c r="CP367" s="43"/>
      <c r="CQ367" s="43"/>
      <c r="CR367" s="43"/>
      <c r="CS367" s="43"/>
      <c r="CT367" s="43"/>
      <c r="CU367" s="43"/>
      <c r="CV367" s="43"/>
      <c r="CW367" s="43"/>
      <c r="CX367" s="43"/>
      <c r="CY367" s="21"/>
      <c r="CZ367" s="43"/>
      <c r="DA367" s="43"/>
      <c r="DB367" s="43"/>
      <c r="DC367" s="43"/>
      <c r="DD367" s="43"/>
      <c r="DE367" s="43"/>
      <c r="DF367" s="43"/>
      <c r="DG367" s="43"/>
      <c r="DH367" s="43"/>
      <c r="DI367" s="43"/>
      <c r="DJ367" s="43"/>
      <c r="DK367" s="43"/>
      <c r="DL367" s="43"/>
      <c r="DM367" s="43"/>
      <c r="DN367" s="43"/>
      <c r="DO367" s="43"/>
      <c r="DP367" s="43"/>
      <c r="DQ367" s="43"/>
      <c r="DR367" s="43"/>
      <c r="DS367" s="43"/>
      <c r="DT367" s="43"/>
      <c r="DU367" s="43"/>
      <c r="DV367" s="43"/>
      <c r="DW367" s="43"/>
      <c r="DX367" s="43"/>
      <c r="DY367" s="43"/>
      <c r="DZ367" s="43"/>
      <c r="EA367" s="21"/>
      <c r="EB367" s="21"/>
      <c r="EC367" s="21"/>
      <c r="ED367" s="21"/>
    </row>
    <row r="368" spans="1:134">
      <c r="A368" s="7"/>
      <c r="B368" s="7"/>
      <c r="C368" s="43"/>
      <c r="D368" s="43"/>
      <c r="E368" s="43"/>
      <c r="F368" s="43"/>
      <c r="G368" s="7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7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7"/>
      <c r="AM368" s="43"/>
      <c r="AN368" s="43"/>
      <c r="AO368" s="43"/>
      <c r="AP368" s="43"/>
      <c r="AQ368" s="43"/>
      <c r="AR368" s="58"/>
      <c r="AS368" s="58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/>
      <c r="BK368" s="43"/>
      <c r="BL368" s="43"/>
      <c r="BM368" s="43"/>
      <c r="BN368" s="43"/>
      <c r="BO368" s="43"/>
      <c r="BP368" s="43"/>
      <c r="BQ368" s="43"/>
      <c r="BR368" s="43"/>
      <c r="BS368" s="43"/>
      <c r="BT368" s="43"/>
      <c r="BU368" s="43"/>
      <c r="BV368" s="43"/>
      <c r="BW368" s="43"/>
      <c r="BX368" s="43"/>
      <c r="BY368" s="43"/>
      <c r="BZ368" s="43"/>
      <c r="CA368" s="43"/>
      <c r="CB368" s="43"/>
      <c r="CC368" s="43"/>
      <c r="CD368" s="43"/>
      <c r="CE368" s="43"/>
      <c r="CF368" s="43"/>
      <c r="CG368" s="43"/>
      <c r="CH368" s="43"/>
      <c r="CI368" s="43"/>
      <c r="CJ368" s="43"/>
      <c r="CK368" s="43"/>
      <c r="CL368" s="43"/>
      <c r="CM368" s="43"/>
      <c r="CN368" s="43"/>
      <c r="CO368" s="43"/>
      <c r="CP368" s="43"/>
      <c r="CQ368" s="43"/>
      <c r="CR368" s="43"/>
      <c r="CS368" s="43"/>
      <c r="CT368" s="43"/>
      <c r="CU368" s="43"/>
      <c r="CV368" s="43"/>
      <c r="CW368" s="43"/>
      <c r="CX368" s="43"/>
      <c r="CY368" s="21"/>
      <c r="CZ368" s="43"/>
      <c r="DA368" s="43"/>
      <c r="DB368" s="43"/>
      <c r="DC368" s="43"/>
      <c r="DD368" s="43"/>
      <c r="DE368" s="43"/>
      <c r="DF368" s="43"/>
      <c r="DG368" s="43"/>
      <c r="DH368" s="43"/>
      <c r="DI368" s="43"/>
      <c r="DJ368" s="43"/>
      <c r="DK368" s="43"/>
      <c r="DL368" s="43"/>
      <c r="DM368" s="43"/>
      <c r="DN368" s="43"/>
      <c r="DO368" s="43"/>
      <c r="DP368" s="43"/>
      <c r="DQ368" s="43"/>
      <c r="DR368" s="43"/>
      <c r="DS368" s="43"/>
      <c r="DT368" s="43"/>
      <c r="DU368" s="43"/>
      <c r="DV368" s="43"/>
      <c r="DW368" s="43"/>
      <c r="DX368" s="43"/>
      <c r="DY368" s="43"/>
      <c r="DZ368" s="43"/>
      <c r="EA368" s="21"/>
      <c r="EB368" s="21"/>
      <c r="EC368" s="21"/>
      <c r="ED368" s="21"/>
    </row>
    <row r="369" spans="1:134">
      <c r="A369" s="7"/>
      <c r="B369" s="7"/>
      <c r="C369" s="43"/>
      <c r="D369" s="43"/>
      <c r="E369" s="43"/>
      <c r="F369" s="43"/>
      <c r="G369" s="7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7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7"/>
      <c r="AM369" s="43"/>
      <c r="AN369" s="43"/>
      <c r="AO369" s="43"/>
      <c r="AP369" s="43"/>
      <c r="AQ369" s="43"/>
      <c r="AR369" s="58"/>
      <c r="AS369" s="58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  <c r="BR369" s="43"/>
      <c r="BS369" s="43"/>
      <c r="BT369" s="43"/>
      <c r="BU369" s="43"/>
      <c r="BV369" s="43"/>
      <c r="BW369" s="43"/>
      <c r="BX369" s="43"/>
      <c r="BY369" s="43"/>
      <c r="BZ369" s="43"/>
      <c r="CA369" s="43"/>
      <c r="CB369" s="43"/>
      <c r="CC369" s="43"/>
      <c r="CD369" s="43"/>
      <c r="CE369" s="43"/>
      <c r="CF369" s="43"/>
      <c r="CG369" s="43"/>
      <c r="CH369" s="43"/>
      <c r="CI369" s="43"/>
      <c r="CJ369" s="43"/>
      <c r="CK369" s="43"/>
      <c r="CL369" s="43"/>
      <c r="CM369" s="43"/>
      <c r="CN369" s="43"/>
      <c r="CO369" s="43"/>
      <c r="CP369" s="43"/>
      <c r="CQ369" s="43"/>
      <c r="CR369" s="43"/>
      <c r="CS369" s="43"/>
      <c r="CT369" s="43"/>
      <c r="CU369" s="43"/>
      <c r="CV369" s="43"/>
      <c r="CW369" s="43"/>
      <c r="CX369" s="43"/>
      <c r="CY369" s="21"/>
      <c r="CZ369" s="43"/>
      <c r="DA369" s="43"/>
      <c r="DB369" s="43"/>
      <c r="DC369" s="43"/>
      <c r="DD369" s="43"/>
      <c r="DE369" s="43"/>
      <c r="DF369" s="43"/>
      <c r="DG369" s="43"/>
      <c r="DH369" s="43"/>
      <c r="DI369" s="43"/>
      <c r="DJ369" s="43"/>
      <c r="DK369" s="43"/>
      <c r="DL369" s="43"/>
      <c r="DM369" s="43"/>
      <c r="DN369" s="43"/>
      <c r="DO369" s="43"/>
      <c r="DP369" s="43"/>
      <c r="DQ369" s="43"/>
      <c r="DR369" s="43"/>
      <c r="DS369" s="43"/>
      <c r="DT369" s="43"/>
      <c r="DU369" s="43"/>
      <c r="DV369" s="43"/>
      <c r="DW369" s="43"/>
      <c r="DX369" s="43"/>
      <c r="DY369" s="43"/>
      <c r="DZ369" s="43"/>
      <c r="EA369" s="21"/>
      <c r="EB369" s="21"/>
      <c r="EC369" s="21"/>
      <c r="ED369" s="21"/>
    </row>
    <row r="370" spans="1:134">
      <c r="A370" s="7"/>
      <c r="B370" s="7"/>
      <c r="C370" s="43"/>
      <c r="D370" s="43"/>
      <c r="E370" s="43"/>
      <c r="F370" s="43"/>
      <c r="G370" s="7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7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7"/>
      <c r="AM370" s="43"/>
      <c r="AN370" s="43"/>
      <c r="AO370" s="43"/>
      <c r="AP370" s="43"/>
      <c r="AQ370" s="43"/>
      <c r="AR370" s="58"/>
      <c r="AS370" s="58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43"/>
      <c r="BO370" s="43"/>
      <c r="BP370" s="43"/>
      <c r="BQ370" s="43"/>
      <c r="BR370" s="43"/>
      <c r="BS370" s="43"/>
      <c r="BT370" s="43"/>
      <c r="BU370" s="43"/>
      <c r="BV370" s="43"/>
      <c r="BW370" s="43"/>
      <c r="BX370" s="43"/>
      <c r="BY370" s="43"/>
      <c r="BZ370" s="43"/>
      <c r="CA370" s="43"/>
      <c r="CB370" s="43"/>
      <c r="CC370" s="43"/>
      <c r="CD370" s="43"/>
      <c r="CE370" s="43"/>
      <c r="CF370" s="43"/>
      <c r="CG370" s="43"/>
      <c r="CH370" s="43"/>
      <c r="CI370" s="43"/>
      <c r="CJ370" s="43"/>
      <c r="CK370" s="43"/>
      <c r="CL370" s="43"/>
      <c r="CM370" s="43"/>
      <c r="CN370" s="43"/>
      <c r="CO370" s="43"/>
      <c r="CP370" s="43"/>
      <c r="CQ370" s="43"/>
      <c r="CR370" s="43"/>
      <c r="CS370" s="43"/>
      <c r="CT370" s="43"/>
      <c r="CU370" s="43"/>
      <c r="CV370" s="43"/>
      <c r="CW370" s="43"/>
      <c r="CX370" s="43"/>
      <c r="CY370" s="21"/>
      <c r="CZ370" s="43"/>
      <c r="DA370" s="43"/>
      <c r="DB370" s="43"/>
      <c r="DC370" s="43"/>
      <c r="DD370" s="43"/>
      <c r="DE370" s="43"/>
      <c r="DF370" s="43"/>
      <c r="DG370" s="43"/>
      <c r="DH370" s="43"/>
      <c r="DI370" s="43"/>
      <c r="DJ370" s="43"/>
      <c r="DK370" s="43"/>
      <c r="DL370" s="43"/>
      <c r="DM370" s="43"/>
      <c r="DN370" s="43"/>
      <c r="DO370" s="43"/>
      <c r="DP370" s="43"/>
      <c r="DQ370" s="43"/>
      <c r="DR370" s="43"/>
      <c r="DS370" s="43"/>
      <c r="DT370" s="43"/>
      <c r="DU370" s="43"/>
      <c r="DV370" s="43"/>
      <c r="DW370" s="43"/>
      <c r="DX370" s="43"/>
      <c r="DY370" s="43"/>
      <c r="DZ370" s="43"/>
      <c r="EA370" s="21"/>
      <c r="EB370" s="21"/>
      <c r="EC370" s="21"/>
      <c r="ED370" s="21"/>
    </row>
    <row r="371" spans="1:134">
      <c r="A371" s="7"/>
      <c r="B371" s="7"/>
      <c r="C371" s="43"/>
      <c r="D371" s="43"/>
      <c r="E371" s="43"/>
      <c r="F371" s="43"/>
      <c r="G371" s="7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7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7"/>
      <c r="AM371" s="43"/>
      <c r="AN371" s="43"/>
      <c r="AO371" s="43"/>
      <c r="AP371" s="43"/>
      <c r="AQ371" s="43"/>
      <c r="AR371" s="58"/>
      <c r="AS371" s="58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43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  <c r="CE371" s="43"/>
      <c r="CF371" s="43"/>
      <c r="CG371" s="43"/>
      <c r="CH371" s="43"/>
      <c r="CI371" s="43"/>
      <c r="CJ371" s="43"/>
      <c r="CK371" s="43"/>
      <c r="CL371" s="43"/>
      <c r="CM371" s="43"/>
      <c r="CN371" s="43"/>
      <c r="CO371" s="43"/>
      <c r="CP371" s="43"/>
      <c r="CQ371" s="43"/>
      <c r="CR371" s="43"/>
      <c r="CS371" s="43"/>
      <c r="CT371" s="43"/>
      <c r="CU371" s="43"/>
      <c r="CV371" s="43"/>
      <c r="CW371" s="43"/>
      <c r="CX371" s="43"/>
      <c r="CY371" s="21"/>
      <c r="CZ371" s="43"/>
      <c r="DA371" s="43"/>
      <c r="DB371" s="43"/>
      <c r="DC371" s="43"/>
      <c r="DD371" s="43"/>
      <c r="DE371" s="43"/>
      <c r="DF371" s="43"/>
      <c r="DG371" s="43"/>
      <c r="DH371" s="43"/>
      <c r="DI371" s="43"/>
      <c r="DJ371" s="43"/>
      <c r="DK371" s="43"/>
      <c r="DL371" s="43"/>
      <c r="DM371" s="43"/>
      <c r="DN371" s="43"/>
      <c r="DO371" s="43"/>
      <c r="DP371" s="43"/>
      <c r="DQ371" s="43"/>
      <c r="DR371" s="43"/>
      <c r="DS371" s="43"/>
      <c r="DT371" s="43"/>
      <c r="DU371" s="43"/>
      <c r="DV371" s="43"/>
      <c r="DW371" s="43"/>
      <c r="DX371" s="43"/>
      <c r="DY371" s="43"/>
      <c r="DZ371" s="43"/>
      <c r="EA371" s="21"/>
      <c r="EB371" s="21"/>
      <c r="EC371" s="21"/>
      <c r="ED371" s="21"/>
    </row>
    <row r="372" spans="1:134">
      <c r="A372" s="7"/>
      <c r="B372" s="7"/>
      <c r="C372" s="43"/>
      <c r="D372" s="43"/>
      <c r="E372" s="43"/>
      <c r="F372" s="43"/>
      <c r="G372" s="7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7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7"/>
      <c r="AM372" s="43"/>
      <c r="AN372" s="43"/>
      <c r="AO372" s="43"/>
      <c r="AP372" s="43"/>
      <c r="AQ372" s="43"/>
      <c r="AR372" s="58"/>
      <c r="AS372" s="58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  <c r="BL372" s="43"/>
      <c r="BM372" s="43"/>
      <c r="BN372" s="43"/>
      <c r="BO372" s="43"/>
      <c r="BP372" s="43"/>
      <c r="BQ372" s="43"/>
      <c r="BR372" s="43"/>
      <c r="BS372" s="43"/>
      <c r="BT372" s="43"/>
      <c r="BU372" s="43"/>
      <c r="BV372" s="43"/>
      <c r="BW372" s="43"/>
      <c r="BX372" s="43"/>
      <c r="BY372" s="43"/>
      <c r="BZ372" s="43"/>
      <c r="CA372" s="43"/>
      <c r="CB372" s="43"/>
      <c r="CC372" s="43"/>
      <c r="CD372" s="43"/>
      <c r="CE372" s="43"/>
      <c r="CF372" s="43"/>
      <c r="CG372" s="43"/>
      <c r="CH372" s="43"/>
      <c r="CI372" s="43"/>
      <c r="CJ372" s="43"/>
      <c r="CK372" s="43"/>
      <c r="CL372" s="43"/>
      <c r="CM372" s="43"/>
      <c r="CN372" s="43"/>
      <c r="CO372" s="43"/>
      <c r="CP372" s="43"/>
      <c r="CQ372" s="43"/>
      <c r="CR372" s="43"/>
      <c r="CS372" s="43"/>
      <c r="CT372" s="43"/>
      <c r="CU372" s="43"/>
      <c r="CV372" s="43"/>
      <c r="CW372" s="43"/>
      <c r="CX372" s="43"/>
      <c r="CY372" s="21"/>
      <c r="CZ372" s="43"/>
      <c r="DA372" s="43"/>
      <c r="DB372" s="43"/>
      <c r="DC372" s="43"/>
      <c r="DD372" s="43"/>
      <c r="DE372" s="43"/>
      <c r="DF372" s="43"/>
      <c r="DG372" s="43"/>
      <c r="DH372" s="43"/>
      <c r="DI372" s="43"/>
      <c r="DJ372" s="43"/>
      <c r="DK372" s="43"/>
      <c r="DL372" s="43"/>
      <c r="DM372" s="43"/>
      <c r="DN372" s="43"/>
      <c r="DO372" s="43"/>
      <c r="DP372" s="43"/>
      <c r="DQ372" s="43"/>
      <c r="DR372" s="43"/>
      <c r="DS372" s="43"/>
      <c r="DT372" s="43"/>
      <c r="DU372" s="43"/>
      <c r="DV372" s="43"/>
      <c r="DW372" s="43"/>
      <c r="DX372" s="43"/>
      <c r="DY372" s="43"/>
      <c r="DZ372" s="43"/>
      <c r="EA372" s="21"/>
      <c r="EB372" s="21"/>
      <c r="EC372" s="21"/>
      <c r="ED372" s="21"/>
    </row>
    <row r="373" spans="1:134">
      <c r="A373" s="7"/>
      <c r="B373" s="7"/>
      <c r="C373" s="43"/>
      <c r="D373" s="43"/>
      <c r="E373" s="43"/>
      <c r="F373" s="43"/>
      <c r="G373" s="7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7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7"/>
      <c r="AM373" s="43"/>
      <c r="AN373" s="43"/>
      <c r="AO373" s="43"/>
      <c r="AP373" s="43"/>
      <c r="AQ373" s="43"/>
      <c r="AR373" s="58"/>
      <c r="AS373" s="58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43"/>
      <c r="BO373" s="43"/>
      <c r="BP373" s="43"/>
      <c r="BQ373" s="43"/>
      <c r="BR373" s="43"/>
      <c r="BS373" s="43"/>
      <c r="BT373" s="43"/>
      <c r="BU373" s="43"/>
      <c r="BV373" s="43"/>
      <c r="BW373" s="43"/>
      <c r="BX373" s="43"/>
      <c r="BY373" s="43"/>
      <c r="BZ373" s="43"/>
      <c r="CA373" s="43"/>
      <c r="CB373" s="43"/>
      <c r="CC373" s="43"/>
      <c r="CD373" s="43"/>
      <c r="CE373" s="43"/>
      <c r="CF373" s="43"/>
      <c r="CG373" s="43"/>
      <c r="CH373" s="43"/>
      <c r="CI373" s="43"/>
      <c r="CJ373" s="43"/>
      <c r="CK373" s="43"/>
      <c r="CL373" s="43"/>
      <c r="CM373" s="43"/>
      <c r="CN373" s="43"/>
      <c r="CO373" s="43"/>
      <c r="CP373" s="43"/>
      <c r="CQ373" s="43"/>
      <c r="CR373" s="43"/>
      <c r="CS373" s="43"/>
      <c r="CT373" s="43"/>
      <c r="CU373" s="43"/>
      <c r="CV373" s="43"/>
      <c r="CW373" s="43"/>
      <c r="CX373" s="43"/>
      <c r="CY373" s="21"/>
      <c r="CZ373" s="43"/>
      <c r="DA373" s="43"/>
      <c r="DB373" s="43"/>
      <c r="DC373" s="43"/>
      <c r="DD373" s="43"/>
      <c r="DE373" s="43"/>
      <c r="DF373" s="43"/>
      <c r="DG373" s="43"/>
      <c r="DH373" s="43"/>
      <c r="DI373" s="43"/>
      <c r="DJ373" s="43"/>
      <c r="DK373" s="43"/>
      <c r="DL373" s="43"/>
      <c r="DM373" s="43"/>
      <c r="DN373" s="43"/>
      <c r="DO373" s="43"/>
      <c r="DP373" s="43"/>
      <c r="DQ373" s="43"/>
      <c r="DR373" s="43"/>
      <c r="DS373" s="43"/>
      <c r="DT373" s="43"/>
      <c r="DU373" s="43"/>
      <c r="DV373" s="43"/>
      <c r="DW373" s="43"/>
      <c r="DX373" s="43"/>
      <c r="DY373" s="43"/>
      <c r="DZ373" s="43"/>
      <c r="EA373" s="21"/>
      <c r="EB373" s="21"/>
      <c r="EC373" s="21"/>
      <c r="ED373" s="21"/>
    </row>
    <row r="374" spans="1:134">
      <c r="A374" s="7"/>
      <c r="B374" s="7"/>
      <c r="C374" s="43"/>
      <c r="D374" s="43"/>
      <c r="E374" s="43"/>
      <c r="F374" s="43"/>
      <c r="G374" s="7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7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7"/>
      <c r="AM374" s="43"/>
      <c r="AN374" s="43"/>
      <c r="AO374" s="43"/>
      <c r="AP374" s="43"/>
      <c r="AQ374" s="43"/>
      <c r="AR374" s="58"/>
      <c r="AS374" s="58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  <c r="BL374" s="43"/>
      <c r="BM374" s="43"/>
      <c r="BN374" s="43"/>
      <c r="BO374" s="43"/>
      <c r="BP374" s="43"/>
      <c r="BQ374" s="43"/>
      <c r="BR374" s="43"/>
      <c r="BS374" s="43"/>
      <c r="BT374" s="43"/>
      <c r="BU374" s="43"/>
      <c r="BV374" s="43"/>
      <c r="BW374" s="43"/>
      <c r="BX374" s="43"/>
      <c r="BY374" s="43"/>
      <c r="BZ374" s="43"/>
      <c r="CA374" s="43"/>
      <c r="CB374" s="43"/>
      <c r="CC374" s="43"/>
      <c r="CD374" s="43"/>
      <c r="CE374" s="43"/>
      <c r="CF374" s="43"/>
      <c r="CG374" s="43"/>
      <c r="CH374" s="43"/>
      <c r="CI374" s="43"/>
      <c r="CJ374" s="43"/>
      <c r="CK374" s="43"/>
      <c r="CL374" s="43"/>
      <c r="CM374" s="43"/>
      <c r="CN374" s="43"/>
      <c r="CO374" s="43"/>
      <c r="CP374" s="43"/>
      <c r="CQ374" s="43"/>
      <c r="CR374" s="43"/>
      <c r="CS374" s="43"/>
      <c r="CT374" s="43"/>
      <c r="CU374" s="43"/>
      <c r="CV374" s="43"/>
      <c r="CW374" s="43"/>
      <c r="CX374" s="43"/>
      <c r="CY374" s="21"/>
      <c r="CZ374" s="43"/>
      <c r="DA374" s="43"/>
      <c r="DB374" s="43"/>
      <c r="DC374" s="43"/>
      <c r="DD374" s="43"/>
      <c r="DE374" s="43"/>
      <c r="DF374" s="43"/>
      <c r="DG374" s="43"/>
      <c r="DH374" s="43"/>
      <c r="DI374" s="43"/>
      <c r="DJ374" s="43"/>
      <c r="DK374" s="43"/>
      <c r="DL374" s="43"/>
      <c r="DM374" s="43"/>
      <c r="DN374" s="43"/>
      <c r="DO374" s="43"/>
      <c r="DP374" s="43"/>
      <c r="DQ374" s="43"/>
      <c r="DR374" s="43"/>
      <c r="DS374" s="43"/>
      <c r="DT374" s="43"/>
      <c r="DU374" s="43"/>
      <c r="DV374" s="43"/>
      <c r="DW374" s="43"/>
      <c r="DX374" s="43"/>
      <c r="DY374" s="43"/>
      <c r="DZ374" s="43"/>
      <c r="EA374" s="21"/>
      <c r="EB374" s="21"/>
      <c r="EC374" s="21"/>
      <c r="ED374" s="21"/>
    </row>
    <row r="375" spans="1:134">
      <c r="A375" s="7"/>
      <c r="B375" s="7"/>
      <c r="C375" s="43"/>
      <c r="D375" s="43"/>
      <c r="E375" s="43"/>
      <c r="F375" s="43"/>
      <c r="G375" s="7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7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7"/>
      <c r="AM375" s="43"/>
      <c r="AN375" s="43"/>
      <c r="AO375" s="43"/>
      <c r="AP375" s="43"/>
      <c r="AQ375" s="43"/>
      <c r="AR375" s="58"/>
      <c r="AS375" s="58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/>
      <c r="BR375" s="43"/>
      <c r="BS375" s="43"/>
      <c r="BT375" s="43"/>
      <c r="BU375" s="43"/>
      <c r="BV375" s="43"/>
      <c r="BW375" s="43"/>
      <c r="BX375" s="43"/>
      <c r="BY375" s="43"/>
      <c r="BZ375" s="43"/>
      <c r="CA375" s="43"/>
      <c r="CB375" s="43"/>
      <c r="CC375" s="43"/>
      <c r="CD375" s="43"/>
      <c r="CE375" s="43"/>
      <c r="CF375" s="43"/>
      <c r="CG375" s="43"/>
      <c r="CH375" s="43"/>
      <c r="CI375" s="43"/>
      <c r="CJ375" s="43"/>
      <c r="CK375" s="43"/>
      <c r="CL375" s="43"/>
      <c r="CM375" s="43"/>
      <c r="CN375" s="43"/>
      <c r="CO375" s="43"/>
      <c r="CP375" s="43"/>
      <c r="CQ375" s="43"/>
      <c r="CR375" s="43"/>
      <c r="CS375" s="43"/>
      <c r="CT375" s="43"/>
      <c r="CU375" s="43"/>
      <c r="CV375" s="43"/>
      <c r="CW375" s="43"/>
      <c r="CX375" s="43"/>
      <c r="CY375" s="21"/>
      <c r="CZ375" s="43"/>
      <c r="DA375" s="43"/>
      <c r="DB375" s="43"/>
      <c r="DC375" s="43"/>
      <c r="DD375" s="43"/>
      <c r="DE375" s="43"/>
      <c r="DF375" s="43"/>
      <c r="DG375" s="43"/>
      <c r="DH375" s="43"/>
      <c r="DI375" s="43"/>
      <c r="DJ375" s="43"/>
      <c r="DK375" s="43"/>
      <c r="DL375" s="43"/>
      <c r="DM375" s="43"/>
      <c r="DN375" s="43"/>
      <c r="DO375" s="43"/>
      <c r="DP375" s="43"/>
      <c r="DQ375" s="43"/>
      <c r="DR375" s="43"/>
      <c r="DS375" s="43"/>
      <c r="DT375" s="43"/>
      <c r="DU375" s="43"/>
      <c r="DV375" s="43"/>
      <c r="DW375" s="43"/>
      <c r="DX375" s="43"/>
      <c r="DY375" s="43"/>
      <c r="DZ375" s="43"/>
      <c r="EA375" s="21"/>
      <c r="EB375" s="21"/>
      <c r="EC375" s="21"/>
      <c r="ED375" s="21"/>
    </row>
    <row r="376" spans="1:134">
      <c r="A376" s="7"/>
      <c r="B376" s="7"/>
      <c r="C376" s="43"/>
      <c r="D376" s="43"/>
      <c r="E376" s="43"/>
      <c r="F376" s="43"/>
      <c r="G376" s="7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7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7"/>
      <c r="AM376" s="43"/>
      <c r="AN376" s="43"/>
      <c r="AO376" s="43"/>
      <c r="AP376" s="43"/>
      <c r="AQ376" s="43"/>
      <c r="AR376" s="58"/>
      <c r="AS376" s="58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  <c r="BL376" s="43"/>
      <c r="BM376" s="43"/>
      <c r="BN376" s="43"/>
      <c r="BO376" s="43"/>
      <c r="BP376" s="43"/>
      <c r="BQ376" s="43"/>
      <c r="BR376" s="43"/>
      <c r="BS376" s="43"/>
      <c r="BT376" s="43"/>
      <c r="BU376" s="43"/>
      <c r="BV376" s="43"/>
      <c r="BW376" s="43"/>
      <c r="BX376" s="43"/>
      <c r="BY376" s="43"/>
      <c r="BZ376" s="43"/>
      <c r="CA376" s="43"/>
      <c r="CB376" s="43"/>
      <c r="CC376" s="43"/>
      <c r="CD376" s="43"/>
      <c r="CE376" s="43"/>
      <c r="CF376" s="43"/>
      <c r="CG376" s="43"/>
      <c r="CH376" s="43"/>
      <c r="CI376" s="43"/>
      <c r="CJ376" s="43"/>
      <c r="CK376" s="43"/>
      <c r="CL376" s="43"/>
      <c r="CM376" s="43"/>
      <c r="CN376" s="43"/>
      <c r="CO376" s="43"/>
      <c r="CP376" s="43"/>
      <c r="CQ376" s="43"/>
      <c r="CR376" s="43"/>
      <c r="CS376" s="43"/>
      <c r="CT376" s="43"/>
      <c r="CU376" s="43"/>
      <c r="CV376" s="43"/>
      <c r="CW376" s="43"/>
      <c r="CX376" s="43"/>
      <c r="CY376" s="21"/>
      <c r="CZ376" s="43"/>
      <c r="DA376" s="43"/>
      <c r="DB376" s="43"/>
      <c r="DC376" s="43"/>
      <c r="DD376" s="43"/>
      <c r="DE376" s="43"/>
      <c r="DF376" s="43"/>
      <c r="DG376" s="43"/>
      <c r="DH376" s="43"/>
      <c r="DI376" s="43"/>
      <c r="DJ376" s="43"/>
      <c r="DK376" s="43"/>
      <c r="DL376" s="43"/>
      <c r="DM376" s="43"/>
      <c r="DN376" s="43"/>
      <c r="DO376" s="43"/>
      <c r="DP376" s="43"/>
      <c r="DQ376" s="43"/>
      <c r="DR376" s="43"/>
      <c r="DS376" s="43"/>
      <c r="DT376" s="43"/>
      <c r="DU376" s="43"/>
      <c r="DV376" s="43"/>
      <c r="DW376" s="43"/>
      <c r="DX376" s="43"/>
      <c r="DY376" s="43"/>
      <c r="DZ376" s="43"/>
      <c r="EA376" s="21"/>
      <c r="EB376" s="21"/>
      <c r="EC376" s="21"/>
      <c r="ED376" s="21"/>
    </row>
    <row r="377" spans="1:134">
      <c r="A377" s="7"/>
      <c r="B377" s="7"/>
      <c r="C377" s="43"/>
      <c r="D377" s="43"/>
      <c r="E377" s="43"/>
      <c r="F377" s="43"/>
      <c r="G377" s="7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7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7"/>
      <c r="AM377" s="43"/>
      <c r="AN377" s="43"/>
      <c r="AO377" s="43"/>
      <c r="AP377" s="43"/>
      <c r="AQ377" s="43"/>
      <c r="AR377" s="58"/>
      <c r="AS377" s="58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43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  <c r="CE377" s="43"/>
      <c r="CF377" s="43"/>
      <c r="CG377" s="43"/>
      <c r="CH377" s="43"/>
      <c r="CI377" s="43"/>
      <c r="CJ377" s="43"/>
      <c r="CK377" s="43"/>
      <c r="CL377" s="43"/>
      <c r="CM377" s="43"/>
      <c r="CN377" s="43"/>
      <c r="CO377" s="43"/>
      <c r="CP377" s="43"/>
      <c r="CQ377" s="43"/>
      <c r="CR377" s="43"/>
      <c r="CS377" s="43"/>
      <c r="CT377" s="43"/>
      <c r="CU377" s="43"/>
      <c r="CV377" s="43"/>
      <c r="CW377" s="43"/>
      <c r="CX377" s="43"/>
      <c r="CY377" s="21"/>
      <c r="CZ377" s="43"/>
      <c r="DA377" s="43"/>
      <c r="DB377" s="43"/>
      <c r="DC377" s="43"/>
      <c r="DD377" s="43"/>
      <c r="DE377" s="43"/>
      <c r="DF377" s="43"/>
      <c r="DG377" s="43"/>
      <c r="DH377" s="43"/>
      <c r="DI377" s="43"/>
      <c r="DJ377" s="43"/>
      <c r="DK377" s="43"/>
      <c r="DL377" s="43"/>
      <c r="DM377" s="43"/>
      <c r="DN377" s="43"/>
      <c r="DO377" s="43"/>
      <c r="DP377" s="43"/>
      <c r="DQ377" s="43"/>
      <c r="DR377" s="43"/>
      <c r="DS377" s="43"/>
      <c r="DT377" s="43"/>
      <c r="DU377" s="43"/>
      <c r="DV377" s="43"/>
      <c r="DW377" s="43"/>
      <c r="DX377" s="43"/>
      <c r="DY377" s="43"/>
      <c r="DZ377" s="43"/>
      <c r="EA377" s="21"/>
      <c r="EB377" s="21"/>
      <c r="EC377" s="21"/>
      <c r="ED377" s="21"/>
    </row>
    <row r="378" spans="1:134">
      <c r="A378" s="7"/>
      <c r="B378" s="7"/>
      <c r="C378" s="43"/>
      <c r="D378" s="43"/>
      <c r="E378" s="43"/>
      <c r="F378" s="43"/>
      <c r="G378" s="7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7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7"/>
      <c r="AM378" s="43"/>
      <c r="AN378" s="43"/>
      <c r="AO378" s="43"/>
      <c r="AP378" s="43"/>
      <c r="AQ378" s="43"/>
      <c r="AR378" s="58"/>
      <c r="AS378" s="58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  <c r="BL378" s="43"/>
      <c r="BM378" s="43"/>
      <c r="BN378" s="43"/>
      <c r="BO378" s="43"/>
      <c r="BP378" s="43"/>
      <c r="BQ378" s="43"/>
      <c r="BR378" s="43"/>
      <c r="BS378" s="43"/>
      <c r="BT378" s="43"/>
      <c r="BU378" s="43"/>
      <c r="BV378" s="43"/>
      <c r="BW378" s="43"/>
      <c r="BX378" s="43"/>
      <c r="BY378" s="43"/>
      <c r="BZ378" s="43"/>
      <c r="CA378" s="43"/>
      <c r="CB378" s="43"/>
      <c r="CC378" s="43"/>
      <c r="CD378" s="43"/>
      <c r="CE378" s="43"/>
      <c r="CF378" s="43"/>
      <c r="CG378" s="43"/>
      <c r="CH378" s="43"/>
      <c r="CI378" s="43"/>
      <c r="CJ378" s="43"/>
      <c r="CK378" s="43"/>
      <c r="CL378" s="43"/>
      <c r="CM378" s="43"/>
      <c r="CN378" s="43"/>
      <c r="CO378" s="43"/>
      <c r="CP378" s="43"/>
      <c r="CQ378" s="43"/>
      <c r="CR378" s="43"/>
      <c r="CS378" s="43"/>
      <c r="CT378" s="43"/>
      <c r="CU378" s="43"/>
      <c r="CV378" s="43"/>
      <c r="CW378" s="43"/>
      <c r="CX378" s="43"/>
      <c r="CY378" s="21"/>
      <c r="CZ378" s="43"/>
      <c r="DA378" s="43"/>
      <c r="DB378" s="43"/>
      <c r="DC378" s="43"/>
      <c r="DD378" s="43"/>
      <c r="DE378" s="43"/>
      <c r="DF378" s="43"/>
      <c r="DG378" s="43"/>
      <c r="DH378" s="43"/>
      <c r="DI378" s="43"/>
      <c r="DJ378" s="43"/>
      <c r="DK378" s="43"/>
      <c r="DL378" s="43"/>
      <c r="DM378" s="43"/>
      <c r="DN378" s="43"/>
      <c r="DO378" s="43"/>
      <c r="DP378" s="43"/>
      <c r="DQ378" s="43"/>
      <c r="DR378" s="43"/>
      <c r="DS378" s="43"/>
      <c r="DT378" s="43"/>
      <c r="DU378" s="43"/>
      <c r="DV378" s="43"/>
      <c r="DW378" s="43"/>
      <c r="DX378" s="43"/>
      <c r="DY378" s="43"/>
      <c r="DZ378" s="43"/>
      <c r="EA378" s="21"/>
      <c r="EB378" s="21"/>
      <c r="EC378" s="21"/>
      <c r="ED378" s="21"/>
    </row>
    <row r="379" spans="1:134">
      <c r="A379" s="7"/>
      <c r="B379" s="7"/>
      <c r="C379" s="43"/>
      <c r="D379" s="43"/>
      <c r="E379" s="43"/>
      <c r="F379" s="43"/>
      <c r="G379" s="7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7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7"/>
      <c r="AM379" s="43"/>
      <c r="AN379" s="43"/>
      <c r="AO379" s="43"/>
      <c r="AP379" s="43"/>
      <c r="AQ379" s="43"/>
      <c r="AR379" s="58"/>
      <c r="AS379" s="58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43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  <c r="CE379" s="43"/>
      <c r="CF379" s="43"/>
      <c r="CG379" s="43"/>
      <c r="CH379" s="43"/>
      <c r="CI379" s="43"/>
      <c r="CJ379" s="43"/>
      <c r="CK379" s="43"/>
      <c r="CL379" s="43"/>
      <c r="CM379" s="43"/>
      <c r="CN379" s="43"/>
      <c r="CO379" s="43"/>
      <c r="CP379" s="43"/>
      <c r="CQ379" s="43"/>
      <c r="CR379" s="43"/>
      <c r="CS379" s="43"/>
      <c r="CT379" s="43"/>
      <c r="CU379" s="43"/>
      <c r="CV379" s="43"/>
      <c r="CW379" s="43"/>
      <c r="CX379" s="43"/>
      <c r="CY379" s="21"/>
      <c r="CZ379" s="43"/>
      <c r="DA379" s="43"/>
      <c r="DB379" s="43"/>
      <c r="DC379" s="43"/>
      <c r="DD379" s="43"/>
      <c r="DE379" s="43"/>
      <c r="DF379" s="43"/>
      <c r="DG379" s="43"/>
      <c r="DH379" s="43"/>
      <c r="DI379" s="43"/>
      <c r="DJ379" s="43"/>
      <c r="DK379" s="43"/>
      <c r="DL379" s="43"/>
      <c r="DM379" s="43"/>
      <c r="DN379" s="43"/>
      <c r="DO379" s="43"/>
      <c r="DP379" s="43"/>
      <c r="DQ379" s="43"/>
      <c r="DR379" s="43"/>
      <c r="DS379" s="43"/>
      <c r="DT379" s="43"/>
      <c r="DU379" s="43"/>
      <c r="DV379" s="43"/>
      <c r="DW379" s="43"/>
      <c r="DX379" s="43"/>
      <c r="DY379" s="43"/>
      <c r="DZ379" s="43"/>
      <c r="EA379" s="21"/>
      <c r="EB379" s="21"/>
      <c r="EC379" s="21"/>
      <c r="ED379" s="21"/>
    </row>
    <row r="380" spans="1:134">
      <c r="A380" s="7"/>
      <c r="B380" s="7"/>
      <c r="C380" s="43"/>
      <c r="D380" s="43"/>
      <c r="E380" s="43"/>
      <c r="F380" s="43"/>
      <c r="G380" s="7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7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7"/>
      <c r="AM380" s="43"/>
      <c r="AN380" s="43"/>
      <c r="AO380" s="43"/>
      <c r="AP380" s="43"/>
      <c r="AQ380" s="43"/>
      <c r="AR380" s="58"/>
      <c r="AS380" s="58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  <c r="BM380" s="43"/>
      <c r="BN380" s="43"/>
      <c r="BO380" s="43"/>
      <c r="BP380" s="43"/>
      <c r="BQ380" s="43"/>
      <c r="BR380" s="43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43"/>
      <c r="CF380" s="43"/>
      <c r="CG380" s="43"/>
      <c r="CH380" s="43"/>
      <c r="CI380" s="43"/>
      <c r="CJ380" s="43"/>
      <c r="CK380" s="43"/>
      <c r="CL380" s="43"/>
      <c r="CM380" s="43"/>
      <c r="CN380" s="43"/>
      <c r="CO380" s="43"/>
      <c r="CP380" s="43"/>
      <c r="CQ380" s="43"/>
      <c r="CR380" s="43"/>
      <c r="CS380" s="43"/>
      <c r="CT380" s="43"/>
      <c r="CU380" s="43"/>
      <c r="CV380" s="43"/>
      <c r="CW380" s="43"/>
      <c r="CX380" s="43"/>
      <c r="CY380" s="21"/>
      <c r="CZ380" s="43"/>
      <c r="DA380" s="43"/>
      <c r="DB380" s="43"/>
      <c r="DC380" s="43"/>
      <c r="DD380" s="43"/>
      <c r="DE380" s="43"/>
      <c r="DF380" s="43"/>
      <c r="DG380" s="43"/>
      <c r="DH380" s="43"/>
      <c r="DI380" s="43"/>
      <c r="DJ380" s="43"/>
      <c r="DK380" s="43"/>
      <c r="DL380" s="43"/>
      <c r="DM380" s="43"/>
      <c r="DN380" s="43"/>
      <c r="DO380" s="43"/>
      <c r="DP380" s="43"/>
      <c r="DQ380" s="43"/>
      <c r="DR380" s="43"/>
      <c r="DS380" s="43"/>
      <c r="DT380" s="43"/>
      <c r="DU380" s="43"/>
      <c r="DV380" s="43"/>
      <c r="DW380" s="43"/>
      <c r="DX380" s="43"/>
      <c r="DY380" s="43"/>
      <c r="DZ380" s="43"/>
      <c r="EA380" s="21"/>
      <c r="EB380" s="21"/>
      <c r="EC380" s="21"/>
      <c r="ED380" s="21"/>
    </row>
    <row r="381" spans="1:134">
      <c r="A381" s="7"/>
      <c r="B381" s="7"/>
      <c r="C381" s="43"/>
      <c r="D381" s="43"/>
      <c r="E381" s="43"/>
      <c r="F381" s="43"/>
      <c r="G381" s="7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7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7"/>
      <c r="AM381" s="43"/>
      <c r="AN381" s="43"/>
      <c r="AO381" s="43"/>
      <c r="AP381" s="43"/>
      <c r="AQ381" s="43"/>
      <c r="AR381" s="58"/>
      <c r="AS381" s="58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43"/>
      <c r="CF381" s="43"/>
      <c r="CG381" s="43"/>
      <c r="CH381" s="43"/>
      <c r="CI381" s="43"/>
      <c r="CJ381" s="43"/>
      <c r="CK381" s="43"/>
      <c r="CL381" s="43"/>
      <c r="CM381" s="43"/>
      <c r="CN381" s="43"/>
      <c r="CO381" s="43"/>
      <c r="CP381" s="43"/>
      <c r="CQ381" s="43"/>
      <c r="CR381" s="43"/>
      <c r="CS381" s="43"/>
      <c r="CT381" s="43"/>
      <c r="CU381" s="43"/>
      <c r="CV381" s="43"/>
      <c r="CW381" s="43"/>
      <c r="CX381" s="43"/>
      <c r="CY381" s="21"/>
      <c r="CZ381" s="43"/>
      <c r="DA381" s="43"/>
      <c r="DB381" s="43"/>
      <c r="DC381" s="43"/>
      <c r="DD381" s="43"/>
      <c r="DE381" s="43"/>
      <c r="DF381" s="43"/>
      <c r="DG381" s="43"/>
      <c r="DH381" s="43"/>
      <c r="DI381" s="43"/>
      <c r="DJ381" s="43"/>
      <c r="DK381" s="43"/>
      <c r="DL381" s="43"/>
      <c r="DM381" s="43"/>
      <c r="DN381" s="43"/>
      <c r="DO381" s="43"/>
      <c r="DP381" s="43"/>
      <c r="DQ381" s="43"/>
      <c r="DR381" s="43"/>
      <c r="DS381" s="43"/>
      <c r="DT381" s="43"/>
      <c r="DU381" s="43"/>
      <c r="DV381" s="43"/>
      <c r="DW381" s="43"/>
      <c r="DX381" s="43"/>
      <c r="DY381" s="43"/>
      <c r="DZ381" s="43"/>
      <c r="EA381" s="21"/>
      <c r="EB381" s="21"/>
      <c r="EC381" s="21"/>
      <c r="ED381" s="21"/>
    </row>
    <row r="382" spans="1:134">
      <c r="A382" s="7"/>
      <c r="B382" s="7"/>
      <c r="C382" s="43"/>
      <c r="D382" s="43"/>
      <c r="E382" s="43"/>
      <c r="F382" s="43"/>
      <c r="G382" s="7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7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7"/>
      <c r="AM382" s="43"/>
      <c r="AN382" s="43"/>
      <c r="AO382" s="43"/>
      <c r="AP382" s="43"/>
      <c r="AQ382" s="43"/>
      <c r="AR382" s="58"/>
      <c r="AS382" s="58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  <c r="BM382" s="43"/>
      <c r="BN382" s="43"/>
      <c r="BO382" s="43"/>
      <c r="BP382" s="43"/>
      <c r="BQ382" s="43"/>
      <c r="BR382" s="43"/>
      <c r="BS382" s="43"/>
      <c r="BT382" s="43"/>
      <c r="BU382" s="43"/>
      <c r="BV382" s="43"/>
      <c r="BW382" s="43"/>
      <c r="BX382" s="43"/>
      <c r="BY382" s="43"/>
      <c r="BZ382" s="43"/>
      <c r="CA382" s="43"/>
      <c r="CB382" s="43"/>
      <c r="CC382" s="43"/>
      <c r="CD382" s="43"/>
      <c r="CE382" s="43"/>
      <c r="CF382" s="43"/>
      <c r="CG382" s="43"/>
      <c r="CH382" s="43"/>
      <c r="CI382" s="43"/>
      <c r="CJ382" s="43"/>
      <c r="CK382" s="43"/>
      <c r="CL382" s="43"/>
      <c r="CM382" s="43"/>
      <c r="CN382" s="43"/>
      <c r="CO382" s="43"/>
      <c r="CP382" s="43"/>
      <c r="CQ382" s="43"/>
      <c r="CR382" s="43"/>
      <c r="CS382" s="43"/>
      <c r="CT382" s="43"/>
      <c r="CU382" s="43"/>
      <c r="CV382" s="43"/>
      <c r="CW382" s="43"/>
      <c r="CX382" s="43"/>
      <c r="CY382" s="21"/>
      <c r="CZ382" s="43"/>
      <c r="DA382" s="43"/>
      <c r="DB382" s="43"/>
      <c r="DC382" s="43"/>
      <c r="DD382" s="43"/>
      <c r="DE382" s="43"/>
      <c r="DF382" s="43"/>
      <c r="DG382" s="43"/>
      <c r="DH382" s="43"/>
      <c r="DI382" s="43"/>
      <c r="DJ382" s="43"/>
      <c r="DK382" s="43"/>
      <c r="DL382" s="43"/>
      <c r="DM382" s="43"/>
      <c r="DN382" s="43"/>
      <c r="DO382" s="43"/>
      <c r="DP382" s="43"/>
      <c r="DQ382" s="43"/>
      <c r="DR382" s="43"/>
      <c r="DS382" s="43"/>
      <c r="DT382" s="43"/>
      <c r="DU382" s="43"/>
      <c r="DV382" s="43"/>
      <c r="DW382" s="43"/>
      <c r="DX382" s="43"/>
      <c r="DY382" s="43"/>
      <c r="DZ382" s="43"/>
      <c r="EA382" s="21"/>
      <c r="EB382" s="21"/>
      <c r="EC382" s="21"/>
      <c r="ED382" s="21"/>
    </row>
    <row r="383" spans="1:134">
      <c r="A383" s="7"/>
      <c r="B383" s="7"/>
      <c r="C383" s="43"/>
      <c r="D383" s="43"/>
      <c r="E383" s="43"/>
      <c r="F383" s="43"/>
      <c r="G383" s="7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7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7"/>
      <c r="AM383" s="43"/>
      <c r="AN383" s="43"/>
      <c r="AO383" s="43"/>
      <c r="AP383" s="43"/>
      <c r="AQ383" s="43"/>
      <c r="AR383" s="58"/>
      <c r="AS383" s="58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43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  <c r="CE383" s="43"/>
      <c r="CF383" s="43"/>
      <c r="CG383" s="43"/>
      <c r="CH383" s="43"/>
      <c r="CI383" s="43"/>
      <c r="CJ383" s="43"/>
      <c r="CK383" s="43"/>
      <c r="CL383" s="43"/>
      <c r="CM383" s="43"/>
      <c r="CN383" s="43"/>
      <c r="CO383" s="43"/>
      <c r="CP383" s="43"/>
      <c r="CQ383" s="43"/>
      <c r="CR383" s="43"/>
      <c r="CS383" s="43"/>
      <c r="CT383" s="43"/>
      <c r="CU383" s="43"/>
      <c r="CV383" s="43"/>
      <c r="CW383" s="43"/>
      <c r="CX383" s="43"/>
      <c r="CY383" s="21"/>
      <c r="CZ383" s="43"/>
      <c r="DA383" s="43"/>
      <c r="DB383" s="43"/>
      <c r="DC383" s="43"/>
      <c r="DD383" s="43"/>
      <c r="DE383" s="43"/>
      <c r="DF383" s="43"/>
      <c r="DG383" s="43"/>
      <c r="DH383" s="43"/>
      <c r="DI383" s="43"/>
      <c r="DJ383" s="43"/>
      <c r="DK383" s="43"/>
      <c r="DL383" s="43"/>
      <c r="DM383" s="43"/>
      <c r="DN383" s="43"/>
      <c r="DO383" s="43"/>
      <c r="DP383" s="43"/>
      <c r="DQ383" s="43"/>
      <c r="DR383" s="43"/>
      <c r="DS383" s="43"/>
      <c r="DT383" s="43"/>
      <c r="DU383" s="43"/>
      <c r="DV383" s="43"/>
      <c r="DW383" s="43"/>
      <c r="DX383" s="43"/>
      <c r="DY383" s="43"/>
      <c r="DZ383" s="43"/>
      <c r="EA383" s="21"/>
      <c r="EB383" s="21"/>
      <c r="EC383" s="21"/>
      <c r="ED383" s="21"/>
    </row>
    <row r="384" spans="1:134">
      <c r="A384" s="7"/>
      <c r="B384" s="7"/>
      <c r="C384" s="43"/>
      <c r="D384" s="43"/>
      <c r="E384" s="43"/>
      <c r="F384" s="43"/>
      <c r="G384" s="7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7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7"/>
      <c r="AM384" s="43"/>
      <c r="AN384" s="43"/>
      <c r="AO384" s="43"/>
      <c r="AP384" s="43"/>
      <c r="AQ384" s="43"/>
      <c r="AR384" s="58"/>
      <c r="AS384" s="58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  <c r="BL384" s="43"/>
      <c r="BM384" s="43"/>
      <c r="BN384" s="43"/>
      <c r="BO384" s="43"/>
      <c r="BP384" s="43"/>
      <c r="BQ384" s="43"/>
      <c r="BR384" s="43"/>
      <c r="BS384" s="43"/>
      <c r="BT384" s="43"/>
      <c r="BU384" s="43"/>
      <c r="BV384" s="43"/>
      <c r="BW384" s="43"/>
      <c r="BX384" s="43"/>
      <c r="BY384" s="43"/>
      <c r="BZ384" s="43"/>
      <c r="CA384" s="43"/>
      <c r="CB384" s="43"/>
      <c r="CC384" s="43"/>
      <c r="CD384" s="43"/>
      <c r="CE384" s="43"/>
      <c r="CF384" s="43"/>
      <c r="CG384" s="43"/>
      <c r="CH384" s="43"/>
      <c r="CI384" s="43"/>
      <c r="CJ384" s="43"/>
      <c r="CK384" s="43"/>
      <c r="CL384" s="43"/>
      <c r="CM384" s="43"/>
      <c r="CN384" s="43"/>
      <c r="CO384" s="43"/>
      <c r="CP384" s="43"/>
      <c r="CQ384" s="43"/>
      <c r="CR384" s="43"/>
      <c r="CS384" s="43"/>
      <c r="CT384" s="43"/>
      <c r="CU384" s="43"/>
      <c r="CV384" s="43"/>
      <c r="CW384" s="43"/>
      <c r="CX384" s="43"/>
      <c r="CY384" s="21"/>
      <c r="CZ384" s="43"/>
      <c r="DA384" s="43"/>
      <c r="DB384" s="43"/>
      <c r="DC384" s="43"/>
      <c r="DD384" s="43"/>
      <c r="DE384" s="43"/>
      <c r="DF384" s="43"/>
      <c r="DG384" s="43"/>
      <c r="DH384" s="43"/>
      <c r="DI384" s="43"/>
      <c r="DJ384" s="43"/>
      <c r="DK384" s="43"/>
      <c r="DL384" s="43"/>
      <c r="DM384" s="43"/>
      <c r="DN384" s="43"/>
      <c r="DO384" s="43"/>
      <c r="DP384" s="43"/>
      <c r="DQ384" s="43"/>
      <c r="DR384" s="43"/>
      <c r="DS384" s="43"/>
      <c r="DT384" s="43"/>
      <c r="DU384" s="43"/>
      <c r="DV384" s="43"/>
      <c r="DW384" s="43"/>
      <c r="DX384" s="43"/>
      <c r="DY384" s="43"/>
      <c r="DZ384" s="43"/>
      <c r="EA384" s="21"/>
      <c r="EB384" s="21"/>
      <c r="EC384" s="21"/>
      <c r="ED384" s="21"/>
    </row>
    <row r="385" spans="1:134">
      <c r="A385" s="7"/>
      <c r="B385" s="7"/>
      <c r="C385" s="43"/>
      <c r="D385" s="43"/>
      <c r="E385" s="43"/>
      <c r="F385" s="43"/>
      <c r="G385" s="7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7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7"/>
      <c r="AM385" s="43"/>
      <c r="AN385" s="43"/>
      <c r="AO385" s="43"/>
      <c r="AP385" s="43"/>
      <c r="AQ385" s="43"/>
      <c r="AR385" s="58"/>
      <c r="AS385" s="58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43"/>
      <c r="BO385" s="43"/>
      <c r="BP385" s="43"/>
      <c r="BQ385" s="43"/>
      <c r="BR385" s="43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  <c r="CE385" s="43"/>
      <c r="CF385" s="43"/>
      <c r="CG385" s="43"/>
      <c r="CH385" s="43"/>
      <c r="CI385" s="43"/>
      <c r="CJ385" s="43"/>
      <c r="CK385" s="43"/>
      <c r="CL385" s="43"/>
      <c r="CM385" s="43"/>
      <c r="CN385" s="43"/>
      <c r="CO385" s="43"/>
      <c r="CP385" s="43"/>
      <c r="CQ385" s="43"/>
      <c r="CR385" s="43"/>
      <c r="CS385" s="43"/>
      <c r="CT385" s="43"/>
      <c r="CU385" s="43"/>
      <c r="CV385" s="43"/>
      <c r="CW385" s="43"/>
      <c r="CX385" s="43"/>
      <c r="CY385" s="21"/>
      <c r="CZ385" s="43"/>
      <c r="DA385" s="43"/>
      <c r="DB385" s="43"/>
      <c r="DC385" s="43"/>
      <c r="DD385" s="43"/>
      <c r="DE385" s="43"/>
      <c r="DF385" s="43"/>
      <c r="DG385" s="43"/>
      <c r="DH385" s="43"/>
      <c r="DI385" s="43"/>
      <c r="DJ385" s="43"/>
      <c r="DK385" s="43"/>
      <c r="DL385" s="43"/>
      <c r="DM385" s="43"/>
      <c r="DN385" s="43"/>
      <c r="DO385" s="43"/>
      <c r="DP385" s="43"/>
      <c r="DQ385" s="43"/>
      <c r="DR385" s="43"/>
      <c r="DS385" s="43"/>
      <c r="DT385" s="43"/>
      <c r="DU385" s="43"/>
      <c r="DV385" s="43"/>
      <c r="DW385" s="43"/>
      <c r="DX385" s="43"/>
      <c r="DY385" s="43"/>
      <c r="DZ385" s="43"/>
      <c r="EA385" s="21"/>
      <c r="EB385" s="21"/>
      <c r="EC385" s="21"/>
      <c r="ED385" s="21"/>
    </row>
    <row r="386" spans="1:134">
      <c r="A386" s="7"/>
      <c r="B386" s="7"/>
      <c r="C386" s="43"/>
      <c r="D386" s="43"/>
      <c r="E386" s="43"/>
      <c r="F386" s="43"/>
      <c r="G386" s="7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7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7"/>
      <c r="AM386" s="43"/>
      <c r="AN386" s="43"/>
      <c r="AO386" s="43"/>
      <c r="AP386" s="43"/>
      <c r="AQ386" s="43"/>
      <c r="AR386" s="58"/>
      <c r="AS386" s="58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  <c r="BM386" s="43"/>
      <c r="BN386" s="43"/>
      <c r="BO386" s="43"/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3"/>
      <c r="CA386" s="43"/>
      <c r="CB386" s="43"/>
      <c r="CC386" s="43"/>
      <c r="CD386" s="43"/>
      <c r="CE386" s="43"/>
      <c r="CF386" s="43"/>
      <c r="CG386" s="43"/>
      <c r="CH386" s="43"/>
      <c r="CI386" s="43"/>
      <c r="CJ386" s="43"/>
      <c r="CK386" s="43"/>
      <c r="CL386" s="43"/>
      <c r="CM386" s="43"/>
      <c r="CN386" s="43"/>
      <c r="CO386" s="43"/>
      <c r="CP386" s="43"/>
      <c r="CQ386" s="43"/>
      <c r="CR386" s="43"/>
      <c r="CS386" s="43"/>
      <c r="CT386" s="43"/>
      <c r="CU386" s="43"/>
      <c r="CV386" s="43"/>
      <c r="CW386" s="43"/>
      <c r="CX386" s="43"/>
      <c r="CY386" s="21"/>
      <c r="CZ386" s="43"/>
      <c r="DA386" s="43"/>
      <c r="DB386" s="43"/>
      <c r="DC386" s="43"/>
      <c r="DD386" s="43"/>
      <c r="DE386" s="43"/>
      <c r="DF386" s="43"/>
      <c r="DG386" s="43"/>
      <c r="DH386" s="43"/>
      <c r="DI386" s="43"/>
      <c r="DJ386" s="43"/>
      <c r="DK386" s="43"/>
      <c r="DL386" s="43"/>
      <c r="DM386" s="43"/>
      <c r="DN386" s="43"/>
      <c r="DO386" s="43"/>
      <c r="DP386" s="43"/>
      <c r="DQ386" s="43"/>
      <c r="DR386" s="43"/>
      <c r="DS386" s="43"/>
      <c r="DT386" s="43"/>
      <c r="DU386" s="43"/>
      <c r="DV386" s="43"/>
      <c r="DW386" s="43"/>
      <c r="DX386" s="43"/>
      <c r="DY386" s="43"/>
      <c r="DZ386" s="43"/>
      <c r="EA386" s="21"/>
      <c r="EB386" s="21"/>
      <c r="EC386" s="21"/>
      <c r="ED386" s="21"/>
    </row>
    <row r="387" spans="1:134">
      <c r="A387" s="7"/>
      <c r="B387" s="7"/>
      <c r="C387" s="43"/>
      <c r="D387" s="43"/>
      <c r="E387" s="43"/>
      <c r="F387" s="43"/>
      <c r="G387" s="7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7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7"/>
      <c r="AM387" s="43"/>
      <c r="AN387" s="43"/>
      <c r="AO387" s="43"/>
      <c r="AP387" s="43"/>
      <c r="AQ387" s="43"/>
      <c r="AR387" s="58"/>
      <c r="AS387" s="58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43"/>
      <c r="CF387" s="43"/>
      <c r="CG387" s="43"/>
      <c r="CH387" s="43"/>
      <c r="CI387" s="43"/>
      <c r="CJ387" s="43"/>
      <c r="CK387" s="43"/>
      <c r="CL387" s="43"/>
      <c r="CM387" s="43"/>
      <c r="CN387" s="43"/>
      <c r="CO387" s="43"/>
      <c r="CP387" s="43"/>
      <c r="CQ387" s="43"/>
      <c r="CR387" s="43"/>
      <c r="CS387" s="43"/>
      <c r="CT387" s="43"/>
      <c r="CU387" s="43"/>
      <c r="CV387" s="43"/>
      <c r="CW387" s="43"/>
      <c r="CX387" s="43"/>
      <c r="CY387" s="21"/>
      <c r="CZ387" s="43"/>
      <c r="DA387" s="43"/>
      <c r="DB387" s="43"/>
      <c r="DC387" s="43"/>
      <c r="DD387" s="43"/>
      <c r="DE387" s="43"/>
      <c r="DF387" s="43"/>
      <c r="DG387" s="43"/>
      <c r="DH387" s="43"/>
      <c r="DI387" s="43"/>
      <c r="DJ387" s="43"/>
      <c r="DK387" s="43"/>
      <c r="DL387" s="43"/>
      <c r="DM387" s="43"/>
      <c r="DN387" s="43"/>
      <c r="DO387" s="43"/>
      <c r="DP387" s="43"/>
      <c r="DQ387" s="43"/>
      <c r="DR387" s="43"/>
      <c r="DS387" s="43"/>
      <c r="DT387" s="43"/>
      <c r="DU387" s="43"/>
      <c r="DV387" s="43"/>
      <c r="DW387" s="43"/>
      <c r="DX387" s="43"/>
      <c r="DY387" s="43"/>
      <c r="DZ387" s="43"/>
      <c r="EA387" s="21"/>
      <c r="EB387" s="21"/>
      <c r="EC387" s="21"/>
      <c r="ED387" s="21"/>
    </row>
    <row r="388" spans="1:134">
      <c r="A388" s="7"/>
      <c r="B388" s="7"/>
      <c r="C388" s="43"/>
      <c r="D388" s="43"/>
      <c r="E388" s="43"/>
      <c r="F388" s="43"/>
      <c r="G388" s="7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7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7"/>
      <c r="AM388" s="43"/>
      <c r="AN388" s="43"/>
      <c r="AO388" s="43"/>
      <c r="AP388" s="43"/>
      <c r="AQ388" s="43"/>
      <c r="AR388" s="58"/>
      <c r="AS388" s="58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/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3"/>
      <c r="CA388" s="43"/>
      <c r="CB388" s="43"/>
      <c r="CC388" s="43"/>
      <c r="CD388" s="43"/>
      <c r="CE388" s="43"/>
      <c r="CF388" s="43"/>
      <c r="CG388" s="43"/>
      <c r="CH388" s="43"/>
      <c r="CI388" s="43"/>
      <c r="CJ388" s="43"/>
      <c r="CK388" s="43"/>
      <c r="CL388" s="43"/>
      <c r="CM388" s="43"/>
      <c r="CN388" s="43"/>
      <c r="CO388" s="43"/>
      <c r="CP388" s="43"/>
      <c r="CQ388" s="43"/>
      <c r="CR388" s="43"/>
      <c r="CS388" s="43"/>
      <c r="CT388" s="43"/>
      <c r="CU388" s="43"/>
      <c r="CV388" s="43"/>
      <c r="CW388" s="43"/>
      <c r="CX388" s="43"/>
      <c r="CY388" s="21"/>
      <c r="CZ388" s="43"/>
      <c r="DA388" s="43"/>
      <c r="DB388" s="43"/>
      <c r="DC388" s="43"/>
      <c r="DD388" s="43"/>
      <c r="DE388" s="43"/>
      <c r="DF388" s="43"/>
      <c r="DG388" s="43"/>
      <c r="DH388" s="43"/>
      <c r="DI388" s="43"/>
      <c r="DJ388" s="43"/>
      <c r="DK388" s="43"/>
      <c r="DL388" s="43"/>
      <c r="DM388" s="43"/>
      <c r="DN388" s="43"/>
      <c r="DO388" s="43"/>
      <c r="DP388" s="43"/>
      <c r="DQ388" s="43"/>
      <c r="DR388" s="43"/>
      <c r="DS388" s="43"/>
      <c r="DT388" s="43"/>
      <c r="DU388" s="43"/>
      <c r="DV388" s="43"/>
      <c r="DW388" s="43"/>
      <c r="DX388" s="43"/>
      <c r="DY388" s="43"/>
      <c r="DZ388" s="43"/>
      <c r="EA388" s="21"/>
      <c r="EB388" s="21"/>
      <c r="EC388" s="21"/>
      <c r="ED388" s="21"/>
    </row>
    <row r="389" spans="1:134">
      <c r="A389" s="7"/>
      <c r="B389" s="7"/>
      <c r="C389" s="43"/>
      <c r="D389" s="43"/>
      <c r="E389" s="43"/>
      <c r="F389" s="43"/>
      <c r="G389" s="7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7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7"/>
      <c r="AM389" s="43"/>
      <c r="AN389" s="43"/>
      <c r="AO389" s="43"/>
      <c r="AP389" s="43"/>
      <c r="AQ389" s="43"/>
      <c r="AR389" s="58"/>
      <c r="AS389" s="58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/>
      <c r="CE389" s="43"/>
      <c r="CF389" s="43"/>
      <c r="CG389" s="43"/>
      <c r="CH389" s="43"/>
      <c r="CI389" s="43"/>
      <c r="CJ389" s="43"/>
      <c r="CK389" s="43"/>
      <c r="CL389" s="43"/>
      <c r="CM389" s="43"/>
      <c r="CN389" s="43"/>
      <c r="CO389" s="43"/>
      <c r="CP389" s="43"/>
      <c r="CQ389" s="43"/>
      <c r="CR389" s="43"/>
      <c r="CS389" s="43"/>
      <c r="CT389" s="43"/>
      <c r="CU389" s="43"/>
      <c r="CV389" s="43"/>
      <c r="CW389" s="43"/>
      <c r="CX389" s="43"/>
      <c r="CY389" s="21"/>
      <c r="CZ389" s="43"/>
      <c r="DA389" s="43"/>
      <c r="DB389" s="43"/>
      <c r="DC389" s="43"/>
      <c r="DD389" s="43"/>
      <c r="DE389" s="43"/>
      <c r="DF389" s="43"/>
      <c r="DG389" s="43"/>
      <c r="DH389" s="43"/>
      <c r="DI389" s="43"/>
      <c r="DJ389" s="43"/>
      <c r="DK389" s="43"/>
      <c r="DL389" s="43"/>
      <c r="DM389" s="43"/>
      <c r="DN389" s="43"/>
      <c r="DO389" s="43"/>
      <c r="DP389" s="43"/>
      <c r="DQ389" s="43"/>
      <c r="DR389" s="43"/>
      <c r="DS389" s="43"/>
      <c r="DT389" s="43"/>
      <c r="DU389" s="43"/>
      <c r="DV389" s="43"/>
      <c r="DW389" s="43"/>
      <c r="DX389" s="43"/>
      <c r="DY389" s="43"/>
      <c r="DZ389" s="43"/>
      <c r="EA389" s="21"/>
      <c r="EB389" s="21"/>
      <c r="EC389" s="21"/>
      <c r="ED389" s="21"/>
    </row>
    <row r="390" spans="1:134">
      <c r="A390" s="7"/>
      <c r="B390" s="7"/>
      <c r="C390" s="43"/>
      <c r="D390" s="43"/>
      <c r="E390" s="43"/>
      <c r="F390" s="43"/>
      <c r="G390" s="7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7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7"/>
      <c r="AM390" s="43"/>
      <c r="AN390" s="43"/>
      <c r="AO390" s="43"/>
      <c r="AP390" s="43"/>
      <c r="AQ390" s="43"/>
      <c r="AR390" s="58"/>
      <c r="AS390" s="58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/>
      <c r="CE390" s="43"/>
      <c r="CF390" s="43"/>
      <c r="CG390" s="43"/>
      <c r="CH390" s="43"/>
      <c r="CI390" s="43"/>
      <c r="CJ390" s="43"/>
      <c r="CK390" s="43"/>
      <c r="CL390" s="43"/>
      <c r="CM390" s="43"/>
      <c r="CN390" s="43"/>
      <c r="CO390" s="43"/>
      <c r="CP390" s="43"/>
      <c r="CQ390" s="43"/>
      <c r="CR390" s="43"/>
      <c r="CS390" s="43"/>
      <c r="CT390" s="43"/>
      <c r="CU390" s="43"/>
      <c r="CV390" s="43"/>
      <c r="CW390" s="43"/>
      <c r="CX390" s="43"/>
      <c r="CY390" s="21"/>
      <c r="CZ390" s="43"/>
      <c r="DA390" s="43"/>
      <c r="DB390" s="43"/>
      <c r="DC390" s="43"/>
      <c r="DD390" s="43"/>
      <c r="DE390" s="43"/>
      <c r="DF390" s="43"/>
      <c r="DG390" s="43"/>
      <c r="DH390" s="43"/>
      <c r="DI390" s="43"/>
      <c r="DJ390" s="43"/>
      <c r="DK390" s="43"/>
      <c r="DL390" s="43"/>
      <c r="DM390" s="43"/>
      <c r="DN390" s="43"/>
      <c r="DO390" s="43"/>
      <c r="DP390" s="43"/>
      <c r="DQ390" s="43"/>
      <c r="DR390" s="43"/>
      <c r="DS390" s="43"/>
      <c r="DT390" s="43"/>
      <c r="DU390" s="43"/>
      <c r="DV390" s="43"/>
      <c r="DW390" s="43"/>
      <c r="DX390" s="43"/>
      <c r="DY390" s="43"/>
      <c r="DZ390" s="43"/>
      <c r="EA390" s="21"/>
      <c r="EB390" s="21"/>
      <c r="EC390" s="21"/>
      <c r="ED390" s="21"/>
    </row>
    <row r="391" spans="1:134">
      <c r="A391" s="7"/>
      <c r="B391" s="7"/>
      <c r="C391" s="43"/>
      <c r="D391" s="43"/>
      <c r="E391" s="43"/>
      <c r="F391" s="43"/>
      <c r="G391" s="7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7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7"/>
      <c r="AM391" s="43"/>
      <c r="AN391" s="43"/>
      <c r="AO391" s="43"/>
      <c r="AP391" s="43"/>
      <c r="AQ391" s="43"/>
      <c r="AR391" s="58"/>
      <c r="AS391" s="58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  <c r="BM391" s="43"/>
      <c r="BN391" s="43"/>
      <c r="BO391" s="43"/>
      <c r="BP391" s="43"/>
      <c r="BQ391" s="43"/>
      <c r="BR391" s="43"/>
      <c r="BS391" s="43"/>
      <c r="BT391" s="43"/>
      <c r="BU391" s="43"/>
      <c r="BV391" s="43"/>
      <c r="BW391" s="43"/>
      <c r="BX391" s="43"/>
      <c r="BY391" s="43"/>
      <c r="BZ391" s="43"/>
      <c r="CA391" s="43"/>
      <c r="CB391" s="43"/>
      <c r="CC391" s="43"/>
      <c r="CD391" s="43"/>
      <c r="CE391" s="43"/>
      <c r="CF391" s="43"/>
      <c r="CG391" s="43"/>
      <c r="CH391" s="43"/>
      <c r="CI391" s="43"/>
      <c r="CJ391" s="43"/>
      <c r="CK391" s="43"/>
      <c r="CL391" s="43"/>
      <c r="CM391" s="43"/>
      <c r="CN391" s="43"/>
      <c r="CO391" s="43"/>
      <c r="CP391" s="43"/>
      <c r="CQ391" s="43"/>
      <c r="CR391" s="43"/>
      <c r="CS391" s="43"/>
      <c r="CT391" s="43"/>
      <c r="CU391" s="43"/>
      <c r="CV391" s="43"/>
      <c r="CW391" s="43"/>
      <c r="CX391" s="43"/>
      <c r="CY391" s="21"/>
      <c r="CZ391" s="43"/>
      <c r="DA391" s="43"/>
      <c r="DB391" s="43"/>
      <c r="DC391" s="43"/>
      <c r="DD391" s="43"/>
      <c r="DE391" s="43"/>
      <c r="DF391" s="43"/>
      <c r="DG391" s="43"/>
      <c r="DH391" s="43"/>
      <c r="DI391" s="43"/>
      <c r="DJ391" s="43"/>
      <c r="DK391" s="43"/>
      <c r="DL391" s="43"/>
      <c r="DM391" s="43"/>
      <c r="DN391" s="43"/>
      <c r="DO391" s="43"/>
      <c r="DP391" s="43"/>
      <c r="DQ391" s="43"/>
      <c r="DR391" s="43"/>
      <c r="DS391" s="43"/>
      <c r="DT391" s="43"/>
      <c r="DU391" s="43"/>
      <c r="DV391" s="43"/>
      <c r="DW391" s="43"/>
      <c r="DX391" s="43"/>
      <c r="DY391" s="43"/>
      <c r="DZ391" s="43"/>
      <c r="EA391" s="21"/>
      <c r="EB391" s="21"/>
      <c r="EC391" s="21"/>
      <c r="ED391" s="21"/>
    </row>
    <row r="392" spans="1:134">
      <c r="A392" s="7"/>
      <c r="B392" s="7"/>
      <c r="C392" s="43"/>
      <c r="D392" s="43"/>
      <c r="E392" s="43"/>
      <c r="F392" s="43"/>
      <c r="G392" s="7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7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7"/>
      <c r="AM392" s="43"/>
      <c r="AN392" s="43"/>
      <c r="AO392" s="43"/>
      <c r="AP392" s="43"/>
      <c r="AQ392" s="43"/>
      <c r="AR392" s="58"/>
      <c r="AS392" s="58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  <c r="BL392" s="43"/>
      <c r="BM392" s="43"/>
      <c r="BN392" s="43"/>
      <c r="BO392" s="43"/>
      <c r="BP392" s="43"/>
      <c r="BQ392" s="43"/>
      <c r="BR392" s="43"/>
      <c r="BS392" s="43"/>
      <c r="BT392" s="43"/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43"/>
      <c r="CF392" s="43"/>
      <c r="CG392" s="43"/>
      <c r="CH392" s="43"/>
      <c r="CI392" s="43"/>
      <c r="CJ392" s="43"/>
      <c r="CK392" s="43"/>
      <c r="CL392" s="43"/>
      <c r="CM392" s="43"/>
      <c r="CN392" s="43"/>
      <c r="CO392" s="43"/>
      <c r="CP392" s="43"/>
      <c r="CQ392" s="43"/>
      <c r="CR392" s="43"/>
      <c r="CS392" s="43"/>
      <c r="CT392" s="43"/>
      <c r="CU392" s="43"/>
      <c r="CV392" s="43"/>
      <c r="CW392" s="43"/>
      <c r="CX392" s="43"/>
      <c r="CY392" s="21"/>
      <c r="CZ392" s="43"/>
      <c r="DA392" s="43"/>
      <c r="DB392" s="43"/>
      <c r="DC392" s="43"/>
      <c r="DD392" s="43"/>
      <c r="DE392" s="43"/>
      <c r="DF392" s="43"/>
      <c r="DG392" s="43"/>
      <c r="DH392" s="43"/>
      <c r="DI392" s="43"/>
      <c r="DJ392" s="43"/>
      <c r="DK392" s="43"/>
      <c r="DL392" s="43"/>
      <c r="DM392" s="43"/>
      <c r="DN392" s="43"/>
      <c r="DO392" s="43"/>
      <c r="DP392" s="43"/>
      <c r="DQ392" s="43"/>
      <c r="DR392" s="43"/>
      <c r="DS392" s="43"/>
      <c r="DT392" s="43"/>
      <c r="DU392" s="43"/>
      <c r="DV392" s="43"/>
      <c r="DW392" s="43"/>
      <c r="DX392" s="43"/>
      <c r="DY392" s="43"/>
      <c r="DZ392" s="43"/>
      <c r="EA392" s="21"/>
      <c r="EB392" s="21"/>
      <c r="EC392" s="21"/>
      <c r="ED392" s="21"/>
    </row>
    <row r="393" spans="1:134">
      <c r="A393" s="7"/>
      <c r="B393" s="7"/>
      <c r="C393" s="43"/>
      <c r="D393" s="43"/>
      <c r="E393" s="43"/>
      <c r="F393" s="43"/>
      <c r="G393" s="7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7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7"/>
      <c r="AM393" s="43"/>
      <c r="AN393" s="43"/>
      <c r="AO393" s="43"/>
      <c r="AP393" s="43"/>
      <c r="AQ393" s="43"/>
      <c r="AR393" s="58"/>
      <c r="AS393" s="58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  <c r="BL393" s="43"/>
      <c r="BM393" s="43"/>
      <c r="BN393" s="43"/>
      <c r="BO393" s="43"/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3"/>
      <c r="CA393" s="43"/>
      <c r="CB393" s="43"/>
      <c r="CC393" s="43"/>
      <c r="CD393" s="43"/>
      <c r="CE393" s="43"/>
      <c r="CF393" s="43"/>
      <c r="CG393" s="43"/>
      <c r="CH393" s="43"/>
      <c r="CI393" s="43"/>
      <c r="CJ393" s="43"/>
      <c r="CK393" s="43"/>
      <c r="CL393" s="43"/>
      <c r="CM393" s="43"/>
      <c r="CN393" s="43"/>
      <c r="CO393" s="43"/>
      <c r="CP393" s="43"/>
      <c r="CQ393" s="43"/>
      <c r="CR393" s="43"/>
      <c r="CS393" s="43"/>
      <c r="CT393" s="43"/>
      <c r="CU393" s="43"/>
      <c r="CV393" s="43"/>
      <c r="CW393" s="43"/>
      <c r="CX393" s="43"/>
      <c r="CY393" s="21"/>
      <c r="CZ393" s="43"/>
      <c r="DA393" s="43"/>
      <c r="DB393" s="43"/>
      <c r="DC393" s="43"/>
      <c r="DD393" s="43"/>
      <c r="DE393" s="43"/>
      <c r="DF393" s="43"/>
      <c r="DG393" s="43"/>
      <c r="DH393" s="43"/>
      <c r="DI393" s="43"/>
      <c r="DJ393" s="43"/>
      <c r="DK393" s="43"/>
      <c r="DL393" s="43"/>
      <c r="DM393" s="43"/>
      <c r="DN393" s="43"/>
      <c r="DO393" s="43"/>
      <c r="DP393" s="43"/>
      <c r="DQ393" s="43"/>
      <c r="DR393" s="43"/>
      <c r="DS393" s="43"/>
      <c r="DT393" s="43"/>
      <c r="DU393" s="43"/>
      <c r="DV393" s="43"/>
      <c r="DW393" s="43"/>
      <c r="DX393" s="43"/>
      <c r="DY393" s="43"/>
      <c r="DZ393" s="43"/>
      <c r="EA393" s="21"/>
      <c r="EB393" s="21"/>
      <c r="EC393" s="21"/>
      <c r="ED393" s="21"/>
    </row>
    <row r="394" spans="1:134">
      <c r="A394" s="7"/>
      <c r="B394" s="7"/>
      <c r="C394" s="43"/>
      <c r="D394" s="43"/>
      <c r="E394" s="43"/>
      <c r="F394" s="43"/>
      <c r="G394" s="7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7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7"/>
      <c r="AM394" s="43"/>
      <c r="AN394" s="43"/>
      <c r="AO394" s="43"/>
      <c r="AP394" s="43"/>
      <c r="AQ394" s="43"/>
      <c r="AR394" s="58"/>
      <c r="AS394" s="58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  <c r="BM394" s="43"/>
      <c r="BN394" s="43"/>
      <c r="BO394" s="43"/>
      <c r="BP394" s="43"/>
      <c r="BQ394" s="43"/>
      <c r="BR394" s="43"/>
      <c r="BS394" s="43"/>
      <c r="BT394" s="43"/>
      <c r="BU394" s="43"/>
      <c r="BV394" s="43"/>
      <c r="BW394" s="43"/>
      <c r="BX394" s="43"/>
      <c r="BY394" s="43"/>
      <c r="BZ394" s="43"/>
      <c r="CA394" s="43"/>
      <c r="CB394" s="43"/>
      <c r="CC394" s="43"/>
      <c r="CD394" s="43"/>
      <c r="CE394" s="43"/>
      <c r="CF394" s="43"/>
      <c r="CG394" s="43"/>
      <c r="CH394" s="43"/>
      <c r="CI394" s="43"/>
      <c r="CJ394" s="43"/>
      <c r="CK394" s="43"/>
      <c r="CL394" s="43"/>
      <c r="CM394" s="43"/>
      <c r="CN394" s="43"/>
      <c r="CO394" s="43"/>
      <c r="CP394" s="43"/>
      <c r="CQ394" s="43"/>
      <c r="CR394" s="43"/>
      <c r="CS394" s="43"/>
      <c r="CT394" s="43"/>
      <c r="CU394" s="43"/>
      <c r="CV394" s="43"/>
      <c r="CW394" s="43"/>
      <c r="CX394" s="43"/>
      <c r="CY394" s="21"/>
      <c r="CZ394" s="43"/>
      <c r="DA394" s="43"/>
      <c r="DB394" s="43"/>
      <c r="DC394" s="43"/>
      <c r="DD394" s="43"/>
      <c r="DE394" s="43"/>
      <c r="DF394" s="43"/>
      <c r="DG394" s="43"/>
      <c r="DH394" s="43"/>
      <c r="DI394" s="43"/>
      <c r="DJ394" s="43"/>
      <c r="DK394" s="43"/>
      <c r="DL394" s="43"/>
      <c r="DM394" s="43"/>
      <c r="DN394" s="43"/>
      <c r="DO394" s="43"/>
      <c r="DP394" s="43"/>
      <c r="DQ394" s="43"/>
      <c r="DR394" s="43"/>
      <c r="DS394" s="43"/>
      <c r="DT394" s="43"/>
      <c r="DU394" s="43"/>
      <c r="DV394" s="43"/>
      <c r="DW394" s="43"/>
      <c r="DX394" s="43"/>
      <c r="DY394" s="43"/>
      <c r="DZ394" s="43"/>
      <c r="EA394" s="21"/>
      <c r="EB394" s="21"/>
      <c r="EC394" s="21"/>
      <c r="ED394" s="21"/>
    </row>
    <row r="395" spans="1:134">
      <c r="A395" s="7"/>
      <c r="B395" s="7"/>
      <c r="C395" s="43"/>
      <c r="D395" s="43"/>
      <c r="E395" s="43"/>
      <c r="F395" s="43"/>
      <c r="G395" s="7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7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7"/>
      <c r="AM395" s="43"/>
      <c r="AN395" s="43"/>
      <c r="AO395" s="43"/>
      <c r="AP395" s="43"/>
      <c r="AQ395" s="43"/>
      <c r="AR395" s="58"/>
      <c r="AS395" s="58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  <c r="BL395" s="43"/>
      <c r="BM395" s="43"/>
      <c r="BN395" s="43"/>
      <c r="BO395" s="43"/>
      <c r="BP395" s="43"/>
      <c r="BQ395" s="43"/>
      <c r="BR395" s="43"/>
      <c r="BS395" s="43"/>
      <c r="BT395" s="43"/>
      <c r="BU395" s="43"/>
      <c r="BV395" s="43"/>
      <c r="BW395" s="43"/>
      <c r="BX395" s="43"/>
      <c r="BY395" s="43"/>
      <c r="BZ395" s="43"/>
      <c r="CA395" s="43"/>
      <c r="CB395" s="43"/>
      <c r="CC395" s="43"/>
      <c r="CD395" s="43"/>
      <c r="CE395" s="43"/>
      <c r="CF395" s="43"/>
      <c r="CG395" s="43"/>
      <c r="CH395" s="43"/>
      <c r="CI395" s="43"/>
      <c r="CJ395" s="43"/>
      <c r="CK395" s="43"/>
      <c r="CL395" s="43"/>
      <c r="CM395" s="43"/>
      <c r="CN395" s="43"/>
      <c r="CO395" s="43"/>
      <c r="CP395" s="43"/>
      <c r="CQ395" s="43"/>
      <c r="CR395" s="43"/>
      <c r="CS395" s="43"/>
      <c r="CT395" s="43"/>
      <c r="CU395" s="43"/>
      <c r="CV395" s="43"/>
      <c r="CW395" s="43"/>
      <c r="CX395" s="43"/>
      <c r="CY395" s="21"/>
      <c r="CZ395" s="43"/>
      <c r="DA395" s="43"/>
      <c r="DB395" s="43"/>
      <c r="DC395" s="43"/>
      <c r="DD395" s="43"/>
      <c r="DE395" s="43"/>
      <c r="DF395" s="43"/>
      <c r="DG395" s="43"/>
      <c r="DH395" s="43"/>
      <c r="DI395" s="43"/>
      <c r="DJ395" s="43"/>
      <c r="DK395" s="43"/>
      <c r="DL395" s="43"/>
      <c r="DM395" s="43"/>
      <c r="DN395" s="43"/>
      <c r="DO395" s="43"/>
      <c r="DP395" s="43"/>
      <c r="DQ395" s="43"/>
      <c r="DR395" s="43"/>
      <c r="DS395" s="43"/>
      <c r="DT395" s="43"/>
      <c r="DU395" s="43"/>
      <c r="DV395" s="43"/>
      <c r="DW395" s="43"/>
      <c r="DX395" s="43"/>
      <c r="DY395" s="43"/>
      <c r="DZ395" s="43"/>
      <c r="EA395" s="21"/>
      <c r="EB395" s="21"/>
      <c r="EC395" s="21"/>
      <c r="ED395" s="21"/>
    </row>
    <row r="396" spans="1:134">
      <c r="A396" s="7"/>
      <c r="B396" s="7"/>
      <c r="C396" s="43"/>
      <c r="D396" s="43"/>
      <c r="E396" s="43"/>
      <c r="F396" s="43"/>
      <c r="G396" s="7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7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7"/>
      <c r="AM396" s="43"/>
      <c r="AN396" s="43"/>
      <c r="AO396" s="43"/>
      <c r="AP396" s="43"/>
      <c r="AQ396" s="43"/>
      <c r="AR396" s="58"/>
      <c r="AS396" s="58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  <c r="BM396" s="43"/>
      <c r="BN396" s="43"/>
      <c r="BO396" s="43"/>
      <c r="BP396" s="43"/>
      <c r="BQ396" s="43"/>
      <c r="BR396" s="43"/>
      <c r="BS396" s="43"/>
      <c r="BT396" s="43"/>
      <c r="BU396" s="43"/>
      <c r="BV396" s="43"/>
      <c r="BW396" s="43"/>
      <c r="BX396" s="43"/>
      <c r="BY396" s="43"/>
      <c r="BZ396" s="43"/>
      <c r="CA396" s="43"/>
      <c r="CB396" s="43"/>
      <c r="CC396" s="43"/>
      <c r="CD396" s="43"/>
      <c r="CE396" s="43"/>
      <c r="CF396" s="43"/>
      <c r="CG396" s="43"/>
      <c r="CH396" s="43"/>
      <c r="CI396" s="43"/>
      <c r="CJ396" s="43"/>
      <c r="CK396" s="43"/>
      <c r="CL396" s="43"/>
      <c r="CM396" s="43"/>
      <c r="CN396" s="43"/>
      <c r="CO396" s="43"/>
      <c r="CP396" s="43"/>
      <c r="CQ396" s="43"/>
      <c r="CR396" s="43"/>
      <c r="CS396" s="43"/>
      <c r="CT396" s="43"/>
      <c r="CU396" s="43"/>
      <c r="CV396" s="43"/>
      <c r="CW396" s="43"/>
      <c r="CX396" s="43"/>
      <c r="CY396" s="21"/>
      <c r="CZ396" s="43"/>
      <c r="DA396" s="43"/>
      <c r="DB396" s="43"/>
      <c r="DC396" s="43"/>
      <c r="DD396" s="43"/>
      <c r="DE396" s="43"/>
      <c r="DF396" s="43"/>
      <c r="DG396" s="43"/>
      <c r="DH396" s="43"/>
      <c r="DI396" s="43"/>
      <c r="DJ396" s="43"/>
      <c r="DK396" s="43"/>
      <c r="DL396" s="43"/>
      <c r="DM396" s="43"/>
      <c r="DN396" s="43"/>
      <c r="DO396" s="43"/>
      <c r="DP396" s="43"/>
      <c r="DQ396" s="43"/>
      <c r="DR396" s="43"/>
      <c r="DS396" s="43"/>
      <c r="DT396" s="43"/>
      <c r="DU396" s="43"/>
      <c r="DV396" s="43"/>
      <c r="DW396" s="43"/>
      <c r="DX396" s="43"/>
      <c r="DY396" s="43"/>
      <c r="DZ396" s="43"/>
      <c r="EA396" s="21"/>
      <c r="EB396" s="21"/>
      <c r="EC396" s="21"/>
      <c r="ED396" s="21"/>
    </row>
    <row r="397" spans="1:134">
      <c r="A397" s="7"/>
      <c r="B397" s="7"/>
      <c r="C397" s="43"/>
      <c r="D397" s="43"/>
      <c r="E397" s="43"/>
      <c r="F397" s="43"/>
      <c r="G397" s="7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7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7"/>
      <c r="AM397" s="43"/>
      <c r="AN397" s="43"/>
      <c r="AO397" s="43"/>
      <c r="AP397" s="43"/>
      <c r="AQ397" s="43"/>
      <c r="AR397" s="58"/>
      <c r="AS397" s="58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  <c r="BL397" s="43"/>
      <c r="BM397" s="43"/>
      <c r="BN397" s="43"/>
      <c r="BO397" s="43"/>
      <c r="BP397" s="43"/>
      <c r="BQ397" s="43"/>
      <c r="BR397" s="43"/>
      <c r="BS397" s="43"/>
      <c r="BT397" s="43"/>
      <c r="BU397" s="43"/>
      <c r="BV397" s="43"/>
      <c r="BW397" s="43"/>
      <c r="BX397" s="43"/>
      <c r="BY397" s="43"/>
      <c r="BZ397" s="43"/>
      <c r="CA397" s="43"/>
      <c r="CB397" s="43"/>
      <c r="CC397" s="43"/>
      <c r="CD397" s="43"/>
      <c r="CE397" s="43"/>
      <c r="CF397" s="43"/>
      <c r="CG397" s="43"/>
      <c r="CH397" s="43"/>
      <c r="CI397" s="43"/>
      <c r="CJ397" s="43"/>
      <c r="CK397" s="43"/>
      <c r="CL397" s="43"/>
      <c r="CM397" s="43"/>
      <c r="CN397" s="43"/>
      <c r="CO397" s="43"/>
      <c r="CP397" s="43"/>
      <c r="CQ397" s="43"/>
      <c r="CR397" s="43"/>
      <c r="CS397" s="43"/>
      <c r="CT397" s="43"/>
      <c r="CU397" s="43"/>
      <c r="CV397" s="43"/>
      <c r="CW397" s="43"/>
      <c r="CX397" s="43"/>
      <c r="CY397" s="21"/>
      <c r="CZ397" s="43"/>
      <c r="DA397" s="43"/>
      <c r="DB397" s="43"/>
      <c r="DC397" s="43"/>
      <c r="DD397" s="43"/>
      <c r="DE397" s="43"/>
      <c r="DF397" s="43"/>
      <c r="DG397" s="43"/>
      <c r="DH397" s="43"/>
      <c r="DI397" s="43"/>
      <c r="DJ397" s="43"/>
      <c r="DK397" s="43"/>
      <c r="DL397" s="43"/>
      <c r="DM397" s="43"/>
      <c r="DN397" s="43"/>
      <c r="DO397" s="43"/>
      <c r="DP397" s="43"/>
      <c r="DQ397" s="43"/>
      <c r="DR397" s="43"/>
      <c r="DS397" s="43"/>
      <c r="DT397" s="43"/>
      <c r="DU397" s="43"/>
      <c r="DV397" s="43"/>
      <c r="DW397" s="43"/>
      <c r="DX397" s="43"/>
      <c r="DY397" s="43"/>
      <c r="DZ397" s="43"/>
      <c r="EA397" s="21"/>
      <c r="EB397" s="21"/>
      <c r="EC397" s="21"/>
      <c r="ED397" s="21"/>
    </row>
    <row r="398" spans="1:134">
      <c r="A398" s="7"/>
      <c r="B398" s="7"/>
      <c r="C398" s="43"/>
      <c r="D398" s="43"/>
      <c r="E398" s="43"/>
      <c r="F398" s="43"/>
      <c r="G398" s="7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7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7"/>
      <c r="AM398" s="43"/>
      <c r="AN398" s="43"/>
      <c r="AO398" s="43"/>
      <c r="AP398" s="43"/>
      <c r="AQ398" s="43"/>
      <c r="AR398" s="58"/>
      <c r="AS398" s="58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  <c r="BL398" s="43"/>
      <c r="BM398" s="43"/>
      <c r="BN398" s="43"/>
      <c r="BO398" s="43"/>
      <c r="BP398" s="43"/>
      <c r="BQ398" s="43"/>
      <c r="BR398" s="43"/>
      <c r="BS398" s="43"/>
      <c r="BT398" s="43"/>
      <c r="BU398" s="43"/>
      <c r="BV398" s="43"/>
      <c r="BW398" s="43"/>
      <c r="BX398" s="43"/>
      <c r="BY398" s="43"/>
      <c r="BZ398" s="43"/>
      <c r="CA398" s="43"/>
      <c r="CB398" s="43"/>
      <c r="CC398" s="43"/>
      <c r="CD398" s="43"/>
      <c r="CE398" s="43"/>
      <c r="CF398" s="43"/>
      <c r="CG398" s="43"/>
      <c r="CH398" s="43"/>
      <c r="CI398" s="43"/>
      <c r="CJ398" s="43"/>
      <c r="CK398" s="43"/>
      <c r="CL398" s="43"/>
      <c r="CM398" s="43"/>
      <c r="CN398" s="43"/>
      <c r="CO398" s="43"/>
      <c r="CP398" s="43"/>
      <c r="CQ398" s="43"/>
      <c r="CR398" s="43"/>
      <c r="CS398" s="43"/>
      <c r="CT398" s="43"/>
      <c r="CU398" s="43"/>
      <c r="CV398" s="43"/>
      <c r="CW398" s="43"/>
      <c r="CX398" s="43"/>
      <c r="CY398" s="21"/>
      <c r="CZ398" s="43"/>
      <c r="DA398" s="43"/>
      <c r="DB398" s="43"/>
      <c r="DC398" s="43"/>
      <c r="DD398" s="43"/>
      <c r="DE398" s="43"/>
      <c r="DF398" s="43"/>
      <c r="DG398" s="43"/>
      <c r="DH398" s="43"/>
      <c r="DI398" s="43"/>
      <c r="DJ398" s="43"/>
      <c r="DK398" s="43"/>
      <c r="DL398" s="43"/>
      <c r="DM398" s="43"/>
      <c r="DN398" s="43"/>
      <c r="DO398" s="43"/>
      <c r="DP398" s="43"/>
      <c r="DQ398" s="43"/>
      <c r="DR398" s="43"/>
      <c r="DS398" s="43"/>
      <c r="DT398" s="43"/>
      <c r="DU398" s="43"/>
      <c r="DV398" s="43"/>
      <c r="DW398" s="43"/>
      <c r="DX398" s="43"/>
      <c r="DY398" s="43"/>
      <c r="DZ398" s="43"/>
      <c r="EA398" s="21"/>
      <c r="EB398" s="21"/>
      <c r="EC398" s="21"/>
      <c r="ED398" s="21"/>
    </row>
    <row r="399" spans="1:134">
      <c r="A399" s="7"/>
      <c r="B399" s="7"/>
      <c r="C399" s="43"/>
      <c r="D399" s="43"/>
      <c r="E399" s="43"/>
      <c r="F399" s="43"/>
      <c r="G399" s="7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7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7"/>
      <c r="AM399" s="43"/>
      <c r="AN399" s="43"/>
      <c r="AO399" s="43"/>
      <c r="AP399" s="43"/>
      <c r="AQ399" s="43"/>
      <c r="AR399" s="58"/>
      <c r="AS399" s="58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43"/>
      <c r="CF399" s="43"/>
      <c r="CG399" s="43"/>
      <c r="CH399" s="43"/>
      <c r="CI399" s="43"/>
      <c r="CJ399" s="43"/>
      <c r="CK399" s="43"/>
      <c r="CL399" s="43"/>
      <c r="CM399" s="43"/>
      <c r="CN399" s="43"/>
      <c r="CO399" s="43"/>
      <c r="CP399" s="43"/>
      <c r="CQ399" s="43"/>
      <c r="CR399" s="43"/>
      <c r="CS399" s="43"/>
      <c r="CT399" s="43"/>
      <c r="CU399" s="43"/>
      <c r="CV399" s="43"/>
      <c r="CW399" s="43"/>
      <c r="CX399" s="43"/>
      <c r="CY399" s="21"/>
      <c r="CZ399" s="43"/>
      <c r="DA399" s="43"/>
      <c r="DB399" s="43"/>
      <c r="DC399" s="43"/>
      <c r="DD399" s="43"/>
      <c r="DE399" s="43"/>
      <c r="DF399" s="43"/>
      <c r="DG399" s="43"/>
      <c r="DH399" s="43"/>
      <c r="DI399" s="43"/>
      <c r="DJ399" s="43"/>
      <c r="DK399" s="43"/>
      <c r="DL399" s="43"/>
      <c r="DM399" s="43"/>
      <c r="DN399" s="43"/>
      <c r="DO399" s="43"/>
      <c r="DP399" s="43"/>
      <c r="DQ399" s="43"/>
      <c r="DR399" s="43"/>
      <c r="DS399" s="43"/>
      <c r="DT399" s="43"/>
      <c r="DU399" s="43"/>
      <c r="DV399" s="43"/>
      <c r="DW399" s="43"/>
      <c r="DX399" s="43"/>
      <c r="DY399" s="43"/>
      <c r="DZ399" s="43"/>
      <c r="EA399" s="21"/>
      <c r="EB399" s="21"/>
      <c r="EC399" s="21"/>
      <c r="ED399" s="21"/>
    </row>
    <row r="400" spans="1:134">
      <c r="A400" s="7"/>
      <c r="B400" s="7"/>
      <c r="C400" s="43"/>
      <c r="D400" s="43"/>
      <c r="E400" s="43"/>
      <c r="F400" s="43"/>
      <c r="G400" s="7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7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7"/>
      <c r="AM400" s="43"/>
      <c r="AN400" s="43"/>
      <c r="AO400" s="43"/>
      <c r="AP400" s="43"/>
      <c r="AQ400" s="43"/>
      <c r="AR400" s="58"/>
      <c r="AS400" s="58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H400" s="43"/>
      <c r="CI400" s="43"/>
      <c r="CJ400" s="43"/>
      <c r="CK400" s="43"/>
      <c r="CL400" s="43"/>
      <c r="CM400" s="43"/>
      <c r="CN400" s="43"/>
      <c r="CO400" s="43"/>
      <c r="CP400" s="43"/>
      <c r="CQ400" s="43"/>
      <c r="CR400" s="43"/>
      <c r="CS400" s="43"/>
      <c r="CT400" s="43"/>
      <c r="CU400" s="43"/>
      <c r="CV400" s="43"/>
      <c r="CW400" s="43"/>
      <c r="CX400" s="43"/>
      <c r="CY400" s="21"/>
      <c r="CZ400" s="43"/>
      <c r="DA400" s="43"/>
      <c r="DB400" s="43"/>
      <c r="DC400" s="43"/>
      <c r="DD400" s="43"/>
      <c r="DE400" s="43"/>
      <c r="DF400" s="43"/>
      <c r="DG400" s="43"/>
      <c r="DH400" s="43"/>
      <c r="DI400" s="43"/>
      <c r="DJ400" s="43"/>
      <c r="DK400" s="43"/>
      <c r="DL400" s="43"/>
      <c r="DM400" s="43"/>
      <c r="DN400" s="43"/>
      <c r="DO400" s="43"/>
      <c r="DP400" s="43"/>
      <c r="DQ400" s="43"/>
      <c r="DR400" s="43"/>
      <c r="DS400" s="43"/>
      <c r="DT400" s="43"/>
      <c r="DU400" s="43"/>
      <c r="DV400" s="43"/>
      <c r="DW400" s="43"/>
      <c r="DX400" s="43"/>
      <c r="DY400" s="43"/>
      <c r="DZ400" s="43"/>
      <c r="EA400" s="21"/>
      <c r="EB400" s="21"/>
      <c r="EC400" s="21"/>
      <c r="ED400" s="21"/>
    </row>
    <row r="401" spans="1:134">
      <c r="A401" s="7"/>
      <c r="B401" s="7"/>
      <c r="C401" s="43"/>
      <c r="D401" s="43"/>
      <c r="E401" s="43"/>
      <c r="F401" s="43"/>
      <c r="G401" s="7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7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7"/>
      <c r="AM401" s="43"/>
      <c r="AN401" s="43"/>
      <c r="AO401" s="43"/>
      <c r="AP401" s="43"/>
      <c r="AQ401" s="43"/>
      <c r="AR401" s="58"/>
      <c r="AS401" s="58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43"/>
      <c r="CF401" s="43"/>
      <c r="CG401" s="43"/>
      <c r="CH401" s="43"/>
      <c r="CI401" s="43"/>
      <c r="CJ401" s="43"/>
      <c r="CK401" s="43"/>
      <c r="CL401" s="43"/>
      <c r="CM401" s="43"/>
      <c r="CN401" s="43"/>
      <c r="CO401" s="43"/>
      <c r="CP401" s="43"/>
      <c r="CQ401" s="43"/>
      <c r="CR401" s="43"/>
      <c r="CS401" s="43"/>
      <c r="CT401" s="43"/>
      <c r="CU401" s="43"/>
      <c r="CV401" s="43"/>
      <c r="CW401" s="43"/>
      <c r="CX401" s="43"/>
      <c r="CY401" s="21"/>
      <c r="CZ401" s="43"/>
      <c r="DA401" s="43"/>
      <c r="DB401" s="43"/>
      <c r="DC401" s="43"/>
      <c r="DD401" s="43"/>
      <c r="DE401" s="43"/>
      <c r="DF401" s="43"/>
      <c r="DG401" s="43"/>
      <c r="DH401" s="43"/>
      <c r="DI401" s="43"/>
      <c r="DJ401" s="43"/>
      <c r="DK401" s="43"/>
      <c r="DL401" s="43"/>
      <c r="DM401" s="43"/>
      <c r="DN401" s="43"/>
      <c r="DO401" s="43"/>
      <c r="DP401" s="43"/>
      <c r="DQ401" s="43"/>
      <c r="DR401" s="43"/>
      <c r="DS401" s="43"/>
      <c r="DT401" s="43"/>
      <c r="DU401" s="43"/>
      <c r="DV401" s="43"/>
      <c r="DW401" s="43"/>
      <c r="DX401" s="43"/>
      <c r="DY401" s="43"/>
      <c r="DZ401" s="43"/>
      <c r="EA401" s="21"/>
      <c r="EB401" s="21"/>
      <c r="EC401" s="21"/>
      <c r="ED401" s="21"/>
    </row>
    <row r="402" spans="1:134">
      <c r="A402" s="7"/>
      <c r="B402" s="7"/>
      <c r="C402" s="43"/>
      <c r="D402" s="43"/>
      <c r="E402" s="43"/>
      <c r="F402" s="43"/>
      <c r="G402" s="7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7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7"/>
      <c r="AM402" s="43"/>
      <c r="AN402" s="43"/>
      <c r="AO402" s="43"/>
      <c r="AP402" s="43"/>
      <c r="AQ402" s="43"/>
      <c r="AR402" s="58"/>
      <c r="AS402" s="58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43"/>
      <c r="CF402" s="43"/>
      <c r="CG402" s="43"/>
      <c r="CH402" s="43"/>
      <c r="CI402" s="43"/>
      <c r="CJ402" s="43"/>
      <c r="CK402" s="43"/>
      <c r="CL402" s="43"/>
      <c r="CM402" s="43"/>
      <c r="CN402" s="43"/>
      <c r="CO402" s="43"/>
      <c r="CP402" s="43"/>
      <c r="CQ402" s="43"/>
      <c r="CR402" s="43"/>
      <c r="CS402" s="43"/>
      <c r="CT402" s="43"/>
      <c r="CU402" s="43"/>
      <c r="CV402" s="43"/>
      <c r="CW402" s="43"/>
      <c r="CX402" s="43"/>
      <c r="CY402" s="21"/>
      <c r="CZ402" s="43"/>
      <c r="DA402" s="43"/>
      <c r="DB402" s="43"/>
      <c r="DC402" s="43"/>
      <c r="DD402" s="43"/>
      <c r="DE402" s="43"/>
      <c r="DF402" s="43"/>
      <c r="DG402" s="43"/>
      <c r="DH402" s="43"/>
      <c r="DI402" s="43"/>
      <c r="DJ402" s="43"/>
      <c r="DK402" s="43"/>
      <c r="DL402" s="43"/>
      <c r="DM402" s="43"/>
      <c r="DN402" s="43"/>
      <c r="DO402" s="43"/>
      <c r="DP402" s="43"/>
      <c r="DQ402" s="43"/>
      <c r="DR402" s="43"/>
      <c r="DS402" s="43"/>
      <c r="DT402" s="43"/>
      <c r="DU402" s="43"/>
      <c r="DV402" s="43"/>
      <c r="DW402" s="43"/>
      <c r="DX402" s="43"/>
      <c r="DY402" s="43"/>
      <c r="DZ402" s="43"/>
      <c r="EA402" s="21"/>
      <c r="EB402" s="21"/>
      <c r="EC402" s="21"/>
      <c r="ED402" s="21"/>
    </row>
    <row r="403" spans="1:134">
      <c r="A403" s="7"/>
      <c r="B403" s="7"/>
      <c r="C403" s="43"/>
      <c r="D403" s="43"/>
      <c r="E403" s="43"/>
      <c r="F403" s="43"/>
      <c r="G403" s="7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7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7"/>
      <c r="AM403" s="43"/>
      <c r="AN403" s="43"/>
      <c r="AO403" s="43"/>
      <c r="AP403" s="43"/>
      <c r="AQ403" s="43"/>
      <c r="AR403" s="58"/>
      <c r="AS403" s="58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/>
      <c r="CG403" s="43"/>
      <c r="CH403" s="43"/>
      <c r="CI403" s="43"/>
      <c r="CJ403" s="43"/>
      <c r="CK403" s="43"/>
      <c r="CL403" s="43"/>
      <c r="CM403" s="43"/>
      <c r="CN403" s="43"/>
      <c r="CO403" s="43"/>
      <c r="CP403" s="43"/>
      <c r="CQ403" s="43"/>
      <c r="CR403" s="43"/>
      <c r="CS403" s="43"/>
      <c r="CT403" s="43"/>
      <c r="CU403" s="43"/>
      <c r="CV403" s="43"/>
      <c r="CW403" s="43"/>
      <c r="CX403" s="43"/>
      <c r="CY403" s="21"/>
      <c r="CZ403" s="43"/>
      <c r="DA403" s="43"/>
      <c r="DB403" s="43"/>
      <c r="DC403" s="43"/>
      <c r="DD403" s="43"/>
      <c r="DE403" s="43"/>
      <c r="DF403" s="43"/>
      <c r="DG403" s="43"/>
      <c r="DH403" s="43"/>
      <c r="DI403" s="43"/>
      <c r="DJ403" s="43"/>
      <c r="DK403" s="43"/>
      <c r="DL403" s="43"/>
      <c r="DM403" s="43"/>
      <c r="DN403" s="43"/>
      <c r="DO403" s="43"/>
      <c r="DP403" s="43"/>
      <c r="DQ403" s="43"/>
      <c r="DR403" s="43"/>
      <c r="DS403" s="43"/>
      <c r="DT403" s="43"/>
      <c r="DU403" s="43"/>
      <c r="DV403" s="43"/>
      <c r="DW403" s="43"/>
      <c r="DX403" s="43"/>
      <c r="DY403" s="43"/>
      <c r="DZ403" s="43"/>
      <c r="EA403" s="21"/>
      <c r="EB403" s="21"/>
      <c r="EC403" s="21"/>
      <c r="ED403" s="21"/>
    </row>
    <row r="404" spans="1:134">
      <c r="A404" s="7"/>
      <c r="B404" s="7"/>
      <c r="C404" s="43"/>
      <c r="D404" s="43"/>
      <c r="E404" s="43"/>
      <c r="F404" s="43"/>
      <c r="G404" s="7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7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7"/>
      <c r="AM404" s="43"/>
      <c r="AN404" s="43"/>
      <c r="AO404" s="43"/>
      <c r="AP404" s="43"/>
      <c r="AQ404" s="43"/>
      <c r="AR404" s="58"/>
      <c r="AS404" s="58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/>
      <c r="CG404" s="43"/>
      <c r="CH404" s="43"/>
      <c r="CI404" s="43"/>
      <c r="CJ404" s="43"/>
      <c r="CK404" s="43"/>
      <c r="CL404" s="43"/>
      <c r="CM404" s="43"/>
      <c r="CN404" s="43"/>
      <c r="CO404" s="43"/>
      <c r="CP404" s="43"/>
      <c r="CQ404" s="43"/>
      <c r="CR404" s="43"/>
      <c r="CS404" s="43"/>
      <c r="CT404" s="43"/>
      <c r="CU404" s="43"/>
      <c r="CV404" s="43"/>
      <c r="CW404" s="43"/>
      <c r="CX404" s="43"/>
      <c r="CY404" s="21"/>
      <c r="CZ404" s="43"/>
      <c r="DA404" s="43"/>
      <c r="DB404" s="43"/>
      <c r="DC404" s="43"/>
      <c r="DD404" s="43"/>
      <c r="DE404" s="43"/>
      <c r="DF404" s="43"/>
      <c r="DG404" s="43"/>
      <c r="DH404" s="43"/>
      <c r="DI404" s="43"/>
      <c r="DJ404" s="43"/>
      <c r="DK404" s="43"/>
      <c r="DL404" s="43"/>
      <c r="DM404" s="43"/>
      <c r="DN404" s="43"/>
      <c r="DO404" s="43"/>
      <c r="DP404" s="43"/>
      <c r="DQ404" s="43"/>
      <c r="DR404" s="43"/>
      <c r="DS404" s="43"/>
      <c r="DT404" s="43"/>
      <c r="DU404" s="43"/>
      <c r="DV404" s="43"/>
      <c r="DW404" s="43"/>
      <c r="DX404" s="43"/>
      <c r="DY404" s="43"/>
      <c r="DZ404" s="43"/>
      <c r="EA404" s="21"/>
      <c r="EB404" s="21"/>
      <c r="EC404" s="21"/>
      <c r="ED404" s="21"/>
    </row>
    <row r="405" spans="1:134">
      <c r="A405" s="7"/>
      <c r="B405" s="7"/>
      <c r="C405" s="43"/>
      <c r="D405" s="43"/>
      <c r="E405" s="43"/>
      <c r="F405" s="43"/>
      <c r="G405" s="7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7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7"/>
      <c r="AM405" s="43"/>
      <c r="AN405" s="43"/>
      <c r="AO405" s="43"/>
      <c r="AP405" s="43"/>
      <c r="AQ405" s="43"/>
      <c r="AR405" s="58"/>
      <c r="AS405" s="58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43"/>
      <c r="CF405" s="43"/>
      <c r="CG405" s="43"/>
      <c r="CH405" s="43"/>
      <c r="CI405" s="43"/>
      <c r="CJ405" s="43"/>
      <c r="CK405" s="43"/>
      <c r="CL405" s="43"/>
      <c r="CM405" s="43"/>
      <c r="CN405" s="43"/>
      <c r="CO405" s="43"/>
      <c r="CP405" s="43"/>
      <c r="CQ405" s="43"/>
      <c r="CR405" s="43"/>
      <c r="CS405" s="43"/>
      <c r="CT405" s="43"/>
      <c r="CU405" s="43"/>
      <c r="CV405" s="43"/>
      <c r="CW405" s="43"/>
      <c r="CX405" s="43"/>
      <c r="CY405" s="21"/>
      <c r="CZ405" s="43"/>
      <c r="DA405" s="43"/>
      <c r="DB405" s="43"/>
      <c r="DC405" s="43"/>
      <c r="DD405" s="43"/>
      <c r="DE405" s="43"/>
      <c r="DF405" s="43"/>
      <c r="DG405" s="43"/>
      <c r="DH405" s="43"/>
      <c r="DI405" s="43"/>
      <c r="DJ405" s="43"/>
      <c r="DK405" s="43"/>
      <c r="DL405" s="43"/>
      <c r="DM405" s="43"/>
      <c r="DN405" s="43"/>
      <c r="DO405" s="43"/>
      <c r="DP405" s="43"/>
      <c r="DQ405" s="43"/>
      <c r="DR405" s="43"/>
      <c r="DS405" s="43"/>
      <c r="DT405" s="43"/>
      <c r="DU405" s="43"/>
      <c r="DV405" s="43"/>
      <c r="DW405" s="43"/>
      <c r="DX405" s="43"/>
      <c r="DY405" s="43"/>
      <c r="DZ405" s="43"/>
      <c r="EA405" s="21"/>
      <c r="EB405" s="21"/>
      <c r="EC405" s="21"/>
      <c r="ED405" s="21"/>
    </row>
    <row r="406" spans="1:134">
      <c r="A406" s="7"/>
      <c r="B406" s="7"/>
      <c r="C406" s="43"/>
      <c r="D406" s="43"/>
      <c r="E406" s="43"/>
      <c r="F406" s="43"/>
      <c r="G406" s="7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7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7"/>
      <c r="AM406" s="43"/>
      <c r="AN406" s="43"/>
      <c r="AO406" s="43"/>
      <c r="AP406" s="43"/>
      <c r="AQ406" s="43"/>
      <c r="AR406" s="58"/>
      <c r="AS406" s="58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43"/>
      <c r="CF406" s="43"/>
      <c r="CG406" s="43"/>
      <c r="CH406" s="43"/>
      <c r="CI406" s="43"/>
      <c r="CJ406" s="43"/>
      <c r="CK406" s="43"/>
      <c r="CL406" s="43"/>
      <c r="CM406" s="43"/>
      <c r="CN406" s="43"/>
      <c r="CO406" s="43"/>
      <c r="CP406" s="43"/>
      <c r="CQ406" s="43"/>
      <c r="CR406" s="43"/>
      <c r="CS406" s="43"/>
      <c r="CT406" s="43"/>
      <c r="CU406" s="43"/>
      <c r="CV406" s="43"/>
      <c r="CW406" s="43"/>
      <c r="CX406" s="43"/>
      <c r="CY406" s="21"/>
      <c r="CZ406" s="43"/>
      <c r="DA406" s="43"/>
      <c r="DB406" s="43"/>
      <c r="DC406" s="43"/>
      <c r="DD406" s="43"/>
      <c r="DE406" s="43"/>
      <c r="DF406" s="43"/>
      <c r="DG406" s="43"/>
      <c r="DH406" s="43"/>
      <c r="DI406" s="43"/>
      <c r="DJ406" s="43"/>
      <c r="DK406" s="43"/>
      <c r="DL406" s="43"/>
      <c r="DM406" s="43"/>
      <c r="DN406" s="43"/>
      <c r="DO406" s="43"/>
      <c r="DP406" s="43"/>
      <c r="DQ406" s="43"/>
      <c r="DR406" s="43"/>
      <c r="DS406" s="43"/>
      <c r="DT406" s="43"/>
      <c r="DU406" s="43"/>
      <c r="DV406" s="43"/>
      <c r="DW406" s="43"/>
      <c r="DX406" s="43"/>
      <c r="DY406" s="43"/>
      <c r="DZ406" s="43"/>
      <c r="EA406" s="21"/>
      <c r="EB406" s="21"/>
      <c r="EC406" s="21"/>
      <c r="ED406" s="21"/>
    </row>
    <row r="407" spans="1:134">
      <c r="A407" s="7"/>
      <c r="B407" s="7"/>
      <c r="C407" s="43"/>
      <c r="D407" s="43"/>
      <c r="E407" s="43"/>
      <c r="F407" s="43"/>
      <c r="G407" s="7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7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7"/>
      <c r="AM407" s="43"/>
      <c r="AN407" s="43"/>
      <c r="AO407" s="43"/>
      <c r="AP407" s="43"/>
      <c r="AQ407" s="43"/>
      <c r="AR407" s="58"/>
      <c r="AS407" s="58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  <c r="BZ407" s="43"/>
      <c r="CA407" s="43"/>
      <c r="CB407" s="43"/>
      <c r="CC407" s="43"/>
      <c r="CD407" s="43"/>
      <c r="CE407" s="43"/>
      <c r="CF407" s="43"/>
      <c r="CG407" s="43"/>
      <c r="CH407" s="43"/>
      <c r="CI407" s="43"/>
      <c r="CJ407" s="43"/>
      <c r="CK407" s="43"/>
      <c r="CL407" s="43"/>
      <c r="CM407" s="43"/>
      <c r="CN407" s="43"/>
      <c r="CO407" s="43"/>
      <c r="CP407" s="43"/>
      <c r="CQ407" s="43"/>
      <c r="CR407" s="43"/>
      <c r="CS407" s="43"/>
      <c r="CT407" s="43"/>
      <c r="CU407" s="43"/>
      <c r="CV407" s="43"/>
      <c r="CW407" s="43"/>
      <c r="CX407" s="43"/>
      <c r="CY407" s="21"/>
      <c r="CZ407" s="43"/>
      <c r="DA407" s="43"/>
      <c r="DB407" s="43"/>
      <c r="DC407" s="43"/>
      <c r="DD407" s="43"/>
      <c r="DE407" s="43"/>
      <c r="DF407" s="43"/>
      <c r="DG407" s="43"/>
      <c r="DH407" s="43"/>
      <c r="DI407" s="43"/>
      <c r="DJ407" s="43"/>
      <c r="DK407" s="43"/>
      <c r="DL407" s="43"/>
      <c r="DM407" s="43"/>
      <c r="DN407" s="43"/>
      <c r="DO407" s="43"/>
      <c r="DP407" s="43"/>
      <c r="DQ407" s="43"/>
      <c r="DR407" s="43"/>
      <c r="DS407" s="43"/>
      <c r="DT407" s="43"/>
      <c r="DU407" s="43"/>
      <c r="DV407" s="43"/>
      <c r="DW407" s="43"/>
      <c r="DX407" s="43"/>
      <c r="DY407" s="43"/>
      <c r="DZ407" s="43"/>
      <c r="EA407" s="21"/>
      <c r="EB407" s="21"/>
      <c r="EC407" s="21"/>
      <c r="ED407" s="21"/>
    </row>
    <row r="408" spans="1:134">
      <c r="A408" s="7"/>
      <c r="B408" s="7"/>
      <c r="C408" s="43"/>
      <c r="D408" s="43"/>
      <c r="E408" s="43"/>
      <c r="F408" s="43"/>
      <c r="G408" s="7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7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7"/>
      <c r="AM408" s="43"/>
      <c r="AN408" s="43"/>
      <c r="AO408" s="43"/>
      <c r="AP408" s="43"/>
      <c r="AQ408" s="43"/>
      <c r="AR408" s="58"/>
      <c r="AS408" s="58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R408" s="43"/>
      <c r="BS408" s="43"/>
      <c r="BT408" s="43"/>
      <c r="BU408" s="43"/>
      <c r="BV408" s="43"/>
      <c r="BW408" s="43"/>
      <c r="BX408" s="43"/>
      <c r="BY408" s="43"/>
      <c r="BZ408" s="43"/>
      <c r="CA408" s="43"/>
      <c r="CB408" s="43"/>
      <c r="CC408" s="43"/>
      <c r="CD408" s="43"/>
      <c r="CE408" s="43"/>
      <c r="CF408" s="43"/>
      <c r="CG408" s="43"/>
      <c r="CH408" s="43"/>
      <c r="CI408" s="43"/>
      <c r="CJ408" s="43"/>
      <c r="CK408" s="43"/>
      <c r="CL408" s="43"/>
      <c r="CM408" s="43"/>
      <c r="CN408" s="43"/>
      <c r="CO408" s="43"/>
      <c r="CP408" s="43"/>
      <c r="CQ408" s="43"/>
      <c r="CR408" s="43"/>
      <c r="CS408" s="43"/>
      <c r="CT408" s="43"/>
      <c r="CU408" s="43"/>
      <c r="CV408" s="43"/>
      <c r="CW408" s="43"/>
      <c r="CX408" s="43"/>
      <c r="CY408" s="21"/>
      <c r="CZ408" s="43"/>
      <c r="DA408" s="43"/>
      <c r="DB408" s="43"/>
      <c r="DC408" s="43"/>
      <c r="DD408" s="43"/>
      <c r="DE408" s="43"/>
      <c r="DF408" s="43"/>
      <c r="DG408" s="43"/>
      <c r="DH408" s="43"/>
      <c r="DI408" s="43"/>
      <c r="DJ408" s="43"/>
      <c r="DK408" s="43"/>
      <c r="DL408" s="43"/>
      <c r="DM408" s="43"/>
      <c r="DN408" s="43"/>
      <c r="DO408" s="43"/>
      <c r="DP408" s="43"/>
      <c r="DQ408" s="43"/>
      <c r="DR408" s="43"/>
      <c r="DS408" s="43"/>
      <c r="DT408" s="43"/>
      <c r="DU408" s="43"/>
      <c r="DV408" s="43"/>
      <c r="DW408" s="43"/>
      <c r="DX408" s="43"/>
      <c r="DY408" s="43"/>
      <c r="DZ408" s="43"/>
      <c r="EA408" s="21"/>
      <c r="EB408" s="21"/>
      <c r="EC408" s="21"/>
      <c r="ED408" s="21"/>
    </row>
    <row r="409" spans="1:134">
      <c r="A409" s="7"/>
      <c r="B409" s="7"/>
      <c r="C409" s="43"/>
      <c r="D409" s="43"/>
      <c r="E409" s="43"/>
      <c r="F409" s="43"/>
      <c r="G409" s="7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7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7"/>
      <c r="AM409" s="43"/>
      <c r="AN409" s="43"/>
      <c r="AO409" s="43"/>
      <c r="AP409" s="43"/>
      <c r="AQ409" s="43"/>
      <c r="AR409" s="58"/>
      <c r="AS409" s="58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43"/>
      <c r="BS409" s="43"/>
      <c r="BT409" s="43"/>
      <c r="BU409" s="43"/>
      <c r="BV409" s="43"/>
      <c r="BW409" s="43"/>
      <c r="BX409" s="43"/>
      <c r="BY409" s="43"/>
      <c r="BZ409" s="43"/>
      <c r="CA409" s="43"/>
      <c r="CB409" s="43"/>
      <c r="CC409" s="43"/>
      <c r="CD409" s="43"/>
      <c r="CE409" s="43"/>
      <c r="CF409" s="43"/>
      <c r="CG409" s="43"/>
      <c r="CH409" s="43"/>
      <c r="CI409" s="43"/>
      <c r="CJ409" s="43"/>
      <c r="CK409" s="43"/>
      <c r="CL409" s="43"/>
      <c r="CM409" s="43"/>
      <c r="CN409" s="43"/>
      <c r="CO409" s="43"/>
      <c r="CP409" s="43"/>
      <c r="CQ409" s="43"/>
      <c r="CR409" s="43"/>
      <c r="CS409" s="43"/>
      <c r="CT409" s="43"/>
      <c r="CU409" s="43"/>
      <c r="CV409" s="43"/>
      <c r="CW409" s="43"/>
      <c r="CX409" s="43"/>
      <c r="CY409" s="21"/>
      <c r="CZ409" s="43"/>
      <c r="DA409" s="43"/>
      <c r="DB409" s="43"/>
      <c r="DC409" s="43"/>
      <c r="DD409" s="43"/>
      <c r="DE409" s="43"/>
      <c r="DF409" s="43"/>
      <c r="DG409" s="43"/>
      <c r="DH409" s="43"/>
      <c r="DI409" s="43"/>
      <c r="DJ409" s="43"/>
      <c r="DK409" s="43"/>
      <c r="DL409" s="43"/>
      <c r="DM409" s="43"/>
      <c r="DN409" s="43"/>
      <c r="DO409" s="43"/>
      <c r="DP409" s="43"/>
      <c r="DQ409" s="43"/>
      <c r="DR409" s="43"/>
      <c r="DS409" s="43"/>
      <c r="DT409" s="43"/>
      <c r="DU409" s="43"/>
      <c r="DV409" s="43"/>
      <c r="DW409" s="43"/>
      <c r="DX409" s="43"/>
      <c r="DY409" s="43"/>
      <c r="DZ409" s="43"/>
      <c r="EA409" s="21"/>
      <c r="EB409" s="21"/>
      <c r="EC409" s="21"/>
      <c r="ED409" s="21"/>
    </row>
    <row r="410" spans="1:134">
      <c r="A410" s="7"/>
      <c r="B410" s="7"/>
      <c r="C410" s="43"/>
      <c r="D410" s="43"/>
      <c r="E410" s="43"/>
      <c r="F410" s="43"/>
      <c r="G410" s="7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7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7"/>
      <c r="AM410" s="43"/>
      <c r="AN410" s="43"/>
      <c r="AO410" s="43"/>
      <c r="AP410" s="43"/>
      <c r="AQ410" s="43"/>
      <c r="AR410" s="58"/>
      <c r="AS410" s="58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  <c r="BL410" s="43"/>
      <c r="BM410" s="43"/>
      <c r="BN410" s="43"/>
      <c r="BO410" s="43"/>
      <c r="BP410" s="43"/>
      <c r="BQ410" s="43"/>
      <c r="BR410" s="43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43"/>
      <c r="CF410" s="43"/>
      <c r="CG410" s="43"/>
      <c r="CH410" s="43"/>
      <c r="CI410" s="43"/>
      <c r="CJ410" s="43"/>
      <c r="CK410" s="43"/>
      <c r="CL410" s="43"/>
      <c r="CM410" s="43"/>
      <c r="CN410" s="43"/>
      <c r="CO410" s="43"/>
      <c r="CP410" s="43"/>
      <c r="CQ410" s="43"/>
      <c r="CR410" s="43"/>
      <c r="CS410" s="43"/>
      <c r="CT410" s="43"/>
      <c r="CU410" s="43"/>
      <c r="CV410" s="43"/>
      <c r="CW410" s="43"/>
      <c r="CX410" s="43"/>
      <c r="CY410" s="21"/>
      <c r="CZ410" s="43"/>
      <c r="DA410" s="43"/>
      <c r="DB410" s="43"/>
      <c r="DC410" s="43"/>
      <c r="DD410" s="43"/>
      <c r="DE410" s="43"/>
      <c r="DF410" s="43"/>
      <c r="DG410" s="43"/>
      <c r="DH410" s="43"/>
      <c r="DI410" s="43"/>
      <c r="DJ410" s="43"/>
      <c r="DK410" s="43"/>
      <c r="DL410" s="43"/>
      <c r="DM410" s="43"/>
      <c r="DN410" s="43"/>
      <c r="DO410" s="43"/>
      <c r="DP410" s="43"/>
      <c r="DQ410" s="43"/>
      <c r="DR410" s="43"/>
      <c r="DS410" s="43"/>
      <c r="DT410" s="43"/>
      <c r="DU410" s="43"/>
      <c r="DV410" s="43"/>
      <c r="DW410" s="43"/>
      <c r="DX410" s="43"/>
      <c r="DY410" s="43"/>
      <c r="DZ410" s="43"/>
      <c r="EA410" s="21"/>
      <c r="EB410" s="21"/>
      <c r="EC410" s="21"/>
      <c r="ED410" s="21"/>
    </row>
    <row r="411" spans="1:134">
      <c r="A411" s="7"/>
      <c r="B411" s="7"/>
      <c r="C411" s="43"/>
      <c r="D411" s="43"/>
      <c r="E411" s="43"/>
      <c r="F411" s="43"/>
      <c r="G411" s="7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7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7"/>
      <c r="AM411" s="43"/>
      <c r="AN411" s="43"/>
      <c r="AO411" s="43"/>
      <c r="AP411" s="43"/>
      <c r="AQ411" s="43"/>
      <c r="AR411" s="58"/>
      <c r="AS411" s="58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43"/>
      <c r="BS411" s="43"/>
      <c r="BT411" s="43"/>
      <c r="BU411" s="43"/>
      <c r="BV411" s="43"/>
      <c r="BW411" s="43"/>
      <c r="BX411" s="43"/>
      <c r="BY411" s="43"/>
      <c r="BZ411" s="43"/>
      <c r="CA411" s="43"/>
      <c r="CB411" s="43"/>
      <c r="CC411" s="43"/>
      <c r="CD411" s="43"/>
      <c r="CE411" s="43"/>
      <c r="CF411" s="43"/>
      <c r="CG411" s="43"/>
      <c r="CH411" s="43"/>
      <c r="CI411" s="43"/>
      <c r="CJ411" s="43"/>
      <c r="CK411" s="43"/>
      <c r="CL411" s="43"/>
      <c r="CM411" s="43"/>
      <c r="CN411" s="43"/>
      <c r="CO411" s="43"/>
      <c r="CP411" s="43"/>
      <c r="CQ411" s="43"/>
      <c r="CR411" s="43"/>
      <c r="CS411" s="43"/>
      <c r="CT411" s="43"/>
      <c r="CU411" s="43"/>
      <c r="CV411" s="43"/>
      <c r="CW411" s="43"/>
      <c r="CX411" s="43"/>
      <c r="CY411" s="21"/>
      <c r="CZ411" s="43"/>
      <c r="DA411" s="43"/>
      <c r="DB411" s="43"/>
      <c r="DC411" s="43"/>
      <c r="DD411" s="43"/>
      <c r="DE411" s="43"/>
      <c r="DF411" s="43"/>
      <c r="DG411" s="43"/>
      <c r="DH411" s="43"/>
      <c r="DI411" s="43"/>
      <c r="DJ411" s="43"/>
      <c r="DK411" s="43"/>
      <c r="DL411" s="43"/>
      <c r="DM411" s="43"/>
      <c r="DN411" s="43"/>
      <c r="DO411" s="43"/>
      <c r="DP411" s="43"/>
      <c r="DQ411" s="43"/>
      <c r="DR411" s="43"/>
      <c r="DS411" s="43"/>
      <c r="DT411" s="43"/>
      <c r="DU411" s="43"/>
      <c r="DV411" s="43"/>
      <c r="DW411" s="43"/>
      <c r="DX411" s="43"/>
      <c r="DY411" s="43"/>
      <c r="DZ411" s="43"/>
      <c r="EA411" s="21"/>
      <c r="EB411" s="21"/>
      <c r="EC411" s="21"/>
      <c r="ED411" s="21"/>
    </row>
    <row r="412" spans="1:134">
      <c r="A412" s="7"/>
      <c r="B412" s="7"/>
      <c r="C412" s="43"/>
      <c r="D412" s="43"/>
      <c r="E412" s="43"/>
      <c r="F412" s="43"/>
      <c r="G412" s="7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7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7"/>
      <c r="AM412" s="43"/>
      <c r="AN412" s="43"/>
      <c r="AO412" s="43"/>
      <c r="AP412" s="43"/>
      <c r="AQ412" s="43"/>
      <c r="AR412" s="58"/>
      <c r="AS412" s="58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  <c r="BL412" s="43"/>
      <c r="BM412" s="43"/>
      <c r="BN412" s="43"/>
      <c r="BO412" s="43"/>
      <c r="BP412" s="43"/>
      <c r="BQ412" s="43"/>
      <c r="BR412" s="43"/>
      <c r="BS412" s="43"/>
      <c r="BT412" s="43"/>
      <c r="BU412" s="43"/>
      <c r="BV412" s="43"/>
      <c r="BW412" s="43"/>
      <c r="BX412" s="43"/>
      <c r="BY412" s="43"/>
      <c r="BZ412" s="43"/>
      <c r="CA412" s="43"/>
      <c r="CB412" s="43"/>
      <c r="CC412" s="43"/>
      <c r="CD412" s="43"/>
      <c r="CE412" s="43"/>
      <c r="CF412" s="43"/>
      <c r="CG412" s="43"/>
      <c r="CH412" s="43"/>
      <c r="CI412" s="43"/>
      <c r="CJ412" s="43"/>
      <c r="CK412" s="43"/>
      <c r="CL412" s="43"/>
      <c r="CM412" s="43"/>
      <c r="CN412" s="43"/>
      <c r="CO412" s="43"/>
      <c r="CP412" s="43"/>
      <c r="CQ412" s="43"/>
      <c r="CR412" s="43"/>
      <c r="CS412" s="43"/>
      <c r="CT412" s="43"/>
      <c r="CU412" s="43"/>
      <c r="CV412" s="43"/>
      <c r="CW412" s="43"/>
      <c r="CX412" s="43"/>
      <c r="CY412" s="21"/>
      <c r="CZ412" s="43"/>
      <c r="DA412" s="43"/>
      <c r="DB412" s="43"/>
      <c r="DC412" s="43"/>
      <c r="DD412" s="43"/>
      <c r="DE412" s="43"/>
      <c r="DF412" s="43"/>
      <c r="DG412" s="43"/>
      <c r="DH412" s="43"/>
      <c r="DI412" s="43"/>
      <c r="DJ412" s="43"/>
      <c r="DK412" s="43"/>
      <c r="DL412" s="43"/>
      <c r="DM412" s="43"/>
      <c r="DN412" s="43"/>
      <c r="DO412" s="43"/>
      <c r="DP412" s="43"/>
      <c r="DQ412" s="43"/>
      <c r="DR412" s="43"/>
      <c r="DS412" s="43"/>
      <c r="DT412" s="43"/>
      <c r="DU412" s="43"/>
      <c r="DV412" s="43"/>
      <c r="DW412" s="43"/>
      <c r="DX412" s="43"/>
      <c r="DY412" s="43"/>
      <c r="DZ412" s="43"/>
      <c r="EA412" s="21"/>
      <c r="EB412" s="21"/>
      <c r="EC412" s="21"/>
      <c r="ED412" s="21"/>
    </row>
    <row r="413" spans="1:134">
      <c r="A413" s="7"/>
      <c r="B413" s="7"/>
      <c r="C413" s="43"/>
      <c r="D413" s="43"/>
      <c r="E413" s="43"/>
      <c r="F413" s="43"/>
      <c r="G413" s="7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7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7"/>
      <c r="AM413" s="43"/>
      <c r="AN413" s="43"/>
      <c r="AO413" s="43"/>
      <c r="AP413" s="43"/>
      <c r="AQ413" s="43"/>
      <c r="AR413" s="58"/>
      <c r="AS413" s="58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  <c r="BL413" s="43"/>
      <c r="BM413" s="43"/>
      <c r="BN413" s="43"/>
      <c r="BO413" s="43"/>
      <c r="BP413" s="43"/>
      <c r="BQ413" s="43"/>
      <c r="BR413" s="43"/>
      <c r="BS413" s="43"/>
      <c r="BT413" s="43"/>
      <c r="BU413" s="43"/>
      <c r="BV413" s="43"/>
      <c r="BW413" s="43"/>
      <c r="BX413" s="43"/>
      <c r="BY413" s="43"/>
      <c r="BZ413" s="43"/>
      <c r="CA413" s="43"/>
      <c r="CB413" s="43"/>
      <c r="CC413" s="43"/>
      <c r="CD413" s="43"/>
      <c r="CE413" s="43"/>
      <c r="CF413" s="43"/>
      <c r="CG413" s="43"/>
      <c r="CH413" s="43"/>
      <c r="CI413" s="43"/>
      <c r="CJ413" s="43"/>
      <c r="CK413" s="43"/>
      <c r="CL413" s="43"/>
      <c r="CM413" s="43"/>
      <c r="CN413" s="43"/>
      <c r="CO413" s="43"/>
      <c r="CP413" s="43"/>
      <c r="CQ413" s="43"/>
      <c r="CR413" s="43"/>
      <c r="CS413" s="43"/>
      <c r="CT413" s="43"/>
      <c r="CU413" s="43"/>
      <c r="CV413" s="43"/>
      <c r="CW413" s="43"/>
      <c r="CX413" s="43"/>
      <c r="CY413" s="21"/>
      <c r="CZ413" s="43"/>
      <c r="DA413" s="43"/>
      <c r="DB413" s="43"/>
      <c r="DC413" s="43"/>
      <c r="DD413" s="43"/>
      <c r="DE413" s="43"/>
      <c r="DF413" s="43"/>
      <c r="DG413" s="43"/>
      <c r="DH413" s="43"/>
      <c r="DI413" s="43"/>
      <c r="DJ413" s="43"/>
      <c r="DK413" s="43"/>
      <c r="DL413" s="43"/>
      <c r="DM413" s="43"/>
      <c r="DN413" s="43"/>
      <c r="DO413" s="43"/>
      <c r="DP413" s="43"/>
      <c r="DQ413" s="43"/>
      <c r="DR413" s="43"/>
      <c r="DS413" s="43"/>
      <c r="DT413" s="43"/>
      <c r="DU413" s="43"/>
      <c r="DV413" s="43"/>
      <c r="DW413" s="43"/>
      <c r="DX413" s="43"/>
      <c r="DY413" s="43"/>
      <c r="DZ413" s="43"/>
      <c r="EA413" s="21"/>
      <c r="EB413" s="21"/>
      <c r="EC413" s="21"/>
      <c r="ED413" s="21"/>
    </row>
    <row r="414" spans="1:134">
      <c r="A414" s="7"/>
      <c r="B414" s="7"/>
      <c r="C414" s="43"/>
      <c r="D414" s="43"/>
      <c r="E414" s="43"/>
      <c r="F414" s="43"/>
      <c r="G414" s="7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7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7"/>
      <c r="AM414" s="43"/>
      <c r="AN414" s="43"/>
      <c r="AO414" s="43"/>
      <c r="AP414" s="43"/>
      <c r="AQ414" s="43"/>
      <c r="AR414" s="58"/>
      <c r="AS414" s="58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  <c r="BL414" s="43"/>
      <c r="BM414" s="43"/>
      <c r="BN414" s="43"/>
      <c r="BO414" s="43"/>
      <c r="BP414" s="43"/>
      <c r="BQ414" s="43"/>
      <c r="BR414" s="43"/>
      <c r="BS414" s="43"/>
      <c r="BT414" s="43"/>
      <c r="BU414" s="43"/>
      <c r="BV414" s="43"/>
      <c r="BW414" s="43"/>
      <c r="BX414" s="43"/>
      <c r="BY414" s="43"/>
      <c r="BZ414" s="43"/>
      <c r="CA414" s="43"/>
      <c r="CB414" s="43"/>
      <c r="CC414" s="43"/>
      <c r="CD414" s="43"/>
      <c r="CE414" s="43"/>
      <c r="CF414" s="43"/>
      <c r="CG414" s="43"/>
      <c r="CH414" s="43"/>
      <c r="CI414" s="43"/>
      <c r="CJ414" s="43"/>
      <c r="CK414" s="43"/>
      <c r="CL414" s="43"/>
      <c r="CM414" s="43"/>
      <c r="CN414" s="43"/>
      <c r="CO414" s="43"/>
      <c r="CP414" s="43"/>
      <c r="CQ414" s="43"/>
      <c r="CR414" s="43"/>
      <c r="CS414" s="43"/>
      <c r="CT414" s="43"/>
      <c r="CU414" s="43"/>
      <c r="CV414" s="43"/>
      <c r="CW414" s="43"/>
      <c r="CX414" s="43"/>
      <c r="CY414" s="21"/>
      <c r="CZ414" s="43"/>
      <c r="DA414" s="43"/>
      <c r="DB414" s="43"/>
      <c r="DC414" s="43"/>
      <c r="DD414" s="43"/>
      <c r="DE414" s="43"/>
      <c r="DF414" s="43"/>
      <c r="DG414" s="43"/>
      <c r="DH414" s="43"/>
      <c r="DI414" s="43"/>
      <c r="DJ414" s="43"/>
      <c r="DK414" s="43"/>
      <c r="DL414" s="43"/>
      <c r="DM414" s="43"/>
      <c r="DN414" s="43"/>
      <c r="DO414" s="43"/>
      <c r="DP414" s="43"/>
      <c r="DQ414" s="43"/>
      <c r="DR414" s="43"/>
      <c r="DS414" s="43"/>
      <c r="DT414" s="43"/>
      <c r="DU414" s="43"/>
      <c r="DV414" s="43"/>
      <c r="DW414" s="43"/>
      <c r="DX414" s="43"/>
      <c r="DY414" s="43"/>
      <c r="DZ414" s="43"/>
      <c r="EA414" s="21"/>
      <c r="EB414" s="21"/>
      <c r="EC414" s="21"/>
      <c r="ED414" s="21"/>
    </row>
    <row r="415" spans="1:134">
      <c r="A415" s="7"/>
      <c r="B415" s="7"/>
      <c r="C415" s="43"/>
      <c r="D415" s="43"/>
      <c r="E415" s="43"/>
      <c r="F415" s="43"/>
      <c r="G415" s="7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7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7"/>
      <c r="AM415" s="43"/>
      <c r="AN415" s="43"/>
      <c r="AO415" s="43"/>
      <c r="AP415" s="43"/>
      <c r="AQ415" s="43"/>
      <c r="AR415" s="58"/>
      <c r="AS415" s="58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43"/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  <c r="BZ415" s="43"/>
      <c r="CA415" s="43"/>
      <c r="CB415" s="43"/>
      <c r="CC415" s="43"/>
      <c r="CD415" s="43"/>
      <c r="CE415" s="43"/>
      <c r="CF415" s="43"/>
      <c r="CG415" s="43"/>
      <c r="CH415" s="43"/>
      <c r="CI415" s="43"/>
      <c r="CJ415" s="43"/>
      <c r="CK415" s="43"/>
      <c r="CL415" s="43"/>
      <c r="CM415" s="43"/>
      <c r="CN415" s="43"/>
      <c r="CO415" s="43"/>
      <c r="CP415" s="43"/>
      <c r="CQ415" s="43"/>
      <c r="CR415" s="43"/>
      <c r="CS415" s="43"/>
      <c r="CT415" s="43"/>
      <c r="CU415" s="43"/>
      <c r="CV415" s="43"/>
      <c r="CW415" s="43"/>
      <c r="CX415" s="43"/>
      <c r="CY415" s="21"/>
      <c r="CZ415" s="43"/>
      <c r="DA415" s="43"/>
      <c r="DB415" s="43"/>
      <c r="DC415" s="43"/>
      <c r="DD415" s="43"/>
      <c r="DE415" s="43"/>
      <c r="DF415" s="43"/>
      <c r="DG415" s="43"/>
      <c r="DH415" s="43"/>
      <c r="DI415" s="43"/>
      <c r="DJ415" s="43"/>
      <c r="DK415" s="43"/>
      <c r="DL415" s="43"/>
      <c r="DM415" s="43"/>
      <c r="DN415" s="43"/>
      <c r="DO415" s="43"/>
      <c r="DP415" s="43"/>
      <c r="DQ415" s="43"/>
      <c r="DR415" s="43"/>
      <c r="DS415" s="43"/>
      <c r="DT415" s="43"/>
      <c r="DU415" s="43"/>
      <c r="DV415" s="43"/>
      <c r="DW415" s="43"/>
      <c r="DX415" s="43"/>
      <c r="DY415" s="43"/>
      <c r="DZ415" s="43"/>
      <c r="EA415" s="21"/>
      <c r="EB415" s="21"/>
      <c r="EC415" s="21"/>
      <c r="ED415" s="21"/>
    </row>
    <row r="416" spans="1:134">
      <c r="A416" s="7"/>
      <c r="B416" s="7"/>
      <c r="C416" s="43"/>
      <c r="D416" s="43"/>
      <c r="E416" s="43"/>
      <c r="F416" s="43"/>
      <c r="G416" s="7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7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7"/>
      <c r="AM416" s="43"/>
      <c r="AN416" s="43"/>
      <c r="AO416" s="43"/>
      <c r="AP416" s="43"/>
      <c r="AQ416" s="43"/>
      <c r="AR416" s="58"/>
      <c r="AS416" s="58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  <c r="CE416" s="43"/>
      <c r="CF416" s="43"/>
      <c r="CG416" s="43"/>
      <c r="CH416" s="43"/>
      <c r="CI416" s="43"/>
      <c r="CJ416" s="43"/>
      <c r="CK416" s="43"/>
      <c r="CL416" s="43"/>
      <c r="CM416" s="43"/>
      <c r="CN416" s="43"/>
      <c r="CO416" s="43"/>
      <c r="CP416" s="43"/>
      <c r="CQ416" s="43"/>
      <c r="CR416" s="43"/>
      <c r="CS416" s="43"/>
      <c r="CT416" s="43"/>
      <c r="CU416" s="43"/>
      <c r="CV416" s="43"/>
      <c r="CW416" s="43"/>
      <c r="CX416" s="43"/>
      <c r="CY416" s="21"/>
      <c r="CZ416" s="43"/>
      <c r="DA416" s="43"/>
      <c r="DB416" s="43"/>
      <c r="DC416" s="43"/>
      <c r="DD416" s="43"/>
      <c r="DE416" s="43"/>
      <c r="DF416" s="43"/>
      <c r="DG416" s="43"/>
      <c r="DH416" s="43"/>
      <c r="DI416" s="43"/>
      <c r="DJ416" s="43"/>
      <c r="DK416" s="43"/>
      <c r="DL416" s="43"/>
      <c r="DM416" s="43"/>
      <c r="DN416" s="43"/>
      <c r="DO416" s="43"/>
      <c r="DP416" s="43"/>
      <c r="DQ416" s="43"/>
      <c r="DR416" s="43"/>
      <c r="DS416" s="43"/>
      <c r="DT416" s="43"/>
      <c r="DU416" s="43"/>
      <c r="DV416" s="43"/>
      <c r="DW416" s="43"/>
      <c r="DX416" s="43"/>
      <c r="DY416" s="43"/>
      <c r="DZ416" s="43"/>
      <c r="EA416" s="21"/>
      <c r="EB416" s="21"/>
      <c r="EC416" s="21"/>
      <c r="ED416" s="21"/>
    </row>
    <row r="417" spans="1:134">
      <c r="A417" s="7"/>
      <c r="B417" s="7"/>
      <c r="C417" s="43"/>
      <c r="D417" s="43"/>
      <c r="E417" s="43"/>
      <c r="F417" s="43"/>
      <c r="G417" s="7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7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7"/>
      <c r="AM417" s="43"/>
      <c r="AN417" s="43"/>
      <c r="AO417" s="43"/>
      <c r="AP417" s="43"/>
      <c r="AQ417" s="43"/>
      <c r="AR417" s="58"/>
      <c r="AS417" s="58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  <c r="BM417" s="43"/>
      <c r="BN417" s="43"/>
      <c r="BO417" s="43"/>
      <c r="BP417" s="43"/>
      <c r="BQ417" s="43"/>
      <c r="BR417" s="43"/>
      <c r="BS417" s="43"/>
      <c r="BT417" s="43"/>
      <c r="BU417" s="43"/>
      <c r="BV417" s="43"/>
      <c r="BW417" s="43"/>
      <c r="BX417" s="43"/>
      <c r="BY417" s="43"/>
      <c r="BZ417" s="43"/>
      <c r="CA417" s="43"/>
      <c r="CB417" s="43"/>
      <c r="CC417" s="43"/>
      <c r="CD417" s="43"/>
      <c r="CE417" s="43"/>
      <c r="CF417" s="43"/>
      <c r="CG417" s="43"/>
      <c r="CH417" s="43"/>
      <c r="CI417" s="43"/>
      <c r="CJ417" s="43"/>
      <c r="CK417" s="43"/>
      <c r="CL417" s="43"/>
      <c r="CM417" s="43"/>
      <c r="CN417" s="43"/>
      <c r="CO417" s="43"/>
      <c r="CP417" s="43"/>
      <c r="CQ417" s="43"/>
      <c r="CR417" s="43"/>
      <c r="CS417" s="43"/>
      <c r="CT417" s="43"/>
      <c r="CU417" s="43"/>
      <c r="CV417" s="43"/>
      <c r="CW417" s="43"/>
      <c r="CX417" s="43"/>
      <c r="CY417" s="21"/>
      <c r="CZ417" s="43"/>
      <c r="DA417" s="43"/>
      <c r="DB417" s="43"/>
      <c r="DC417" s="43"/>
      <c r="DD417" s="43"/>
      <c r="DE417" s="43"/>
      <c r="DF417" s="43"/>
      <c r="DG417" s="43"/>
      <c r="DH417" s="43"/>
      <c r="DI417" s="43"/>
      <c r="DJ417" s="43"/>
      <c r="DK417" s="43"/>
      <c r="DL417" s="43"/>
      <c r="DM417" s="43"/>
      <c r="DN417" s="43"/>
      <c r="DO417" s="43"/>
      <c r="DP417" s="43"/>
      <c r="DQ417" s="43"/>
      <c r="DR417" s="43"/>
      <c r="DS417" s="43"/>
      <c r="DT417" s="43"/>
      <c r="DU417" s="43"/>
      <c r="DV417" s="43"/>
      <c r="DW417" s="43"/>
      <c r="DX417" s="43"/>
      <c r="DY417" s="43"/>
      <c r="DZ417" s="43"/>
      <c r="EA417" s="21"/>
      <c r="EB417" s="21"/>
      <c r="EC417" s="21"/>
      <c r="ED417" s="21"/>
    </row>
    <row r="418" spans="1:134">
      <c r="A418" s="7"/>
      <c r="B418" s="7"/>
      <c r="C418" s="43"/>
      <c r="D418" s="43"/>
      <c r="E418" s="43"/>
      <c r="F418" s="43"/>
      <c r="G418" s="7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7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7"/>
      <c r="AM418" s="43"/>
      <c r="AN418" s="43"/>
      <c r="AO418" s="43"/>
      <c r="AP418" s="43"/>
      <c r="AQ418" s="43"/>
      <c r="AR418" s="58"/>
      <c r="AS418" s="58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  <c r="BM418" s="43"/>
      <c r="BN418" s="43"/>
      <c r="BO418" s="43"/>
      <c r="BP418" s="43"/>
      <c r="BQ418" s="43"/>
      <c r="BR418" s="43"/>
      <c r="BS418" s="43"/>
      <c r="BT418" s="43"/>
      <c r="BU418" s="43"/>
      <c r="BV418" s="43"/>
      <c r="BW418" s="43"/>
      <c r="BX418" s="43"/>
      <c r="BY418" s="43"/>
      <c r="BZ418" s="43"/>
      <c r="CA418" s="43"/>
      <c r="CB418" s="43"/>
      <c r="CC418" s="43"/>
      <c r="CD418" s="43"/>
      <c r="CE418" s="43"/>
      <c r="CF418" s="43"/>
      <c r="CG418" s="43"/>
      <c r="CH418" s="43"/>
      <c r="CI418" s="43"/>
      <c r="CJ418" s="43"/>
      <c r="CK418" s="43"/>
      <c r="CL418" s="43"/>
      <c r="CM418" s="43"/>
      <c r="CN418" s="43"/>
      <c r="CO418" s="43"/>
      <c r="CP418" s="43"/>
      <c r="CQ418" s="43"/>
      <c r="CR418" s="43"/>
      <c r="CS418" s="43"/>
      <c r="CT418" s="43"/>
      <c r="CU418" s="43"/>
      <c r="CV418" s="43"/>
      <c r="CW418" s="43"/>
      <c r="CX418" s="43"/>
      <c r="CY418" s="21"/>
      <c r="CZ418" s="43"/>
      <c r="DA418" s="43"/>
      <c r="DB418" s="43"/>
      <c r="DC418" s="43"/>
      <c r="DD418" s="43"/>
      <c r="DE418" s="43"/>
      <c r="DF418" s="43"/>
      <c r="DG418" s="43"/>
      <c r="DH418" s="43"/>
      <c r="DI418" s="43"/>
      <c r="DJ418" s="43"/>
      <c r="DK418" s="43"/>
      <c r="DL418" s="43"/>
      <c r="DM418" s="43"/>
      <c r="DN418" s="43"/>
      <c r="DO418" s="43"/>
      <c r="DP418" s="43"/>
      <c r="DQ418" s="43"/>
      <c r="DR418" s="43"/>
      <c r="DS418" s="43"/>
      <c r="DT418" s="43"/>
      <c r="DU418" s="43"/>
      <c r="DV418" s="43"/>
      <c r="DW418" s="43"/>
      <c r="DX418" s="43"/>
      <c r="DY418" s="43"/>
      <c r="DZ418" s="43"/>
      <c r="EA418" s="21"/>
      <c r="EB418" s="21"/>
      <c r="EC418" s="21"/>
      <c r="ED418" s="21"/>
    </row>
    <row r="419" spans="1:134">
      <c r="A419" s="7"/>
      <c r="B419" s="7"/>
      <c r="C419" s="43"/>
      <c r="D419" s="43"/>
      <c r="E419" s="43"/>
      <c r="F419" s="43"/>
      <c r="G419" s="7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7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7"/>
      <c r="AM419" s="43"/>
      <c r="AN419" s="43"/>
      <c r="AO419" s="43"/>
      <c r="AP419" s="43"/>
      <c r="AQ419" s="43"/>
      <c r="AR419" s="58"/>
      <c r="AS419" s="58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  <c r="BM419" s="43"/>
      <c r="BN419" s="43"/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43"/>
      <c r="CF419" s="43"/>
      <c r="CG419" s="43"/>
      <c r="CH419" s="43"/>
      <c r="CI419" s="43"/>
      <c r="CJ419" s="43"/>
      <c r="CK419" s="43"/>
      <c r="CL419" s="43"/>
      <c r="CM419" s="43"/>
      <c r="CN419" s="43"/>
      <c r="CO419" s="43"/>
      <c r="CP419" s="43"/>
      <c r="CQ419" s="43"/>
      <c r="CR419" s="43"/>
      <c r="CS419" s="43"/>
      <c r="CT419" s="43"/>
      <c r="CU419" s="43"/>
      <c r="CV419" s="43"/>
      <c r="CW419" s="43"/>
      <c r="CX419" s="43"/>
      <c r="CY419" s="21"/>
      <c r="CZ419" s="43"/>
      <c r="DA419" s="43"/>
      <c r="DB419" s="43"/>
      <c r="DC419" s="43"/>
      <c r="DD419" s="43"/>
      <c r="DE419" s="43"/>
      <c r="DF419" s="43"/>
      <c r="DG419" s="43"/>
      <c r="DH419" s="43"/>
      <c r="DI419" s="43"/>
      <c r="DJ419" s="43"/>
      <c r="DK419" s="43"/>
      <c r="DL419" s="43"/>
      <c r="DM419" s="43"/>
      <c r="DN419" s="43"/>
      <c r="DO419" s="43"/>
      <c r="DP419" s="43"/>
      <c r="DQ419" s="43"/>
      <c r="DR419" s="43"/>
      <c r="DS419" s="43"/>
      <c r="DT419" s="43"/>
      <c r="DU419" s="43"/>
      <c r="DV419" s="43"/>
      <c r="DW419" s="43"/>
      <c r="DX419" s="43"/>
      <c r="DY419" s="43"/>
      <c r="DZ419" s="43"/>
      <c r="EA419" s="21"/>
      <c r="EB419" s="21"/>
      <c r="EC419" s="21"/>
      <c r="ED419" s="21"/>
    </row>
    <row r="420" spans="1:134">
      <c r="A420" s="7"/>
      <c r="B420" s="7"/>
      <c r="C420" s="43"/>
      <c r="D420" s="43"/>
      <c r="E420" s="43"/>
      <c r="F420" s="43"/>
      <c r="G420" s="7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7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7"/>
      <c r="AM420" s="43"/>
      <c r="AN420" s="43"/>
      <c r="AO420" s="43"/>
      <c r="AP420" s="43"/>
      <c r="AQ420" s="43"/>
      <c r="AR420" s="58"/>
      <c r="AS420" s="58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  <c r="BM420" s="43"/>
      <c r="BN420" s="43"/>
      <c r="BO420" s="43"/>
      <c r="BP420" s="43"/>
      <c r="BQ420" s="43"/>
      <c r="BR420" s="43"/>
      <c r="BS420" s="43"/>
      <c r="BT420" s="43"/>
      <c r="BU420" s="43"/>
      <c r="BV420" s="43"/>
      <c r="BW420" s="43"/>
      <c r="BX420" s="43"/>
      <c r="BY420" s="43"/>
      <c r="BZ420" s="43"/>
      <c r="CA420" s="43"/>
      <c r="CB420" s="43"/>
      <c r="CC420" s="43"/>
      <c r="CD420" s="43"/>
      <c r="CE420" s="43"/>
      <c r="CF420" s="43"/>
      <c r="CG420" s="43"/>
      <c r="CH420" s="43"/>
      <c r="CI420" s="43"/>
      <c r="CJ420" s="43"/>
      <c r="CK420" s="43"/>
      <c r="CL420" s="43"/>
      <c r="CM420" s="43"/>
      <c r="CN420" s="43"/>
      <c r="CO420" s="43"/>
      <c r="CP420" s="43"/>
      <c r="CQ420" s="43"/>
      <c r="CR420" s="43"/>
      <c r="CS420" s="43"/>
      <c r="CT420" s="43"/>
      <c r="CU420" s="43"/>
      <c r="CV420" s="43"/>
      <c r="CW420" s="43"/>
      <c r="CX420" s="43"/>
      <c r="CY420" s="21"/>
      <c r="CZ420" s="43"/>
      <c r="DA420" s="43"/>
      <c r="DB420" s="43"/>
      <c r="DC420" s="43"/>
      <c r="DD420" s="43"/>
      <c r="DE420" s="43"/>
      <c r="DF420" s="43"/>
      <c r="DG420" s="43"/>
      <c r="DH420" s="43"/>
      <c r="DI420" s="43"/>
      <c r="DJ420" s="43"/>
      <c r="DK420" s="43"/>
      <c r="DL420" s="43"/>
      <c r="DM420" s="43"/>
      <c r="DN420" s="43"/>
      <c r="DO420" s="43"/>
      <c r="DP420" s="43"/>
      <c r="DQ420" s="43"/>
      <c r="DR420" s="43"/>
      <c r="DS420" s="43"/>
      <c r="DT420" s="43"/>
      <c r="DU420" s="43"/>
      <c r="DV420" s="43"/>
      <c r="DW420" s="43"/>
      <c r="DX420" s="43"/>
      <c r="DY420" s="43"/>
      <c r="DZ420" s="43"/>
      <c r="EA420" s="21"/>
      <c r="EB420" s="21"/>
      <c r="EC420" s="21"/>
      <c r="ED420" s="21"/>
    </row>
    <row r="421" spans="1:134">
      <c r="A421" s="7"/>
      <c r="B421" s="7"/>
      <c r="C421" s="43"/>
      <c r="D421" s="43"/>
      <c r="E421" s="43"/>
      <c r="F421" s="43"/>
      <c r="G421" s="7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7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7"/>
      <c r="AM421" s="43"/>
      <c r="AN421" s="43"/>
      <c r="AO421" s="43"/>
      <c r="AP421" s="43"/>
      <c r="AQ421" s="43"/>
      <c r="AR421" s="58"/>
      <c r="AS421" s="58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43"/>
      <c r="CF421" s="43"/>
      <c r="CG421" s="43"/>
      <c r="CH421" s="43"/>
      <c r="CI421" s="43"/>
      <c r="CJ421" s="43"/>
      <c r="CK421" s="43"/>
      <c r="CL421" s="43"/>
      <c r="CM421" s="43"/>
      <c r="CN421" s="43"/>
      <c r="CO421" s="43"/>
      <c r="CP421" s="43"/>
      <c r="CQ421" s="43"/>
      <c r="CR421" s="43"/>
      <c r="CS421" s="43"/>
      <c r="CT421" s="43"/>
      <c r="CU421" s="43"/>
      <c r="CV421" s="43"/>
      <c r="CW421" s="43"/>
      <c r="CX421" s="43"/>
      <c r="CY421" s="21"/>
      <c r="CZ421" s="43"/>
      <c r="DA421" s="43"/>
      <c r="DB421" s="43"/>
      <c r="DC421" s="43"/>
      <c r="DD421" s="43"/>
      <c r="DE421" s="43"/>
      <c r="DF421" s="43"/>
      <c r="DG421" s="43"/>
      <c r="DH421" s="43"/>
      <c r="DI421" s="43"/>
      <c r="DJ421" s="43"/>
      <c r="DK421" s="43"/>
      <c r="DL421" s="43"/>
      <c r="DM421" s="43"/>
      <c r="DN421" s="43"/>
      <c r="DO421" s="43"/>
      <c r="DP421" s="43"/>
      <c r="DQ421" s="43"/>
      <c r="DR421" s="43"/>
      <c r="DS421" s="43"/>
      <c r="DT421" s="43"/>
      <c r="DU421" s="43"/>
      <c r="DV421" s="43"/>
      <c r="DW421" s="43"/>
      <c r="DX421" s="43"/>
      <c r="DY421" s="43"/>
      <c r="DZ421" s="43"/>
      <c r="EA421" s="21"/>
      <c r="EB421" s="21"/>
      <c r="EC421" s="21"/>
      <c r="ED421" s="21"/>
    </row>
    <row r="422" spans="1:134">
      <c r="A422" s="7"/>
      <c r="B422" s="7"/>
      <c r="C422" s="43"/>
      <c r="D422" s="43"/>
      <c r="E422" s="43"/>
      <c r="F422" s="43"/>
      <c r="G422" s="7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7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7"/>
      <c r="AM422" s="43"/>
      <c r="AN422" s="43"/>
      <c r="AO422" s="43"/>
      <c r="AP422" s="43"/>
      <c r="AQ422" s="43"/>
      <c r="AR422" s="58"/>
      <c r="AS422" s="58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R422" s="43"/>
      <c r="BS422" s="43"/>
      <c r="BT422" s="43"/>
      <c r="BU422" s="43"/>
      <c r="BV422" s="43"/>
      <c r="BW422" s="43"/>
      <c r="BX422" s="43"/>
      <c r="BY422" s="43"/>
      <c r="BZ422" s="43"/>
      <c r="CA422" s="43"/>
      <c r="CB422" s="43"/>
      <c r="CC422" s="43"/>
      <c r="CD422" s="43"/>
      <c r="CE422" s="43"/>
      <c r="CF422" s="43"/>
      <c r="CG422" s="43"/>
      <c r="CH422" s="43"/>
      <c r="CI422" s="43"/>
      <c r="CJ422" s="43"/>
      <c r="CK422" s="43"/>
      <c r="CL422" s="43"/>
      <c r="CM422" s="43"/>
      <c r="CN422" s="43"/>
      <c r="CO422" s="43"/>
      <c r="CP422" s="43"/>
      <c r="CQ422" s="43"/>
      <c r="CR422" s="43"/>
      <c r="CS422" s="43"/>
      <c r="CT422" s="43"/>
      <c r="CU422" s="43"/>
      <c r="CV422" s="43"/>
      <c r="CW422" s="43"/>
      <c r="CX422" s="43"/>
      <c r="CY422" s="21"/>
      <c r="CZ422" s="43"/>
      <c r="DA422" s="43"/>
      <c r="DB422" s="43"/>
      <c r="DC422" s="43"/>
      <c r="DD422" s="43"/>
      <c r="DE422" s="43"/>
      <c r="DF422" s="43"/>
      <c r="DG422" s="43"/>
      <c r="DH422" s="43"/>
      <c r="DI422" s="43"/>
      <c r="DJ422" s="43"/>
      <c r="DK422" s="43"/>
      <c r="DL422" s="43"/>
      <c r="DM422" s="43"/>
      <c r="DN422" s="43"/>
      <c r="DO422" s="43"/>
      <c r="DP422" s="43"/>
      <c r="DQ422" s="43"/>
      <c r="DR422" s="43"/>
      <c r="DS422" s="43"/>
      <c r="DT422" s="43"/>
      <c r="DU422" s="43"/>
      <c r="DV422" s="43"/>
      <c r="DW422" s="43"/>
      <c r="DX422" s="43"/>
      <c r="DY422" s="43"/>
      <c r="DZ422" s="43"/>
      <c r="EA422" s="21"/>
      <c r="EB422" s="21"/>
      <c r="EC422" s="21"/>
      <c r="ED422" s="21"/>
    </row>
    <row r="423" spans="1:134">
      <c r="A423" s="7"/>
      <c r="B423" s="7"/>
      <c r="C423" s="43"/>
      <c r="D423" s="43"/>
      <c r="E423" s="43"/>
      <c r="F423" s="43"/>
      <c r="G423" s="7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7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7"/>
      <c r="AM423" s="43"/>
      <c r="AN423" s="43"/>
      <c r="AO423" s="43"/>
      <c r="AP423" s="43"/>
      <c r="AQ423" s="43"/>
      <c r="AR423" s="58"/>
      <c r="AS423" s="58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  <c r="BR423" s="43"/>
      <c r="BS423" s="43"/>
      <c r="BT423" s="43"/>
      <c r="BU423" s="43"/>
      <c r="BV423" s="43"/>
      <c r="BW423" s="43"/>
      <c r="BX423" s="43"/>
      <c r="BY423" s="43"/>
      <c r="BZ423" s="43"/>
      <c r="CA423" s="43"/>
      <c r="CB423" s="43"/>
      <c r="CC423" s="43"/>
      <c r="CD423" s="43"/>
      <c r="CE423" s="43"/>
      <c r="CF423" s="43"/>
      <c r="CG423" s="43"/>
      <c r="CH423" s="43"/>
      <c r="CI423" s="43"/>
      <c r="CJ423" s="43"/>
      <c r="CK423" s="43"/>
      <c r="CL423" s="43"/>
      <c r="CM423" s="43"/>
      <c r="CN423" s="43"/>
      <c r="CO423" s="43"/>
      <c r="CP423" s="43"/>
      <c r="CQ423" s="43"/>
      <c r="CR423" s="43"/>
      <c r="CS423" s="43"/>
      <c r="CT423" s="43"/>
      <c r="CU423" s="43"/>
      <c r="CV423" s="43"/>
      <c r="CW423" s="43"/>
      <c r="CX423" s="43"/>
      <c r="CY423" s="21"/>
      <c r="CZ423" s="43"/>
      <c r="DA423" s="43"/>
      <c r="DB423" s="43"/>
      <c r="DC423" s="43"/>
      <c r="DD423" s="43"/>
      <c r="DE423" s="43"/>
      <c r="DF423" s="43"/>
      <c r="DG423" s="43"/>
      <c r="DH423" s="43"/>
      <c r="DI423" s="43"/>
      <c r="DJ423" s="43"/>
      <c r="DK423" s="43"/>
      <c r="DL423" s="43"/>
      <c r="DM423" s="43"/>
      <c r="DN423" s="43"/>
      <c r="DO423" s="43"/>
      <c r="DP423" s="43"/>
      <c r="DQ423" s="43"/>
      <c r="DR423" s="43"/>
      <c r="DS423" s="43"/>
      <c r="DT423" s="43"/>
      <c r="DU423" s="43"/>
      <c r="DV423" s="43"/>
      <c r="DW423" s="43"/>
      <c r="DX423" s="43"/>
      <c r="DY423" s="43"/>
      <c r="DZ423" s="43"/>
      <c r="EA423" s="21"/>
      <c r="EB423" s="21"/>
      <c r="EC423" s="21"/>
      <c r="ED423" s="21"/>
    </row>
    <row r="424" spans="1:134">
      <c r="A424" s="7"/>
      <c r="B424" s="7"/>
      <c r="C424" s="43"/>
      <c r="D424" s="43"/>
      <c r="E424" s="43"/>
      <c r="F424" s="43"/>
      <c r="G424" s="7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7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7"/>
      <c r="AM424" s="43"/>
      <c r="AN424" s="43"/>
      <c r="AO424" s="43"/>
      <c r="AP424" s="43"/>
      <c r="AQ424" s="43"/>
      <c r="AR424" s="58"/>
      <c r="AS424" s="58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43"/>
      <c r="BS424" s="43"/>
      <c r="BT424" s="43"/>
      <c r="BU424" s="43"/>
      <c r="BV424" s="43"/>
      <c r="BW424" s="43"/>
      <c r="BX424" s="43"/>
      <c r="BY424" s="43"/>
      <c r="BZ424" s="43"/>
      <c r="CA424" s="43"/>
      <c r="CB424" s="43"/>
      <c r="CC424" s="43"/>
      <c r="CD424" s="43"/>
      <c r="CE424" s="43"/>
      <c r="CF424" s="43"/>
      <c r="CG424" s="43"/>
      <c r="CH424" s="43"/>
      <c r="CI424" s="43"/>
      <c r="CJ424" s="43"/>
      <c r="CK424" s="43"/>
      <c r="CL424" s="43"/>
      <c r="CM424" s="43"/>
      <c r="CN424" s="43"/>
      <c r="CO424" s="43"/>
      <c r="CP424" s="43"/>
      <c r="CQ424" s="43"/>
      <c r="CR424" s="43"/>
      <c r="CS424" s="43"/>
      <c r="CT424" s="43"/>
      <c r="CU424" s="43"/>
      <c r="CV424" s="43"/>
      <c r="CW424" s="43"/>
      <c r="CX424" s="43"/>
      <c r="CY424" s="21"/>
      <c r="CZ424" s="43"/>
      <c r="DA424" s="43"/>
      <c r="DB424" s="43"/>
      <c r="DC424" s="43"/>
      <c r="DD424" s="43"/>
      <c r="DE424" s="43"/>
      <c r="DF424" s="43"/>
      <c r="DG424" s="43"/>
      <c r="DH424" s="43"/>
      <c r="DI424" s="43"/>
      <c r="DJ424" s="43"/>
      <c r="DK424" s="43"/>
      <c r="DL424" s="43"/>
      <c r="DM424" s="43"/>
      <c r="DN424" s="43"/>
      <c r="DO424" s="43"/>
      <c r="DP424" s="43"/>
      <c r="DQ424" s="43"/>
      <c r="DR424" s="43"/>
      <c r="DS424" s="43"/>
      <c r="DT424" s="43"/>
      <c r="DU424" s="43"/>
      <c r="DV424" s="43"/>
      <c r="DW424" s="43"/>
      <c r="DX424" s="43"/>
      <c r="DY424" s="43"/>
      <c r="DZ424" s="43"/>
      <c r="EA424" s="21"/>
      <c r="EB424" s="21"/>
      <c r="EC424" s="21"/>
      <c r="ED424" s="21"/>
    </row>
    <row r="425" spans="1:134">
      <c r="A425" s="7"/>
      <c r="B425" s="7"/>
      <c r="C425" s="43"/>
      <c r="D425" s="43"/>
      <c r="E425" s="43"/>
      <c r="F425" s="43"/>
      <c r="G425" s="7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7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7"/>
      <c r="AM425" s="43"/>
      <c r="AN425" s="43"/>
      <c r="AO425" s="43"/>
      <c r="AP425" s="43"/>
      <c r="AQ425" s="43"/>
      <c r="AR425" s="58"/>
      <c r="AS425" s="58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43"/>
      <c r="CF425" s="43"/>
      <c r="CG425" s="43"/>
      <c r="CH425" s="43"/>
      <c r="CI425" s="43"/>
      <c r="CJ425" s="43"/>
      <c r="CK425" s="43"/>
      <c r="CL425" s="43"/>
      <c r="CM425" s="43"/>
      <c r="CN425" s="43"/>
      <c r="CO425" s="43"/>
      <c r="CP425" s="43"/>
      <c r="CQ425" s="43"/>
      <c r="CR425" s="43"/>
      <c r="CS425" s="43"/>
      <c r="CT425" s="43"/>
      <c r="CU425" s="43"/>
      <c r="CV425" s="43"/>
      <c r="CW425" s="43"/>
      <c r="CX425" s="43"/>
      <c r="CY425" s="21"/>
      <c r="CZ425" s="43"/>
      <c r="DA425" s="43"/>
      <c r="DB425" s="43"/>
      <c r="DC425" s="43"/>
      <c r="DD425" s="43"/>
      <c r="DE425" s="43"/>
      <c r="DF425" s="43"/>
      <c r="DG425" s="43"/>
      <c r="DH425" s="43"/>
      <c r="DI425" s="43"/>
      <c r="DJ425" s="43"/>
      <c r="DK425" s="43"/>
      <c r="DL425" s="43"/>
      <c r="DM425" s="43"/>
      <c r="DN425" s="43"/>
      <c r="DO425" s="43"/>
      <c r="DP425" s="43"/>
      <c r="DQ425" s="43"/>
      <c r="DR425" s="43"/>
      <c r="DS425" s="43"/>
      <c r="DT425" s="43"/>
      <c r="DU425" s="43"/>
      <c r="DV425" s="43"/>
      <c r="DW425" s="43"/>
      <c r="DX425" s="43"/>
      <c r="DY425" s="43"/>
      <c r="DZ425" s="43"/>
      <c r="EA425" s="21"/>
      <c r="EB425" s="21"/>
      <c r="EC425" s="21"/>
      <c r="ED425" s="21"/>
    </row>
    <row r="426" spans="1:134">
      <c r="A426" s="7"/>
      <c r="B426" s="7"/>
      <c r="C426" s="43"/>
      <c r="D426" s="43"/>
      <c r="E426" s="43"/>
      <c r="F426" s="43"/>
      <c r="G426" s="7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7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7"/>
      <c r="AM426" s="43"/>
      <c r="AN426" s="43"/>
      <c r="AO426" s="43"/>
      <c r="AP426" s="43"/>
      <c r="AQ426" s="43"/>
      <c r="AR426" s="58"/>
      <c r="AS426" s="58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  <c r="BM426" s="43"/>
      <c r="BN426" s="43"/>
      <c r="BO426" s="43"/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3"/>
      <c r="CA426" s="43"/>
      <c r="CB426" s="43"/>
      <c r="CC426" s="43"/>
      <c r="CD426" s="43"/>
      <c r="CE426" s="43"/>
      <c r="CF426" s="43"/>
      <c r="CG426" s="43"/>
      <c r="CH426" s="43"/>
      <c r="CI426" s="43"/>
      <c r="CJ426" s="43"/>
      <c r="CK426" s="43"/>
      <c r="CL426" s="43"/>
      <c r="CM426" s="43"/>
      <c r="CN426" s="43"/>
      <c r="CO426" s="43"/>
      <c r="CP426" s="43"/>
      <c r="CQ426" s="43"/>
      <c r="CR426" s="43"/>
      <c r="CS426" s="43"/>
      <c r="CT426" s="43"/>
      <c r="CU426" s="43"/>
      <c r="CV426" s="43"/>
      <c r="CW426" s="43"/>
      <c r="CX426" s="43"/>
      <c r="CY426" s="21"/>
      <c r="CZ426" s="43"/>
      <c r="DA426" s="43"/>
      <c r="DB426" s="43"/>
      <c r="DC426" s="43"/>
      <c r="DD426" s="43"/>
      <c r="DE426" s="43"/>
      <c r="DF426" s="43"/>
      <c r="DG426" s="43"/>
      <c r="DH426" s="43"/>
      <c r="DI426" s="43"/>
      <c r="DJ426" s="43"/>
      <c r="DK426" s="43"/>
      <c r="DL426" s="43"/>
      <c r="DM426" s="43"/>
      <c r="DN426" s="43"/>
      <c r="DO426" s="43"/>
      <c r="DP426" s="43"/>
      <c r="DQ426" s="43"/>
      <c r="DR426" s="43"/>
      <c r="DS426" s="43"/>
      <c r="DT426" s="43"/>
      <c r="DU426" s="43"/>
      <c r="DV426" s="43"/>
      <c r="DW426" s="43"/>
      <c r="DX426" s="43"/>
      <c r="DY426" s="43"/>
      <c r="DZ426" s="43"/>
      <c r="EA426" s="21"/>
      <c r="EB426" s="21"/>
      <c r="EC426" s="21"/>
      <c r="ED426" s="21"/>
    </row>
    <row r="427" spans="1:134">
      <c r="A427" s="7"/>
      <c r="B427" s="7"/>
      <c r="C427" s="43"/>
      <c r="D427" s="43"/>
      <c r="E427" s="43"/>
      <c r="F427" s="43"/>
      <c r="G427" s="7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7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7"/>
      <c r="AM427" s="43"/>
      <c r="AN427" s="43"/>
      <c r="AO427" s="43"/>
      <c r="AP427" s="43"/>
      <c r="AQ427" s="43"/>
      <c r="AR427" s="58"/>
      <c r="AS427" s="58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  <c r="BM427" s="43"/>
      <c r="BN427" s="43"/>
      <c r="BO427" s="43"/>
      <c r="BP427" s="43"/>
      <c r="BQ427" s="43"/>
      <c r="BR427" s="43"/>
      <c r="BS427" s="43"/>
      <c r="BT427" s="43"/>
      <c r="BU427" s="43"/>
      <c r="BV427" s="43"/>
      <c r="BW427" s="43"/>
      <c r="BX427" s="43"/>
      <c r="BY427" s="43"/>
      <c r="BZ427" s="43"/>
      <c r="CA427" s="43"/>
      <c r="CB427" s="43"/>
      <c r="CC427" s="43"/>
      <c r="CD427" s="43"/>
      <c r="CE427" s="43"/>
      <c r="CF427" s="43"/>
      <c r="CG427" s="43"/>
      <c r="CH427" s="43"/>
      <c r="CI427" s="43"/>
      <c r="CJ427" s="43"/>
      <c r="CK427" s="43"/>
      <c r="CL427" s="43"/>
      <c r="CM427" s="43"/>
      <c r="CN427" s="43"/>
      <c r="CO427" s="43"/>
      <c r="CP427" s="43"/>
      <c r="CQ427" s="43"/>
      <c r="CR427" s="43"/>
      <c r="CS427" s="43"/>
      <c r="CT427" s="43"/>
      <c r="CU427" s="43"/>
      <c r="CV427" s="43"/>
      <c r="CW427" s="43"/>
      <c r="CX427" s="43"/>
      <c r="CY427" s="21"/>
      <c r="CZ427" s="43"/>
      <c r="DA427" s="43"/>
      <c r="DB427" s="43"/>
      <c r="DC427" s="43"/>
      <c r="DD427" s="43"/>
      <c r="DE427" s="43"/>
      <c r="DF427" s="43"/>
      <c r="DG427" s="43"/>
      <c r="DH427" s="43"/>
      <c r="DI427" s="43"/>
      <c r="DJ427" s="43"/>
      <c r="DK427" s="43"/>
      <c r="DL427" s="43"/>
      <c r="DM427" s="43"/>
      <c r="DN427" s="43"/>
      <c r="DO427" s="43"/>
      <c r="DP427" s="43"/>
      <c r="DQ427" s="43"/>
      <c r="DR427" s="43"/>
      <c r="DS427" s="43"/>
      <c r="DT427" s="43"/>
      <c r="DU427" s="43"/>
      <c r="DV427" s="43"/>
      <c r="DW427" s="43"/>
      <c r="DX427" s="43"/>
      <c r="DY427" s="43"/>
      <c r="DZ427" s="43"/>
      <c r="EA427" s="21"/>
      <c r="EB427" s="21"/>
      <c r="EC427" s="21"/>
      <c r="ED427" s="21"/>
    </row>
    <row r="428" spans="1:134">
      <c r="A428" s="7"/>
      <c r="B428" s="7"/>
      <c r="C428" s="43"/>
      <c r="D428" s="43"/>
      <c r="E428" s="43"/>
      <c r="F428" s="43"/>
      <c r="G428" s="7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7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7"/>
      <c r="AM428" s="43"/>
      <c r="AN428" s="43"/>
      <c r="AO428" s="43"/>
      <c r="AP428" s="43"/>
      <c r="AQ428" s="43"/>
      <c r="AR428" s="58"/>
      <c r="AS428" s="58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3"/>
      <c r="CA428" s="43"/>
      <c r="CB428" s="43"/>
      <c r="CC428" s="43"/>
      <c r="CD428" s="43"/>
      <c r="CE428" s="43"/>
      <c r="CF428" s="43"/>
      <c r="CG428" s="43"/>
      <c r="CH428" s="43"/>
      <c r="CI428" s="43"/>
      <c r="CJ428" s="43"/>
      <c r="CK428" s="43"/>
      <c r="CL428" s="43"/>
      <c r="CM428" s="43"/>
      <c r="CN428" s="43"/>
      <c r="CO428" s="43"/>
      <c r="CP428" s="43"/>
      <c r="CQ428" s="43"/>
      <c r="CR428" s="43"/>
      <c r="CS428" s="43"/>
      <c r="CT428" s="43"/>
      <c r="CU428" s="43"/>
      <c r="CV428" s="43"/>
      <c r="CW428" s="43"/>
      <c r="CX428" s="43"/>
      <c r="CY428" s="21"/>
      <c r="CZ428" s="43"/>
      <c r="DA428" s="43"/>
      <c r="DB428" s="43"/>
      <c r="DC428" s="43"/>
      <c r="DD428" s="43"/>
      <c r="DE428" s="43"/>
      <c r="DF428" s="43"/>
      <c r="DG428" s="43"/>
      <c r="DH428" s="43"/>
      <c r="DI428" s="43"/>
      <c r="DJ428" s="43"/>
      <c r="DK428" s="43"/>
      <c r="DL428" s="43"/>
      <c r="DM428" s="43"/>
      <c r="DN428" s="43"/>
      <c r="DO428" s="43"/>
      <c r="DP428" s="43"/>
      <c r="DQ428" s="43"/>
      <c r="DR428" s="43"/>
      <c r="DS428" s="43"/>
      <c r="DT428" s="43"/>
      <c r="DU428" s="43"/>
      <c r="DV428" s="43"/>
      <c r="DW428" s="43"/>
      <c r="DX428" s="43"/>
      <c r="DY428" s="43"/>
      <c r="DZ428" s="43"/>
      <c r="EA428" s="21"/>
      <c r="EB428" s="21"/>
      <c r="EC428" s="21"/>
      <c r="ED428" s="21"/>
    </row>
    <row r="429" spans="1:134">
      <c r="A429" s="7"/>
      <c r="B429" s="7"/>
      <c r="C429" s="43"/>
      <c r="D429" s="43"/>
      <c r="E429" s="43"/>
      <c r="F429" s="43"/>
      <c r="G429" s="7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7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7"/>
      <c r="AM429" s="43"/>
      <c r="AN429" s="43"/>
      <c r="AO429" s="43"/>
      <c r="AP429" s="43"/>
      <c r="AQ429" s="43"/>
      <c r="AR429" s="58"/>
      <c r="AS429" s="58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  <c r="BM429" s="43"/>
      <c r="BN429" s="43"/>
      <c r="BO429" s="43"/>
      <c r="BP429" s="43"/>
      <c r="BQ429" s="43"/>
      <c r="BR429" s="43"/>
      <c r="BS429" s="43"/>
      <c r="BT429" s="43"/>
      <c r="BU429" s="43"/>
      <c r="BV429" s="43"/>
      <c r="BW429" s="43"/>
      <c r="BX429" s="43"/>
      <c r="BY429" s="43"/>
      <c r="BZ429" s="43"/>
      <c r="CA429" s="43"/>
      <c r="CB429" s="43"/>
      <c r="CC429" s="43"/>
      <c r="CD429" s="43"/>
      <c r="CE429" s="43"/>
      <c r="CF429" s="43"/>
      <c r="CG429" s="43"/>
      <c r="CH429" s="43"/>
      <c r="CI429" s="43"/>
      <c r="CJ429" s="43"/>
      <c r="CK429" s="43"/>
      <c r="CL429" s="43"/>
      <c r="CM429" s="43"/>
      <c r="CN429" s="43"/>
      <c r="CO429" s="43"/>
      <c r="CP429" s="43"/>
      <c r="CQ429" s="43"/>
      <c r="CR429" s="43"/>
      <c r="CS429" s="43"/>
      <c r="CT429" s="43"/>
      <c r="CU429" s="43"/>
      <c r="CV429" s="43"/>
      <c r="CW429" s="43"/>
      <c r="CX429" s="43"/>
      <c r="CY429" s="21"/>
      <c r="CZ429" s="43"/>
      <c r="DA429" s="43"/>
      <c r="DB429" s="43"/>
      <c r="DC429" s="43"/>
      <c r="DD429" s="43"/>
      <c r="DE429" s="43"/>
      <c r="DF429" s="43"/>
      <c r="DG429" s="43"/>
      <c r="DH429" s="43"/>
      <c r="DI429" s="43"/>
      <c r="DJ429" s="43"/>
      <c r="DK429" s="43"/>
      <c r="DL429" s="43"/>
      <c r="DM429" s="43"/>
      <c r="DN429" s="43"/>
      <c r="DO429" s="43"/>
      <c r="DP429" s="43"/>
      <c r="DQ429" s="43"/>
      <c r="DR429" s="43"/>
      <c r="DS429" s="43"/>
      <c r="DT429" s="43"/>
      <c r="DU429" s="43"/>
      <c r="DV429" s="43"/>
      <c r="DW429" s="43"/>
      <c r="DX429" s="43"/>
      <c r="DY429" s="43"/>
      <c r="DZ429" s="43"/>
      <c r="EA429" s="21"/>
      <c r="EB429" s="21"/>
      <c r="EC429" s="21"/>
      <c r="ED429" s="21"/>
    </row>
    <row r="430" spans="1:134">
      <c r="A430" s="7"/>
      <c r="B430" s="7"/>
      <c r="C430" s="43"/>
      <c r="D430" s="43"/>
      <c r="E430" s="43"/>
      <c r="F430" s="43"/>
      <c r="G430" s="7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7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7"/>
      <c r="AM430" s="43"/>
      <c r="AN430" s="43"/>
      <c r="AO430" s="43"/>
      <c r="AP430" s="43"/>
      <c r="AQ430" s="43"/>
      <c r="AR430" s="58"/>
      <c r="AS430" s="58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R430" s="43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  <c r="CE430" s="43"/>
      <c r="CF430" s="43"/>
      <c r="CG430" s="43"/>
      <c r="CH430" s="43"/>
      <c r="CI430" s="43"/>
      <c r="CJ430" s="43"/>
      <c r="CK430" s="43"/>
      <c r="CL430" s="43"/>
      <c r="CM430" s="43"/>
      <c r="CN430" s="43"/>
      <c r="CO430" s="43"/>
      <c r="CP430" s="43"/>
      <c r="CQ430" s="43"/>
      <c r="CR430" s="43"/>
      <c r="CS430" s="43"/>
      <c r="CT430" s="43"/>
      <c r="CU430" s="43"/>
      <c r="CV430" s="43"/>
      <c r="CW430" s="43"/>
      <c r="CX430" s="43"/>
      <c r="CY430" s="21"/>
      <c r="CZ430" s="43"/>
      <c r="DA430" s="43"/>
      <c r="DB430" s="43"/>
      <c r="DC430" s="43"/>
      <c r="DD430" s="43"/>
      <c r="DE430" s="43"/>
      <c r="DF430" s="43"/>
      <c r="DG430" s="43"/>
      <c r="DH430" s="43"/>
      <c r="DI430" s="43"/>
      <c r="DJ430" s="43"/>
      <c r="DK430" s="43"/>
      <c r="DL430" s="43"/>
      <c r="DM430" s="43"/>
      <c r="DN430" s="43"/>
      <c r="DO430" s="43"/>
      <c r="DP430" s="43"/>
      <c r="DQ430" s="43"/>
      <c r="DR430" s="43"/>
      <c r="DS430" s="43"/>
      <c r="DT430" s="43"/>
      <c r="DU430" s="43"/>
      <c r="DV430" s="43"/>
      <c r="DW430" s="43"/>
      <c r="DX430" s="43"/>
      <c r="DY430" s="43"/>
      <c r="DZ430" s="43"/>
      <c r="EA430" s="21"/>
      <c r="EB430" s="21"/>
      <c r="EC430" s="21"/>
      <c r="ED430" s="21"/>
    </row>
    <row r="431" spans="1:134">
      <c r="A431" s="7"/>
      <c r="B431" s="7"/>
      <c r="C431" s="43"/>
      <c r="D431" s="43"/>
      <c r="E431" s="43"/>
      <c r="F431" s="43"/>
      <c r="G431" s="7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7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7"/>
      <c r="AM431" s="43"/>
      <c r="AN431" s="43"/>
      <c r="AO431" s="43"/>
      <c r="AP431" s="43"/>
      <c r="AQ431" s="43"/>
      <c r="AR431" s="58"/>
      <c r="AS431" s="58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43"/>
      <c r="CF431" s="43"/>
      <c r="CG431" s="43"/>
      <c r="CH431" s="43"/>
      <c r="CI431" s="43"/>
      <c r="CJ431" s="43"/>
      <c r="CK431" s="43"/>
      <c r="CL431" s="43"/>
      <c r="CM431" s="43"/>
      <c r="CN431" s="43"/>
      <c r="CO431" s="43"/>
      <c r="CP431" s="43"/>
      <c r="CQ431" s="43"/>
      <c r="CR431" s="43"/>
      <c r="CS431" s="43"/>
      <c r="CT431" s="43"/>
      <c r="CU431" s="43"/>
      <c r="CV431" s="43"/>
      <c r="CW431" s="43"/>
      <c r="CX431" s="43"/>
      <c r="CY431" s="21"/>
      <c r="CZ431" s="43"/>
      <c r="DA431" s="43"/>
      <c r="DB431" s="43"/>
      <c r="DC431" s="43"/>
      <c r="DD431" s="43"/>
      <c r="DE431" s="43"/>
      <c r="DF431" s="43"/>
      <c r="DG431" s="43"/>
      <c r="DH431" s="43"/>
      <c r="DI431" s="43"/>
      <c r="DJ431" s="43"/>
      <c r="DK431" s="43"/>
      <c r="DL431" s="43"/>
      <c r="DM431" s="43"/>
      <c r="DN431" s="43"/>
      <c r="DO431" s="43"/>
      <c r="DP431" s="43"/>
      <c r="DQ431" s="43"/>
      <c r="DR431" s="43"/>
      <c r="DS431" s="43"/>
      <c r="DT431" s="43"/>
      <c r="DU431" s="43"/>
      <c r="DV431" s="43"/>
      <c r="DW431" s="43"/>
      <c r="DX431" s="43"/>
      <c r="DY431" s="43"/>
      <c r="DZ431" s="43"/>
      <c r="EA431" s="21"/>
      <c r="EB431" s="21"/>
      <c r="EC431" s="21"/>
      <c r="ED431" s="21"/>
    </row>
    <row r="432" spans="1:134">
      <c r="A432" s="7"/>
      <c r="B432" s="7"/>
      <c r="C432" s="43"/>
      <c r="D432" s="43"/>
      <c r="E432" s="43"/>
      <c r="F432" s="43"/>
      <c r="G432" s="7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7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7"/>
      <c r="AM432" s="43"/>
      <c r="AN432" s="43"/>
      <c r="AO432" s="43"/>
      <c r="AP432" s="43"/>
      <c r="AQ432" s="43"/>
      <c r="AR432" s="58"/>
      <c r="AS432" s="58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43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43"/>
      <c r="CF432" s="43"/>
      <c r="CG432" s="43"/>
      <c r="CH432" s="43"/>
      <c r="CI432" s="43"/>
      <c r="CJ432" s="43"/>
      <c r="CK432" s="43"/>
      <c r="CL432" s="43"/>
      <c r="CM432" s="43"/>
      <c r="CN432" s="43"/>
      <c r="CO432" s="43"/>
      <c r="CP432" s="43"/>
      <c r="CQ432" s="43"/>
      <c r="CR432" s="43"/>
      <c r="CS432" s="43"/>
      <c r="CT432" s="43"/>
      <c r="CU432" s="43"/>
      <c r="CV432" s="43"/>
      <c r="CW432" s="43"/>
      <c r="CX432" s="43"/>
      <c r="CY432" s="21"/>
      <c r="CZ432" s="43"/>
      <c r="DA432" s="43"/>
      <c r="DB432" s="43"/>
      <c r="DC432" s="43"/>
      <c r="DD432" s="43"/>
      <c r="DE432" s="43"/>
      <c r="DF432" s="43"/>
      <c r="DG432" s="43"/>
      <c r="DH432" s="43"/>
      <c r="DI432" s="43"/>
      <c r="DJ432" s="43"/>
      <c r="DK432" s="43"/>
      <c r="DL432" s="43"/>
      <c r="DM432" s="43"/>
      <c r="DN432" s="43"/>
      <c r="DO432" s="43"/>
      <c r="DP432" s="43"/>
      <c r="DQ432" s="43"/>
      <c r="DR432" s="43"/>
      <c r="DS432" s="43"/>
      <c r="DT432" s="43"/>
      <c r="DU432" s="43"/>
      <c r="DV432" s="43"/>
      <c r="DW432" s="43"/>
      <c r="DX432" s="43"/>
      <c r="DY432" s="43"/>
      <c r="DZ432" s="43"/>
      <c r="EA432" s="21"/>
      <c r="EB432" s="21"/>
      <c r="EC432" s="21"/>
      <c r="ED432" s="21"/>
    </row>
    <row r="433" spans="1:134">
      <c r="A433" s="7"/>
      <c r="B433" s="7"/>
      <c r="C433" s="43"/>
      <c r="D433" s="43"/>
      <c r="E433" s="43"/>
      <c r="F433" s="43"/>
      <c r="G433" s="7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7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7"/>
      <c r="AM433" s="43"/>
      <c r="AN433" s="43"/>
      <c r="AO433" s="43"/>
      <c r="AP433" s="43"/>
      <c r="AQ433" s="43"/>
      <c r="AR433" s="58"/>
      <c r="AS433" s="58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43"/>
      <c r="CF433" s="43"/>
      <c r="CG433" s="43"/>
      <c r="CH433" s="43"/>
      <c r="CI433" s="43"/>
      <c r="CJ433" s="43"/>
      <c r="CK433" s="43"/>
      <c r="CL433" s="43"/>
      <c r="CM433" s="43"/>
      <c r="CN433" s="43"/>
      <c r="CO433" s="43"/>
      <c r="CP433" s="43"/>
      <c r="CQ433" s="43"/>
      <c r="CR433" s="43"/>
      <c r="CS433" s="43"/>
      <c r="CT433" s="43"/>
      <c r="CU433" s="43"/>
      <c r="CV433" s="43"/>
      <c r="CW433" s="43"/>
      <c r="CX433" s="43"/>
      <c r="CY433" s="21"/>
      <c r="CZ433" s="43"/>
      <c r="DA433" s="43"/>
      <c r="DB433" s="43"/>
      <c r="DC433" s="43"/>
      <c r="DD433" s="43"/>
      <c r="DE433" s="43"/>
      <c r="DF433" s="43"/>
      <c r="DG433" s="43"/>
      <c r="DH433" s="43"/>
      <c r="DI433" s="43"/>
      <c r="DJ433" s="43"/>
      <c r="DK433" s="43"/>
      <c r="DL433" s="43"/>
      <c r="DM433" s="43"/>
      <c r="DN433" s="43"/>
      <c r="DO433" s="43"/>
      <c r="DP433" s="43"/>
      <c r="DQ433" s="43"/>
      <c r="DR433" s="43"/>
      <c r="DS433" s="43"/>
      <c r="DT433" s="43"/>
      <c r="DU433" s="43"/>
      <c r="DV433" s="43"/>
      <c r="DW433" s="43"/>
      <c r="DX433" s="43"/>
      <c r="DY433" s="43"/>
      <c r="DZ433" s="43"/>
      <c r="EA433" s="21"/>
      <c r="EB433" s="21"/>
      <c r="EC433" s="21"/>
      <c r="ED433" s="21"/>
    </row>
    <row r="434" spans="1:134">
      <c r="A434" s="7"/>
      <c r="B434" s="7"/>
      <c r="C434" s="43"/>
      <c r="D434" s="43"/>
      <c r="E434" s="43"/>
      <c r="F434" s="43"/>
      <c r="G434" s="7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7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7"/>
      <c r="AM434" s="43"/>
      <c r="AN434" s="43"/>
      <c r="AO434" s="43"/>
      <c r="AP434" s="43"/>
      <c r="AQ434" s="43"/>
      <c r="AR434" s="58"/>
      <c r="AS434" s="58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43"/>
      <c r="CF434" s="43"/>
      <c r="CG434" s="43"/>
      <c r="CH434" s="43"/>
      <c r="CI434" s="43"/>
      <c r="CJ434" s="43"/>
      <c r="CK434" s="43"/>
      <c r="CL434" s="43"/>
      <c r="CM434" s="43"/>
      <c r="CN434" s="43"/>
      <c r="CO434" s="43"/>
      <c r="CP434" s="43"/>
      <c r="CQ434" s="43"/>
      <c r="CR434" s="43"/>
      <c r="CS434" s="43"/>
      <c r="CT434" s="43"/>
      <c r="CU434" s="43"/>
      <c r="CV434" s="43"/>
      <c r="CW434" s="43"/>
      <c r="CX434" s="43"/>
      <c r="CY434" s="21"/>
      <c r="CZ434" s="43"/>
      <c r="DA434" s="43"/>
      <c r="DB434" s="43"/>
      <c r="DC434" s="43"/>
      <c r="DD434" s="43"/>
      <c r="DE434" s="43"/>
      <c r="DF434" s="43"/>
      <c r="DG434" s="43"/>
      <c r="DH434" s="43"/>
      <c r="DI434" s="43"/>
      <c r="DJ434" s="43"/>
      <c r="DK434" s="43"/>
      <c r="DL434" s="43"/>
      <c r="DM434" s="43"/>
      <c r="DN434" s="43"/>
      <c r="DO434" s="43"/>
      <c r="DP434" s="43"/>
      <c r="DQ434" s="43"/>
      <c r="DR434" s="43"/>
      <c r="DS434" s="43"/>
      <c r="DT434" s="43"/>
      <c r="DU434" s="43"/>
      <c r="DV434" s="43"/>
      <c r="DW434" s="43"/>
      <c r="DX434" s="43"/>
      <c r="DY434" s="43"/>
      <c r="DZ434" s="43"/>
      <c r="EA434" s="21"/>
      <c r="EB434" s="21"/>
      <c r="EC434" s="21"/>
      <c r="ED434" s="21"/>
    </row>
    <row r="435" spans="1:134">
      <c r="A435" s="7"/>
      <c r="B435" s="7"/>
      <c r="C435" s="43"/>
      <c r="D435" s="43"/>
      <c r="E435" s="43"/>
      <c r="F435" s="43"/>
      <c r="G435" s="7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7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7"/>
      <c r="AM435" s="43"/>
      <c r="AN435" s="43"/>
      <c r="AO435" s="43"/>
      <c r="AP435" s="43"/>
      <c r="AQ435" s="43"/>
      <c r="AR435" s="58"/>
      <c r="AS435" s="58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43"/>
      <c r="BO435" s="43"/>
      <c r="BP435" s="43"/>
      <c r="BQ435" s="43"/>
      <c r="BR435" s="43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43"/>
      <c r="CF435" s="43"/>
      <c r="CG435" s="43"/>
      <c r="CH435" s="43"/>
      <c r="CI435" s="43"/>
      <c r="CJ435" s="43"/>
      <c r="CK435" s="43"/>
      <c r="CL435" s="43"/>
      <c r="CM435" s="43"/>
      <c r="CN435" s="43"/>
      <c r="CO435" s="43"/>
      <c r="CP435" s="43"/>
      <c r="CQ435" s="43"/>
      <c r="CR435" s="43"/>
      <c r="CS435" s="43"/>
      <c r="CT435" s="43"/>
      <c r="CU435" s="43"/>
      <c r="CV435" s="43"/>
      <c r="CW435" s="43"/>
      <c r="CX435" s="43"/>
      <c r="CY435" s="21"/>
      <c r="CZ435" s="43"/>
      <c r="DA435" s="43"/>
      <c r="DB435" s="43"/>
      <c r="DC435" s="43"/>
      <c r="DD435" s="43"/>
      <c r="DE435" s="43"/>
      <c r="DF435" s="43"/>
      <c r="DG435" s="43"/>
      <c r="DH435" s="43"/>
      <c r="DI435" s="43"/>
      <c r="DJ435" s="43"/>
      <c r="DK435" s="43"/>
      <c r="DL435" s="43"/>
      <c r="DM435" s="43"/>
      <c r="DN435" s="43"/>
      <c r="DO435" s="43"/>
      <c r="DP435" s="43"/>
      <c r="DQ435" s="43"/>
      <c r="DR435" s="43"/>
      <c r="DS435" s="43"/>
      <c r="DT435" s="43"/>
      <c r="DU435" s="43"/>
      <c r="DV435" s="43"/>
      <c r="DW435" s="43"/>
      <c r="DX435" s="43"/>
      <c r="DY435" s="43"/>
      <c r="DZ435" s="43"/>
      <c r="EA435" s="21"/>
      <c r="EB435" s="21"/>
      <c r="EC435" s="21"/>
      <c r="ED435" s="21"/>
    </row>
    <row r="436" spans="1:134">
      <c r="A436" s="7"/>
      <c r="B436" s="7"/>
      <c r="C436" s="43"/>
      <c r="D436" s="43"/>
      <c r="E436" s="43"/>
      <c r="F436" s="43"/>
      <c r="G436" s="7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7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7"/>
      <c r="AM436" s="43"/>
      <c r="AN436" s="43"/>
      <c r="AO436" s="43"/>
      <c r="AP436" s="43"/>
      <c r="AQ436" s="43"/>
      <c r="AR436" s="58"/>
      <c r="AS436" s="58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43"/>
      <c r="CF436" s="43"/>
      <c r="CG436" s="43"/>
      <c r="CH436" s="43"/>
      <c r="CI436" s="43"/>
      <c r="CJ436" s="43"/>
      <c r="CK436" s="43"/>
      <c r="CL436" s="43"/>
      <c r="CM436" s="43"/>
      <c r="CN436" s="43"/>
      <c r="CO436" s="43"/>
      <c r="CP436" s="43"/>
      <c r="CQ436" s="43"/>
      <c r="CR436" s="43"/>
      <c r="CS436" s="43"/>
      <c r="CT436" s="43"/>
      <c r="CU436" s="43"/>
      <c r="CV436" s="43"/>
      <c r="CW436" s="43"/>
      <c r="CX436" s="43"/>
      <c r="CY436" s="21"/>
      <c r="CZ436" s="43"/>
      <c r="DA436" s="43"/>
      <c r="DB436" s="43"/>
      <c r="DC436" s="43"/>
      <c r="DD436" s="43"/>
      <c r="DE436" s="43"/>
      <c r="DF436" s="43"/>
      <c r="DG436" s="43"/>
      <c r="DH436" s="43"/>
      <c r="DI436" s="43"/>
      <c r="DJ436" s="43"/>
      <c r="DK436" s="43"/>
      <c r="DL436" s="43"/>
      <c r="DM436" s="43"/>
      <c r="DN436" s="43"/>
      <c r="DO436" s="43"/>
      <c r="DP436" s="43"/>
      <c r="DQ436" s="43"/>
      <c r="DR436" s="43"/>
      <c r="DS436" s="43"/>
      <c r="DT436" s="43"/>
      <c r="DU436" s="43"/>
      <c r="DV436" s="43"/>
      <c r="DW436" s="43"/>
      <c r="DX436" s="43"/>
      <c r="DY436" s="43"/>
      <c r="DZ436" s="43"/>
      <c r="EA436" s="21"/>
      <c r="EB436" s="21"/>
      <c r="EC436" s="21"/>
      <c r="ED436" s="21"/>
    </row>
    <row r="437" spans="1:134">
      <c r="A437" s="7"/>
      <c r="B437" s="7"/>
      <c r="C437" s="43"/>
      <c r="D437" s="43"/>
      <c r="E437" s="43"/>
      <c r="F437" s="43"/>
      <c r="G437" s="7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7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7"/>
      <c r="AM437" s="43"/>
      <c r="AN437" s="43"/>
      <c r="AO437" s="43"/>
      <c r="AP437" s="43"/>
      <c r="AQ437" s="43"/>
      <c r="AR437" s="58"/>
      <c r="AS437" s="58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  <c r="BL437" s="43"/>
      <c r="BM437" s="43"/>
      <c r="BN437" s="43"/>
      <c r="BO437" s="43"/>
      <c r="BP437" s="43"/>
      <c r="BQ437" s="43"/>
      <c r="BR437" s="43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43"/>
      <c r="CF437" s="43"/>
      <c r="CG437" s="43"/>
      <c r="CH437" s="43"/>
      <c r="CI437" s="43"/>
      <c r="CJ437" s="43"/>
      <c r="CK437" s="43"/>
      <c r="CL437" s="43"/>
      <c r="CM437" s="43"/>
      <c r="CN437" s="43"/>
      <c r="CO437" s="43"/>
      <c r="CP437" s="43"/>
      <c r="CQ437" s="43"/>
      <c r="CR437" s="43"/>
      <c r="CS437" s="43"/>
      <c r="CT437" s="43"/>
      <c r="CU437" s="43"/>
      <c r="CV437" s="43"/>
      <c r="CW437" s="43"/>
      <c r="CX437" s="43"/>
      <c r="CY437" s="21"/>
      <c r="CZ437" s="43"/>
      <c r="DA437" s="43"/>
      <c r="DB437" s="43"/>
      <c r="DC437" s="43"/>
      <c r="DD437" s="43"/>
      <c r="DE437" s="43"/>
      <c r="DF437" s="43"/>
      <c r="DG437" s="43"/>
      <c r="DH437" s="43"/>
      <c r="DI437" s="43"/>
      <c r="DJ437" s="43"/>
      <c r="DK437" s="43"/>
      <c r="DL437" s="43"/>
      <c r="DM437" s="43"/>
      <c r="DN437" s="43"/>
      <c r="DO437" s="43"/>
      <c r="DP437" s="43"/>
      <c r="DQ437" s="43"/>
      <c r="DR437" s="43"/>
      <c r="DS437" s="43"/>
      <c r="DT437" s="43"/>
      <c r="DU437" s="43"/>
      <c r="DV437" s="43"/>
      <c r="DW437" s="43"/>
      <c r="DX437" s="43"/>
      <c r="DY437" s="43"/>
      <c r="DZ437" s="43"/>
      <c r="EA437" s="21"/>
      <c r="EB437" s="21"/>
      <c r="EC437" s="21"/>
      <c r="ED437" s="21"/>
    </row>
    <row r="438" spans="1:134">
      <c r="A438" s="7"/>
      <c r="B438" s="7"/>
      <c r="C438" s="43"/>
      <c r="D438" s="43"/>
      <c r="E438" s="43"/>
      <c r="F438" s="43"/>
      <c r="G438" s="7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7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7"/>
      <c r="AM438" s="43"/>
      <c r="AN438" s="43"/>
      <c r="AO438" s="43"/>
      <c r="AP438" s="43"/>
      <c r="AQ438" s="43"/>
      <c r="AR438" s="58"/>
      <c r="AS438" s="58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  <c r="BL438" s="43"/>
      <c r="BM438" s="43"/>
      <c r="BN438" s="43"/>
      <c r="BO438" s="43"/>
      <c r="BP438" s="43"/>
      <c r="BQ438" s="43"/>
      <c r="BR438" s="43"/>
      <c r="BS438" s="43"/>
      <c r="BT438" s="43"/>
      <c r="BU438" s="43"/>
      <c r="BV438" s="43"/>
      <c r="BW438" s="43"/>
      <c r="BX438" s="43"/>
      <c r="BY438" s="43"/>
      <c r="BZ438" s="43"/>
      <c r="CA438" s="43"/>
      <c r="CB438" s="43"/>
      <c r="CC438" s="43"/>
      <c r="CD438" s="43"/>
      <c r="CE438" s="43"/>
      <c r="CF438" s="43"/>
      <c r="CG438" s="43"/>
      <c r="CH438" s="43"/>
      <c r="CI438" s="43"/>
      <c r="CJ438" s="43"/>
      <c r="CK438" s="43"/>
      <c r="CL438" s="43"/>
      <c r="CM438" s="43"/>
      <c r="CN438" s="43"/>
      <c r="CO438" s="43"/>
      <c r="CP438" s="43"/>
      <c r="CQ438" s="43"/>
      <c r="CR438" s="43"/>
      <c r="CS438" s="43"/>
      <c r="CT438" s="43"/>
      <c r="CU438" s="43"/>
      <c r="CV438" s="43"/>
      <c r="CW438" s="43"/>
      <c r="CX438" s="43"/>
      <c r="CY438" s="21"/>
      <c r="CZ438" s="43"/>
      <c r="DA438" s="43"/>
      <c r="DB438" s="43"/>
      <c r="DC438" s="43"/>
      <c r="DD438" s="43"/>
      <c r="DE438" s="43"/>
      <c r="DF438" s="43"/>
      <c r="DG438" s="43"/>
      <c r="DH438" s="43"/>
      <c r="DI438" s="43"/>
      <c r="DJ438" s="43"/>
      <c r="DK438" s="43"/>
      <c r="DL438" s="43"/>
      <c r="DM438" s="43"/>
      <c r="DN438" s="43"/>
      <c r="DO438" s="43"/>
      <c r="DP438" s="43"/>
      <c r="DQ438" s="43"/>
      <c r="DR438" s="43"/>
      <c r="DS438" s="43"/>
      <c r="DT438" s="43"/>
      <c r="DU438" s="43"/>
      <c r="DV438" s="43"/>
      <c r="DW438" s="43"/>
      <c r="DX438" s="43"/>
      <c r="DY438" s="43"/>
      <c r="DZ438" s="43"/>
      <c r="EA438" s="21"/>
      <c r="EB438" s="21"/>
      <c r="EC438" s="21"/>
      <c r="ED438" s="21"/>
    </row>
    <row r="439" spans="1:134">
      <c r="A439" s="7"/>
      <c r="B439" s="7"/>
      <c r="C439" s="43"/>
      <c r="D439" s="43"/>
      <c r="E439" s="43"/>
      <c r="F439" s="43"/>
      <c r="G439" s="7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7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7"/>
      <c r="AM439" s="43"/>
      <c r="AN439" s="43"/>
      <c r="AO439" s="43"/>
      <c r="AP439" s="43"/>
      <c r="AQ439" s="43"/>
      <c r="AR439" s="58"/>
      <c r="AS439" s="58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/>
      <c r="BK439" s="43"/>
      <c r="BL439" s="43"/>
      <c r="BM439" s="43"/>
      <c r="BN439" s="43"/>
      <c r="BO439" s="43"/>
      <c r="BP439" s="43"/>
      <c r="BQ439" s="43"/>
      <c r="BR439" s="43"/>
      <c r="BS439" s="43"/>
      <c r="BT439" s="43"/>
      <c r="BU439" s="43"/>
      <c r="BV439" s="43"/>
      <c r="BW439" s="43"/>
      <c r="BX439" s="43"/>
      <c r="BY439" s="43"/>
      <c r="BZ439" s="43"/>
      <c r="CA439" s="43"/>
      <c r="CB439" s="43"/>
      <c r="CC439" s="43"/>
      <c r="CD439" s="43"/>
      <c r="CE439" s="43"/>
      <c r="CF439" s="43"/>
      <c r="CG439" s="43"/>
      <c r="CH439" s="43"/>
      <c r="CI439" s="43"/>
      <c r="CJ439" s="43"/>
      <c r="CK439" s="43"/>
      <c r="CL439" s="43"/>
      <c r="CM439" s="43"/>
      <c r="CN439" s="43"/>
      <c r="CO439" s="43"/>
      <c r="CP439" s="43"/>
      <c r="CQ439" s="43"/>
      <c r="CR439" s="43"/>
      <c r="CS439" s="43"/>
      <c r="CT439" s="43"/>
      <c r="CU439" s="43"/>
      <c r="CV439" s="43"/>
      <c r="CW439" s="43"/>
      <c r="CX439" s="43"/>
      <c r="CY439" s="21"/>
      <c r="CZ439" s="43"/>
      <c r="DA439" s="43"/>
      <c r="DB439" s="43"/>
      <c r="DC439" s="43"/>
      <c r="DD439" s="43"/>
      <c r="DE439" s="43"/>
      <c r="DF439" s="43"/>
      <c r="DG439" s="43"/>
      <c r="DH439" s="43"/>
      <c r="DI439" s="43"/>
      <c r="DJ439" s="43"/>
      <c r="DK439" s="43"/>
      <c r="DL439" s="43"/>
      <c r="DM439" s="43"/>
      <c r="DN439" s="43"/>
      <c r="DO439" s="43"/>
      <c r="DP439" s="43"/>
      <c r="DQ439" s="43"/>
      <c r="DR439" s="43"/>
      <c r="DS439" s="43"/>
      <c r="DT439" s="43"/>
      <c r="DU439" s="43"/>
      <c r="DV439" s="43"/>
      <c r="DW439" s="43"/>
      <c r="DX439" s="43"/>
      <c r="DY439" s="43"/>
      <c r="DZ439" s="43"/>
      <c r="EA439" s="21"/>
      <c r="EB439" s="21"/>
      <c r="EC439" s="21"/>
      <c r="ED439" s="21"/>
    </row>
    <row r="440" spans="1:134">
      <c r="A440" s="7"/>
      <c r="B440" s="7"/>
      <c r="C440" s="43"/>
      <c r="D440" s="43"/>
      <c r="E440" s="43"/>
      <c r="F440" s="43"/>
      <c r="G440" s="7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7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7"/>
      <c r="AM440" s="43"/>
      <c r="AN440" s="43"/>
      <c r="AO440" s="43"/>
      <c r="AP440" s="43"/>
      <c r="AQ440" s="43"/>
      <c r="AR440" s="58"/>
      <c r="AS440" s="58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  <c r="BL440" s="43"/>
      <c r="BM440" s="43"/>
      <c r="BN440" s="43"/>
      <c r="BO440" s="43"/>
      <c r="BP440" s="43"/>
      <c r="BQ440" s="43"/>
      <c r="BR440" s="43"/>
      <c r="BS440" s="43"/>
      <c r="BT440" s="43"/>
      <c r="BU440" s="43"/>
      <c r="BV440" s="43"/>
      <c r="BW440" s="43"/>
      <c r="BX440" s="43"/>
      <c r="BY440" s="43"/>
      <c r="BZ440" s="43"/>
      <c r="CA440" s="43"/>
      <c r="CB440" s="43"/>
      <c r="CC440" s="43"/>
      <c r="CD440" s="43"/>
      <c r="CE440" s="43"/>
      <c r="CF440" s="43"/>
      <c r="CG440" s="43"/>
      <c r="CH440" s="43"/>
      <c r="CI440" s="43"/>
      <c r="CJ440" s="43"/>
      <c r="CK440" s="43"/>
      <c r="CL440" s="43"/>
      <c r="CM440" s="43"/>
      <c r="CN440" s="43"/>
      <c r="CO440" s="43"/>
      <c r="CP440" s="43"/>
      <c r="CQ440" s="43"/>
      <c r="CR440" s="43"/>
      <c r="CS440" s="43"/>
      <c r="CT440" s="43"/>
      <c r="CU440" s="43"/>
      <c r="CV440" s="43"/>
      <c r="CW440" s="43"/>
      <c r="CX440" s="43"/>
      <c r="CY440" s="21"/>
      <c r="CZ440" s="43"/>
      <c r="DA440" s="43"/>
      <c r="DB440" s="43"/>
      <c r="DC440" s="43"/>
      <c r="DD440" s="43"/>
      <c r="DE440" s="43"/>
      <c r="DF440" s="43"/>
      <c r="DG440" s="43"/>
      <c r="DH440" s="43"/>
      <c r="DI440" s="43"/>
      <c r="DJ440" s="43"/>
      <c r="DK440" s="43"/>
      <c r="DL440" s="43"/>
      <c r="DM440" s="43"/>
      <c r="DN440" s="43"/>
      <c r="DO440" s="43"/>
      <c r="DP440" s="43"/>
      <c r="DQ440" s="43"/>
      <c r="DR440" s="43"/>
      <c r="DS440" s="43"/>
      <c r="DT440" s="43"/>
      <c r="DU440" s="43"/>
      <c r="DV440" s="43"/>
      <c r="DW440" s="43"/>
      <c r="DX440" s="43"/>
      <c r="DY440" s="43"/>
      <c r="DZ440" s="43"/>
      <c r="EA440" s="21"/>
      <c r="EB440" s="21"/>
      <c r="EC440" s="21"/>
      <c r="ED440" s="21"/>
    </row>
    <row r="441" spans="1:134">
      <c r="A441" s="7"/>
      <c r="B441" s="7"/>
      <c r="C441" s="43"/>
      <c r="D441" s="43"/>
      <c r="E441" s="43"/>
      <c r="F441" s="43"/>
      <c r="G441" s="7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7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7"/>
      <c r="AM441" s="43"/>
      <c r="AN441" s="43"/>
      <c r="AO441" s="43"/>
      <c r="AP441" s="43"/>
      <c r="AQ441" s="43"/>
      <c r="AR441" s="58"/>
      <c r="AS441" s="58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/>
      <c r="BK441" s="43"/>
      <c r="BL441" s="43"/>
      <c r="BM441" s="43"/>
      <c r="BN441" s="43"/>
      <c r="BO441" s="43"/>
      <c r="BP441" s="43"/>
      <c r="BQ441" s="43"/>
      <c r="BR441" s="43"/>
      <c r="BS441" s="43"/>
      <c r="BT441" s="43"/>
      <c r="BU441" s="43"/>
      <c r="BV441" s="43"/>
      <c r="BW441" s="43"/>
      <c r="BX441" s="43"/>
      <c r="BY441" s="43"/>
      <c r="BZ441" s="43"/>
      <c r="CA441" s="43"/>
      <c r="CB441" s="43"/>
      <c r="CC441" s="43"/>
      <c r="CD441" s="43"/>
      <c r="CE441" s="43"/>
      <c r="CF441" s="43"/>
      <c r="CG441" s="43"/>
      <c r="CH441" s="43"/>
      <c r="CI441" s="43"/>
      <c r="CJ441" s="43"/>
      <c r="CK441" s="43"/>
      <c r="CL441" s="43"/>
      <c r="CM441" s="43"/>
      <c r="CN441" s="43"/>
      <c r="CO441" s="43"/>
      <c r="CP441" s="43"/>
      <c r="CQ441" s="43"/>
      <c r="CR441" s="43"/>
      <c r="CS441" s="43"/>
      <c r="CT441" s="43"/>
      <c r="CU441" s="43"/>
      <c r="CV441" s="43"/>
      <c r="CW441" s="43"/>
      <c r="CX441" s="43"/>
      <c r="CY441" s="21"/>
      <c r="CZ441" s="43"/>
      <c r="DA441" s="43"/>
      <c r="DB441" s="43"/>
      <c r="DC441" s="43"/>
      <c r="DD441" s="43"/>
      <c r="DE441" s="43"/>
      <c r="DF441" s="43"/>
      <c r="DG441" s="43"/>
      <c r="DH441" s="43"/>
      <c r="DI441" s="43"/>
      <c r="DJ441" s="43"/>
      <c r="DK441" s="43"/>
      <c r="DL441" s="43"/>
      <c r="DM441" s="43"/>
      <c r="DN441" s="43"/>
      <c r="DO441" s="43"/>
      <c r="DP441" s="43"/>
      <c r="DQ441" s="43"/>
      <c r="DR441" s="43"/>
      <c r="DS441" s="43"/>
      <c r="DT441" s="43"/>
      <c r="DU441" s="43"/>
      <c r="DV441" s="43"/>
      <c r="DW441" s="43"/>
      <c r="DX441" s="43"/>
      <c r="DY441" s="43"/>
      <c r="DZ441" s="43"/>
      <c r="EA441" s="21"/>
      <c r="EB441" s="21"/>
      <c r="EC441" s="21"/>
      <c r="ED441" s="21"/>
    </row>
    <row r="442" spans="1:134">
      <c r="A442" s="7"/>
      <c r="B442" s="7"/>
      <c r="C442" s="43"/>
      <c r="D442" s="43"/>
      <c r="E442" s="43"/>
      <c r="F442" s="43"/>
      <c r="G442" s="7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7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7"/>
      <c r="AM442" s="43"/>
      <c r="AN442" s="43"/>
      <c r="AO442" s="43"/>
      <c r="AP442" s="43"/>
      <c r="AQ442" s="43"/>
      <c r="AR442" s="58"/>
      <c r="AS442" s="58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  <c r="BL442" s="43"/>
      <c r="BM442" s="43"/>
      <c r="BN442" s="43"/>
      <c r="BO442" s="43"/>
      <c r="BP442" s="43"/>
      <c r="BQ442" s="43"/>
      <c r="BR442" s="43"/>
      <c r="BS442" s="43"/>
      <c r="BT442" s="43"/>
      <c r="BU442" s="43"/>
      <c r="BV442" s="43"/>
      <c r="BW442" s="43"/>
      <c r="BX442" s="43"/>
      <c r="BY442" s="43"/>
      <c r="BZ442" s="43"/>
      <c r="CA442" s="43"/>
      <c r="CB442" s="43"/>
      <c r="CC442" s="43"/>
      <c r="CD442" s="43"/>
      <c r="CE442" s="43"/>
      <c r="CF442" s="43"/>
      <c r="CG442" s="43"/>
      <c r="CH442" s="43"/>
      <c r="CI442" s="43"/>
      <c r="CJ442" s="43"/>
      <c r="CK442" s="43"/>
      <c r="CL442" s="43"/>
      <c r="CM442" s="43"/>
      <c r="CN442" s="43"/>
      <c r="CO442" s="43"/>
      <c r="CP442" s="43"/>
      <c r="CQ442" s="43"/>
      <c r="CR442" s="43"/>
      <c r="CS442" s="43"/>
      <c r="CT442" s="43"/>
      <c r="CU442" s="43"/>
      <c r="CV442" s="43"/>
      <c r="CW442" s="43"/>
      <c r="CX442" s="43"/>
      <c r="CY442" s="21"/>
      <c r="CZ442" s="43"/>
      <c r="DA442" s="43"/>
      <c r="DB442" s="43"/>
      <c r="DC442" s="43"/>
      <c r="DD442" s="43"/>
      <c r="DE442" s="43"/>
      <c r="DF442" s="43"/>
      <c r="DG442" s="43"/>
      <c r="DH442" s="43"/>
      <c r="DI442" s="43"/>
      <c r="DJ442" s="43"/>
      <c r="DK442" s="43"/>
      <c r="DL442" s="43"/>
      <c r="DM442" s="43"/>
      <c r="DN442" s="43"/>
      <c r="DO442" s="43"/>
      <c r="DP442" s="43"/>
      <c r="DQ442" s="43"/>
      <c r="DR442" s="43"/>
      <c r="DS442" s="43"/>
      <c r="DT442" s="43"/>
      <c r="DU442" s="43"/>
      <c r="DV442" s="43"/>
      <c r="DW442" s="43"/>
      <c r="DX442" s="43"/>
      <c r="DY442" s="43"/>
      <c r="DZ442" s="43"/>
      <c r="EA442" s="21"/>
      <c r="EB442" s="21"/>
      <c r="EC442" s="21"/>
      <c r="ED442" s="21"/>
    </row>
    <row r="443" spans="1:134">
      <c r="A443" s="7"/>
      <c r="B443" s="7"/>
      <c r="C443" s="43"/>
      <c r="D443" s="43"/>
      <c r="E443" s="43"/>
      <c r="F443" s="43"/>
      <c r="G443" s="7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7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7"/>
      <c r="AM443" s="43"/>
      <c r="AN443" s="43"/>
      <c r="AO443" s="43"/>
      <c r="AP443" s="43"/>
      <c r="AQ443" s="43"/>
      <c r="AR443" s="58"/>
      <c r="AS443" s="58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  <c r="BL443" s="43"/>
      <c r="BM443" s="43"/>
      <c r="BN443" s="43"/>
      <c r="BO443" s="43"/>
      <c r="BP443" s="43"/>
      <c r="BQ443" s="43"/>
      <c r="BR443" s="43"/>
      <c r="BS443" s="43"/>
      <c r="BT443" s="43"/>
      <c r="BU443" s="43"/>
      <c r="BV443" s="43"/>
      <c r="BW443" s="43"/>
      <c r="BX443" s="43"/>
      <c r="BY443" s="43"/>
      <c r="BZ443" s="43"/>
      <c r="CA443" s="43"/>
      <c r="CB443" s="43"/>
      <c r="CC443" s="43"/>
      <c r="CD443" s="43"/>
      <c r="CE443" s="43"/>
      <c r="CF443" s="43"/>
      <c r="CG443" s="43"/>
      <c r="CH443" s="43"/>
      <c r="CI443" s="43"/>
      <c r="CJ443" s="43"/>
      <c r="CK443" s="43"/>
      <c r="CL443" s="43"/>
      <c r="CM443" s="43"/>
      <c r="CN443" s="43"/>
      <c r="CO443" s="43"/>
      <c r="CP443" s="43"/>
      <c r="CQ443" s="43"/>
      <c r="CR443" s="43"/>
      <c r="CS443" s="43"/>
      <c r="CT443" s="43"/>
      <c r="CU443" s="43"/>
      <c r="CV443" s="43"/>
      <c r="CW443" s="43"/>
      <c r="CX443" s="43"/>
      <c r="CY443" s="21"/>
      <c r="CZ443" s="43"/>
      <c r="DA443" s="43"/>
      <c r="DB443" s="43"/>
      <c r="DC443" s="43"/>
      <c r="DD443" s="43"/>
      <c r="DE443" s="43"/>
      <c r="DF443" s="43"/>
      <c r="DG443" s="43"/>
      <c r="DH443" s="43"/>
      <c r="DI443" s="43"/>
      <c r="DJ443" s="43"/>
      <c r="DK443" s="43"/>
      <c r="DL443" s="43"/>
      <c r="DM443" s="43"/>
      <c r="DN443" s="43"/>
      <c r="DO443" s="43"/>
      <c r="DP443" s="43"/>
      <c r="DQ443" s="43"/>
      <c r="DR443" s="43"/>
      <c r="DS443" s="43"/>
      <c r="DT443" s="43"/>
      <c r="DU443" s="43"/>
      <c r="DV443" s="43"/>
      <c r="DW443" s="43"/>
      <c r="DX443" s="43"/>
      <c r="DY443" s="43"/>
      <c r="DZ443" s="43"/>
      <c r="EA443" s="21"/>
      <c r="EB443" s="21"/>
      <c r="EC443" s="21"/>
      <c r="ED443" s="21"/>
    </row>
    <row r="444" spans="1:134">
      <c r="A444" s="7"/>
      <c r="B444" s="7"/>
      <c r="C444" s="43"/>
      <c r="D444" s="43"/>
      <c r="E444" s="43"/>
      <c r="F444" s="43"/>
      <c r="G444" s="7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7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7"/>
      <c r="AM444" s="43"/>
      <c r="AN444" s="43"/>
      <c r="AO444" s="43"/>
      <c r="AP444" s="43"/>
      <c r="AQ444" s="43"/>
      <c r="AR444" s="58"/>
      <c r="AS444" s="58"/>
      <c r="AT444" s="43"/>
      <c r="AU444" s="43"/>
      <c r="AV444" s="43"/>
      <c r="AW444" s="43"/>
      <c r="AX444" s="43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43"/>
      <c r="BJ444" s="43"/>
      <c r="BK444" s="43"/>
      <c r="BL444" s="43"/>
      <c r="BM444" s="43"/>
      <c r="BN444" s="43"/>
      <c r="BO444" s="43"/>
      <c r="BP444" s="43"/>
      <c r="BQ444" s="43"/>
      <c r="BR444" s="43"/>
      <c r="BS444" s="43"/>
      <c r="BT444" s="43"/>
      <c r="BU444" s="43"/>
      <c r="BV444" s="43"/>
      <c r="BW444" s="43"/>
      <c r="BX444" s="43"/>
      <c r="BY444" s="43"/>
      <c r="BZ444" s="43"/>
      <c r="CA444" s="43"/>
      <c r="CB444" s="43"/>
      <c r="CC444" s="43"/>
      <c r="CD444" s="43"/>
      <c r="CE444" s="43"/>
      <c r="CF444" s="43"/>
      <c r="CG444" s="43"/>
      <c r="CH444" s="43"/>
      <c r="CI444" s="43"/>
      <c r="CJ444" s="43"/>
      <c r="CK444" s="43"/>
      <c r="CL444" s="43"/>
      <c r="CM444" s="43"/>
      <c r="CN444" s="43"/>
      <c r="CO444" s="43"/>
      <c r="CP444" s="43"/>
      <c r="CQ444" s="43"/>
      <c r="CR444" s="43"/>
      <c r="CS444" s="43"/>
      <c r="CT444" s="43"/>
      <c r="CU444" s="43"/>
      <c r="CV444" s="43"/>
      <c r="CW444" s="43"/>
      <c r="CX444" s="43"/>
      <c r="CY444" s="21"/>
      <c r="CZ444" s="43"/>
      <c r="DA444" s="43"/>
      <c r="DB444" s="43"/>
      <c r="DC444" s="43"/>
      <c r="DD444" s="43"/>
      <c r="DE444" s="43"/>
      <c r="DF444" s="43"/>
      <c r="DG444" s="43"/>
      <c r="DH444" s="43"/>
      <c r="DI444" s="43"/>
      <c r="DJ444" s="43"/>
      <c r="DK444" s="43"/>
      <c r="DL444" s="43"/>
      <c r="DM444" s="43"/>
      <c r="DN444" s="43"/>
      <c r="DO444" s="43"/>
      <c r="DP444" s="43"/>
      <c r="DQ444" s="43"/>
      <c r="DR444" s="43"/>
      <c r="DS444" s="43"/>
      <c r="DT444" s="43"/>
      <c r="DU444" s="43"/>
      <c r="DV444" s="43"/>
      <c r="DW444" s="43"/>
      <c r="DX444" s="43"/>
      <c r="DY444" s="43"/>
      <c r="DZ444" s="43"/>
      <c r="EA444" s="21"/>
      <c r="EB444" s="21"/>
      <c r="EC444" s="21"/>
      <c r="ED444" s="21"/>
    </row>
    <row r="445" spans="1:134">
      <c r="A445" s="7"/>
      <c r="B445" s="7"/>
      <c r="C445" s="43"/>
      <c r="D445" s="43"/>
      <c r="E445" s="43"/>
      <c r="F445" s="43"/>
      <c r="G445" s="7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7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7"/>
      <c r="AM445" s="43"/>
      <c r="AN445" s="43"/>
      <c r="AO445" s="43"/>
      <c r="AP445" s="43"/>
      <c r="AQ445" s="43"/>
      <c r="AR445" s="58"/>
      <c r="AS445" s="58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  <c r="BL445" s="43"/>
      <c r="BM445" s="43"/>
      <c r="BN445" s="43"/>
      <c r="BO445" s="43"/>
      <c r="BP445" s="43"/>
      <c r="BQ445" s="43"/>
      <c r="BR445" s="43"/>
      <c r="BS445" s="43"/>
      <c r="BT445" s="43"/>
      <c r="BU445" s="43"/>
      <c r="BV445" s="43"/>
      <c r="BW445" s="43"/>
      <c r="BX445" s="43"/>
      <c r="BY445" s="43"/>
      <c r="BZ445" s="43"/>
      <c r="CA445" s="43"/>
      <c r="CB445" s="43"/>
      <c r="CC445" s="43"/>
      <c r="CD445" s="43"/>
      <c r="CE445" s="43"/>
      <c r="CF445" s="43"/>
      <c r="CG445" s="43"/>
      <c r="CH445" s="43"/>
      <c r="CI445" s="43"/>
      <c r="CJ445" s="43"/>
      <c r="CK445" s="43"/>
      <c r="CL445" s="43"/>
      <c r="CM445" s="43"/>
      <c r="CN445" s="43"/>
      <c r="CO445" s="43"/>
      <c r="CP445" s="43"/>
      <c r="CQ445" s="43"/>
      <c r="CR445" s="43"/>
      <c r="CS445" s="43"/>
      <c r="CT445" s="43"/>
      <c r="CU445" s="43"/>
      <c r="CV445" s="43"/>
      <c r="CW445" s="43"/>
      <c r="CX445" s="43"/>
      <c r="CY445" s="21"/>
      <c r="CZ445" s="43"/>
      <c r="DA445" s="43"/>
      <c r="DB445" s="43"/>
      <c r="DC445" s="43"/>
      <c r="DD445" s="43"/>
      <c r="DE445" s="43"/>
      <c r="DF445" s="43"/>
      <c r="DG445" s="43"/>
      <c r="DH445" s="43"/>
      <c r="DI445" s="43"/>
      <c r="DJ445" s="43"/>
      <c r="DK445" s="43"/>
      <c r="DL445" s="43"/>
      <c r="DM445" s="43"/>
      <c r="DN445" s="43"/>
      <c r="DO445" s="43"/>
      <c r="DP445" s="43"/>
      <c r="DQ445" s="43"/>
      <c r="DR445" s="43"/>
      <c r="DS445" s="43"/>
      <c r="DT445" s="43"/>
      <c r="DU445" s="43"/>
      <c r="DV445" s="43"/>
      <c r="DW445" s="43"/>
      <c r="DX445" s="43"/>
      <c r="DY445" s="43"/>
      <c r="DZ445" s="43"/>
      <c r="EA445" s="21"/>
      <c r="EB445" s="21"/>
      <c r="EC445" s="21"/>
      <c r="ED445" s="21"/>
    </row>
    <row r="446" spans="1:134">
      <c r="A446" s="7"/>
      <c r="B446" s="7"/>
      <c r="C446" s="43"/>
      <c r="D446" s="43"/>
      <c r="E446" s="43"/>
      <c r="F446" s="43"/>
      <c r="G446" s="7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7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7"/>
      <c r="AM446" s="43"/>
      <c r="AN446" s="43"/>
      <c r="AO446" s="43"/>
      <c r="AP446" s="43"/>
      <c r="AQ446" s="43"/>
      <c r="AR446" s="58"/>
      <c r="AS446" s="58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  <c r="BL446" s="43"/>
      <c r="BM446" s="43"/>
      <c r="BN446" s="43"/>
      <c r="BO446" s="43"/>
      <c r="BP446" s="43"/>
      <c r="BQ446" s="43"/>
      <c r="BR446" s="43"/>
      <c r="BS446" s="43"/>
      <c r="BT446" s="43"/>
      <c r="BU446" s="43"/>
      <c r="BV446" s="43"/>
      <c r="BW446" s="43"/>
      <c r="BX446" s="43"/>
      <c r="BY446" s="43"/>
      <c r="BZ446" s="43"/>
      <c r="CA446" s="43"/>
      <c r="CB446" s="43"/>
      <c r="CC446" s="43"/>
      <c r="CD446" s="43"/>
      <c r="CE446" s="43"/>
      <c r="CF446" s="43"/>
      <c r="CG446" s="43"/>
      <c r="CH446" s="43"/>
      <c r="CI446" s="43"/>
      <c r="CJ446" s="43"/>
      <c r="CK446" s="43"/>
      <c r="CL446" s="43"/>
      <c r="CM446" s="43"/>
      <c r="CN446" s="43"/>
      <c r="CO446" s="43"/>
      <c r="CP446" s="43"/>
      <c r="CQ446" s="43"/>
      <c r="CR446" s="43"/>
      <c r="CS446" s="43"/>
      <c r="CT446" s="43"/>
      <c r="CU446" s="43"/>
      <c r="CV446" s="43"/>
      <c r="CW446" s="43"/>
      <c r="CX446" s="43"/>
      <c r="CY446" s="21"/>
      <c r="CZ446" s="43"/>
      <c r="DA446" s="43"/>
      <c r="DB446" s="43"/>
      <c r="DC446" s="43"/>
      <c r="DD446" s="43"/>
      <c r="DE446" s="43"/>
      <c r="DF446" s="43"/>
      <c r="DG446" s="43"/>
      <c r="DH446" s="43"/>
      <c r="DI446" s="43"/>
      <c r="DJ446" s="43"/>
      <c r="DK446" s="43"/>
      <c r="DL446" s="43"/>
      <c r="DM446" s="43"/>
      <c r="DN446" s="43"/>
      <c r="DO446" s="43"/>
      <c r="DP446" s="43"/>
      <c r="DQ446" s="43"/>
      <c r="DR446" s="43"/>
      <c r="DS446" s="43"/>
      <c r="DT446" s="43"/>
      <c r="DU446" s="43"/>
      <c r="DV446" s="43"/>
      <c r="DW446" s="43"/>
      <c r="DX446" s="43"/>
      <c r="DY446" s="43"/>
      <c r="DZ446" s="43"/>
      <c r="EA446" s="21"/>
      <c r="EB446" s="21"/>
      <c r="EC446" s="21"/>
      <c r="ED446" s="21"/>
    </row>
    <row r="447" spans="1:134">
      <c r="A447" s="7"/>
      <c r="B447" s="7"/>
      <c r="C447" s="43"/>
      <c r="D447" s="43"/>
      <c r="E447" s="43"/>
      <c r="F447" s="43"/>
      <c r="G447" s="7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7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7"/>
      <c r="AM447" s="43"/>
      <c r="AN447" s="43"/>
      <c r="AO447" s="43"/>
      <c r="AP447" s="43"/>
      <c r="AQ447" s="43"/>
      <c r="AR447" s="58"/>
      <c r="AS447" s="58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  <c r="BL447" s="43"/>
      <c r="BM447" s="43"/>
      <c r="BN447" s="43"/>
      <c r="BO447" s="43"/>
      <c r="BP447" s="43"/>
      <c r="BQ447" s="43"/>
      <c r="BR447" s="43"/>
      <c r="BS447" s="43"/>
      <c r="BT447" s="43"/>
      <c r="BU447" s="43"/>
      <c r="BV447" s="43"/>
      <c r="BW447" s="43"/>
      <c r="BX447" s="43"/>
      <c r="BY447" s="43"/>
      <c r="BZ447" s="43"/>
      <c r="CA447" s="43"/>
      <c r="CB447" s="43"/>
      <c r="CC447" s="43"/>
      <c r="CD447" s="43"/>
      <c r="CE447" s="43"/>
      <c r="CF447" s="43"/>
      <c r="CG447" s="43"/>
      <c r="CH447" s="43"/>
      <c r="CI447" s="43"/>
      <c r="CJ447" s="43"/>
      <c r="CK447" s="43"/>
      <c r="CL447" s="43"/>
      <c r="CM447" s="43"/>
      <c r="CN447" s="43"/>
      <c r="CO447" s="43"/>
      <c r="CP447" s="43"/>
      <c r="CQ447" s="43"/>
      <c r="CR447" s="43"/>
      <c r="CS447" s="43"/>
      <c r="CT447" s="43"/>
      <c r="CU447" s="43"/>
      <c r="CV447" s="43"/>
      <c r="CW447" s="43"/>
      <c r="CX447" s="43"/>
      <c r="CY447" s="21"/>
      <c r="CZ447" s="43"/>
      <c r="DA447" s="43"/>
      <c r="DB447" s="43"/>
      <c r="DC447" s="43"/>
      <c r="DD447" s="43"/>
      <c r="DE447" s="43"/>
      <c r="DF447" s="43"/>
      <c r="DG447" s="43"/>
      <c r="DH447" s="43"/>
      <c r="DI447" s="43"/>
      <c r="DJ447" s="43"/>
      <c r="DK447" s="43"/>
      <c r="DL447" s="43"/>
      <c r="DM447" s="43"/>
      <c r="DN447" s="43"/>
      <c r="DO447" s="43"/>
      <c r="DP447" s="43"/>
      <c r="DQ447" s="43"/>
      <c r="DR447" s="43"/>
      <c r="DS447" s="43"/>
      <c r="DT447" s="43"/>
      <c r="DU447" s="43"/>
      <c r="DV447" s="43"/>
      <c r="DW447" s="43"/>
      <c r="DX447" s="43"/>
      <c r="DY447" s="43"/>
      <c r="DZ447" s="43"/>
      <c r="EA447" s="21"/>
      <c r="EB447" s="21"/>
      <c r="EC447" s="21"/>
      <c r="ED447" s="21"/>
    </row>
    <row r="448" spans="1:134">
      <c r="A448" s="7"/>
      <c r="B448" s="7"/>
      <c r="C448" s="43"/>
      <c r="D448" s="43"/>
      <c r="E448" s="43"/>
      <c r="F448" s="43"/>
      <c r="G448" s="7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7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7"/>
      <c r="AM448" s="43"/>
      <c r="AN448" s="43"/>
      <c r="AO448" s="43"/>
      <c r="AP448" s="43"/>
      <c r="AQ448" s="43"/>
      <c r="AR448" s="58"/>
      <c r="AS448" s="58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  <c r="BL448" s="43"/>
      <c r="BM448" s="43"/>
      <c r="BN448" s="43"/>
      <c r="BO448" s="43"/>
      <c r="BP448" s="43"/>
      <c r="BQ448" s="43"/>
      <c r="BR448" s="43"/>
      <c r="BS448" s="43"/>
      <c r="BT448" s="43"/>
      <c r="BU448" s="43"/>
      <c r="BV448" s="43"/>
      <c r="BW448" s="43"/>
      <c r="BX448" s="43"/>
      <c r="BY448" s="43"/>
      <c r="BZ448" s="43"/>
      <c r="CA448" s="43"/>
      <c r="CB448" s="43"/>
      <c r="CC448" s="43"/>
      <c r="CD448" s="43"/>
      <c r="CE448" s="43"/>
      <c r="CF448" s="43"/>
      <c r="CG448" s="43"/>
      <c r="CH448" s="43"/>
      <c r="CI448" s="43"/>
      <c r="CJ448" s="43"/>
      <c r="CK448" s="43"/>
      <c r="CL448" s="43"/>
      <c r="CM448" s="43"/>
      <c r="CN448" s="43"/>
      <c r="CO448" s="43"/>
      <c r="CP448" s="43"/>
      <c r="CQ448" s="43"/>
      <c r="CR448" s="43"/>
      <c r="CS448" s="43"/>
      <c r="CT448" s="43"/>
      <c r="CU448" s="43"/>
      <c r="CV448" s="43"/>
      <c r="CW448" s="43"/>
      <c r="CX448" s="43"/>
      <c r="CY448" s="21"/>
      <c r="CZ448" s="43"/>
      <c r="DA448" s="43"/>
      <c r="DB448" s="43"/>
      <c r="DC448" s="43"/>
      <c r="DD448" s="43"/>
      <c r="DE448" s="43"/>
      <c r="DF448" s="43"/>
      <c r="DG448" s="43"/>
      <c r="DH448" s="43"/>
      <c r="DI448" s="43"/>
      <c r="DJ448" s="43"/>
      <c r="DK448" s="43"/>
      <c r="DL448" s="43"/>
      <c r="DM448" s="43"/>
      <c r="DN448" s="43"/>
      <c r="DO448" s="43"/>
      <c r="DP448" s="43"/>
      <c r="DQ448" s="43"/>
      <c r="DR448" s="43"/>
      <c r="DS448" s="43"/>
      <c r="DT448" s="43"/>
      <c r="DU448" s="43"/>
      <c r="DV448" s="43"/>
      <c r="DW448" s="43"/>
      <c r="DX448" s="43"/>
      <c r="DY448" s="43"/>
      <c r="DZ448" s="43"/>
      <c r="EA448" s="21"/>
      <c r="EB448" s="21"/>
      <c r="EC448" s="21"/>
      <c r="ED448" s="21"/>
    </row>
    <row r="449" spans="1:134">
      <c r="A449" s="7"/>
      <c r="B449" s="7"/>
      <c r="C449" s="43"/>
      <c r="D449" s="43"/>
      <c r="E449" s="43"/>
      <c r="F449" s="43"/>
      <c r="G449" s="7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7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7"/>
      <c r="AM449" s="43"/>
      <c r="AN449" s="43"/>
      <c r="AO449" s="43"/>
      <c r="AP449" s="43"/>
      <c r="AQ449" s="43"/>
      <c r="AR449" s="58"/>
      <c r="AS449" s="58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  <c r="BL449" s="43"/>
      <c r="BM449" s="43"/>
      <c r="BN449" s="43"/>
      <c r="BO449" s="43"/>
      <c r="BP449" s="43"/>
      <c r="BQ449" s="43"/>
      <c r="BR449" s="43"/>
      <c r="BS449" s="43"/>
      <c r="BT449" s="43"/>
      <c r="BU449" s="43"/>
      <c r="BV449" s="43"/>
      <c r="BW449" s="43"/>
      <c r="BX449" s="43"/>
      <c r="BY449" s="43"/>
      <c r="BZ449" s="43"/>
      <c r="CA449" s="43"/>
      <c r="CB449" s="43"/>
      <c r="CC449" s="43"/>
      <c r="CD449" s="43"/>
      <c r="CE449" s="43"/>
      <c r="CF449" s="43"/>
      <c r="CG449" s="43"/>
      <c r="CH449" s="43"/>
      <c r="CI449" s="43"/>
      <c r="CJ449" s="43"/>
      <c r="CK449" s="43"/>
      <c r="CL449" s="43"/>
      <c r="CM449" s="43"/>
      <c r="CN449" s="43"/>
      <c r="CO449" s="43"/>
      <c r="CP449" s="43"/>
      <c r="CQ449" s="43"/>
      <c r="CR449" s="43"/>
      <c r="CS449" s="43"/>
      <c r="CT449" s="43"/>
      <c r="CU449" s="43"/>
      <c r="CV449" s="43"/>
      <c r="CW449" s="43"/>
      <c r="CX449" s="43"/>
      <c r="CY449" s="21"/>
      <c r="CZ449" s="43"/>
      <c r="DA449" s="43"/>
      <c r="DB449" s="43"/>
      <c r="DC449" s="43"/>
      <c r="DD449" s="43"/>
      <c r="DE449" s="43"/>
      <c r="DF449" s="43"/>
      <c r="DG449" s="43"/>
      <c r="DH449" s="43"/>
      <c r="DI449" s="43"/>
      <c r="DJ449" s="43"/>
      <c r="DK449" s="43"/>
      <c r="DL449" s="43"/>
      <c r="DM449" s="43"/>
      <c r="DN449" s="43"/>
      <c r="DO449" s="43"/>
      <c r="DP449" s="43"/>
      <c r="DQ449" s="43"/>
      <c r="DR449" s="43"/>
      <c r="DS449" s="43"/>
      <c r="DT449" s="43"/>
      <c r="DU449" s="43"/>
      <c r="DV449" s="43"/>
      <c r="DW449" s="43"/>
      <c r="DX449" s="43"/>
      <c r="DY449" s="43"/>
      <c r="DZ449" s="43"/>
      <c r="EA449" s="21"/>
      <c r="EB449" s="21"/>
      <c r="EC449" s="21"/>
      <c r="ED449" s="21"/>
    </row>
    <row r="450" spans="1:134">
      <c r="A450" s="7"/>
      <c r="B450" s="7"/>
      <c r="C450" s="43"/>
      <c r="D450" s="43"/>
      <c r="E450" s="43"/>
      <c r="F450" s="43"/>
      <c r="G450" s="7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7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7"/>
      <c r="AM450" s="43"/>
      <c r="AN450" s="43"/>
      <c r="AO450" s="43"/>
      <c r="AP450" s="43"/>
      <c r="AQ450" s="43"/>
      <c r="AR450" s="58"/>
      <c r="AS450" s="58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  <c r="BL450" s="43"/>
      <c r="BM450" s="43"/>
      <c r="BN450" s="43"/>
      <c r="BO450" s="43"/>
      <c r="BP450" s="43"/>
      <c r="BQ450" s="43"/>
      <c r="BR450" s="43"/>
      <c r="BS450" s="43"/>
      <c r="BT450" s="43"/>
      <c r="BU450" s="43"/>
      <c r="BV450" s="43"/>
      <c r="BW450" s="43"/>
      <c r="BX450" s="43"/>
      <c r="BY450" s="43"/>
      <c r="BZ450" s="43"/>
      <c r="CA450" s="43"/>
      <c r="CB450" s="43"/>
      <c r="CC450" s="43"/>
      <c r="CD450" s="43"/>
      <c r="CE450" s="43"/>
      <c r="CF450" s="43"/>
      <c r="CG450" s="43"/>
      <c r="CH450" s="43"/>
      <c r="CI450" s="43"/>
      <c r="CJ450" s="43"/>
      <c r="CK450" s="43"/>
      <c r="CL450" s="43"/>
      <c r="CM450" s="43"/>
      <c r="CN450" s="43"/>
      <c r="CO450" s="43"/>
      <c r="CP450" s="43"/>
      <c r="CQ450" s="43"/>
      <c r="CR450" s="43"/>
      <c r="CS450" s="43"/>
      <c r="CT450" s="43"/>
      <c r="CU450" s="43"/>
      <c r="CV450" s="43"/>
      <c r="CW450" s="43"/>
      <c r="CX450" s="43"/>
      <c r="CY450" s="21"/>
      <c r="CZ450" s="43"/>
      <c r="DA450" s="43"/>
      <c r="DB450" s="43"/>
      <c r="DC450" s="43"/>
      <c r="DD450" s="43"/>
      <c r="DE450" s="43"/>
      <c r="DF450" s="43"/>
      <c r="DG450" s="43"/>
      <c r="DH450" s="43"/>
      <c r="DI450" s="43"/>
      <c r="DJ450" s="43"/>
      <c r="DK450" s="43"/>
      <c r="DL450" s="43"/>
      <c r="DM450" s="43"/>
      <c r="DN450" s="43"/>
      <c r="DO450" s="43"/>
      <c r="DP450" s="43"/>
      <c r="DQ450" s="43"/>
      <c r="DR450" s="43"/>
      <c r="DS450" s="43"/>
      <c r="DT450" s="43"/>
      <c r="DU450" s="43"/>
      <c r="DV450" s="43"/>
      <c r="DW450" s="43"/>
      <c r="DX450" s="43"/>
      <c r="DY450" s="43"/>
      <c r="DZ450" s="43"/>
      <c r="EA450" s="21"/>
      <c r="EB450" s="21"/>
      <c r="EC450" s="21"/>
      <c r="ED450" s="21"/>
    </row>
    <row r="451" spans="1:134">
      <c r="A451" s="7"/>
      <c r="B451" s="7"/>
      <c r="C451" s="43"/>
      <c r="D451" s="43"/>
      <c r="E451" s="43"/>
      <c r="F451" s="43"/>
      <c r="G451" s="7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7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7"/>
      <c r="AM451" s="43"/>
      <c r="AN451" s="43"/>
      <c r="AO451" s="43"/>
      <c r="AP451" s="43"/>
      <c r="AQ451" s="43"/>
      <c r="AR451" s="58"/>
      <c r="AS451" s="58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  <c r="BL451" s="43"/>
      <c r="BM451" s="43"/>
      <c r="BN451" s="43"/>
      <c r="BO451" s="43"/>
      <c r="BP451" s="43"/>
      <c r="BQ451" s="43"/>
      <c r="BR451" s="43"/>
      <c r="BS451" s="43"/>
      <c r="BT451" s="43"/>
      <c r="BU451" s="43"/>
      <c r="BV451" s="43"/>
      <c r="BW451" s="43"/>
      <c r="BX451" s="43"/>
      <c r="BY451" s="43"/>
      <c r="BZ451" s="43"/>
      <c r="CA451" s="43"/>
      <c r="CB451" s="43"/>
      <c r="CC451" s="43"/>
      <c r="CD451" s="43"/>
      <c r="CE451" s="43"/>
      <c r="CF451" s="43"/>
      <c r="CG451" s="43"/>
      <c r="CH451" s="43"/>
      <c r="CI451" s="43"/>
      <c r="CJ451" s="43"/>
      <c r="CK451" s="43"/>
      <c r="CL451" s="43"/>
      <c r="CM451" s="43"/>
      <c r="CN451" s="43"/>
      <c r="CO451" s="43"/>
      <c r="CP451" s="43"/>
      <c r="CQ451" s="43"/>
      <c r="CR451" s="43"/>
      <c r="CS451" s="43"/>
      <c r="CT451" s="43"/>
      <c r="CU451" s="43"/>
      <c r="CV451" s="43"/>
      <c r="CW451" s="43"/>
      <c r="CX451" s="43"/>
      <c r="CY451" s="21"/>
      <c r="CZ451" s="43"/>
      <c r="DA451" s="43"/>
      <c r="DB451" s="43"/>
      <c r="DC451" s="43"/>
      <c r="DD451" s="43"/>
      <c r="DE451" s="43"/>
      <c r="DF451" s="43"/>
      <c r="DG451" s="43"/>
      <c r="DH451" s="43"/>
      <c r="DI451" s="43"/>
      <c r="DJ451" s="43"/>
      <c r="DK451" s="43"/>
      <c r="DL451" s="43"/>
      <c r="DM451" s="43"/>
      <c r="DN451" s="43"/>
      <c r="DO451" s="43"/>
      <c r="DP451" s="43"/>
      <c r="DQ451" s="43"/>
      <c r="DR451" s="43"/>
      <c r="DS451" s="43"/>
      <c r="DT451" s="43"/>
      <c r="DU451" s="43"/>
      <c r="DV451" s="43"/>
      <c r="DW451" s="43"/>
      <c r="DX451" s="43"/>
      <c r="DY451" s="43"/>
      <c r="DZ451" s="43"/>
      <c r="EA451" s="21"/>
      <c r="EB451" s="21"/>
      <c r="EC451" s="21"/>
      <c r="ED451" s="21"/>
    </row>
    <row r="452" spans="1:134">
      <c r="A452" s="7"/>
      <c r="B452" s="7"/>
      <c r="C452" s="43"/>
      <c r="D452" s="43"/>
      <c r="E452" s="43"/>
      <c r="F452" s="43"/>
      <c r="G452" s="7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7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7"/>
      <c r="AM452" s="43"/>
      <c r="AN452" s="43"/>
      <c r="AO452" s="43"/>
      <c r="AP452" s="43"/>
      <c r="AQ452" s="43"/>
      <c r="AR452" s="58"/>
      <c r="AS452" s="58"/>
      <c r="AT452" s="43"/>
      <c r="AU452" s="43"/>
      <c r="AV452" s="43"/>
      <c r="AW452" s="43"/>
      <c r="AX452" s="43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43"/>
      <c r="BJ452" s="43"/>
      <c r="BK452" s="43"/>
      <c r="BL452" s="43"/>
      <c r="BM452" s="43"/>
      <c r="BN452" s="43"/>
      <c r="BO452" s="43"/>
      <c r="BP452" s="43"/>
      <c r="BQ452" s="43"/>
      <c r="BR452" s="43"/>
      <c r="BS452" s="43"/>
      <c r="BT452" s="43"/>
      <c r="BU452" s="43"/>
      <c r="BV452" s="43"/>
      <c r="BW452" s="43"/>
      <c r="BX452" s="43"/>
      <c r="BY452" s="43"/>
      <c r="BZ452" s="43"/>
      <c r="CA452" s="43"/>
      <c r="CB452" s="43"/>
      <c r="CC452" s="43"/>
      <c r="CD452" s="43"/>
      <c r="CE452" s="43"/>
      <c r="CF452" s="43"/>
      <c r="CG452" s="43"/>
      <c r="CH452" s="43"/>
      <c r="CI452" s="43"/>
      <c r="CJ452" s="43"/>
      <c r="CK452" s="43"/>
      <c r="CL452" s="43"/>
      <c r="CM452" s="43"/>
      <c r="CN452" s="43"/>
      <c r="CO452" s="43"/>
      <c r="CP452" s="43"/>
      <c r="CQ452" s="43"/>
      <c r="CR452" s="43"/>
      <c r="CS452" s="43"/>
      <c r="CT452" s="43"/>
      <c r="CU452" s="43"/>
      <c r="CV452" s="43"/>
      <c r="CW452" s="43"/>
      <c r="CX452" s="43"/>
      <c r="CY452" s="21"/>
      <c r="CZ452" s="43"/>
      <c r="DA452" s="43"/>
      <c r="DB452" s="43"/>
      <c r="DC452" s="43"/>
      <c r="DD452" s="43"/>
      <c r="DE452" s="43"/>
      <c r="DF452" s="43"/>
      <c r="DG452" s="43"/>
      <c r="DH452" s="43"/>
      <c r="DI452" s="43"/>
      <c r="DJ452" s="43"/>
      <c r="DK452" s="43"/>
      <c r="DL452" s="43"/>
      <c r="DM452" s="43"/>
      <c r="DN452" s="43"/>
      <c r="DO452" s="43"/>
      <c r="DP452" s="43"/>
      <c r="DQ452" s="43"/>
      <c r="DR452" s="43"/>
      <c r="DS452" s="43"/>
      <c r="DT452" s="43"/>
      <c r="DU452" s="43"/>
      <c r="DV452" s="43"/>
      <c r="DW452" s="43"/>
      <c r="DX452" s="43"/>
      <c r="DY452" s="43"/>
      <c r="DZ452" s="43"/>
      <c r="EA452" s="21"/>
      <c r="EB452" s="21"/>
      <c r="EC452" s="21"/>
      <c r="ED452" s="21"/>
    </row>
    <row r="453" spans="1:134">
      <c r="A453" s="7"/>
      <c r="B453" s="7"/>
      <c r="C453" s="43"/>
      <c r="D453" s="43"/>
      <c r="E453" s="43"/>
      <c r="F453" s="43"/>
      <c r="G453" s="7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7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7"/>
      <c r="AM453" s="43"/>
      <c r="AN453" s="43"/>
      <c r="AO453" s="43"/>
      <c r="AP453" s="43"/>
      <c r="AQ453" s="43"/>
      <c r="AR453" s="58"/>
      <c r="AS453" s="58"/>
      <c r="AT453" s="43"/>
      <c r="AU453" s="43"/>
      <c r="AV453" s="43"/>
      <c r="AW453" s="43"/>
      <c r="AX453" s="43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43"/>
      <c r="BJ453" s="43"/>
      <c r="BK453" s="43"/>
      <c r="BL453" s="43"/>
      <c r="BM453" s="43"/>
      <c r="BN453" s="43"/>
      <c r="BO453" s="43"/>
      <c r="BP453" s="43"/>
      <c r="BQ453" s="43"/>
      <c r="BR453" s="43"/>
      <c r="BS453" s="43"/>
      <c r="BT453" s="43"/>
      <c r="BU453" s="43"/>
      <c r="BV453" s="43"/>
      <c r="BW453" s="43"/>
      <c r="BX453" s="43"/>
      <c r="BY453" s="43"/>
      <c r="BZ453" s="43"/>
      <c r="CA453" s="43"/>
      <c r="CB453" s="43"/>
      <c r="CC453" s="43"/>
      <c r="CD453" s="43"/>
      <c r="CE453" s="43"/>
      <c r="CF453" s="43"/>
      <c r="CG453" s="43"/>
      <c r="CH453" s="43"/>
      <c r="CI453" s="43"/>
      <c r="CJ453" s="43"/>
      <c r="CK453" s="43"/>
      <c r="CL453" s="43"/>
      <c r="CM453" s="43"/>
      <c r="CN453" s="43"/>
      <c r="CO453" s="43"/>
      <c r="CP453" s="43"/>
      <c r="CQ453" s="43"/>
      <c r="CR453" s="43"/>
      <c r="CS453" s="43"/>
      <c r="CT453" s="43"/>
      <c r="CU453" s="43"/>
      <c r="CV453" s="43"/>
      <c r="CW453" s="43"/>
      <c r="CX453" s="43"/>
      <c r="CY453" s="21"/>
      <c r="CZ453" s="43"/>
      <c r="DA453" s="43"/>
      <c r="DB453" s="43"/>
      <c r="DC453" s="43"/>
      <c r="DD453" s="43"/>
      <c r="DE453" s="43"/>
      <c r="DF453" s="43"/>
      <c r="DG453" s="43"/>
      <c r="DH453" s="43"/>
      <c r="DI453" s="43"/>
      <c r="DJ453" s="43"/>
      <c r="DK453" s="43"/>
      <c r="DL453" s="43"/>
      <c r="DM453" s="43"/>
      <c r="DN453" s="43"/>
      <c r="DO453" s="43"/>
      <c r="DP453" s="43"/>
      <c r="DQ453" s="43"/>
      <c r="DR453" s="43"/>
      <c r="DS453" s="43"/>
      <c r="DT453" s="43"/>
      <c r="DU453" s="43"/>
      <c r="DV453" s="43"/>
      <c r="DW453" s="43"/>
      <c r="DX453" s="43"/>
      <c r="DY453" s="43"/>
      <c r="DZ453" s="43"/>
      <c r="EA453" s="21"/>
      <c r="EB453" s="21"/>
      <c r="EC453" s="21"/>
      <c r="ED453" s="21"/>
    </row>
    <row r="454" spans="1:134">
      <c r="A454" s="7"/>
      <c r="B454" s="7"/>
      <c r="C454" s="43"/>
      <c r="D454" s="43"/>
      <c r="E454" s="43"/>
      <c r="F454" s="43"/>
      <c r="G454" s="7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7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7"/>
      <c r="AM454" s="43"/>
      <c r="AN454" s="43"/>
      <c r="AO454" s="43"/>
      <c r="AP454" s="43"/>
      <c r="AQ454" s="43"/>
      <c r="AR454" s="58"/>
      <c r="AS454" s="58"/>
      <c r="AT454" s="43"/>
      <c r="AU454" s="43"/>
      <c r="AV454" s="43"/>
      <c r="AW454" s="43"/>
      <c r="AX454" s="43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43"/>
      <c r="BJ454" s="43"/>
      <c r="BK454" s="43"/>
      <c r="BL454" s="43"/>
      <c r="BM454" s="43"/>
      <c r="BN454" s="43"/>
      <c r="BO454" s="43"/>
      <c r="BP454" s="43"/>
      <c r="BQ454" s="43"/>
      <c r="BR454" s="43"/>
      <c r="BS454" s="43"/>
      <c r="BT454" s="43"/>
      <c r="BU454" s="43"/>
      <c r="BV454" s="43"/>
      <c r="BW454" s="43"/>
      <c r="BX454" s="43"/>
      <c r="BY454" s="43"/>
      <c r="BZ454" s="43"/>
      <c r="CA454" s="43"/>
      <c r="CB454" s="43"/>
      <c r="CC454" s="43"/>
      <c r="CD454" s="43"/>
      <c r="CE454" s="43"/>
      <c r="CF454" s="43"/>
      <c r="CG454" s="43"/>
      <c r="CH454" s="43"/>
      <c r="CI454" s="43"/>
      <c r="CJ454" s="43"/>
      <c r="CK454" s="43"/>
      <c r="CL454" s="43"/>
      <c r="CM454" s="43"/>
      <c r="CN454" s="43"/>
      <c r="CO454" s="43"/>
      <c r="CP454" s="43"/>
      <c r="CQ454" s="43"/>
      <c r="CR454" s="43"/>
      <c r="CS454" s="43"/>
      <c r="CT454" s="43"/>
      <c r="CU454" s="43"/>
      <c r="CV454" s="43"/>
      <c r="CW454" s="43"/>
      <c r="CX454" s="43"/>
      <c r="CY454" s="21"/>
      <c r="CZ454" s="43"/>
      <c r="DA454" s="43"/>
      <c r="DB454" s="43"/>
      <c r="DC454" s="43"/>
      <c r="DD454" s="43"/>
      <c r="DE454" s="43"/>
      <c r="DF454" s="43"/>
      <c r="DG454" s="43"/>
      <c r="DH454" s="43"/>
      <c r="DI454" s="43"/>
      <c r="DJ454" s="43"/>
      <c r="DK454" s="43"/>
      <c r="DL454" s="43"/>
      <c r="DM454" s="43"/>
      <c r="DN454" s="43"/>
      <c r="DO454" s="43"/>
      <c r="DP454" s="43"/>
      <c r="DQ454" s="43"/>
      <c r="DR454" s="43"/>
      <c r="DS454" s="43"/>
      <c r="DT454" s="43"/>
      <c r="DU454" s="43"/>
      <c r="DV454" s="43"/>
      <c r="DW454" s="43"/>
      <c r="DX454" s="43"/>
      <c r="DY454" s="43"/>
      <c r="DZ454" s="43"/>
      <c r="EA454" s="21"/>
      <c r="EB454" s="21"/>
      <c r="EC454" s="21"/>
      <c r="ED454" s="21"/>
    </row>
    <row r="455" spans="1:134">
      <c r="A455" s="7"/>
      <c r="B455" s="7"/>
      <c r="C455" s="43"/>
      <c r="D455" s="43"/>
      <c r="E455" s="43"/>
      <c r="F455" s="43"/>
      <c r="G455" s="7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7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7"/>
      <c r="AM455" s="43"/>
      <c r="AN455" s="43"/>
      <c r="AO455" s="43"/>
      <c r="AP455" s="43"/>
      <c r="AQ455" s="43"/>
      <c r="AR455" s="58"/>
      <c r="AS455" s="58"/>
      <c r="AT455" s="43"/>
      <c r="AU455" s="43"/>
      <c r="AV455" s="43"/>
      <c r="AW455" s="43"/>
      <c r="AX455" s="43"/>
      <c r="AY455" s="43"/>
      <c r="AZ455" s="43"/>
      <c r="BA455" s="43"/>
      <c r="BB455" s="43"/>
      <c r="BC455" s="43"/>
      <c r="BD455" s="43"/>
      <c r="BE455" s="43"/>
      <c r="BF455" s="43"/>
      <c r="BG455" s="43"/>
      <c r="BH455" s="43"/>
      <c r="BI455" s="43"/>
      <c r="BJ455" s="43"/>
      <c r="BK455" s="43"/>
      <c r="BL455" s="43"/>
      <c r="BM455" s="43"/>
      <c r="BN455" s="43"/>
      <c r="BO455" s="43"/>
      <c r="BP455" s="43"/>
      <c r="BQ455" s="43"/>
      <c r="BR455" s="43"/>
      <c r="BS455" s="43"/>
      <c r="BT455" s="43"/>
      <c r="BU455" s="43"/>
      <c r="BV455" s="43"/>
      <c r="BW455" s="43"/>
      <c r="BX455" s="43"/>
      <c r="BY455" s="43"/>
      <c r="BZ455" s="43"/>
      <c r="CA455" s="43"/>
      <c r="CB455" s="43"/>
      <c r="CC455" s="43"/>
      <c r="CD455" s="43"/>
      <c r="CE455" s="43"/>
      <c r="CF455" s="43"/>
      <c r="CG455" s="43"/>
      <c r="CH455" s="43"/>
      <c r="CI455" s="43"/>
      <c r="CJ455" s="43"/>
      <c r="CK455" s="43"/>
      <c r="CL455" s="43"/>
      <c r="CM455" s="43"/>
      <c r="CN455" s="43"/>
      <c r="CO455" s="43"/>
      <c r="CP455" s="43"/>
      <c r="CQ455" s="43"/>
      <c r="CR455" s="43"/>
      <c r="CS455" s="43"/>
      <c r="CT455" s="43"/>
      <c r="CU455" s="43"/>
      <c r="CV455" s="43"/>
      <c r="CW455" s="43"/>
      <c r="CX455" s="43"/>
      <c r="CY455" s="21"/>
      <c r="CZ455" s="43"/>
      <c r="DA455" s="43"/>
      <c r="DB455" s="43"/>
      <c r="DC455" s="43"/>
      <c r="DD455" s="43"/>
      <c r="DE455" s="43"/>
      <c r="DF455" s="43"/>
      <c r="DG455" s="43"/>
      <c r="DH455" s="43"/>
      <c r="DI455" s="43"/>
      <c r="DJ455" s="43"/>
      <c r="DK455" s="43"/>
      <c r="DL455" s="43"/>
      <c r="DM455" s="43"/>
      <c r="DN455" s="43"/>
      <c r="DO455" s="43"/>
      <c r="DP455" s="43"/>
      <c r="DQ455" s="43"/>
      <c r="DR455" s="43"/>
      <c r="DS455" s="43"/>
      <c r="DT455" s="43"/>
      <c r="DU455" s="43"/>
      <c r="DV455" s="43"/>
      <c r="DW455" s="43"/>
      <c r="DX455" s="43"/>
      <c r="DY455" s="43"/>
      <c r="DZ455" s="43"/>
      <c r="EA455" s="21"/>
      <c r="EB455" s="21"/>
      <c r="EC455" s="21"/>
      <c r="ED455" s="21"/>
    </row>
    <row r="456" spans="1:134">
      <c r="A456" s="7"/>
      <c r="B456" s="7"/>
      <c r="C456" s="43"/>
      <c r="D456" s="43"/>
      <c r="E456" s="43"/>
      <c r="F456" s="43"/>
      <c r="G456" s="7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7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7"/>
      <c r="AM456" s="43"/>
      <c r="AN456" s="43"/>
      <c r="AO456" s="43"/>
      <c r="AP456" s="43"/>
      <c r="AQ456" s="43"/>
      <c r="AR456" s="58"/>
      <c r="AS456" s="58"/>
      <c r="AT456" s="43"/>
      <c r="AU456" s="43"/>
      <c r="AV456" s="43"/>
      <c r="AW456" s="43"/>
      <c r="AX456" s="43"/>
      <c r="AY456" s="43"/>
      <c r="AZ456" s="43"/>
      <c r="BA456" s="43"/>
      <c r="BB456" s="43"/>
      <c r="BC456" s="43"/>
      <c r="BD456" s="43"/>
      <c r="BE456" s="43"/>
      <c r="BF456" s="43"/>
      <c r="BG456" s="43"/>
      <c r="BH456" s="43"/>
      <c r="BI456" s="43"/>
      <c r="BJ456" s="43"/>
      <c r="BK456" s="43"/>
      <c r="BL456" s="43"/>
      <c r="BM456" s="43"/>
      <c r="BN456" s="43"/>
      <c r="BO456" s="43"/>
      <c r="BP456" s="43"/>
      <c r="BQ456" s="43"/>
      <c r="BR456" s="43"/>
      <c r="BS456" s="43"/>
      <c r="BT456" s="43"/>
      <c r="BU456" s="43"/>
      <c r="BV456" s="43"/>
      <c r="BW456" s="43"/>
      <c r="BX456" s="43"/>
      <c r="BY456" s="43"/>
      <c r="BZ456" s="43"/>
      <c r="CA456" s="43"/>
      <c r="CB456" s="43"/>
      <c r="CC456" s="43"/>
      <c r="CD456" s="43"/>
      <c r="CE456" s="43"/>
      <c r="CF456" s="43"/>
      <c r="CG456" s="43"/>
      <c r="CH456" s="43"/>
      <c r="CI456" s="43"/>
      <c r="CJ456" s="43"/>
      <c r="CK456" s="43"/>
      <c r="CL456" s="43"/>
      <c r="CM456" s="43"/>
      <c r="CN456" s="43"/>
      <c r="CO456" s="43"/>
      <c r="CP456" s="43"/>
      <c r="CQ456" s="43"/>
      <c r="CR456" s="43"/>
      <c r="CS456" s="43"/>
      <c r="CT456" s="43"/>
      <c r="CU456" s="43"/>
      <c r="CV456" s="43"/>
      <c r="CW456" s="43"/>
      <c r="CX456" s="43"/>
      <c r="CY456" s="21"/>
      <c r="CZ456" s="43"/>
      <c r="DA456" s="43"/>
      <c r="DB456" s="43"/>
      <c r="DC456" s="43"/>
      <c r="DD456" s="43"/>
      <c r="DE456" s="43"/>
      <c r="DF456" s="43"/>
      <c r="DG456" s="43"/>
      <c r="DH456" s="43"/>
      <c r="DI456" s="43"/>
      <c r="DJ456" s="43"/>
      <c r="DK456" s="43"/>
      <c r="DL456" s="43"/>
      <c r="DM456" s="43"/>
      <c r="DN456" s="43"/>
      <c r="DO456" s="43"/>
      <c r="DP456" s="43"/>
      <c r="DQ456" s="43"/>
      <c r="DR456" s="43"/>
      <c r="DS456" s="43"/>
      <c r="DT456" s="43"/>
      <c r="DU456" s="43"/>
      <c r="DV456" s="43"/>
      <c r="DW456" s="43"/>
      <c r="DX456" s="43"/>
      <c r="DY456" s="43"/>
      <c r="DZ456" s="43"/>
      <c r="EA456" s="21"/>
      <c r="EB456" s="21"/>
      <c r="EC456" s="21"/>
      <c r="ED456" s="21"/>
    </row>
    <row r="457" spans="1:134">
      <c r="A457" s="7"/>
      <c r="B457" s="7"/>
      <c r="C457" s="43"/>
      <c r="D457" s="43"/>
      <c r="E457" s="43"/>
      <c r="F457" s="43"/>
      <c r="G457" s="7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7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7"/>
      <c r="AM457" s="43"/>
      <c r="AN457" s="43"/>
      <c r="AO457" s="43"/>
      <c r="AP457" s="43"/>
      <c r="AQ457" s="43"/>
      <c r="AR457" s="58"/>
      <c r="AS457" s="58"/>
      <c r="AT457" s="43"/>
      <c r="AU457" s="43"/>
      <c r="AV457" s="43"/>
      <c r="AW457" s="43"/>
      <c r="AX457" s="43"/>
      <c r="AY457" s="43"/>
      <c r="AZ457" s="43"/>
      <c r="BA457" s="43"/>
      <c r="BB457" s="43"/>
      <c r="BC457" s="43"/>
      <c r="BD457" s="43"/>
      <c r="BE457" s="43"/>
      <c r="BF457" s="43"/>
      <c r="BG457" s="43"/>
      <c r="BH457" s="43"/>
      <c r="BI457" s="43"/>
      <c r="BJ457" s="43"/>
      <c r="BK457" s="43"/>
      <c r="BL457" s="43"/>
      <c r="BM457" s="43"/>
      <c r="BN457" s="43"/>
      <c r="BO457" s="43"/>
      <c r="BP457" s="43"/>
      <c r="BQ457" s="43"/>
      <c r="BR457" s="43"/>
      <c r="BS457" s="43"/>
      <c r="BT457" s="43"/>
      <c r="BU457" s="43"/>
      <c r="BV457" s="43"/>
      <c r="BW457" s="43"/>
      <c r="BX457" s="43"/>
      <c r="BY457" s="43"/>
      <c r="BZ457" s="43"/>
      <c r="CA457" s="43"/>
      <c r="CB457" s="43"/>
      <c r="CC457" s="43"/>
      <c r="CD457" s="43"/>
      <c r="CE457" s="43"/>
      <c r="CF457" s="43"/>
      <c r="CG457" s="43"/>
      <c r="CH457" s="43"/>
      <c r="CI457" s="43"/>
      <c r="CJ457" s="43"/>
      <c r="CK457" s="43"/>
      <c r="CL457" s="43"/>
      <c r="CM457" s="43"/>
      <c r="CN457" s="43"/>
      <c r="CO457" s="43"/>
      <c r="CP457" s="43"/>
      <c r="CQ457" s="43"/>
      <c r="CR457" s="43"/>
      <c r="CS457" s="43"/>
      <c r="CT457" s="43"/>
      <c r="CU457" s="43"/>
      <c r="CV457" s="43"/>
      <c r="CW457" s="43"/>
      <c r="CX457" s="43"/>
      <c r="CY457" s="21"/>
      <c r="CZ457" s="43"/>
      <c r="DA457" s="43"/>
      <c r="DB457" s="43"/>
      <c r="DC457" s="43"/>
      <c r="DD457" s="43"/>
      <c r="DE457" s="43"/>
      <c r="DF457" s="43"/>
      <c r="DG457" s="43"/>
      <c r="DH457" s="43"/>
      <c r="DI457" s="43"/>
      <c r="DJ457" s="43"/>
      <c r="DK457" s="43"/>
      <c r="DL457" s="43"/>
      <c r="DM457" s="43"/>
      <c r="DN457" s="43"/>
      <c r="DO457" s="43"/>
      <c r="DP457" s="43"/>
      <c r="DQ457" s="43"/>
      <c r="DR457" s="43"/>
      <c r="DS457" s="43"/>
      <c r="DT457" s="43"/>
      <c r="DU457" s="43"/>
      <c r="DV457" s="43"/>
      <c r="DW457" s="43"/>
      <c r="DX457" s="43"/>
      <c r="DY457" s="43"/>
      <c r="DZ457" s="43"/>
      <c r="EA457" s="21"/>
      <c r="EB457" s="21"/>
      <c r="EC457" s="21"/>
      <c r="ED457" s="21"/>
    </row>
    <row r="458" spans="1:134">
      <c r="A458" s="7"/>
      <c r="B458" s="7"/>
      <c r="C458" s="43"/>
      <c r="D458" s="43"/>
      <c r="E458" s="43"/>
      <c r="F458" s="43"/>
      <c r="G458" s="7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7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7"/>
      <c r="AM458" s="43"/>
      <c r="AN458" s="43"/>
      <c r="AO458" s="43"/>
      <c r="AP458" s="43"/>
      <c r="AQ458" s="43"/>
      <c r="AR458" s="58"/>
      <c r="AS458" s="58"/>
      <c r="AT458" s="43"/>
      <c r="AU458" s="43"/>
      <c r="AV458" s="43"/>
      <c r="AW458" s="43"/>
      <c r="AX458" s="43"/>
      <c r="AY458" s="43"/>
      <c r="AZ458" s="43"/>
      <c r="BA458" s="43"/>
      <c r="BB458" s="43"/>
      <c r="BC458" s="43"/>
      <c r="BD458" s="43"/>
      <c r="BE458" s="43"/>
      <c r="BF458" s="43"/>
      <c r="BG458" s="43"/>
      <c r="BH458" s="43"/>
      <c r="BI458" s="43"/>
      <c r="BJ458" s="43"/>
      <c r="BK458" s="43"/>
      <c r="BL458" s="43"/>
      <c r="BM458" s="43"/>
      <c r="BN458" s="43"/>
      <c r="BO458" s="43"/>
      <c r="BP458" s="43"/>
      <c r="BQ458" s="43"/>
      <c r="BR458" s="43"/>
      <c r="BS458" s="43"/>
      <c r="BT458" s="43"/>
      <c r="BU458" s="43"/>
      <c r="BV458" s="43"/>
      <c r="BW458" s="43"/>
      <c r="BX458" s="43"/>
      <c r="BY458" s="43"/>
      <c r="BZ458" s="43"/>
      <c r="CA458" s="43"/>
      <c r="CB458" s="43"/>
      <c r="CC458" s="43"/>
      <c r="CD458" s="43"/>
      <c r="CE458" s="43"/>
      <c r="CF458" s="43"/>
      <c r="CG458" s="43"/>
      <c r="CH458" s="43"/>
      <c r="CI458" s="43"/>
      <c r="CJ458" s="43"/>
      <c r="CK458" s="43"/>
      <c r="CL458" s="43"/>
      <c r="CM458" s="43"/>
      <c r="CN458" s="43"/>
      <c r="CO458" s="43"/>
      <c r="CP458" s="43"/>
      <c r="CQ458" s="43"/>
      <c r="CR458" s="43"/>
      <c r="CS458" s="43"/>
      <c r="CT458" s="43"/>
      <c r="CU458" s="43"/>
      <c r="CV458" s="43"/>
      <c r="CW458" s="43"/>
      <c r="CX458" s="43"/>
      <c r="CY458" s="21"/>
      <c r="CZ458" s="43"/>
      <c r="DA458" s="43"/>
      <c r="DB458" s="43"/>
      <c r="DC458" s="43"/>
      <c r="DD458" s="43"/>
      <c r="DE458" s="43"/>
      <c r="DF458" s="43"/>
      <c r="DG458" s="43"/>
      <c r="DH458" s="43"/>
      <c r="DI458" s="43"/>
      <c r="DJ458" s="43"/>
      <c r="DK458" s="43"/>
      <c r="DL458" s="43"/>
      <c r="DM458" s="43"/>
      <c r="DN458" s="43"/>
      <c r="DO458" s="43"/>
      <c r="DP458" s="43"/>
      <c r="DQ458" s="43"/>
      <c r="DR458" s="43"/>
      <c r="DS458" s="43"/>
      <c r="DT458" s="43"/>
      <c r="DU458" s="43"/>
      <c r="DV458" s="43"/>
      <c r="DW458" s="43"/>
      <c r="DX458" s="43"/>
      <c r="DY458" s="43"/>
      <c r="DZ458" s="43"/>
      <c r="EA458" s="21"/>
      <c r="EB458" s="21"/>
      <c r="EC458" s="21"/>
      <c r="ED458" s="21"/>
    </row>
    <row r="459" spans="1:134">
      <c r="A459" s="7"/>
      <c r="B459" s="7"/>
      <c r="C459" s="43"/>
      <c r="D459" s="43"/>
      <c r="E459" s="43"/>
      <c r="F459" s="43"/>
      <c r="G459" s="7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7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7"/>
      <c r="AM459" s="43"/>
      <c r="AN459" s="43"/>
      <c r="AO459" s="43"/>
      <c r="AP459" s="43"/>
      <c r="AQ459" s="43"/>
      <c r="AR459" s="58"/>
      <c r="AS459" s="58"/>
      <c r="AT459" s="43"/>
      <c r="AU459" s="43"/>
      <c r="AV459" s="43"/>
      <c r="AW459" s="43"/>
      <c r="AX459" s="43"/>
      <c r="AY459" s="43"/>
      <c r="AZ459" s="43"/>
      <c r="BA459" s="43"/>
      <c r="BB459" s="43"/>
      <c r="BC459" s="43"/>
      <c r="BD459" s="43"/>
      <c r="BE459" s="43"/>
      <c r="BF459" s="43"/>
      <c r="BG459" s="43"/>
      <c r="BH459" s="43"/>
      <c r="BI459" s="43"/>
      <c r="BJ459" s="43"/>
      <c r="BK459" s="43"/>
      <c r="BL459" s="43"/>
      <c r="BM459" s="43"/>
      <c r="BN459" s="43"/>
      <c r="BO459" s="43"/>
      <c r="BP459" s="43"/>
      <c r="BQ459" s="43"/>
      <c r="BR459" s="43"/>
      <c r="BS459" s="43"/>
      <c r="BT459" s="43"/>
      <c r="BU459" s="43"/>
      <c r="BV459" s="43"/>
      <c r="BW459" s="43"/>
      <c r="BX459" s="43"/>
      <c r="BY459" s="43"/>
      <c r="BZ459" s="43"/>
      <c r="CA459" s="43"/>
      <c r="CB459" s="43"/>
      <c r="CC459" s="43"/>
      <c r="CD459" s="43"/>
      <c r="CE459" s="43"/>
      <c r="CF459" s="43"/>
      <c r="CG459" s="43"/>
      <c r="CH459" s="43"/>
      <c r="CI459" s="43"/>
      <c r="CJ459" s="43"/>
      <c r="CK459" s="43"/>
      <c r="CL459" s="43"/>
      <c r="CM459" s="43"/>
      <c r="CN459" s="43"/>
      <c r="CO459" s="43"/>
      <c r="CP459" s="43"/>
      <c r="CQ459" s="43"/>
      <c r="CR459" s="43"/>
      <c r="CS459" s="43"/>
      <c r="CT459" s="43"/>
      <c r="CU459" s="43"/>
      <c r="CV459" s="43"/>
      <c r="CW459" s="43"/>
      <c r="CX459" s="43"/>
      <c r="CY459" s="21"/>
      <c r="CZ459" s="43"/>
      <c r="DA459" s="43"/>
      <c r="DB459" s="43"/>
      <c r="DC459" s="43"/>
      <c r="DD459" s="43"/>
      <c r="DE459" s="43"/>
      <c r="DF459" s="43"/>
      <c r="DG459" s="43"/>
      <c r="DH459" s="43"/>
      <c r="DI459" s="43"/>
      <c r="DJ459" s="43"/>
      <c r="DK459" s="43"/>
      <c r="DL459" s="43"/>
      <c r="DM459" s="43"/>
      <c r="DN459" s="43"/>
      <c r="DO459" s="43"/>
      <c r="DP459" s="43"/>
      <c r="DQ459" s="43"/>
      <c r="DR459" s="43"/>
      <c r="DS459" s="43"/>
      <c r="DT459" s="43"/>
      <c r="DU459" s="43"/>
      <c r="DV459" s="43"/>
      <c r="DW459" s="43"/>
      <c r="DX459" s="43"/>
      <c r="DY459" s="43"/>
      <c r="DZ459" s="43"/>
      <c r="EA459" s="21"/>
      <c r="EB459" s="21"/>
      <c r="EC459" s="21"/>
      <c r="ED459" s="21"/>
    </row>
    <row r="460" spans="1:134">
      <c r="A460" s="7"/>
      <c r="B460" s="7"/>
      <c r="C460" s="43"/>
      <c r="D460" s="43"/>
      <c r="E460" s="43"/>
      <c r="F460" s="43"/>
      <c r="G460" s="7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7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7"/>
      <c r="AM460" s="43"/>
      <c r="AN460" s="43"/>
      <c r="AO460" s="43"/>
      <c r="AP460" s="43"/>
      <c r="AQ460" s="43"/>
      <c r="AR460" s="58"/>
      <c r="AS460" s="58"/>
      <c r="AT460" s="43"/>
      <c r="AU460" s="43"/>
      <c r="AV460" s="43"/>
      <c r="AW460" s="43"/>
      <c r="AX460" s="43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  <c r="BL460" s="43"/>
      <c r="BM460" s="43"/>
      <c r="BN460" s="43"/>
      <c r="BO460" s="43"/>
      <c r="BP460" s="43"/>
      <c r="BQ460" s="43"/>
      <c r="BR460" s="43"/>
      <c r="BS460" s="43"/>
      <c r="BT460" s="43"/>
      <c r="BU460" s="43"/>
      <c r="BV460" s="43"/>
      <c r="BW460" s="43"/>
      <c r="BX460" s="43"/>
      <c r="BY460" s="43"/>
      <c r="BZ460" s="43"/>
      <c r="CA460" s="43"/>
      <c r="CB460" s="43"/>
      <c r="CC460" s="43"/>
      <c r="CD460" s="43"/>
      <c r="CE460" s="43"/>
      <c r="CF460" s="43"/>
      <c r="CG460" s="43"/>
      <c r="CH460" s="43"/>
      <c r="CI460" s="43"/>
      <c r="CJ460" s="43"/>
      <c r="CK460" s="43"/>
      <c r="CL460" s="43"/>
      <c r="CM460" s="43"/>
      <c r="CN460" s="43"/>
      <c r="CO460" s="43"/>
      <c r="CP460" s="43"/>
      <c r="CQ460" s="43"/>
      <c r="CR460" s="43"/>
      <c r="CS460" s="43"/>
      <c r="CT460" s="43"/>
      <c r="CU460" s="43"/>
      <c r="CV460" s="43"/>
      <c r="CW460" s="43"/>
      <c r="CX460" s="43"/>
      <c r="CY460" s="21"/>
      <c r="CZ460" s="43"/>
      <c r="DA460" s="43"/>
      <c r="DB460" s="43"/>
      <c r="DC460" s="43"/>
      <c r="DD460" s="43"/>
      <c r="DE460" s="43"/>
      <c r="DF460" s="43"/>
      <c r="DG460" s="43"/>
      <c r="DH460" s="43"/>
      <c r="DI460" s="43"/>
      <c r="DJ460" s="43"/>
      <c r="DK460" s="43"/>
      <c r="DL460" s="43"/>
      <c r="DM460" s="43"/>
      <c r="DN460" s="43"/>
      <c r="DO460" s="43"/>
      <c r="DP460" s="43"/>
      <c r="DQ460" s="43"/>
      <c r="DR460" s="43"/>
      <c r="DS460" s="43"/>
      <c r="DT460" s="43"/>
      <c r="DU460" s="43"/>
      <c r="DV460" s="43"/>
      <c r="DW460" s="43"/>
      <c r="DX460" s="43"/>
      <c r="DY460" s="43"/>
      <c r="DZ460" s="43"/>
      <c r="EA460" s="21"/>
      <c r="EB460" s="21"/>
      <c r="EC460" s="21"/>
      <c r="ED460" s="21"/>
    </row>
    <row r="461" spans="1:134">
      <c r="A461" s="7"/>
      <c r="B461" s="7"/>
      <c r="C461" s="43"/>
      <c r="D461" s="43"/>
      <c r="E461" s="43"/>
      <c r="F461" s="43"/>
      <c r="G461" s="7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7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7"/>
      <c r="AM461" s="43"/>
      <c r="AN461" s="43"/>
      <c r="AO461" s="43"/>
      <c r="AP461" s="43"/>
      <c r="AQ461" s="43"/>
      <c r="AR461" s="58"/>
      <c r="AS461" s="58"/>
      <c r="AT461" s="43"/>
      <c r="AU461" s="43"/>
      <c r="AV461" s="43"/>
      <c r="AW461" s="43"/>
      <c r="AX461" s="43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  <c r="BL461" s="43"/>
      <c r="BM461" s="43"/>
      <c r="BN461" s="43"/>
      <c r="BO461" s="43"/>
      <c r="BP461" s="43"/>
      <c r="BQ461" s="43"/>
      <c r="BR461" s="43"/>
      <c r="BS461" s="43"/>
      <c r="BT461" s="43"/>
      <c r="BU461" s="43"/>
      <c r="BV461" s="43"/>
      <c r="BW461" s="43"/>
      <c r="BX461" s="43"/>
      <c r="BY461" s="43"/>
      <c r="BZ461" s="43"/>
      <c r="CA461" s="43"/>
      <c r="CB461" s="43"/>
      <c r="CC461" s="43"/>
      <c r="CD461" s="43"/>
      <c r="CE461" s="43"/>
      <c r="CF461" s="43"/>
      <c r="CG461" s="43"/>
      <c r="CH461" s="43"/>
      <c r="CI461" s="43"/>
      <c r="CJ461" s="43"/>
      <c r="CK461" s="43"/>
      <c r="CL461" s="43"/>
      <c r="CM461" s="43"/>
      <c r="CN461" s="43"/>
      <c r="CO461" s="43"/>
      <c r="CP461" s="43"/>
      <c r="CQ461" s="43"/>
      <c r="CR461" s="43"/>
      <c r="CS461" s="43"/>
      <c r="CT461" s="43"/>
      <c r="CU461" s="43"/>
      <c r="CV461" s="43"/>
      <c r="CW461" s="43"/>
      <c r="CX461" s="43"/>
      <c r="CY461" s="21"/>
      <c r="CZ461" s="43"/>
      <c r="DA461" s="43"/>
      <c r="DB461" s="43"/>
      <c r="DC461" s="43"/>
      <c r="DD461" s="43"/>
      <c r="DE461" s="43"/>
      <c r="DF461" s="43"/>
      <c r="DG461" s="43"/>
      <c r="DH461" s="43"/>
      <c r="DI461" s="43"/>
      <c r="DJ461" s="43"/>
      <c r="DK461" s="43"/>
      <c r="DL461" s="43"/>
      <c r="DM461" s="43"/>
      <c r="DN461" s="43"/>
      <c r="DO461" s="43"/>
      <c r="DP461" s="43"/>
      <c r="DQ461" s="43"/>
      <c r="DR461" s="43"/>
      <c r="DS461" s="43"/>
      <c r="DT461" s="43"/>
      <c r="DU461" s="43"/>
      <c r="DV461" s="43"/>
      <c r="DW461" s="43"/>
      <c r="DX461" s="43"/>
      <c r="DY461" s="43"/>
      <c r="DZ461" s="43"/>
      <c r="EA461" s="21"/>
      <c r="EB461" s="21"/>
      <c r="EC461" s="21"/>
      <c r="ED461" s="21"/>
    </row>
    <row r="462" spans="1:134">
      <c r="A462" s="7"/>
      <c r="B462" s="7"/>
      <c r="C462" s="43"/>
      <c r="D462" s="43"/>
      <c r="E462" s="43"/>
      <c r="F462" s="43"/>
      <c r="G462" s="7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7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7"/>
      <c r="AM462" s="43"/>
      <c r="AN462" s="43"/>
      <c r="AO462" s="43"/>
      <c r="AP462" s="43"/>
      <c r="AQ462" s="43"/>
      <c r="AR462" s="58"/>
      <c r="AS462" s="58"/>
      <c r="AT462" s="43"/>
      <c r="AU462" s="43"/>
      <c r="AV462" s="43"/>
      <c r="AW462" s="43"/>
      <c r="AX462" s="43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/>
      <c r="BK462" s="43"/>
      <c r="BL462" s="43"/>
      <c r="BM462" s="43"/>
      <c r="BN462" s="43"/>
      <c r="BO462" s="43"/>
      <c r="BP462" s="43"/>
      <c r="BQ462" s="43"/>
      <c r="BR462" s="43"/>
      <c r="BS462" s="43"/>
      <c r="BT462" s="43"/>
      <c r="BU462" s="43"/>
      <c r="BV462" s="43"/>
      <c r="BW462" s="43"/>
      <c r="BX462" s="43"/>
      <c r="BY462" s="43"/>
      <c r="BZ462" s="43"/>
      <c r="CA462" s="43"/>
      <c r="CB462" s="43"/>
      <c r="CC462" s="43"/>
      <c r="CD462" s="43"/>
      <c r="CE462" s="43"/>
      <c r="CF462" s="43"/>
      <c r="CG462" s="43"/>
      <c r="CH462" s="43"/>
      <c r="CI462" s="43"/>
      <c r="CJ462" s="43"/>
      <c r="CK462" s="43"/>
      <c r="CL462" s="43"/>
      <c r="CM462" s="43"/>
      <c r="CN462" s="43"/>
      <c r="CO462" s="43"/>
      <c r="CP462" s="43"/>
      <c r="CQ462" s="43"/>
      <c r="CR462" s="43"/>
      <c r="CS462" s="43"/>
      <c r="CT462" s="43"/>
      <c r="CU462" s="43"/>
      <c r="CV462" s="43"/>
      <c r="CW462" s="43"/>
      <c r="CX462" s="43"/>
      <c r="CY462" s="21"/>
      <c r="CZ462" s="43"/>
      <c r="DA462" s="43"/>
      <c r="DB462" s="43"/>
      <c r="DC462" s="43"/>
      <c r="DD462" s="43"/>
      <c r="DE462" s="43"/>
      <c r="DF462" s="43"/>
      <c r="DG462" s="43"/>
      <c r="DH462" s="43"/>
      <c r="DI462" s="43"/>
      <c r="DJ462" s="43"/>
      <c r="DK462" s="43"/>
      <c r="DL462" s="43"/>
      <c r="DM462" s="43"/>
      <c r="DN462" s="43"/>
      <c r="DO462" s="43"/>
      <c r="DP462" s="43"/>
      <c r="DQ462" s="43"/>
      <c r="DR462" s="43"/>
      <c r="DS462" s="43"/>
      <c r="DT462" s="43"/>
      <c r="DU462" s="43"/>
      <c r="DV462" s="43"/>
      <c r="DW462" s="43"/>
      <c r="DX462" s="43"/>
      <c r="DY462" s="43"/>
      <c r="DZ462" s="43"/>
      <c r="EA462" s="21"/>
      <c r="EB462" s="21"/>
      <c r="EC462" s="21"/>
      <c r="ED462" s="21"/>
    </row>
    <row r="463" spans="1:134">
      <c r="A463" s="7"/>
      <c r="B463" s="7"/>
      <c r="C463" s="43"/>
      <c r="D463" s="43"/>
      <c r="E463" s="43"/>
      <c r="F463" s="43"/>
      <c r="G463" s="7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7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7"/>
      <c r="AM463" s="43"/>
      <c r="AN463" s="43"/>
      <c r="AO463" s="43"/>
      <c r="AP463" s="43"/>
      <c r="AQ463" s="43"/>
      <c r="AR463" s="58"/>
      <c r="AS463" s="58"/>
      <c r="AT463" s="43"/>
      <c r="AU463" s="43"/>
      <c r="AV463" s="43"/>
      <c r="AW463" s="43"/>
      <c r="AX463" s="43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/>
      <c r="BK463" s="43"/>
      <c r="BL463" s="43"/>
      <c r="BM463" s="43"/>
      <c r="BN463" s="43"/>
      <c r="BO463" s="43"/>
      <c r="BP463" s="43"/>
      <c r="BQ463" s="43"/>
      <c r="BR463" s="43"/>
      <c r="BS463" s="43"/>
      <c r="BT463" s="43"/>
      <c r="BU463" s="43"/>
      <c r="BV463" s="43"/>
      <c r="BW463" s="43"/>
      <c r="BX463" s="43"/>
      <c r="BY463" s="43"/>
      <c r="BZ463" s="43"/>
      <c r="CA463" s="43"/>
      <c r="CB463" s="43"/>
      <c r="CC463" s="43"/>
      <c r="CD463" s="43"/>
      <c r="CE463" s="43"/>
      <c r="CF463" s="43"/>
      <c r="CG463" s="43"/>
      <c r="CH463" s="43"/>
      <c r="CI463" s="43"/>
      <c r="CJ463" s="43"/>
      <c r="CK463" s="43"/>
      <c r="CL463" s="43"/>
      <c r="CM463" s="43"/>
      <c r="CN463" s="43"/>
      <c r="CO463" s="43"/>
      <c r="CP463" s="43"/>
      <c r="CQ463" s="43"/>
      <c r="CR463" s="43"/>
      <c r="CS463" s="43"/>
      <c r="CT463" s="43"/>
      <c r="CU463" s="43"/>
      <c r="CV463" s="43"/>
      <c r="CW463" s="43"/>
      <c r="CX463" s="43"/>
      <c r="CY463" s="21"/>
      <c r="CZ463" s="43"/>
      <c r="DA463" s="43"/>
      <c r="DB463" s="43"/>
      <c r="DC463" s="43"/>
      <c r="DD463" s="43"/>
      <c r="DE463" s="43"/>
      <c r="DF463" s="43"/>
      <c r="DG463" s="43"/>
      <c r="DH463" s="43"/>
      <c r="DI463" s="43"/>
      <c r="DJ463" s="43"/>
      <c r="DK463" s="43"/>
      <c r="DL463" s="43"/>
      <c r="DM463" s="43"/>
      <c r="DN463" s="43"/>
      <c r="DO463" s="43"/>
      <c r="DP463" s="43"/>
      <c r="DQ463" s="43"/>
      <c r="DR463" s="43"/>
      <c r="DS463" s="43"/>
      <c r="DT463" s="43"/>
      <c r="DU463" s="43"/>
      <c r="DV463" s="43"/>
      <c r="DW463" s="43"/>
      <c r="DX463" s="43"/>
      <c r="DY463" s="43"/>
      <c r="DZ463" s="43"/>
      <c r="EA463" s="21"/>
      <c r="EB463" s="21"/>
      <c r="EC463" s="21"/>
      <c r="ED463" s="21"/>
    </row>
    <row r="464" spans="1:134">
      <c r="A464" s="7"/>
      <c r="B464" s="7"/>
      <c r="C464" s="43"/>
      <c r="D464" s="43"/>
      <c r="E464" s="43"/>
      <c r="F464" s="43"/>
      <c r="G464" s="7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7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7"/>
      <c r="AM464" s="43"/>
      <c r="AN464" s="43"/>
      <c r="AO464" s="43"/>
      <c r="AP464" s="43"/>
      <c r="AQ464" s="43"/>
      <c r="AR464" s="58"/>
      <c r="AS464" s="58"/>
      <c r="AT464" s="43"/>
      <c r="AU464" s="43"/>
      <c r="AV464" s="43"/>
      <c r="AW464" s="43"/>
      <c r="AX464" s="43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/>
      <c r="BK464" s="43"/>
      <c r="BL464" s="43"/>
      <c r="BM464" s="43"/>
      <c r="BN464" s="43"/>
      <c r="BO464" s="43"/>
      <c r="BP464" s="43"/>
      <c r="BQ464" s="43"/>
      <c r="BR464" s="43"/>
      <c r="BS464" s="43"/>
      <c r="BT464" s="43"/>
      <c r="BU464" s="43"/>
      <c r="BV464" s="43"/>
      <c r="BW464" s="43"/>
      <c r="BX464" s="43"/>
      <c r="BY464" s="43"/>
      <c r="BZ464" s="43"/>
      <c r="CA464" s="43"/>
      <c r="CB464" s="43"/>
      <c r="CC464" s="43"/>
      <c r="CD464" s="43"/>
      <c r="CE464" s="43"/>
      <c r="CF464" s="43"/>
      <c r="CG464" s="43"/>
      <c r="CH464" s="43"/>
      <c r="CI464" s="43"/>
      <c r="CJ464" s="43"/>
      <c r="CK464" s="43"/>
      <c r="CL464" s="43"/>
      <c r="CM464" s="43"/>
      <c r="CN464" s="43"/>
      <c r="CO464" s="43"/>
      <c r="CP464" s="43"/>
      <c r="CQ464" s="43"/>
      <c r="CR464" s="43"/>
      <c r="CS464" s="43"/>
      <c r="CT464" s="43"/>
      <c r="CU464" s="43"/>
      <c r="CV464" s="43"/>
      <c r="CW464" s="43"/>
      <c r="CX464" s="43"/>
      <c r="CY464" s="21"/>
      <c r="CZ464" s="43"/>
      <c r="DA464" s="43"/>
      <c r="DB464" s="43"/>
      <c r="DC464" s="43"/>
      <c r="DD464" s="43"/>
      <c r="DE464" s="43"/>
      <c r="DF464" s="43"/>
      <c r="DG464" s="43"/>
      <c r="DH464" s="43"/>
      <c r="DI464" s="43"/>
      <c r="DJ464" s="43"/>
      <c r="DK464" s="43"/>
      <c r="DL464" s="43"/>
      <c r="DM464" s="43"/>
      <c r="DN464" s="43"/>
      <c r="DO464" s="43"/>
      <c r="DP464" s="43"/>
      <c r="DQ464" s="43"/>
      <c r="DR464" s="43"/>
      <c r="DS464" s="43"/>
      <c r="DT464" s="43"/>
      <c r="DU464" s="43"/>
      <c r="DV464" s="43"/>
      <c r="DW464" s="43"/>
      <c r="DX464" s="43"/>
      <c r="DY464" s="43"/>
      <c r="DZ464" s="43"/>
      <c r="EA464" s="21"/>
      <c r="EB464" s="21"/>
      <c r="EC464" s="21"/>
      <c r="ED464" s="21"/>
    </row>
    <row r="465" spans="1:134">
      <c r="A465" s="7"/>
      <c r="B465" s="7"/>
      <c r="C465" s="43"/>
      <c r="D465" s="43"/>
      <c r="E465" s="43"/>
      <c r="F465" s="43"/>
      <c r="G465" s="7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7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7"/>
      <c r="AM465" s="43"/>
      <c r="AN465" s="43"/>
      <c r="AO465" s="43"/>
      <c r="AP465" s="43"/>
      <c r="AQ465" s="43"/>
      <c r="AR465" s="58"/>
      <c r="AS465" s="58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  <c r="BL465" s="43"/>
      <c r="BM465" s="43"/>
      <c r="BN465" s="43"/>
      <c r="BO465" s="43"/>
      <c r="BP465" s="43"/>
      <c r="BQ465" s="43"/>
      <c r="BR465" s="43"/>
      <c r="BS465" s="43"/>
      <c r="BT465" s="43"/>
      <c r="BU465" s="43"/>
      <c r="BV465" s="43"/>
      <c r="BW465" s="43"/>
      <c r="BX465" s="43"/>
      <c r="BY465" s="43"/>
      <c r="BZ465" s="43"/>
      <c r="CA465" s="43"/>
      <c r="CB465" s="43"/>
      <c r="CC465" s="43"/>
      <c r="CD465" s="43"/>
      <c r="CE465" s="43"/>
      <c r="CF465" s="43"/>
      <c r="CG465" s="43"/>
      <c r="CH465" s="43"/>
      <c r="CI465" s="43"/>
      <c r="CJ465" s="43"/>
      <c r="CK465" s="43"/>
      <c r="CL465" s="43"/>
      <c r="CM465" s="43"/>
      <c r="CN465" s="43"/>
      <c r="CO465" s="43"/>
      <c r="CP465" s="43"/>
      <c r="CQ465" s="43"/>
      <c r="CR465" s="43"/>
      <c r="CS465" s="43"/>
      <c r="CT465" s="43"/>
      <c r="CU465" s="43"/>
      <c r="CV465" s="43"/>
      <c r="CW465" s="43"/>
      <c r="CX465" s="43"/>
      <c r="CY465" s="21"/>
      <c r="CZ465" s="43"/>
      <c r="DA465" s="43"/>
      <c r="DB465" s="43"/>
      <c r="DC465" s="43"/>
      <c r="DD465" s="43"/>
      <c r="DE465" s="43"/>
      <c r="DF465" s="43"/>
      <c r="DG465" s="43"/>
      <c r="DH465" s="43"/>
      <c r="DI465" s="43"/>
      <c r="DJ465" s="43"/>
      <c r="DK465" s="43"/>
      <c r="DL465" s="43"/>
      <c r="DM465" s="43"/>
      <c r="DN465" s="43"/>
      <c r="DO465" s="43"/>
      <c r="DP465" s="43"/>
      <c r="DQ465" s="43"/>
      <c r="DR465" s="43"/>
      <c r="DS465" s="43"/>
      <c r="DT465" s="43"/>
      <c r="DU465" s="43"/>
      <c r="DV465" s="43"/>
      <c r="DW465" s="43"/>
      <c r="DX465" s="43"/>
      <c r="DY465" s="43"/>
      <c r="DZ465" s="43"/>
      <c r="EA465" s="21"/>
      <c r="EB465" s="21"/>
      <c r="EC465" s="21"/>
      <c r="ED465" s="21"/>
    </row>
    <row r="466" spans="1:134">
      <c r="A466" s="7"/>
      <c r="B466" s="7"/>
      <c r="C466" s="43"/>
      <c r="D466" s="43"/>
      <c r="E466" s="43"/>
      <c r="F466" s="43"/>
      <c r="G466" s="7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7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7"/>
      <c r="AM466" s="43"/>
      <c r="AN466" s="43"/>
      <c r="AO466" s="43"/>
      <c r="AP466" s="43"/>
      <c r="AQ466" s="43"/>
      <c r="AR466" s="58"/>
      <c r="AS466" s="58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  <c r="BL466" s="43"/>
      <c r="BM466" s="43"/>
      <c r="BN466" s="43"/>
      <c r="BO466" s="43"/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3"/>
      <c r="CA466" s="43"/>
      <c r="CB466" s="43"/>
      <c r="CC466" s="43"/>
      <c r="CD466" s="43"/>
      <c r="CE466" s="43"/>
      <c r="CF466" s="43"/>
      <c r="CG466" s="43"/>
      <c r="CH466" s="43"/>
      <c r="CI466" s="43"/>
      <c r="CJ466" s="43"/>
      <c r="CK466" s="43"/>
      <c r="CL466" s="43"/>
      <c r="CM466" s="43"/>
      <c r="CN466" s="43"/>
      <c r="CO466" s="43"/>
      <c r="CP466" s="43"/>
      <c r="CQ466" s="43"/>
      <c r="CR466" s="43"/>
      <c r="CS466" s="43"/>
      <c r="CT466" s="43"/>
      <c r="CU466" s="43"/>
      <c r="CV466" s="43"/>
      <c r="CW466" s="43"/>
      <c r="CX466" s="43"/>
      <c r="CY466" s="21"/>
      <c r="CZ466" s="43"/>
      <c r="DA466" s="43"/>
      <c r="DB466" s="43"/>
      <c r="DC466" s="43"/>
      <c r="DD466" s="43"/>
      <c r="DE466" s="43"/>
      <c r="DF466" s="43"/>
      <c r="DG466" s="43"/>
      <c r="DH466" s="43"/>
      <c r="DI466" s="43"/>
      <c r="DJ466" s="43"/>
      <c r="DK466" s="43"/>
      <c r="DL466" s="43"/>
      <c r="DM466" s="43"/>
      <c r="DN466" s="43"/>
      <c r="DO466" s="43"/>
      <c r="DP466" s="43"/>
      <c r="DQ466" s="43"/>
      <c r="DR466" s="43"/>
      <c r="DS466" s="43"/>
      <c r="DT466" s="43"/>
      <c r="DU466" s="43"/>
      <c r="DV466" s="43"/>
      <c r="DW466" s="43"/>
      <c r="DX466" s="43"/>
      <c r="DY466" s="43"/>
      <c r="DZ466" s="43"/>
      <c r="EA466" s="21"/>
      <c r="EB466" s="21"/>
      <c r="EC466" s="21"/>
      <c r="ED466" s="21"/>
    </row>
    <row r="467" spans="1:134">
      <c r="A467" s="7"/>
      <c r="B467" s="7"/>
      <c r="C467" s="43"/>
      <c r="D467" s="43"/>
      <c r="E467" s="43"/>
      <c r="F467" s="43"/>
      <c r="G467" s="7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7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7"/>
      <c r="AM467" s="43"/>
      <c r="AN467" s="43"/>
      <c r="AO467" s="43"/>
      <c r="AP467" s="43"/>
      <c r="AQ467" s="43"/>
      <c r="AR467" s="58"/>
      <c r="AS467" s="58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/>
      <c r="BK467" s="43"/>
      <c r="BL467" s="43"/>
      <c r="BM467" s="43"/>
      <c r="BN467" s="43"/>
      <c r="BO467" s="43"/>
      <c r="BP467" s="43"/>
      <c r="BQ467" s="43"/>
      <c r="BR467" s="43"/>
      <c r="BS467" s="43"/>
      <c r="BT467" s="43"/>
      <c r="BU467" s="43"/>
      <c r="BV467" s="43"/>
      <c r="BW467" s="43"/>
      <c r="BX467" s="43"/>
      <c r="BY467" s="43"/>
      <c r="BZ467" s="43"/>
      <c r="CA467" s="43"/>
      <c r="CB467" s="43"/>
      <c r="CC467" s="43"/>
      <c r="CD467" s="43"/>
      <c r="CE467" s="43"/>
      <c r="CF467" s="43"/>
      <c r="CG467" s="43"/>
      <c r="CH467" s="43"/>
      <c r="CI467" s="43"/>
      <c r="CJ467" s="43"/>
      <c r="CK467" s="43"/>
      <c r="CL467" s="43"/>
      <c r="CM467" s="43"/>
      <c r="CN467" s="43"/>
      <c r="CO467" s="43"/>
      <c r="CP467" s="43"/>
      <c r="CQ467" s="43"/>
      <c r="CR467" s="43"/>
      <c r="CS467" s="43"/>
      <c r="CT467" s="43"/>
      <c r="CU467" s="43"/>
      <c r="CV467" s="43"/>
      <c r="CW467" s="43"/>
      <c r="CX467" s="43"/>
      <c r="CY467" s="21"/>
      <c r="CZ467" s="43"/>
      <c r="DA467" s="43"/>
      <c r="DB467" s="43"/>
      <c r="DC467" s="43"/>
      <c r="DD467" s="43"/>
      <c r="DE467" s="43"/>
      <c r="DF467" s="43"/>
      <c r="DG467" s="43"/>
      <c r="DH467" s="43"/>
      <c r="DI467" s="43"/>
      <c r="DJ467" s="43"/>
      <c r="DK467" s="43"/>
      <c r="DL467" s="43"/>
      <c r="DM467" s="43"/>
      <c r="DN467" s="43"/>
      <c r="DO467" s="43"/>
      <c r="DP467" s="43"/>
      <c r="DQ467" s="43"/>
      <c r="DR467" s="43"/>
      <c r="DS467" s="43"/>
      <c r="DT467" s="43"/>
      <c r="DU467" s="43"/>
      <c r="DV467" s="43"/>
      <c r="DW467" s="43"/>
      <c r="DX467" s="43"/>
      <c r="DY467" s="43"/>
      <c r="DZ467" s="43"/>
      <c r="EA467" s="21"/>
      <c r="EB467" s="21"/>
      <c r="EC467" s="21"/>
      <c r="ED467" s="21"/>
    </row>
    <row r="468" spans="1:134">
      <c r="A468" s="7"/>
      <c r="B468" s="7"/>
      <c r="C468" s="43"/>
      <c r="D468" s="43"/>
      <c r="E468" s="43"/>
      <c r="F468" s="43"/>
      <c r="G468" s="7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7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7"/>
      <c r="AM468" s="43"/>
      <c r="AN468" s="43"/>
      <c r="AO468" s="43"/>
      <c r="AP468" s="43"/>
      <c r="AQ468" s="43"/>
      <c r="AR468" s="58"/>
      <c r="AS468" s="58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/>
      <c r="BN468" s="43"/>
      <c r="BO468" s="43"/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3"/>
      <c r="CA468" s="43"/>
      <c r="CB468" s="43"/>
      <c r="CC468" s="43"/>
      <c r="CD468" s="43"/>
      <c r="CE468" s="43"/>
      <c r="CF468" s="43"/>
      <c r="CG468" s="43"/>
      <c r="CH468" s="43"/>
      <c r="CI468" s="43"/>
      <c r="CJ468" s="43"/>
      <c r="CK468" s="43"/>
      <c r="CL468" s="43"/>
      <c r="CM468" s="43"/>
      <c r="CN468" s="43"/>
      <c r="CO468" s="43"/>
      <c r="CP468" s="43"/>
      <c r="CQ468" s="43"/>
      <c r="CR468" s="43"/>
      <c r="CS468" s="43"/>
      <c r="CT468" s="43"/>
      <c r="CU468" s="43"/>
      <c r="CV468" s="43"/>
      <c r="CW468" s="43"/>
      <c r="CX468" s="43"/>
      <c r="CY468" s="21"/>
      <c r="CZ468" s="43"/>
      <c r="DA468" s="43"/>
      <c r="DB468" s="43"/>
      <c r="DC468" s="43"/>
      <c r="DD468" s="43"/>
      <c r="DE468" s="43"/>
      <c r="DF468" s="43"/>
      <c r="DG468" s="43"/>
      <c r="DH468" s="43"/>
      <c r="DI468" s="43"/>
      <c r="DJ468" s="43"/>
      <c r="DK468" s="43"/>
      <c r="DL468" s="43"/>
      <c r="DM468" s="43"/>
      <c r="DN468" s="43"/>
      <c r="DO468" s="43"/>
      <c r="DP468" s="43"/>
      <c r="DQ468" s="43"/>
      <c r="DR468" s="43"/>
      <c r="DS468" s="43"/>
      <c r="DT468" s="43"/>
      <c r="DU468" s="43"/>
      <c r="DV468" s="43"/>
      <c r="DW468" s="43"/>
      <c r="DX468" s="43"/>
      <c r="DY468" s="43"/>
      <c r="DZ468" s="43"/>
      <c r="EA468" s="21"/>
      <c r="EB468" s="21"/>
      <c r="EC468" s="21"/>
      <c r="ED468" s="21"/>
    </row>
    <row r="469" spans="1:134">
      <c r="A469" s="7"/>
      <c r="B469" s="7"/>
      <c r="C469" s="43"/>
      <c r="D469" s="43"/>
      <c r="E469" s="43"/>
      <c r="F469" s="43"/>
      <c r="G469" s="7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7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7"/>
      <c r="AM469" s="43"/>
      <c r="AN469" s="43"/>
      <c r="AO469" s="43"/>
      <c r="AP469" s="43"/>
      <c r="AQ469" s="43"/>
      <c r="AR469" s="58"/>
      <c r="AS469" s="58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43"/>
      <c r="BK469" s="43"/>
      <c r="BL469" s="43"/>
      <c r="BM469" s="43"/>
      <c r="BN469" s="43"/>
      <c r="BO469" s="43"/>
      <c r="BP469" s="43"/>
      <c r="BQ469" s="43"/>
      <c r="BR469" s="43"/>
      <c r="BS469" s="43"/>
      <c r="BT469" s="43"/>
      <c r="BU469" s="43"/>
      <c r="BV469" s="43"/>
      <c r="BW469" s="43"/>
      <c r="BX469" s="43"/>
      <c r="BY469" s="43"/>
      <c r="BZ469" s="43"/>
      <c r="CA469" s="43"/>
      <c r="CB469" s="43"/>
      <c r="CC469" s="43"/>
      <c r="CD469" s="43"/>
      <c r="CE469" s="43"/>
      <c r="CF469" s="43"/>
      <c r="CG469" s="43"/>
      <c r="CH469" s="43"/>
      <c r="CI469" s="43"/>
      <c r="CJ469" s="43"/>
      <c r="CK469" s="43"/>
      <c r="CL469" s="43"/>
      <c r="CM469" s="43"/>
      <c r="CN469" s="43"/>
      <c r="CO469" s="43"/>
      <c r="CP469" s="43"/>
      <c r="CQ469" s="43"/>
      <c r="CR469" s="43"/>
      <c r="CS469" s="43"/>
      <c r="CT469" s="43"/>
      <c r="CU469" s="43"/>
      <c r="CV469" s="43"/>
      <c r="CW469" s="43"/>
      <c r="CX469" s="43"/>
      <c r="CY469" s="21"/>
      <c r="CZ469" s="43"/>
      <c r="DA469" s="43"/>
      <c r="DB469" s="43"/>
      <c r="DC469" s="43"/>
      <c r="DD469" s="43"/>
      <c r="DE469" s="43"/>
      <c r="DF469" s="43"/>
      <c r="DG469" s="43"/>
      <c r="DH469" s="43"/>
      <c r="DI469" s="43"/>
      <c r="DJ469" s="43"/>
      <c r="DK469" s="43"/>
      <c r="DL469" s="43"/>
      <c r="DM469" s="43"/>
      <c r="DN469" s="43"/>
      <c r="DO469" s="43"/>
      <c r="DP469" s="43"/>
      <c r="DQ469" s="43"/>
      <c r="DR469" s="43"/>
      <c r="DS469" s="43"/>
      <c r="DT469" s="43"/>
      <c r="DU469" s="43"/>
      <c r="DV469" s="43"/>
      <c r="DW469" s="43"/>
      <c r="DX469" s="43"/>
      <c r="DY469" s="43"/>
      <c r="DZ469" s="43"/>
      <c r="EA469" s="21"/>
      <c r="EB469" s="21"/>
      <c r="EC469" s="21"/>
      <c r="ED469" s="21"/>
    </row>
    <row r="470" spans="1:134">
      <c r="A470" s="7"/>
      <c r="B470" s="7"/>
      <c r="C470" s="43"/>
      <c r="D470" s="43"/>
      <c r="E470" s="43"/>
      <c r="F470" s="43"/>
      <c r="G470" s="7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7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7"/>
      <c r="AM470" s="43"/>
      <c r="AN470" s="43"/>
      <c r="AO470" s="43"/>
      <c r="AP470" s="43"/>
      <c r="AQ470" s="43"/>
      <c r="AR470" s="58"/>
      <c r="AS470" s="58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  <c r="BL470" s="43"/>
      <c r="BM470" s="43"/>
      <c r="BN470" s="43"/>
      <c r="BO470" s="43"/>
      <c r="BP470" s="43"/>
      <c r="BQ470" s="43"/>
      <c r="BR470" s="43"/>
      <c r="BS470" s="43"/>
      <c r="BT470" s="43"/>
      <c r="BU470" s="43"/>
      <c r="BV470" s="43"/>
      <c r="BW470" s="43"/>
      <c r="BX470" s="43"/>
      <c r="BY470" s="43"/>
      <c r="BZ470" s="43"/>
      <c r="CA470" s="43"/>
      <c r="CB470" s="43"/>
      <c r="CC470" s="43"/>
      <c r="CD470" s="43"/>
      <c r="CE470" s="43"/>
      <c r="CF470" s="43"/>
      <c r="CG470" s="43"/>
      <c r="CH470" s="43"/>
      <c r="CI470" s="43"/>
      <c r="CJ470" s="43"/>
      <c r="CK470" s="43"/>
      <c r="CL470" s="43"/>
      <c r="CM470" s="43"/>
      <c r="CN470" s="43"/>
      <c r="CO470" s="43"/>
      <c r="CP470" s="43"/>
      <c r="CQ470" s="43"/>
      <c r="CR470" s="43"/>
      <c r="CS470" s="43"/>
      <c r="CT470" s="43"/>
      <c r="CU470" s="43"/>
      <c r="CV470" s="43"/>
      <c r="CW470" s="43"/>
      <c r="CX470" s="43"/>
      <c r="CY470" s="21"/>
      <c r="CZ470" s="43"/>
      <c r="DA470" s="43"/>
      <c r="DB470" s="43"/>
      <c r="DC470" s="43"/>
      <c r="DD470" s="43"/>
      <c r="DE470" s="43"/>
      <c r="DF470" s="43"/>
      <c r="DG470" s="43"/>
      <c r="DH470" s="43"/>
      <c r="DI470" s="43"/>
      <c r="DJ470" s="43"/>
      <c r="DK470" s="43"/>
      <c r="DL470" s="43"/>
      <c r="DM470" s="43"/>
      <c r="DN470" s="43"/>
      <c r="DO470" s="43"/>
      <c r="DP470" s="43"/>
      <c r="DQ470" s="43"/>
      <c r="DR470" s="43"/>
      <c r="DS470" s="43"/>
      <c r="DT470" s="43"/>
      <c r="DU470" s="43"/>
      <c r="DV470" s="43"/>
      <c r="DW470" s="43"/>
      <c r="DX470" s="43"/>
      <c r="DY470" s="43"/>
      <c r="DZ470" s="43"/>
      <c r="EA470" s="21"/>
      <c r="EB470" s="21"/>
      <c r="EC470" s="21"/>
      <c r="ED470" s="21"/>
    </row>
    <row r="471" spans="1:134">
      <c r="A471" s="7"/>
      <c r="B471" s="7"/>
      <c r="C471" s="43"/>
      <c r="D471" s="43"/>
      <c r="E471" s="43"/>
      <c r="F471" s="43"/>
      <c r="G471" s="7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7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7"/>
      <c r="AM471" s="43"/>
      <c r="AN471" s="43"/>
      <c r="AO471" s="43"/>
      <c r="AP471" s="43"/>
      <c r="AQ471" s="43"/>
      <c r="AR471" s="58"/>
      <c r="AS471" s="58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  <c r="BL471" s="43"/>
      <c r="BM471" s="43"/>
      <c r="BN471" s="43"/>
      <c r="BO471" s="43"/>
      <c r="BP471" s="43"/>
      <c r="BQ471" s="43"/>
      <c r="BR471" s="43"/>
      <c r="BS471" s="43"/>
      <c r="BT471" s="43"/>
      <c r="BU471" s="43"/>
      <c r="BV471" s="43"/>
      <c r="BW471" s="43"/>
      <c r="BX471" s="43"/>
      <c r="BY471" s="43"/>
      <c r="BZ471" s="43"/>
      <c r="CA471" s="43"/>
      <c r="CB471" s="43"/>
      <c r="CC471" s="43"/>
      <c r="CD471" s="43"/>
      <c r="CE471" s="43"/>
      <c r="CF471" s="43"/>
      <c r="CG471" s="43"/>
      <c r="CH471" s="43"/>
      <c r="CI471" s="43"/>
      <c r="CJ471" s="43"/>
      <c r="CK471" s="43"/>
      <c r="CL471" s="43"/>
      <c r="CM471" s="43"/>
      <c r="CN471" s="43"/>
      <c r="CO471" s="43"/>
      <c r="CP471" s="43"/>
      <c r="CQ471" s="43"/>
      <c r="CR471" s="43"/>
      <c r="CS471" s="43"/>
      <c r="CT471" s="43"/>
      <c r="CU471" s="43"/>
      <c r="CV471" s="43"/>
      <c r="CW471" s="43"/>
      <c r="CX471" s="43"/>
      <c r="CY471" s="21"/>
      <c r="CZ471" s="43"/>
      <c r="DA471" s="43"/>
      <c r="DB471" s="43"/>
      <c r="DC471" s="43"/>
      <c r="DD471" s="43"/>
      <c r="DE471" s="43"/>
      <c r="DF471" s="43"/>
      <c r="DG471" s="43"/>
      <c r="DH471" s="43"/>
      <c r="DI471" s="43"/>
      <c r="DJ471" s="43"/>
      <c r="DK471" s="43"/>
      <c r="DL471" s="43"/>
      <c r="DM471" s="43"/>
      <c r="DN471" s="43"/>
      <c r="DO471" s="43"/>
      <c r="DP471" s="43"/>
      <c r="DQ471" s="43"/>
      <c r="DR471" s="43"/>
      <c r="DS471" s="43"/>
      <c r="DT471" s="43"/>
      <c r="DU471" s="43"/>
      <c r="DV471" s="43"/>
      <c r="DW471" s="43"/>
      <c r="DX471" s="43"/>
      <c r="DY471" s="43"/>
      <c r="DZ471" s="43"/>
      <c r="EA471" s="21"/>
      <c r="EB471" s="21"/>
      <c r="EC471" s="21"/>
      <c r="ED471" s="21"/>
    </row>
    <row r="472" spans="1:134">
      <c r="A472" s="7"/>
      <c r="B472" s="7"/>
      <c r="C472" s="43"/>
      <c r="D472" s="43"/>
      <c r="E472" s="43"/>
      <c r="F472" s="43"/>
      <c r="G472" s="7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7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7"/>
      <c r="AM472" s="43"/>
      <c r="AN472" s="43"/>
      <c r="AO472" s="43"/>
      <c r="AP472" s="43"/>
      <c r="AQ472" s="43"/>
      <c r="AR472" s="58"/>
      <c r="AS472" s="58"/>
      <c r="AT472" s="43"/>
      <c r="AU472" s="43"/>
      <c r="AV472" s="43"/>
      <c r="AW472" s="43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/>
      <c r="BK472" s="43"/>
      <c r="BL472" s="43"/>
      <c r="BM472" s="43"/>
      <c r="BN472" s="43"/>
      <c r="BO472" s="43"/>
      <c r="BP472" s="43"/>
      <c r="BQ472" s="43"/>
      <c r="BR472" s="43"/>
      <c r="BS472" s="43"/>
      <c r="BT472" s="43"/>
      <c r="BU472" s="43"/>
      <c r="BV472" s="43"/>
      <c r="BW472" s="43"/>
      <c r="BX472" s="43"/>
      <c r="BY472" s="43"/>
      <c r="BZ472" s="43"/>
      <c r="CA472" s="43"/>
      <c r="CB472" s="43"/>
      <c r="CC472" s="43"/>
      <c r="CD472" s="43"/>
      <c r="CE472" s="43"/>
      <c r="CF472" s="43"/>
      <c r="CG472" s="43"/>
      <c r="CH472" s="43"/>
      <c r="CI472" s="43"/>
      <c r="CJ472" s="43"/>
      <c r="CK472" s="43"/>
      <c r="CL472" s="43"/>
      <c r="CM472" s="43"/>
      <c r="CN472" s="43"/>
      <c r="CO472" s="43"/>
      <c r="CP472" s="43"/>
      <c r="CQ472" s="43"/>
      <c r="CR472" s="43"/>
      <c r="CS472" s="43"/>
      <c r="CT472" s="43"/>
      <c r="CU472" s="43"/>
      <c r="CV472" s="43"/>
      <c r="CW472" s="43"/>
      <c r="CX472" s="43"/>
      <c r="CY472" s="21"/>
      <c r="CZ472" s="43"/>
      <c r="DA472" s="43"/>
      <c r="DB472" s="43"/>
      <c r="DC472" s="43"/>
      <c r="DD472" s="43"/>
      <c r="DE472" s="43"/>
      <c r="DF472" s="43"/>
      <c r="DG472" s="43"/>
      <c r="DH472" s="43"/>
      <c r="DI472" s="43"/>
      <c r="DJ472" s="43"/>
      <c r="DK472" s="43"/>
      <c r="DL472" s="43"/>
      <c r="DM472" s="43"/>
      <c r="DN472" s="43"/>
      <c r="DO472" s="43"/>
      <c r="DP472" s="43"/>
      <c r="DQ472" s="43"/>
      <c r="DR472" s="43"/>
      <c r="DS472" s="43"/>
      <c r="DT472" s="43"/>
      <c r="DU472" s="43"/>
      <c r="DV472" s="43"/>
      <c r="DW472" s="43"/>
      <c r="DX472" s="43"/>
      <c r="DY472" s="43"/>
      <c r="DZ472" s="43"/>
      <c r="EA472" s="21"/>
      <c r="EB472" s="21"/>
      <c r="EC472" s="21"/>
      <c r="ED472" s="21"/>
    </row>
    <row r="473" spans="1:134">
      <c r="A473" s="7"/>
      <c r="B473" s="7"/>
      <c r="C473" s="43"/>
      <c r="D473" s="43"/>
      <c r="E473" s="43"/>
      <c r="F473" s="43"/>
      <c r="G473" s="7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7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7"/>
      <c r="AM473" s="43"/>
      <c r="AN473" s="43"/>
      <c r="AO473" s="43"/>
      <c r="AP473" s="43"/>
      <c r="AQ473" s="43"/>
      <c r="AR473" s="58"/>
      <c r="AS473" s="58"/>
      <c r="AT473" s="43"/>
      <c r="AU473" s="43"/>
      <c r="AV473" s="43"/>
      <c r="AW473" s="43"/>
      <c r="AX473" s="43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43"/>
      <c r="BJ473" s="43"/>
      <c r="BK473" s="43"/>
      <c r="BL473" s="43"/>
      <c r="BM473" s="43"/>
      <c r="BN473" s="43"/>
      <c r="BO473" s="43"/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3"/>
      <c r="CA473" s="43"/>
      <c r="CB473" s="43"/>
      <c r="CC473" s="43"/>
      <c r="CD473" s="43"/>
      <c r="CE473" s="43"/>
      <c r="CF473" s="43"/>
      <c r="CG473" s="43"/>
      <c r="CH473" s="43"/>
      <c r="CI473" s="43"/>
      <c r="CJ473" s="43"/>
      <c r="CK473" s="43"/>
      <c r="CL473" s="43"/>
      <c r="CM473" s="43"/>
      <c r="CN473" s="43"/>
      <c r="CO473" s="43"/>
      <c r="CP473" s="43"/>
      <c r="CQ473" s="43"/>
      <c r="CR473" s="43"/>
      <c r="CS473" s="43"/>
      <c r="CT473" s="43"/>
      <c r="CU473" s="43"/>
      <c r="CV473" s="43"/>
      <c r="CW473" s="43"/>
      <c r="CX473" s="43"/>
      <c r="CY473" s="21"/>
      <c r="CZ473" s="43"/>
      <c r="DA473" s="43"/>
      <c r="DB473" s="43"/>
      <c r="DC473" s="43"/>
      <c r="DD473" s="43"/>
      <c r="DE473" s="43"/>
      <c r="DF473" s="43"/>
      <c r="DG473" s="43"/>
      <c r="DH473" s="43"/>
      <c r="DI473" s="43"/>
      <c r="DJ473" s="43"/>
      <c r="DK473" s="43"/>
      <c r="DL473" s="43"/>
      <c r="DM473" s="43"/>
      <c r="DN473" s="43"/>
      <c r="DO473" s="43"/>
      <c r="DP473" s="43"/>
      <c r="DQ473" s="43"/>
      <c r="DR473" s="43"/>
      <c r="DS473" s="43"/>
      <c r="DT473" s="43"/>
      <c r="DU473" s="43"/>
      <c r="DV473" s="43"/>
      <c r="DW473" s="43"/>
      <c r="DX473" s="43"/>
      <c r="DY473" s="43"/>
      <c r="DZ473" s="43"/>
      <c r="EA473" s="21"/>
      <c r="EB473" s="21"/>
      <c r="EC473" s="21"/>
      <c r="ED473" s="21"/>
    </row>
    <row r="474" spans="1:134">
      <c r="A474" s="7"/>
      <c r="B474" s="7"/>
      <c r="C474" s="43"/>
      <c r="D474" s="43"/>
      <c r="E474" s="43"/>
      <c r="F474" s="43"/>
      <c r="G474" s="7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7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7"/>
      <c r="AM474" s="43"/>
      <c r="AN474" s="43"/>
      <c r="AO474" s="43"/>
      <c r="AP474" s="43"/>
      <c r="AQ474" s="43"/>
      <c r="AR474" s="58"/>
      <c r="AS474" s="58"/>
      <c r="AT474" s="43"/>
      <c r="AU474" s="43"/>
      <c r="AV474" s="43"/>
      <c r="AW474" s="43"/>
      <c r="AX474" s="43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/>
      <c r="BK474" s="43"/>
      <c r="BL474" s="43"/>
      <c r="BM474" s="43"/>
      <c r="BN474" s="43"/>
      <c r="BO474" s="43"/>
      <c r="BP474" s="43"/>
      <c r="BQ474" s="43"/>
      <c r="BR474" s="43"/>
      <c r="BS474" s="43"/>
      <c r="BT474" s="43"/>
      <c r="BU474" s="43"/>
      <c r="BV474" s="43"/>
      <c r="BW474" s="43"/>
      <c r="BX474" s="43"/>
      <c r="BY474" s="43"/>
      <c r="BZ474" s="43"/>
      <c r="CA474" s="43"/>
      <c r="CB474" s="43"/>
      <c r="CC474" s="43"/>
      <c r="CD474" s="43"/>
      <c r="CE474" s="43"/>
      <c r="CF474" s="43"/>
      <c r="CG474" s="43"/>
      <c r="CH474" s="43"/>
      <c r="CI474" s="43"/>
      <c r="CJ474" s="43"/>
      <c r="CK474" s="43"/>
      <c r="CL474" s="43"/>
      <c r="CM474" s="43"/>
      <c r="CN474" s="43"/>
      <c r="CO474" s="43"/>
      <c r="CP474" s="43"/>
      <c r="CQ474" s="43"/>
      <c r="CR474" s="43"/>
      <c r="CS474" s="43"/>
      <c r="CT474" s="43"/>
      <c r="CU474" s="43"/>
      <c r="CV474" s="43"/>
      <c r="CW474" s="43"/>
      <c r="CX474" s="43"/>
      <c r="CY474" s="21"/>
      <c r="CZ474" s="43"/>
      <c r="DA474" s="43"/>
      <c r="DB474" s="43"/>
      <c r="DC474" s="43"/>
      <c r="DD474" s="43"/>
      <c r="DE474" s="43"/>
      <c r="DF474" s="43"/>
      <c r="DG474" s="43"/>
      <c r="DH474" s="43"/>
      <c r="DI474" s="43"/>
      <c r="DJ474" s="43"/>
      <c r="DK474" s="43"/>
      <c r="DL474" s="43"/>
      <c r="DM474" s="43"/>
      <c r="DN474" s="43"/>
      <c r="DO474" s="43"/>
      <c r="DP474" s="43"/>
      <c r="DQ474" s="43"/>
      <c r="DR474" s="43"/>
      <c r="DS474" s="43"/>
      <c r="DT474" s="43"/>
      <c r="DU474" s="43"/>
      <c r="DV474" s="43"/>
      <c r="DW474" s="43"/>
      <c r="DX474" s="43"/>
      <c r="DY474" s="43"/>
      <c r="DZ474" s="43"/>
      <c r="EA474" s="21"/>
      <c r="EB474" s="21"/>
      <c r="EC474" s="21"/>
      <c r="ED474" s="21"/>
    </row>
    <row r="475" spans="1:134">
      <c r="A475" s="7"/>
      <c r="B475" s="7"/>
      <c r="C475" s="43"/>
      <c r="D475" s="43"/>
      <c r="E475" s="43"/>
      <c r="F475" s="43"/>
      <c r="G475" s="7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7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7"/>
      <c r="AM475" s="43"/>
      <c r="AN475" s="43"/>
      <c r="AO475" s="43"/>
      <c r="AP475" s="43"/>
      <c r="AQ475" s="43"/>
      <c r="AR475" s="58"/>
      <c r="AS475" s="58"/>
      <c r="AT475" s="43"/>
      <c r="AU475" s="43"/>
      <c r="AV475" s="43"/>
      <c r="AW475" s="43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  <c r="BL475" s="43"/>
      <c r="BM475" s="43"/>
      <c r="BN475" s="43"/>
      <c r="BO475" s="43"/>
      <c r="BP475" s="43"/>
      <c r="BQ475" s="43"/>
      <c r="BR475" s="43"/>
      <c r="BS475" s="43"/>
      <c r="BT475" s="43"/>
      <c r="BU475" s="43"/>
      <c r="BV475" s="43"/>
      <c r="BW475" s="43"/>
      <c r="BX475" s="43"/>
      <c r="BY475" s="43"/>
      <c r="BZ475" s="43"/>
      <c r="CA475" s="43"/>
      <c r="CB475" s="43"/>
      <c r="CC475" s="43"/>
      <c r="CD475" s="43"/>
      <c r="CE475" s="43"/>
      <c r="CF475" s="43"/>
      <c r="CG475" s="43"/>
      <c r="CH475" s="43"/>
      <c r="CI475" s="43"/>
      <c r="CJ475" s="43"/>
      <c r="CK475" s="43"/>
      <c r="CL475" s="43"/>
      <c r="CM475" s="43"/>
      <c r="CN475" s="43"/>
      <c r="CO475" s="43"/>
      <c r="CP475" s="43"/>
      <c r="CQ475" s="43"/>
      <c r="CR475" s="43"/>
      <c r="CS475" s="43"/>
      <c r="CT475" s="43"/>
      <c r="CU475" s="43"/>
      <c r="CV475" s="43"/>
      <c r="CW475" s="43"/>
      <c r="CX475" s="43"/>
      <c r="CY475" s="21"/>
      <c r="CZ475" s="43"/>
      <c r="DA475" s="43"/>
      <c r="DB475" s="43"/>
      <c r="DC475" s="43"/>
      <c r="DD475" s="43"/>
      <c r="DE475" s="43"/>
      <c r="DF475" s="43"/>
      <c r="DG475" s="43"/>
      <c r="DH475" s="43"/>
      <c r="DI475" s="43"/>
      <c r="DJ475" s="43"/>
      <c r="DK475" s="43"/>
      <c r="DL475" s="43"/>
      <c r="DM475" s="43"/>
      <c r="DN475" s="43"/>
      <c r="DO475" s="43"/>
      <c r="DP475" s="43"/>
      <c r="DQ475" s="43"/>
      <c r="DR475" s="43"/>
      <c r="DS475" s="43"/>
      <c r="DT475" s="43"/>
      <c r="DU475" s="43"/>
      <c r="DV475" s="43"/>
      <c r="DW475" s="43"/>
      <c r="DX475" s="43"/>
      <c r="DY475" s="43"/>
      <c r="DZ475" s="43"/>
      <c r="EA475" s="21"/>
      <c r="EB475" s="21"/>
      <c r="EC475" s="21"/>
      <c r="ED475" s="21"/>
    </row>
    <row r="476" spans="1:134">
      <c r="A476" s="7"/>
      <c r="B476" s="7"/>
      <c r="C476" s="43"/>
      <c r="D476" s="43"/>
      <c r="E476" s="43"/>
      <c r="F476" s="43"/>
      <c r="G476" s="7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7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7"/>
      <c r="AM476" s="43"/>
      <c r="AN476" s="43"/>
      <c r="AO476" s="43"/>
      <c r="AP476" s="43"/>
      <c r="AQ476" s="43"/>
      <c r="AR476" s="58"/>
      <c r="AS476" s="58"/>
      <c r="AT476" s="43"/>
      <c r="AU476" s="43"/>
      <c r="AV476" s="43"/>
      <c r="AW476" s="43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/>
      <c r="BK476" s="43"/>
      <c r="BL476" s="43"/>
      <c r="BM476" s="43"/>
      <c r="BN476" s="43"/>
      <c r="BO476" s="43"/>
      <c r="BP476" s="43"/>
      <c r="BQ476" s="43"/>
      <c r="BR476" s="43"/>
      <c r="BS476" s="43"/>
      <c r="BT476" s="43"/>
      <c r="BU476" s="43"/>
      <c r="BV476" s="43"/>
      <c r="BW476" s="43"/>
      <c r="BX476" s="43"/>
      <c r="BY476" s="43"/>
      <c r="BZ476" s="43"/>
      <c r="CA476" s="43"/>
      <c r="CB476" s="43"/>
      <c r="CC476" s="43"/>
      <c r="CD476" s="43"/>
      <c r="CE476" s="43"/>
      <c r="CF476" s="43"/>
      <c r="CG476" s="43"/>
      <c r="CH476" s="43"/>
      <c r="CI476" s="43"/>
      <c r="CJ476" s="43"/>
      <c r="CK476" s="43"/>
      <c r="CL476" s="43"/>
      <c r="CM476" s="43"/>
      <c r="CN476" s="43"/>
      <c r="CO476" s="43"/>
      <c r="CP476" s="43"/>
      <c r="CQ476" s="43"/>
      <c r="CR476" s="43"/>
      <c r="CS476" s="43"/>
      <c r="CT476" s="43"/>
      <c r="CU476" s="43"/>
      <c r="CV476" s="43"/>
      <c r="CW476" s="43"/>
      <c r="CX476" s="43"/>
      <c r="CY476" s="21"/>
      <c r="CZ476" s="43"/>
      <c r="DA476" s="43"/>
      <c r="DB476" s="43"/>
      <c r="DC476" s="43"/>
      <c r="DD476" s="43"/>
      <c r="DE476" s="43"/>
      <c r="DF476" s="43"/>
      <c r="DG476" s="43"/>
      <c r="DH476" s="43"/>
      <c r="DI476" s="43"/>
      <c r="DJ476" s="43"/>
      <c r="DK476" s="43"/>
      <c r="DL476" s="43"/>
      <c r="DM476" s="43"/>
      <c r="DN476" s="43"/>
      <c r="DO476" s="43"/>
      <c r="DP476" s="43"/>
      <c r="DQ476" s="43"/>
      <c r="DR476" s="43"/>
      <c r="DS476" s="43"/>
      <c r="DT476" s="43"/>
      <c r="DU476" s="43"/>
      <c r="DV476" s="43"/>
      <c r="DW476" s="43"/>
      <c r="DX476" s="43"/>
      <c r="DY476" s="43"/>
      <c r="DZ476" s="43"/>
      <c r="EA476" s="21"/>
      <c r="EB476" s="21"/>
      <c r="EC476" s="21"/>
      <c r="ED476" s="21"/>
    </row>
    <row r="477" spans="1:134">
      <c r="A477" s="7"/>
      <c r="B477" s="7"/>
      <c r="C477" s="43"/>
      <c r="D477" s="43"/>
      <c r="E477" s="43"/>
      <c r="F477" s="43"/>
      <c r="G477" s="7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7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7"/>
      <c r="AM477" s="43"/>
      <c r="AN477" s="43"/>
      <c r="AO477" s="43"/>
      <c r="AP477" s="43"/>
      <c r="AQ477" s="43"/>
      <c r="AR477" s="58"/>
      <c r="AS477" s="58"/>
      <c r="AT477" s="43"/>
      <c r="AU477" s="43"/>
      <c r="AV477" s="43"/>
      <c r="AW477" s="43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  <c r="BL477" s="43"/>
      <c r="BM477" s="43"/>
      <c r="BN477" s="43"/>
      <c r="BO477" s="43"/>
      <c r="BP477" s="43"/>
      <c r="BQ477" s="43"/>
      <c r="BR477" s="43"/>
      <c r="BS477" s="43"/>
      <c r="BT477" s="43"/>
      <c r="BU477" s="43"/>
      <c r="BV477" s="43"/>
      <c r="BW477" s="43"/>
      <c r="BX477" s="43"/>
      <c r="BY477" s="43"/>
      <c r="BZ477" s="43"/>
      <c r="CA477" s="43"/>
      <c r="CB477" s="43"/>
      <c r="CC477" s="43"/>
      <c r="CD477" s="43"/>
      <c r="CE477" s="43"/>
      <c r="CF477" s="43"/>
      <c r="CG477" s="43"/>
      <c r="CH477" s="43"/>
      <c r="CI477" s="43"/>
      <c r="CJ477" s="43"/>
      <c r="CK477" s="43"/>
      <c r="CL477" s="43"/>
      <c r="CM477" s="43"/>
      <c r="CN477" s="43"/>
      <c r="CO477" s="43"/>
      <c r="CP477" s="43"/>
      <c r="CQ477" s="43"/>
      <c r="CR477" s="43"/>
      <c r="CS477" s="43"/>
      <c r="CT477" s="43"/>
      <c r="CU477" s="43"/>
      <c r="CV477" s="43"/>
      <c r="CW477" s="43"/>
      <c r="CX477" s="43"/>
      <c r="CY477" s="21"/>
      <c r="CZ477" s="43"/>
      <c r="DA477" s="43"/>
      <c r="DB477" s="43"/>
      <c r="DC477" s="43"/>
      <c r="DD477" s="43"/>
      <c r="DE477" s="43"/>
      <c r="DF477" s="43"/>
      <c r="DG477" s="43"/>
      <c r="DH477" s="43"/>
      <c r="DI477" s="43"/>
      <c r="DJ477" s="43"/>
      <c r="DK477" s="43"/>
      <c r="DL477" s="43"/>
      <c r="DM477" s="43"/>
      <c r="DN477" s="43"/>
      <c r="DO477" s="43"/>
      <c r="DP477" s="43"/>
      <c r="DQ477" s="43"/>
      <c r="DR477" s="43"/>
      <c r="DS477" s="43"/>
      <c r="DT477" s="43"/>
      <c r="DU477" s="43"/>
      <c r="DV477" s="43"/>
      <c r="DW477" s="43"/>
      <c r="DX477" s="43"/>
      <c r="DY477" s="43"/>
      <c r="DZ477" s="43"/>
      <c r="EA477" s="21"/>
      <c r="EB477" s="21"/>
      <c r="EC477" s="21"/>
      <c r="ED477" s="21"/>
    </row>
    <row r="478" spans="1:134">
      <c r="A478" s="7"/>
      <c r="B478" s="7"/>
      <c r="C478" s="43"/>
      <c r="D478" s="43"/>
      <c r="E478" s="43"/>
      <c r="F478" s="43"/>
      <c r="G478" s="7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7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7"/>
      <c r="AM478" s="43"/>
      <c r="AN478" s="43"/>
      <c r="AO478" s="43"/>
      <c r="AP478" s="43"/>
      <c r="AQ478" s="43"/>
      <c r="AR478" s="58"/>
      <c r="AS478" s="58"/>
      <c r="AT478" s="43"/>
      <c r="AU478" s="43"/>
      <c r="AV478" s="43"/>
      <c r="AW478" s="43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/>
      <c r="BK478" s="43"/>
      <c r="BL478" s="43"/>
      <c r="BM478" s="43"/>
      <c r="BN478" s="43"/>
      <c r="BO478" s="43"/>
      <c r="BP478" s="43"/>
      <c r="BQ478" s="43"/>
      <c r="BR478" s="43"/>
      <c r="BS478" s="43"/>
      <c r="BT478" s="43"/>
      <c r="BU478" s="43"/>
      <c r="BV478" s="43"/>
      <c r="BW478" s="43"/>
      <c r="BX478" s="43"/>
      <c r="BY478" s="43"/>
      <c r="BZ478" s="43"/>
      <c r="CA478" s="43"/>
      <c r="CB478" s="43"/>
      <c r="CC478" s="43"/>
      <c r="CD478" s="43"/>
      <c r="CE478" s="43"/>
      <c r="CF478" s="43"/>
      <c r="CG478" s="43"/>
      <c r="CH478" s="43"/>
      <c r="CI478" s="43"/>
      <c r="CJ478" s="43"/>
      <c r="CK478" s="43"/>
      <c r="CL478" s="43"/>
      <c r="CM478" s="43"/>
      <c r="CN478" s="43"/>
      <c r="CO478" s="43"/>
      <c r="CP478" s="43"/>
      <c r="CQ478" s="43"/>
      <c r="CR478" s="43"/>
      <c r="CS478" s="43"/>
      <c r="CT478" s="43"/>
      <c r="CU478" s="43"/>
      <c r="CV478" s="43"/>
      <c r="CW478" s="43"/>
      <c r="CX478" s="43"/>
      <c r="CY478" s="21"/>
      <c r="CZ478" s="43"/>
      <c r="DA478" s="43"/>
      <c r="DB478" s="43"/>
      <c r="DC478" s="43"/>
      <c r="DD478" s="43"/>
      <c r="DE478" s="43"/>
      <c r="DF478" s="43"/>
      <c r="DG478" s="43"/>
      <c r="DH478" s="43"/>
      <c r="DI478" s="43"/>
      <c r="DJ478" s="43"/>
      <c r="DK478" s="43"/>
      <c r="DL478" s="43"/>
      <c r="DM478" s="43"/>
      <c r="DN478" s="43"/>
      <c r="DO478" s="43"/>
      <c r="DP478" s="43"/>
      <c r="DQ478" s="43"/>
      <c r="DR478" s="43"/>
      <c r="DS478" s="43"/>
      <c r="DT478" s="43"/>
      <c r="DU478" s="43"/>
      <c r="DV478" s="43"/>
      <c r="DW478" s="43"/>
      <c r="DX478" s="43"/>
      <c r="DY478" s="43"/>
      <c r="DZ478" s="43"/>
      <c r="EA478" s="21"/>
      <c r="EB478" s="21"/>
      <c r="EC478" s="21"/>
      <c r="ED478" s="21"/>
    </row>
    <row r="479" spans="1:134">
      <c r="A479" s="7"/>
      <c r="B479" s="7"/>
      <c r="C479" s="43"/>
      <c r="D479" s="43"/>
      <c r="E479" s="43"/>
      <c r="F479" s="43"/>
      <c r="G479" s="7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7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7"/>
      <c r="AM479" s="43"/>
      <c r="AN479" s="43"/>
      <c r="AO479" s="43"/>
      <c r="AP479" s="43"/>
      <c r="AQ479" s="43"/>
      <c r="AR479" s="58"/>
      <c r="AS479" s="58"/>
      <c r="AT479" s="43"/>
      <c r="AU479" s="43"/>
      <c r="AV479" s="43"/>
      <c r="AW479" s="43"/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/>
      <c r="BK479" s="43"/>
      <c r="BL479" s="43"/>
      <c r="BM479" s="43"/>
      <c r="BN479" s="43"/>
      <c r="BO479" s="43"/>
      <c r="BP479" s="43"/>
      <c r="BQ479" s="43"/>
      <c r="BR479" s="43"/>
      <c r="BS479" s="43"/>
      <c r="BT479" s="43"/>
      <c r="BU479" s="43"/>
      <c r="BV479" s="43"/>
      <c r="BW479" s="43"/>
      <c r="BX479" s="43"/>
      <c r="BY479" s="43"/>
      <c r="BZ479" s="43"/>
      <c r="CA479" s="43"/>
      <c r="CB479" s="43"/>
      <c r="CC479" s="43"/>
      <c r="CD479" s="43"/>
      <c r="CE479" s="43"/>
      <c r="CF479" s="43"/>
      <c r="CG479" s="43"/>
      <c r="CH479" s="43"/>
      <c r="CI479" s="43"/>
      <c r="CJ479" s="43"/>
      <c r="CK479" s="43"/>
      <c r="CL479" s="43"/>
      <c r="CM479" s="43"/>
      <c r="CN479" s="43"/>
      <c r="CO479" s="43"/>
      <c r="CP479" s="43"/>
      <c r="CQ479" s="43"/>
      <c r="CR479" s="43"/>
      <c r="CS479" s="43"/>
      <c r="CT479" s="43"/>
      <c r="CU479" s="43"/>
      <c r="CV479" s="43"/>
      <c r="CW479" s="43"/>
      <c r="CX479" s="43"/>
      <c r="CY479" s="21"/>
      <c r="CZ479" s="43"/>
      <c r="DA479" s="43"/>
      <c r="DB479" s="43"/>
      <c r="DC479" s="43"/>
      <c r="DD479" s="43"/>
      <c r="DE479" s="43"/>
      <c r="DF479" s="43"/>
      <c r="DG479" s="43"/>
      <c r="DH479" s="43"/>
      <c r="DI479" s="43"/>
      <c r="DJ479" s="43"/>
      <c r="DK479" s="43"/>
      <c r="DL479" s="43"/>
      <c r="DM479" s="43"/>
      <c r="DN479" s="43"/>
      <c r="DO479" s="43"/>
      <c r="DP479" s="43"/>
      <c r="DQ479" s="43"/>
      <c r="DR479" s="43"/>
      <c r="DS479" s="43"/>
      <c r="DT479" s="43"/>
      <c r="DU479" s="43"/>
      <c r="DV479" s="43"/>
      <c r="DW479" s="43"/>
      <c r="DX479" s="43"/>
      <c r="DY479" s="43"/>
      <c r="DZ479" s="43"/>
      <c r="EA479" s="21"/>
      <c r="EB479" s="21"/>
      <c r="EC479" s="21"/>
      <c r="ED479" s="21"/>
    </row>
    <row r="480" spans="1:134">
      <c r="A480" s="7"/>
      <c r="B480" s="7"/>
      <c r="C480" s="43"/>
      <c r="D480" s="43"/>
      <c r="E480" s="43"/>
      <c r="F480" s="43"/>
      <c r="G480" s="7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7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7"/>
      <c r="AM480" s="43"/>
      <c r="AN480" s="43"/>
      <c r="AO480" s="43"/>
      <c r="AP480" s="43"/>
      <c r="AQ480" s="43"/>
      <c r="AR480" s="58"/>
      <c r="AS480" s="58"/>
      <c r="AT480" s="43"/>
      <c r="AU480" s="43"/>
      <c r="AV480" s="43"/>
      <c r="AW480" s="43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/>
      <c r="BK480" s="43"/>
      <c r="BL480" s="43"/>
      <c r="BM480" s="43"/>
      <c r="BN480" s="43"/>
      <c r="BO480" s="43"/>
      <c r="BP480" s="43"/>
      <c r="BQ480" s="43"/>
      <c r="BR480" s="43"/>
      <c r="BS480" s="43"/>
      <c r="BT480" s="43"/>
      <c r="BU480" s="43"/>
      <c r="BV480" s="43"/>
      <c r="BW480" s="43"/>
      <c r="BX480" s="43"/>
      <c r="BY480" s="43"/>
      <c r="BZ480" s="43"/>
      <c r="CA480" s="43"/>
      <c r="CB480" s="43"/>
      <c r="CC480" s="43"/>
      <c r="CD480" s="43"/>
      <c r="CE480" s="43"/>
      <c r="CF480" s="43"/>
      <c r="CG480" s="43"/>
      <c r="CH480" s="43"/>
      <c r="CI480" s="43"/>
      <c r="CJ480" s="43"/>
      <c r="CK480" s="43"/>
      <c r="CL480" s="43"/>
      <c r="CM480" s="43"/>
      <c r="CN480" s="43"/>
      <c r="CO480" s="43"/>
      <c r="CP480" s="43"/>
      <c r="CQ480" s="43"/>
      <c r="CR480" s="43"/>
      <c r="CS480" s="43"/>
      <c r="CT480" s="43"/>
      <c r="CU480" s="43"/>
      <c r="CV480" s="43"/>
      <c r="CW480" s="43"/>
      <c r="CX480" s="43"/>
      <c r="CY480" s="21"/>
      <c r="CZ480" s="43"/>
      <c r="DA480" s="43"/>
      <c r="DB480" s="43"/>
      <c r="DC480" s="43"/>
      <c r="DD480" s="43"/>
      <c r="DE480" s="43"/>
      <c r="DF480" s="43"/>
      <c r="DG480" s="43"/>
      <c r="DH480" s="43"/>
      <c r="DI480" s="43"/>
      <c r="DJ480" s="43"/>
      <c r="DK480" s="43"/>
      <c r="DL480" s="43"/>
      <c r="DM480" s="43"/>
      <c r="DN480" s="43"/>
      <c r="DO480" s="43"/>
      <c r="DP480" s="43"/>
      <c r="DQ480" s="43"/>
      <c r="DR480" s="43"/>
      <c r="DS480" s="43"/>
      <c r="DT480" s="43"/>
      <c r="DU480" s="43"/>
      <c r="DV480" s="43"/>
      <c r="DW480" s="43"/>
      <c r="DX480" s="43"/>
      <c r="DY480" s="43"/>
      <c r="DZ480" s="43"/>
      <c r="EA480" s="21"/>
      <c r="EB480" s="21"/>
      <c r="EC480" s="21"/>
      <c r="ED480" s="21"/>
    </row>
    <row r="481" spans="1:134">
      <c r="A481" s="7"/>
      <c r="B481" s="7"/>
      <c r="C481" s="43"/>
      <c r="D481" s="43"/>
      <c r="E481" s="43"/>
      <c r="F481" s="43"/>
      <c r="G481" s="7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7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7"/>
      <c r="AM481" s="43"/>
      <c r="AN481" s="43"/>
      <c r="AO481" s="43"/>
      <c r="AP481" s="43"/>
      <c r="AQ481" s="43"/>
      <c r="AR481" s="58"/>
      <c r="AS481" s="58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/>
      <c r="BK481" s="43"/>
      <c r="BL481" s="43"/>
      <c r="BM481" s="43"/>
      <c r="BN481" s="43"/>
      <c r="BO481" s="43"/>
      <c r="BP481" s="43"/>
      <c r="BQ481" s="43"/>
      <c r="BR481" s="43"/>
      <c r="BS481" s="43"/>
      <c r="BT481" s="43"/>
      <c r="BU481" s="43"/>
      <c r="BV481" s="43"/>
      <c r="BW481" s="43"/>
      <c r="BX481" s="43"/>
      <c r="BY481" s="43"/>
      <c r="BZ481" s="43"/>
      <c r="CA481" s="43"/>
      <c r="CB481" s="43"/>
      <c r="CC481" s="43"/>
      <c r="CD481" s="43"/>
      <c r="CE481" s="43"/>
      <c r="CF481" s="43"/>
      <c r="CG481" s="43"/>
      <c r="CH481" s="43"/>
      <c r="CI481" s="43"/>
      <c r="CJ481" s="43"/>
      <c r="CK481" s="43"/>
      <c r="CL481" s="43"/>
      <c r="CM481" s="43"/>
      <c r="CN481" s="43"/>
      <c r="CO481" s="43"/>
      <c r="CP481" s="43"/>
      <c r="CQ481" s="43"/>
      <c r="CR481" s="43"/>
      <c r="CS481" s="43"/>
      <c r="CT481" s="43"/>
      <c r="CU481" s="43"/>
      <c r="CV481" s="43"/>
      <c r="CW481" s="43"/>
      <c r="CX481" s="43"/>
      <c r="CY481" s="21"/>
      <c r="CZ481" s="43"/>
      <c r="DA481" s="43"/>
      <c r="DB481" s="43"/>
      <c r="DC481" s="43"/>
      <c r="DD481" s="43"/>
      <c r="DE481" s="43"/>
      <c r="DF481" s="43"/>
      <c r="DG481" s="43"/>
      <c r="DH481" s="43"/>
      <c r="DI481" s="43"/>
      <c r="DJ481" s="43"/>
      <c r="DK481" s="43"/>
      <c r="DL481" s="43"/>
      <c r="DM481" s="43"/>
      <c r="DN481" s="43"/>
      <c r="DO481" s="43"/>
      <c r="DP481" s="43"/>
      <c r="DQ481" s="43"/>
      <c r="DR481" s="43"/>
      <c r="DS481" s="43"/>
      <c r="DT481" s="43"/>
      <c r="DU481" s="43"/>
      <c r="DV481" s="43"/>
      <c r="DW481" s="43"/>
      <c r="DX481" s="43"/>
      <c r="DY481" s="43"/>
      <c r="DZ481" s="43"/>
      <c r="EA481" s="21"/>
      <c r="EB481" s="21"/>
      <c r="EC481" s="21"/>
      <c r="ED481" s="21"/>
    </row>
    <row r="482" spans="1:134">
      <c r="A482" s="7"/>
      <c r="B482" s="7"/>
      <c r="C482" s="43"/>
      <c r="D482" s="43"/>
      <c r="E482" s="43"/>
      <c r="F482" s="43"/>
      <c r="G482" s="7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7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7"/>
      <c r="AM482" s="43"/>
      <c r="AN482" s="43"/>
      <c r="AO482" s="43"/>
      <c r="AP482" s="43"/>
      <c r="AQ482" s="43"/>
      <c r="AR482" s="58"/>
      <c r="AS482" s="58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/>
      <c r="BK482" s="43"/>
      <c r="BL482" s="43"/>
      <c r="BM482" s="43"/>
      <c r="BN482" s="43"/>
      <c r="BO482" s="43"/>
      <c r="BP482" s="43"/>
      <c r="BQ482" s="43"/>
      <c r="BR482" s="43"/>
      <c r="BS482" s="43"/>
      <c r="BT482" s="43"/>
      <c r="BU482" s="43"/>
      <c r="BV482" s="43"/>
      <c r="BW482" s="43"/>
      <c r="BX482" s="43"/>
      <c r="BY482" s="43"/>
      <c r="BZ482" s="43"/>
      <c r="CA482" s="43"/>
      <c r="CB482" s="43"/>
      <c r="CC482" s="43"/>
      <c r="CD482" s="43"/>
      <c r="CE482" s="43"/>
      <c r="CF482" s="43"/>
      <c r="CG482" s="43"/>
      <c r="CH482" s="43"/>
      <c r="CI482" s="43"/>
      <c r="CJ482" s="43"/>
      <c r="CK482" s="43"/>
      <c r="CL482" s="43"/>
      <c r="CM482" s="43"/>
      <c r="CN482" s="43"/>
      <c r="CO482" s="43"/>
      <c r="CP482" s="43"/>
      <c r="CQ482" s="43"/>
      <c r="CR482" s="43"/>
      <c r="CS482" s="43"/>
      <c r="CT482" s="43"/>
      <c r="CU482" s="43"/>
      <c r="CV482" s="43"/>
      <c r="CW482" s="43"/>
      <c r="CX482" s="43"/>
      <c r="CY482" s="21"/>
      <c r="CZ482" s="43"/>
      <c r="DA482" s="43"/>
      <c r="DB482" s="43"/>
      <c r="DC482" s="43"/>
      <c r="DD482" s="43"/>
      <c r="DE482" s="43"/>
      <c r="DF482" s="43"/>
      <c r="DG482" s="43"/>
      <c r="DH482" s="43"/>
      <c r="DI482" s="43"/>
      <c r="DJ482" s="43"/>
      <c r="DK482" s="43"/>
      <c r="DL482" s="43"/>
      <c r="DM482" s="43"/>
      <c r="DN482" s="43"/>
      <c r="DO482" s="43"/>
      <c r="DP482" s="43"/>
      <c r="DQ482" s="43"/>
      <c r="DR482" s="43"/>
      <c r="DS482" s="43"/>
      <c r="DT482" s="43"/>
      <c r="DU482" s="43"/>
      <c r="DV482" s="43"/>
      <c r="DW482" s="43"/>
      <c r="DX482" s="43"/>
      <c r="DY482" s="43"/>
      <c r="DZ482" s="43"/>
      <c r="EA482" s="21"/>
      <c r="EB482" s="21"/>
      <c r="EC482" s="21"/>
      <c r="ED482" s="21"/>
    </row>
    <row r="483" spans="1:134">
      <c r="A483" s="7"/>
      <c r="B483" s="7"/>
      <c r="C483" s="43"/>
      <c r="D483" s="43"/>
      <c r="E483" s="43"/>
      <c r="F483" s="43"/>
      <c r="G483" s="7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7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7"/>
      <c r="AM483" s="43"/>
      <c r="AN483" s="43"/>
      <c r="AO483" s="43"/>
      <c r="AP483" s="43"/>
      <c r="AQ483" s="43"/>
      <c r="AR483" s="58"/>
      <c r="AS483" s="58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/>
      <c r="BK483" s="43"/>
      <c r="BL483" s="43"/>
      <c r="BM483" s="43"/>
      <c r="BN483" s="43"/>
      <c r="BO483" s="43"/>
      <c r="BP483" s="43"/>
      <c r="BQ483" s="43"/>
      <c r="BR483" s="43"/>
      <c r="BS483" s="43"/>
      <c r="BT483" s="43"/>
      <c r="BU483" s="43"/>
      <c r="BV483" s="43"/>
      <c r="BW483" s="43"/>
      <c r="BX483" s="43"/>
      <c r="BY483" s="43"/>
      <c r="BZ483" s="43"/>
      <c r="CA483" s="43"/>
      <c r="CB483" s="43"/>
      <c r="CC483" s="43"/>
      <c r="CD483" s="43"/>
      <c r="CE483" s="43"/>
      <c r="CF483" s="43"/>
      <c r="CG483" s="43"/>
      <c r="CH483" s="43"/>
      <c r="CI483" s="43"/>
      <c r="CJ483" s="43"/>
      <c r="CK483" s="43"/>
      <c r="CL483" s="43"/>
      <c r="CM483" s="43"/>
      <c r="CN483" s="43"/>
      <c r="CO483" s="43"/>
      <c r="CP483" s="43"/>
      <c r="CQ483" s="43"/>
      <c r="CR483" s="43"/>
      <c r="CS483" s="43"/>
      <c r="CT483" s="43"/>
      <c r="CU483" s="43"/>
      <c r="CV483" s="43"/>
      <c r="CW483" s="43"/>
      <c r="CX483" s="43"/>
      <c r="CY483" s="21"/>
      <c r="CZ483" s="43"/>
      <c r="DA483" s="43"/>
      <c r="DB483" s="43"/>
      <c r="DC483" s="43"/>
      <c r="DD483" s="43"/>
      <c r="DE483" s="43"/>
      <c r="DF483" s="43"/>
      <c r="DG483" s="43"/>
      <c r="DH483" s="43"/>
      <c r="DI483" s="43"/>
      <c r="DJ483" s="43"/>
      <c r="DK483" s="43"/>
      <c r="DL483" s="43"/>
      <c r="DM483" s="43"/>
      <c r="DN483" s="43"/>
      <c r="DO483" s="43"/>
      <c r="DP483" s="43"/>
      <c r="DQ483" s="43"/>
      <c r="DR483" s="43"/>
      <c r="DS483" s="43"/>
      <c r="DT483" s="43"/>
      <c r="DU483" s="43"/>
      <c r="DV483" s="43"/>
      <c r="DW483" s="43"/>
      <c r="DX483" s="43"/>
      <c r="DY483" s="43"/>
      <c r="DZ483" s="43"/>
      <c r="EA483" s="21"/>
      <c r="EB483" s="21"/>
      <c r="EC483" s="21"/>
      <c r="ED483" s="21"/>
    </row>
    <row r="484" spans="1:134">
      <c r="A484" s="7"/>
      <c r="B484" s="7"/>
      <c r="C484" s="43"/>
      <c r="D484" s="43"/>
      <c r="E484" s="43"/>
      <c r="F484" s="43"/>
      <c r="G484" s="7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7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7"/>
      <c r="AM484" s="43"/>
      <c r="AN484" s="43"/>
      <c r="AO484" s="43"/>
      <c r="AP484" s="43"/>
      <c r="AQ484" s="43"/>
      <c r="AR484" s="58"/>
      <c r="AS484" s="58"/>
      <c r="AT484" s="43"/>
      <c r="AU484" s="43"/>
      <c r="AV484" s="43"/>
      <c r="AW484" s="43"/>
      <c r="AX484" s="43"/>
      <c r="AY484" s="43"/>
      <c r="AZ484" s="43"/>
      <c r="BA484" s="43"/>
      <c r="BB484" s="43"/>
      <c r="BC484" s="43"/>
      <c r="BD484" s="43"/>
      <c r="BE484" s="43"/>
      <c r="BF484" s="43"/>
      <c r="BG484" s="43"/>
      <c r="BH484" s="43"/>
      <c r="BI484" s="43"/>
      <c r="BJ484" s="43"/>
      <c r="BK484" s="43"/>
      <c r="BL484" s="43"/>
      <c r="BM484" s="43"/>
      <c r="BN484" s="43"/>
      <c r="BO484" s="43"/>
      <c r="BP484" s="43"/>
      <c r="BQ484" s="43"/>
      <c r="BR484" s="43"/>
      <c r="BS484" s="43"/>
      <c r="BT484" s="43"/>
      <c r="BU484" s="43"/>
      <c r="BV484" s="43"/>
      <c r="BW484" s="43"/>
      <c r="BX484" s="43"/>
      <c r="BY484" s="43"/>
      <c r="BZ484" s="43"/>
      <c r="CA484" s="43"/>
      <c r="CB484" s="43"/>
      <c r="CC484" s="43"/>
      <c r="CD484" s="43"/>
      <c r="CE484" s="43"/>
      <c r="CF484" s="43"/>
      <c r="CG484" s="43"/>
      <c r="CH484" s="43"/>
      <c r="CI484" s="43"/>
      <c r="CJ484" s="43"/>
      <c r="CK484" s="43"/>
      <c r="CL484" s="43"/>
      <c r="CM484" s="43"/>
      <c r="CN484" s="43"/>
      <c r="CO484" s="43"/>
      <c r="CP484" s="43"/>
      <c r="CQ484" s="43"/>
      <c r="CR484" s="43"/>
      <c r="CS484" s="43"/>
      <c r="CT484" s="43"/>
      <c r="CU484" s="43"/>
      <c r="CV484" s="43"/>
      <c r="CW484" s="43"/>
      <c r="CX484" s="43"/>
      <c r="CY484" s="21"/>
      <c r="CZ484" s="43"/>
      <c r="DA484" s="43"/>
      <c r="DB484" s="43"/>
      <c r="DC484" s="43"/>
      <c r="DD484" s="43"/>
      <c r="DE484" s="43"/>
      <c r="DF484" s="43"/>
      <c r="DG484" s="43"/>
      <c r="DH484" s="43"/>
      <c r="DI484" s="43"/>
      <c r="DJ484" s="43"/>
      <c r="DK484" s="43"/>
      <c r="DL484" s="43"/>
      <c r="DM484" s="43"/>
      <c r="DN484" s="43"/>
      <c r="DO484" s="43"/>
      <c r="DP484" s="43"/>
      <c r="DQ484" s="43"/>
      <c r="DR484" s="43"/>
      <c r="DS484" s="43"/>
      <c r="DT484" s="43"/>
      <c r="DU484" s="43"/>
      <c r="DV484" s="43"/>
      <c r="DW484" s="43"/>
      <c r="DX484" s="43"/>
      <c r="DY484" s="43"/>
      <c r="DZ484" s="43"/>
      <c r="EA484" s="21"/>
      <c r="EB484" s="21"/>
      <c r="EC484" s="21"/>
      <c r="ED484" s="21"/>
    </row>
    <row r="485" spans="1:134">
      <c r="A485" s="7"/>
      <c r="B485" s="7"/>
      <c r="C485" s="43"/>
      <c r="D485" s="43"/>
      <c r="E485" s="43"/>
      <c r="F485" s="43"/>
      <c r="G485" s="7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7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7"/>
      <c r="AM485" s="43"/>
      <c r="AN485" s="43"/>
      <c r="AO485" s="43"/>
      <c r="AP485" s="43"/>
      <c r="AQ485" s="43"/>
      <c r="AR485" s="58"/>
      <c r="AS485" s="58"/>
      <c r="AT485" s="43"/>
      <c r="AU485" s="43"/>
      <c r="AV485" s="43"/>
      <c r="AW485" s="43"/>
      <c r="AX485" s="43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43"/>
      <c r="BJ485" s="43"/>
      <c r="BK485" s="43"/>
      <c r="BL485" s="43"/>
      <c r="BM485" s="43"/>
      <c r="BN485" s="43"/>
      <c r="BO485" s="43"/>
      <c r="BP485" s="43"/>
      <c r="BQ485" s="43"/>
      <c r="BR485" s="43"/>
      <c r="BS485" s="43"/>
      <c r="BT485" s="43"/>
      <c r="BU485" s="43"/>
      <c r="BV485" s="43"/>
      <c r="BW485" s="43"/>
      <c r="BX485" s="43"/>
      <c r="BY485" s="43"/>
      <c r="BZ485" s="43"/>
      <c r="CA485" s="43"/>
      <c r="CB485" s="43"/>
      <c r="CC485" s="43"/>
      <c r="CD485" s="43"/>
      <c r="CE485" s="43"/>
      <c r="CF485" s="43"/>
      <c r="CG485" s="43"/>
      <c r="CH485" s="43"/>
      <c r="CI485" s="43"/>
      <c r="CJ485" s="43"/>
      <c r="CK485" s="43"/>
      <c r="CL485" s="43"/>
      <c r="CM485" s="43"/>
      <c r="CN485" s="43"/>
      <c r="CO485" s="43"/>
      <c r="CP485" s="43"/>
      <c r="CQ485" s="43"/>
      <c r="CR485" s="43"/>
      <c r="CS485" s="43"/>
      <c r="CT485" s="43"/>
      <c r="CU485" s="43"/>
      <c r="CV485" s="43"/>
      <c r="CW485" s="43"/>
      <c r="CX485" s="43"/>
      <c r="CY485" s="21"/>
      <c r="CZ485" s="43"/>
      <c r="DA485" s="43"/>
      <c r="DB485" s="43"/>
      <c r="DC485" s="43"/>
      <c r="DD485" s="43"/>
      <c r="DE485" s="43"/>
      <c r="DF485" s="43"/>
      <c r="DG485" s="43"/>
      <c r="DH485" s="43"/>
      <c r="DI485" s="43"/>
      <c r="DJ485" s="43"/>
      <c r="DK485" s="43"/>
      <c r="DL485" s="43"/>
      <c r="DM485" s="43"/>
      <c r="DN485" s="43"/>
      <c r="DO485" s="43"/>
      <c r="DP485" s="43"/>
      <c r="DQ485" s="43"/>
      <c r="DR485" s="43"/>
      <c r="DS485" s="43"/>
      <c r="DT485" s="43"/>
      <c r="DU485" s="43"/>
      <c r="DV485" s="43"/>
      <c r="DW485" s="43"/>
      <c r="DX485" s="43"/>
      <c r="DY485" s="43"/>
      <c r="DZ485" s="43"/>
      <c r="EA485" s="21"/>
      <c r="EB485" s="21"/>
      <c r="EC485" s="21"/>
      <c r="ED485" s="21"/>
    </row>
    <row r="486" spans="1:134">
      <c r="A486" s="7"/>
      <c r="B486" s="7"/>
      <c r="C486" s="43"/>
      <c r="D486" s="43"/>
      <c r="E486" s="43"/>
      <c r="F486" s="43"/>
      <c r="G486" s="7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7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7"/>
      <c r="AM486" s="43"/>
      <c r="AN486" s="43"/>
      <c r="AO486" s="43"/>
      <c r="AP486" s="43"/>
      <c r="AQ486" s="43"/>
      <c r="AR486" s="58"/>
      <c r="AS486" s="58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/>
      <c r="BK486" s="43"/>
      <c r="BL486" s="43"/>
      <c r="BM486" s="43"/>
      <c r="BN486" s="43"/>
      <c r="BO486" s="43"/>
      <c r="BP486" s="43"/>
      <c r="BQ486" s="43"/>
      <c r="BR486" s="43"/>
      <c r="BS486" s="43"/>
      <c r="BT486" s="43"/>
      <c r="BU486" s="43"/>
      <c r="BV486" s="43"/>
      <c r="BW486" s="43"/>
      <c r="BX486" s="43"/>
      <c r="BY486" s="43"/>
      <c r="BZ486" s="43"/>
      <c r="CA486" s="43"/>
      <c r="CB486" s="43"/>
      <c r="CC486" s="43"/>
      <c r="CD486" s="43"/>
      <c r="CE486" s="43"/>
      <c r="CF486" s="43"/>
      <c r="CG486" s="43"/>
      <c r="CH486" s="43"/>
      <c r="CI486" s="43"/>
      <c r="CJ486" s="43"/>
      <c r="CK486" s="43"/>
      <c r="CL486" s="43"/>
      <c r="CM486" s="43"/>
      <c r="CN486" s="43"/>
      <c r="CO486" s="43"/>
      <c r="CP486" s="43"/>
      <c r="CQ486" s="43"/>
      <c r="CR486" s="43"/>
      <c r="CS486" s="43"/>
      <c r="CT486" s="43"/>
      <c r="CU486" s="43"/>
      <c r="CV486" s="43"/>
      <c r="CW486" s="43"/>
      <c r="CX486" s="43"/>
      <c r="CY486" s="21"/>
      <c r="CZ486" s="43"/>
      <c r="DA486" s="43"/>
      <c r="DB486" s="43"/>
      <c r="DC486" s="43"/>
      <c r="DD486" s="43"/>
      <c r="DE486" s="43"/>
      <c r="DF486" s="43"/>
      <c r="DG486" s="43"/>
      <c r="DH486" s="43"/>
      <c r="DI486" s="43"/>
      <c r="DJ486" s="43"/>
      <c r="DK486" s="43"/>
      <c r="DL486" s="43"/>
      <c r="DM486" s="43"/>
      <c r="DN486" s="43"/>
      <c r="DO486" s="43"/>
      <c r="DP486" s="43"/>
      <c r="DQ486" s="43"/>
      <c r="DR486" s="43"/>
      <c r="DS486" s="43"/>
      <c r="DT486" s="43"/>
      <c r="DU486" s="43"/>
      <c r="DV486" s="43"/>
      <c r="DW486" s="43"/>
      <c r="DX486" s="43"/>
      <c r="DY486" s="43"/>
      <c r="DZ486" s="43"/>
      <c r="EA486" s="21"/>
      <c r="EB486" s="21"/>
      <c r="EC486" s="21"/>
      <c r="ED486" s="21"/>
    </row>
    <row r="487" spans="1:134">
      <c r="A487" s="7"/>
      <c r="B487" s="7"/>
      <c r="C487" s="43"/>
      <c r="D487" s="43"/>
      <c r="E487" s="43"/>
      <c r="F487" s="43"/>
      <c r="G487" s="7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7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7"/>
      <c r="AM487" s="43"/>
      <c r="AN487" s="43"/>
      <c r="AO487" s="43"/>
      <c r="AP487" s="43"/>
      <c r="AQ487" s="43"/>
      <c r="AR487" s="58"/>
      <c r="AS487" s="58"/>
      <c r="AT487" s="43"/>
      <c r="AU487" s="43"/>
      <c r="AV487" s="43"/>
      <c r="AW487" s="43"/>
      <c r="AX487" s="43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43"/>
      <c r="BJ487" s="43"/>
      <c r="BK487" s="43"/>
      <c r="BL487" s="43"/>
      <c r="BM487" s="43"/>
      <c r="BN487" s="43"/>
      <c r="BO487" s="43"/>
      <c r="BP487" s="43"/>
      <c r="BQ487" s="43"/>
      <c r="BR487" s="43"/>
      <c r="BS487" s="43"/>
      <c r="BT487" s="43"/>
      <c r="BU487" s="43"/>
      <c r="BV487" s="43"/>
      <c r="BW487" s="43"/>
      <c r="BX487" s="43"/>
      <c r="BY487" s="43"/>
      <c r="BZ487" s="43"/>
      <c r="CA487" s="43"/>
      <c r="CB487" s="43"/>
      <c r="CC487" s="43"/>
      <c r="CD487" s="43"/>
      <c r="CE487" s="43"/>
      <c r="CF487" s="43"/>
      <c r="CG487" s="43"/>
      <c r="CH487" s="43"/>
      <c r="CI487" s="43"/>
      <c r="CJ487" s="43"/>
      <c r="CK487" s="43"/>
      <c r="CL487" s="43"/>
      <c r="CM487" s="43"/>
      <c r="CN487" s="43"/>
      <c r="CO487" s="43"/>
      <c r="CP487" s="43"/>
      <c r="CQ487" s="43"/>
      <c r="CR487" s="43"/>
      <c r="CS487" s="43"/>
      <c r="CT487" s="43"/>
      <c r="CU487" s="43"/>
      <c r="CV487" s="43"/>
      <c r="CW487" s="43"/>
      <c r="CX487" s="43"/>
      <c r="CY487" s="21"/>
      <c r="CZ487" s="43"/>
      <c r="DA487" s="43"/>
      <c r="DB487" s="43"/>
      <c r="DC487" s="43"/>
      <c r="DD487" s="43"/>
      <c r="DE487" s="43"/>
      <c r="DF487" s="43"/>
      <c r="DG487" s="43"/>
      <c r="DH487" s="43"/>
      <c r="DI487" s="43"/>
      <c r="DJ487" s="43"/>
      <c r="DK487" s="43"/>
      <c r="DL487" s="43"/>
      <c r="DM487" s="43"/>
      <c r="DN487" s="43"/>
      <c r="DO487" s="43"/>
      <c r="DP487" s="43"/>
      <c r="DQ487" s="43"/>
      <c r="DR487" s="43"/>
      <c r="DS487" s="43"/>
      <c r="DT487" s="43"/>
      <c r="DU487" s="43"/>
      <c r="DV487" s="43"/>
      <c r="DW487" s="43"/>
      <c r="DX487" s="43"/>
      <c r="DY487" s="43"/>
      <c r="DZ487" s="43"/>
      <c r="EA487" s="21"/>
      <c r="EB487" s="21"/>
      <c r="EC487" s="21"/>
      <c r="ED487" s="21"/>
    </row>
    <row r="488" spans="1:134">
      <c r="A488" s="7"/>
      <c r="B488" s="7"/>
      <c r="C488" s="43"/>
      <c r="D488" s="43"/>
      <c r="E488" s="43"/>
      <c r="F488" s="43"/>
      <c r="G488" s="7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7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7"/>
      <c r="AM488" s="43"/>
      <c r="AN488" s="43"/>
      <c r="AO488" s="43"/>
      <c r="AP488" s="43"/>
      <c r="AQ488" s="43"/>
      <c r="AR488" s="58"/>
      <c r="AS488" s="58"/>
      <c r="AT488" s="43"/>
      <c r="AU488" s="43"/>
      <c r="AV488" s="43"/>
      <c r="AW488" s="43"/>
      <c r="AX488" s="43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43"/>
      <c r="BJ488" s="43"/>
      <c r="BK488" s="43"/>
      <c r="BL488" s="43"/>
      <c r="BM488" s="43"/>
      <c r="BN488" s="43"/>
      <c r="BO488" s="43"/>
      <c r="BP488" s="43"/>
      <c r="BQ488" s="43"/>
      <c r="BR488" s="43"/>
      <c r="BS488" s="43"/>
      <c r="BT488" s="43"/>
      <c r="BU488" s="43"/>
      <c r="BV488" s="43"/>
      <c r="BW488" s="43"/>
      <c r="BX488" s="43"/>
      <c r="BY488" s="43"/>
      <c r="BZ488" s="43"/>
      <c r="CA488" s="43"/>
      <c r="CB488" s="43"/>
      <c r="CC488" s="43"/>
      <c r="CD488" s="43"/>
      <c r="CE488" s="43"/>
      <c r="CF488" s="43"/>
      <c r="CG488" s="43"/>
      <c r="CH488" s="43"/>
      <c r="CI488" s="43"/>
      <c r="CJ488" s="43"/>
      <c r="CK488" s="43"/>
      <c r="CL488" s="43"/>
      <c r="CM488" s="43"/>
      <c r="CN488" s="43"/>
      <c r="CO488" s="43"/>
      <c r="CP488" s="43"/>
      <c r="CQ488" s="43"/>
      <c r="CR488" s="43"/>
      <c r="CS488" s="43"/>
      <c r="CT488" s="43"/>
      <c r="CU488" s="43"/>
      <c r="CV488" s="43"/>
      <c r="CW488" s="43"/>
      <c r="CX488" s="43"/>
      <c r="CY488" s="21"/>
      <c r="CZ488" s="43"/>
      <c r="DA488" s="43"/>
      <c r="DB488" s="43"/>
      <c r="DC488" s="43"/>
      <c r="DD488" s="43"/>
      <c r="DE488" s="43"/>
      <c r="DF488" s="43"/>
      <c r="DG488" s="43"/>
      <c r="DH488" s="43"/>
      <c r="DI488" s="43"/>
      <c r="DJ488" s="43"/>
      <c r="DK488" s="43"/>
      <c r="DL488" s="43"/>
      <c r="DM488" s="43"/>
      <c r="DN488" s="43"/>
      <c r="DO488" s="43"/>
      <c r="DP488" s="43"/>
      <c r="DQ488" s="43"/>
      <c r="DR488" s="43"/>
      <c r="DS488" s="43"/>
      <c r="DT488" s="43"/>
      <c r="DU488" s="43"/>
      <c r="DV488" s="43"/>
      <c r="DW488" s="43"/>
      <c r="DX488" s="43"/>
      <c r="DY488" s="43"/>
      <c r="DZ488" s="43"/>
      <c r="EA488" s="21"/>
      <c r="EB488" s="21"/>
      <c r="EC488" s="21"/>
      <c r="ED488" s="21"/>
    </row>
    <row r="489" spans="1:134">
      <c r="A489" s="7"/>
      <c r="B489" s="7"/>
      <c r="C489" s="43"/>
      <c r="D489" s="43"/>
      <c r="E489" s="43"/>
      <c r="F489" s="43"/>
      <c r="G489" s="7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7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7"/>
      <c r="AM489" s="43"/>
      <c r="AN489" s="43"/>
      <c r="AO489" s="43"/>
      <c r="AP489" s="43"/>
      <c r="AQ489" s="43"/>
      <c r="AR489" s="58"/>
      <c r="AS489" s="58"/>
      <c r="AT489" s="43"/>
      <c r="AU489" s="43"/>
      <c r="AV489" s="43"/>
      <c r="AW489" s="43"/>
      <c r="AX489" s="43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43"/>
      <c r="BJ489" s="43"/>
      <c r="BK489" s="43"/>
      <c r="BL489" s="43"/>
      <c r="BM489" s="43"/>
      <c r="BN489" s="43"/>
      <c r="BO489" s="43"/>
      <c r="BP489" s="43"/>
      <c r="BQ489" s="43"/>
      <c r="BR489" s="43"/>
      <c r="BS489" s="43"/>
      <c r="BT489" s="43"/>
      <c r="BU489" s="43"/>
      <c r="BV489" s="43"/>
      <c r="BW489" s="43"/>
      <c r="BX489" s="43"/>
      <c r="BY489" s="43"/>
      <c r="BZ489" s="43"/>
      <c r="CA489" s="43"/>
      <c r="CB489" s="43"/>
      <c r="CC489" s="43"/>
      <c r="CD489" s="43"/>
      <c r="CE489" s="43"/>
      <c r="CF489" s="43"/>
      <c r="CG489" s="43"/>
      <c r="CH489" s="43"/>
      <c r="CI489" s="43"/>
      <c r="CJ489" s="43"/>
      <c r="CK489" s="43"/>
      <c r="CL489" s="43"/>
      <c r="CM489" s="43"/>
      <c r="CN489" s="43"/>
      <c r="CO489" s="43"/>
      <c r="CP489" s="43"/>
      <c r="CQ489" s="43"/>
      <c r="CR489" s="43"/>
      <c r="CS489" s="43"/>
      <c r="CT489" s="43"/>
      <c r="CU489" s="43"/>
      <c r="CV489" s="43"/>
      <c r="CW489" s="43"/>
      <c r="CX489" s="43"/>
      <c r="CY489" s="21"/>
      <c r="CZ489" s="43"/>
      <c r="DA489" s="43"/>
      <c r="DB489" s="43"/>
      <c r="DC489" s="43"/>
      <c r="DD489" s="43"/>
      <c r="DE489" s="43"/>
      <c r="DF489" s="43"/>
      <c r="DG489" s="43"/>
      <c r="DH489" s="43"/>
      <c r="DI489" s="43"/>
      <c r="DJ489" s="43"/>
      <c r="DK489" s="43"/>
      <c r="DL489" s="43"/>
      <c r="DM489" s="43"/>
      <c r="DN489" s="43"/>
      <c r="DO489" s="43"/>
      <c r="DP489" s="43"/>
      <c r="DQ489" s="43"/>
      <c r="DR489" s="43"/>
      <c r="DS489" s="43"/>
      <c r="DT489" s="43"/>
      <c r="DU489" s="43"/>
      <c r="DV489" s="43"/>
      <c r="DW489" s="43"/>
      <c r="DX489" s="43"/>
      <c r="DY489" s="43"/>
      <c r="DZ489" s="43"/>
      <c r="EA489" s="21"/>
      <c r="EB489" s="21"/>
      <c r="EC489" s="21"/>
      <c r="ED489" s="21"/>
    </row>
    <row r="490" spans="1:134">
      <c r="A490" s="7"/>
      <c r="B490" s="7"/>
      <c r="C490" s="43"/>
      <c r="D490" s="43"/>
      <c r="E490" s="43"/>
      <c r="F490" s="43"/>
      <c r="G490" s="7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7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7"/>
      <c r="AM490" s="43"/>
      <c r="AN490" s="43"/>
      <c r="AO490" s="43"/>
      <c r="AP490" s="43"/>
      <c r="AQ490" s="43"/>
      <c r="AR490" s="58"/>
      <c r="AS490" s="58"/>
      <c r="AT490" s="43"/>
      <c r="AU490" s="43"/>
      <c r="AV490" s="43"/>
      <c r="AW490" s="43"/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/>
      <c r="BK490" s="43"/>
      <c r="BL490" s="43"/>
      <c r="BM490" s="43"/>
      <c r="BN490" s="43"/>
      <c r="BO490" s="43"/>
      <c r="BP490" s="43"/>
      <c r="BQ490" s="43"/>
      <c r="BR490" s="43"/>
      <c r="BS490" s="43"/>
      <c r="BT490" s="43"/>
      <c r="BU490" s="43"/>
      <c r="BV490" s="43"/>
      <c r="BW490" s="43"/>
      <c r="BX490" s="43"/>
      <c r="BY490" s="43"/>
      <c r="BZ490" s="43"/>
      <c r="CA490" s="43"/>
      <c r="CB490" s="43"/>
      <c r="CC490" s="43"/>
      <c r="CD490" s="43"/>
      <c r="CE490" s="43"/>
      <c r="CF490" s="43"/>
      <c r="CG490" s="43"/>
      <c r="CH490" s="43"/>
      <c r="CI490" s="43"/>
      <c r="CJ490" s="43"/>
      <c r="CK490" s="43"/>
      <c r="CL490" s="43"/>
      <c r="CM490" s="43"/>
      <c r="CN490" s="43"/>
      <c r="CO490" s="43"/>
      <c r="CP490" s="43"/>
      <c r="CQ490" s="43"/>
      <c r="CR490" s="43"/>
      <c r="CS490" s="43"/>
      <c r="CT490" s="43"/>
      <c r="CU490" s="43"/>
      <c r="CV490" s="43"/>
      <c r="CW490" s="43"/>
      <c r="CX490" s="43"/>
      <c r="CY490" s="21"/>
      <c r="CZ490" s="43"/>
      <c r="DA490" s="43"/>
      <c r="DB490" s="43"/>
      <c r="DC490" s="43"/>
      <c r="DD490" s="43"/>
      <c r="DE490" s="43"/>
      <c r="DF490" s="43"/>
      <c r="DG490" s="43"/>
      <c r="DH490" s="43"/>
      <c r="DI490" s="43"/>
      <c r="DJ490" s="43"/>
      <c r="DK490" s="43"/>
      <c r="DL490" s="43"/>
      <c r="DM490" s="43"/>
      <c r="DN490" s="43"/>
      <c r="DO490" s="43"/>
      <c r="DP490" s="43"/>
      <c r="DQ490" s="43"/>
      <c r="DR490" s="43"/>
      <c r="DS490" s="43"/>
      <c r="DT490" s="43"/>
      <c r="DU490" s="43"/>
      <c r="DV490" s="43"/>
      <c r="DW490" s="43"/>
      <c r="DX490" s="43"/>
      <c r="DY490" s="43"/>
      <c r="DZ490" s="43"/>
      <c r="EA490" s="21"/>
      <c r="EB490" s="21"/>
      <c r="EC490" s="21"/>
      <c r="ED490" s="21"/>
    </row>
    <row r="491" spans="1:134">
      <c r="A491" s="7"/>
      <c r="B491" s="7"/>
      <c r="C491" s="43"/>
      <c r="D491" s="43"/>
      <c r="E491" s="43"/>
      <c r="F491" s="43"/>
      <c r="G491" s="7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7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7"/>
      <c r="AM491" s="43"/>
      <c r="AN491" s="43"/>
      <c r="AO491" s="43"/>
      <c r="AP491" s="43"/>
      <c r="AQ491" s="43"/>
      <c r="AR491" s="58"/>
      <c r="AS491" s="58"/>
      <c r="AT491" s="43"/>
      <c r="AU491" s="43"/>
      <c r="AV491" s="43"/>
      <c r="AW491" s="43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/>
      <c r="BK491" s="43"/>
      <c r="BL491" s="43"/>
      <c r="BM491" s="43"/>
      <c r="BN491" s="43"/>
      <c r="BO491" s="43"/>
      <c r="BP491" s="43"/>
      <c r="BQ491" s="43"/>
      <c r="BR491" s="43"/>
      <c r="BS491" s="43"/>
      <c r="BT491" s="43"/>
      <c r="BU491" s="43"/>
      <c r="BV491" s="43"/>
      <c r="BW491" s="43"/>
      <c r="BX491" s="43"/>
      <c r="BY491" s="43"/>
      <c r="BZ491" s="43"/>
      <c r="CA491" s="43"/>
      <c r="CB491" s="43"/>
      <c r="CC491" s="43"/>
      <c r="CD491" s="43"/>
      <c r="CE491" s="43"/>
      <c r="CF491" s="43"/>
      <c r="CG491" s="43"/>
      <c r="CH491" s="43"/>
      <c r="CI491" s="43"/>
      <c r="CJ491" s="43"/>
      <c r="CK491" s="43"/>
      <c r="CL491" s="43"/>
      <c r="CM491" s="43"/>
      <c r="CN491" s="43"/>
      <c r="CO491" s="43"/>
      <c r="CP491" s="43"/>
      <c r="CQ491" s="43"/>
      <c r="CR491" s="43"/>
      <c r="CS491" s="43"/>
      <c r="CT491" s="43"/>
      <c r="CU491" s="43"/>
      <c r="CV491" s="43"/>
      <c r="CW491" s="43"/>
      <c r="CX491" s="43"/>
      <c r="CY491" s="21"/>
      <c r="CZ491" s="43"/>
      <c r="DA491" s="43"/>
      <c r="DB491" s="43"/>
      <c r="DC491" s="43"/>
      <c r="DD491" s="43"/>
      <c r="DE491" s="43"/>
      <c r="DF491" s="43"/>
      <c r="DG491" s="43"/>
      <c r="DH491" s="43"/>
      <c r="DI491" s="43"/>
      <c r="DJ491" s="43"/>
      <c r="DK491" s="43"/>
      <c r="DL491" s="43"/>
      <c r="DM491" s="43"/>
      <c r="DN491" s="43"/>
      <c r="DO491" s="43"/>
      <c r="DP491" s="43"/>
      <c r="DQ491" s="43"/>
      <c r="DR491" s="43"/>
      <c r="DS491" s="43"/>
      <c r="DT491" s="43"/>
      <c r="DU491" s="43"/>
      <c r="DV491" s="43"/>
      <c r="DW491" s="43"/>
      <c r="DX491" s="43"/>
      <c r="DY491" s="43"/>
      <c r="DZ491" s="43"/>
      <c r="EA491" s="21"/>
      <c r="EB491" s="21"/>
      <c r="EC491" s="21"/>
      <c r="ED491" s="21"/>
    </row>
    <row r="492" spans="1:134">
      <c r="A492" s="7"/>
      <c r="B492" s="7"/>
      <c r="C492" s="43"/>
      <c r="D492" s="43"/>
      <c r="E492" s="43"/>
      <c r="F492" s="43"/>
      <c r="G492" s="7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7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7"/>
      <c r="AM492" s="43"/>
      <c r="AN492" s="43"/>
      <c r="AO492" s="43"/>
      <c r="AP492" s="43"/>
      <c r="AQ492" s="43"/>
      <c r="AR492" s="58"/>
      <c r="AS492" s="58"/>
      <c r="AT492" s="43"/>
      <c r="AU492" s="43"/>
      <c r="AV492" s="43"/>
      <c r="AW492" s="43"/>
      <c r="AX492" s="43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43"/>
      <c r="BJ492" s="43"/>
      <c r="BK492" s="43"/>
      <c r="BL492" s="43"/>
      <c r="BM492" s="43"/>
      <c r="BN492" s="43"/>
      <c r="BO492" s="43"/>
      <c r="BP492" s="43"/>
      <c r="BQ492" s="43"/>
      <c r="BR492" s="43"/>
      <c r="BS492" s="43"/>
      <c r="BT492" s="43"/>
      <c r="BU492" s="43"/>
      <c r="BV492" s="43"/>
      <c r="BW492" s="43"/>
      <c r="BX492" s="43"/>
      <c r="BY492" s="43"/>
      <c r="BZ492" s="43"/>
      <c r="CA492" s="43"/>
      <c r="CB492" s="43"/>
      <c r="CC492" s="43"/>
      <c r="CD492" s="43"/>
      <c r="CE492" s="43"/>
      <c r="CF492" s="43"/>
      <c r="CG492" s="43"/>
      <c r="CH492" s="43"/>
      <c r="CI492" s="43"/>
      <c r="CJ492" s="43"/>
      <c r="CK492" s="43"/>
      <c r="CL492" s="43"/>
      <c r="CM492" s="43"/>
      <c r="CN492" s="43"/>
      <c r="CO492" s="43"/>
      <c r="CP492" s="43"/>
      <c r="CQ492" s="43"/>
      <c r="CR492" s="43"/>
      <c r="CS492" s="43"/>
      <c r="CT492" s="43"/>
      <c r="CU492" s="43"/>
      <c r="CV492" s="43"/>
      <c r="CW492" s="43"/>
      <c r="CX492" s="43"/>
      <c r="CY492" s="21"/>
      <c r="CZ492" s="43"/>
      <c r="DA492" s="43"/>
      <c r="DB492" s="43"/>
      <c r="DC492" s="43"/>
      <c r="DD492" s="43"/>
      <c r="DE492" s="43"/>
      <c r="DF492" s="43"/>
      <c r="DG492" s="43"/>
      <c r="DH492" s="43"/>
      <c r="DI492" s="43"/>
      <c r="DJ492" s="43"/>
      <c r="DK492" s="43"/>
      <c r="DL492" s="43"/>
      <c r="DM492" s="43"/>
      <c r="DN492" s="43"/>
      <c r="DO492" s="43"/>
      <c r="DP492" s="43"/>
      <c r="DQ492" s="43"/>
      <c r="DR492" s="43"/>
      <c r="DS492" s="43"/>
      <c r="DT492" s="43"/>
      <c r="DU492" s="43"/>
      <c r="DV492" s="43"/>
      <c r="DW492" s="43"/>
      <c r="DX492" s="43"/>
      <c r="DY492" s="43"/>
      <c r="DZ492" s="43"/>
      <c r="EA492" s="21"/>
      <c r="EB492" s="21"/>
      <c r="EC492" s="21"/>
      <c r="ED492" s="21"/>
    </row>
    <row r="493" spans="1:134">
      <c r="A493" s="7"/>
      <c r="B493" s="7"/>
      <c r="C493" s="43"/>
      <c r="D493" s="43"/>
      <c r="E493" s="43"/>
      <c r="F493" s="43"/>
      <c r="G493" s="7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7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7"/>
      <c r="AM493" s="43"/>
      <c r="AN493" s="43"/>
      <c r="AO493" s="43"/>
      <c r="AP493" s="43"/>
      <c r="AQ493" s="43"/>
      <c r="AR493" s="58"/>
      <c r="AS493" s="58"/>
      <c r="AT493" s="43"/>
      <c r="AU493" s="43"/>
      <c r="AV493" s="43"/>
      <c r="AW493" s="43"/>
      <c r="AX493" s="43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43"/>
      <c r="BJ493" s="43"/>
      <c r="BK493" s="43"/>
      <c r="BL493" s="43"/>
      <c r="BM493" s="43"/>
      <c r="BN493" s="43"/>
      <c r="BO493" s="43"/>
      <c r="BP493" s="43"/>
      <c r="BQ493" s="43"/>
      <c r="BR493" s="43"/>
      <c r="BS493" s="43"/>
      <c r="BT493" s="43"/>
      <c r="BU493" s="43"/>
      <c r="BV493" s="43"/>
      <c r="BW493" s="43"/>
      <c r="BX493" s="43"/>
      <c r="BY493" s="43"/>
      <c r="BZ493" s="43"/>
      <c r="CA493" s="43"/>
      <c r="CB493" s="43"/>
      <c r="CC493" s="43"/>
      <c r="CD493" s="43"/>
      <c r="CE493" s="43"/>
      <c r="CF493" s="43"/>
      <c r="CG493" s="43"/>
      <c r="CH493" s="43"/>
      <c r="CI493" s="43"/>
      <c r="CJ493" s="43"/>
      <c r="CK493" s="43"/>
      <c r="CL493" s="43"/>
      <c r="CM493" s="43"/>
      <c r="CN493" s="43"/>
      <c r="CO493" s="43"/>
      <c r="CP493" s="43"/>
      <c r="CQ493" s="43"/>
      <c r="CR493" s="43"/>
      <c r="CS493" s="43"/>
      <c r="CT493" s="43"/>
      <c r="CU493" s="43"/>
      <c r="CV493" s="43"/>
      <c r="CW493" s="43"/>
      <c r="CX493" s="43"/>
      <c r="CY493" s="21"/>
      <c r="CZ493" s="43"/>
      <c r="DA493" s="43"/>
      <c r="DB493" s="43"/>
      <c r="DC493" s="43"/>
      <c r="DD493" s="43"/>
      <c r="DE493" s="43"/>
      <c r="DF493" s="43"/>
      <c r="DG493" s="43"/>
      <c r="DH493" s="43"/>
      <c r="DI493" s="43"/>
      <c r="DJ493" s="43"/>
      <c r="DK493" s="43"/>
      <c r="DL493" s="43"/>
      <c r="DM493" s="43"/>
      <c r="DN493" s="43"/>
      <c r="DO493" s="43"/>
      <c r="DP493" s="43"/>
      <c r="DQ493" s="43"/>
      <c r="DR493" s="43"/>
      <c r="DS493" s="43"/>
      <c r="DT493" s="43"/>
      <c r="DU493" s="43"/>
      <c r="DV493" s="43"/>
      <c r="DW493" s="43"/>
      <c r="DX493" s="43"/>
      <c r="DY493" s="43"/>
      <c r="DZ493" s="43"/>
      <c r="EA493" s="21"/>
      <c r="EB493" s="21"/>
      <c r="EC493" s="21"/>
      <c r="ED493" s="21"/>
    </row>
    <row r="494" spans="1:134">
      <c r="A494" s="7"/>
      <c r="B494" s="7"/>
      <c r="C494" s="43"/>
      <c r="D494" s="43"/>
      <c r="E494" s="43"/>
      <c r="F494" s="43"/>
      <c r="G494" s="7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7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7"/>
      <c r="AM494" s="43"/>
      <c r="AN494" s="43"/>
      <c r="AO494" s="43"/>
      <c r="AP494" s="43"/>
      <c r="AQ494" s="43"/>
      <c r="AR494" s="58"/>
      <c r="AS494" s="58"/>
      <c r="AT494" s="43"/>
      <c r="AU494" s="43"/>
      <c r="AV494" s="43"/>
      <c r="AW494" s="43"/>
      <c r="AX494" s="43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43"/>
      <c r="BJ494" s="43"/>
      <c r="BK494" s="43"/>
      <c r="BL494" s="43"/>
      <c r="BM494" s="43"/>
      <c r="BN494" s="43"/>
      <c r="BO494" s="43"/>
      <c r="BP494" s="43"/>
      <c r="BQ494" s="43"/>
      <c r="BR494" s="43"/>
      <c r="BS494" s="43"/>
      <c r="BT494" s="43"/>
      <c r="BU494" s="43"/>
      <c r="BV494" s="43"/>
      <c r="BW494" s="43"/>
      <c r="BX494" s="43"/>
      <c r="BY494" s="43"/>
      <c r="BZ494" s="43"/>
      <c r="CA494" s="43"/>
      <c r="CB494" s="43"/>
      <c r="CC494" s="43"/>
      <c r="CD494" s="43"/>
      <c r="CE494" s="43"/>
      <c r="CF494" s="43"/>
      <c r="CG494" s="43"/>
      <c r="CH494" s="43"/>
      <c r="CI494" s="43"/>
      <c r="CJ494" s="43"/>
      <c r="CK494" s="43"/>
      <c r="CL494" s="43"/>
      <c r="CM494" s="43"/>
      <c r="CN494" s="43"/>
      <c r="CO494" s="43"/>
      <c r="CP494" s="43"/>
      <c r="CQ494" s="43"/>
      <c r="CR494" s="43"/>
      <c r="CS494" s="43"/>
      <c r="CT494" s="43"/>
      <c r="CU494" s="43"/>
      <c r="CV494" s="43"/>
      <c r="CW494" s="43"/>
      <c r="CX494" s="43"/>
      <c r="CY494" s="21"/>
      <c r="CZ494" s="43"/>
      <c r="DA494" s="43"/>
      <c r="DB494" s="43"/>
      <c r="DC494" s="43"/>
      <c r="DD494" s="43"/>
      <c r="DE494" s="43"/>
      <c r="DF494" s="43"/>
      <c r="DG494" s="43"/>
      <c r="DH494" s="43"/>
      <c r="DI494" s="43"/>
      <c r="DJ494" s="43"/>
      <c r="DK494" s="43"/>
      <c r="DL494" s="43"/>
      <c r="DM494" s="43"/>
      <c r="DN494" s="43"/>
      <c r="DO494" s="43"/>
      <c r="DP494" s="43"/>
      <c r="DQ494" s="43"/>
      <c r="DR494" s="43"/>
      <c r="DS494" s="43"/>
      <c r="DT494" s="43"/>
      <c r="DU494" s="43"/>
      <c r="DV494" s="43"/>
      <c r="DW494" s="43"/>
      <c r="DX494" s="43"/>
      <c r="DY494" s="43"/>
      <c r="DZ494" s="43"/>
      <c r="EA494" s="21"/>
      <c r="EB494" s="21"/>
      <c r="EC494" s="21"/>
      <c r="ED494" s="21"/>
    </row>
    <row r="495" spans="1:134">
      <c r="A495" s="7"/>
      <c r="B495" s="7"/>
      <c r="C495" s="43"/>
      <c r="D495" s="43"/>
      <c r="E495" s="43"/>
      <c r="F495" s="43"/>
      <c r="G495" s="7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7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7"/>
      <c r="AM495" s="43"/>
      <c r="AN495" s="43"/>
      <c r="AO495" s="43"/>
      <c r="AP495" s="43"/>
      <c r="AQ495" s="43"/>
      <c r="AR495" s="58"/>
      <c r="AS495" s="58"/>
      <c r="AT495" s="43"/>
      <c r="AU495" s="43"/>
      <c r="AV495" s="43"/>
      <c r="AW495" s="43"/>
      <c r="AX495" s="43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43"/>
      <c r="BJ495" s="43"/>
      <c r="BK495" s="43"/>
      <c r="BL495" s="43"/>
      <c r="BM495" s="43"/>
      <c r="BN495" s="43"/>
      <c r="BO495" s="43"/>
      <c r="BP495" s="43"/>
      <c r="BQ495" s="43"/>
      <c r="BR495" s="43"/>
      <c r="BS495" s="43"/>
      <c r="BT495" s="43"/>
      <c r="BU495" s="43"/>
      <c r="BV495" s="43"/>
      <c r="BW495" s="43"/>
      <c r="BX495" s="43"/>
      <c r="BY495" s="43"/>
      <c r="BZ495" s="43"/>
      <c r="CA495" s="43"/>
      <c r="CB495" s="43"/>
      <c r="CC495" s="43"/>
      <c r="CD495" s="43"/>
      <c r="CE495" s="43"/>
      <c r="CF495" s="43"/>
      <c r="CG495" s="43"/>
      <c r="CH495" s="43"/>
      <c r="CI495" s="43"/>
      <c r="CJ495" s="43"/>
      <c r="CK495" s="43"/>
      <c r="CL495" s="43"/>
      <c r="CM495" s="43"/>
      <c r="CN495" s="43"/>
      <c r="CO495" s="43"/>
      <c r="CP495" s="43"/>
      <c r="CQ495" s="43"/>
      <c r="CR495" s="43"/>
      <c r="CS495" s="43"/>
      <c r="CT495" s="43"/>
      <c r="CU495" s="43"/>
      <c r="CV495" s="43"/>
      <c r="CW495" s="43"/>
      <c r="CX495" s="43"/>
      <c r="CY495" s="21"/>
      <c r="CZ495" s="43"/>
      <c r="DA495" s="43"/>
      <c r="DB495" s="43"/>
      <c r="DC495" s="43"/>
      <c r="DD495" s="43"/>
      <c r="DE495" s="43"/>
      <c r="DF495" s="43"/>
      <c r="DG495" s="43"/>
      <c r="DH495" s="43"/>
      <c r="DI495" s="43"/>
      <c r="DJ495" s="43"/>
      <c r="DK495" s="43"/>
      <c r="DL495" s="43"/>
      <c r="DM495" s="43"/>
      <c r="DN495" s="43"/>
      <c r="DO495" s="43"/>
      <c r="DP495" s="43"/>
      <c r="DQ495" s="43"/>
      <c r="DR495" s="43"/>
      <c r="DS495" s="43"/>
      <c r="DT495" s="43"/>
      <c r="DU495" s="43"/>
      <c r="DV495" s="43"/>
      <c r="DW495" s="43"/>
      <c r="DX495" s="43"/>
      <c r="DY495" s="43"/>
      <c r="DZ495" s="43"/>
      <c r="EA495" s="21"/>
      <c r="EB495" s="21"/>
      <c r="EC495" s="21"/>
      <c r="ED495" s="21"/>
    </row>
    <row r="496" spans="1:134">
      <c r="A496" s="7"/>
      <c r="B496" s="7"/>
      <c r="C496" s="43"/>
      <c r="D496" s="43"/>
      <c r="E496" s="43"/>
      <c r="F496" s="43"/>
      <c r="G496" s="7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7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7"/>
      <c r="AM496" s="43"/>
      <c r="AN496" s="43"/>
      <c r="AO496" s="43"/>
      <c r="AP496" s="43"/>
      <c r="AQ496" s="43"/>
      <c r="AR496" s="58"/>
      <c r="AS496" s="58"/>
      <c r="AT496" s="43"/>
      <c r="AU496" s="43"/>
      <c r="AV496" s="43"/>
      <c r="AW496" s="43"/>
      <c r="AX496" s="43"/>
      <c r="AY496" s="43"/>
      <c r="AZ496" s="43"/>
      <c r="BA496" s="43"/>
      <c r="BB496" s="43"/>
      <c r="BC496" s="43"/>
      <c r="BD496" s="43"/>
      <c r="BE496" s="43"/>
      <c r="BF496" s="43"/>
      <c r="BG496" s="43"/>
      <c r="BH496" s="43"/>
      <c r="BI496" s="43"/>
      <c r="BJ496" s="43"/>
      <c r="BK496" s="43"/>
      <c r="BL496" s="43"/>
      <c r="BM496" s="43"/>
      <c r="BN496" s="43"/>
      <c r="BO496" s="43"/>
      <c r="BP496" s="43"/>
      <c r="BQ496" s="43"/>
      <c r="BR496" s="43"/>
      <c r="BS496" s="43"/>
      <c r="BT496" s="43"/>
      <c r="BU496" s="43"/>
      <c r="BV496" s="43"/>
      <c r="BW496" s="43"/>
      <c r="BX496" s="43"/>
      <c r="BY496" s="43"/>
      <c r="BZ496" s="43"/>
      <c r="CA496" s="43"/>
      <c r="CB496" s="43"/>
      <c r="CC496" s="43"/>
      <c r="CD496" s="43"/>
      <c r="CE496" s="43"/>
      <c r="CF496" s="43"/>
      <c r="CG496" s="43"/>
      <c r="CH496" s="43"/>
      <c r="CI496" s="43"/>
      <c r="CJ496" s="43"/>
      <c r="CK496" s="43"/>
      <c r="CL496" s="43"/>
      <c r="CM496" s="43"/>
      <c r="CN496" s="43"/>
      <c r="CO496" s="43"/>
      <c r="CP496" s="43"/>
      <c r="CQ496" s="43"/>
      <c r="CR496" s="43"/>
      <c r="CS496" s="43"/>
      <c r="CT496" s="43"/>
      <c r="CU496" s="43"/>
      <c r="CV496" s="43"/>
      <c r="CW496" s="43"/>
      <c r="CX496" s="43"/>
      <c r="CY496" s="21"/>
      <c r="CZ496" s="43"/>
      <c r="DA496" s="43"/>
      <c r="DB496" s="43"/>
      <c r="DC496" s="43"/>
      <c r="DD496" s="43"/>
      <c r="DE496" s="43"/>
      <c r="DF496" s="43"/>
      <c r="DG496" s="43"/>
      <c r="DH496" s="43"/>
      <c r="DI496" s="43"/>
      <c r="DJ496" s="43"/>
      <c r="DK496" s="43"/>
      <c r="DL496" s="43"/>
      <c r="DM496" s="43"/>
      <c r="DN496" s="43"/>
      <c r="DO496" s="43"/>
      <c r="DP496" s="43"/>
      <c r="DQ496" s="43"/>
      <c r="DR496" s="43"/>
      <c r="DS496" s="43"/>
      <c r="DT496" s="43"/>
      <c r="DU496" s="43"/>
      <c r="DV496" s="43"/>
      <c r="DW496" s="43"/>
      <c r="DX496" s="43"/>
      <c r="DY496" s="43"/>
      <c r="DZ496" s="43"/>
      <c r="EA496" s="21"/>
      <c r="EB496" s="21"/>
      <c r="EC496" s="21"/>
      <c r="ED496" s="21"/>
    </row>
    <row r="497" spans="1:134">
      <c r="A497" s="7"/>
      <c r="B497" s="7"/>
      <c r="C497" s="43"/>
      <c r="D497" s="43"/>
      <c r="E497" s="43"/>
      <c r="F497" s="43"/>
      <c r="G497" s="7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7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7"/>
      <c r="AM497" s="43"/>
      <c r="AN497" s="43"/>
      <c r="AO497" s="43"/>
      <c r="AP497" s="43"/>
      <c r="AQ497" s="43"/>
      <c r="AR497" s="58"/>
      <c r="AS497" s="58"/>
      <c r="AT497" s="43"/>
      <c r="AU497" s="43"/>
      <c r="AV497" s="43"/>
      <c r="AW497" s="43"/>
      <c r="AX497" s="43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43"/>
      <c r="BJ497" s="43"/>
      <c r="BK497" s="43"/>
      <c r="BL497" s="43"/>
      <c r="BM497" s="43"/>
      <c r="BN497" s="43"/>
      <c r="BO497" s="43"/>
      <c r="BP497" s="43"/>
      <c r="BQ497" s="43"/>
      <c r="BR497" s="43"/>
      <c r="BS497" s="43"/>
      <c r="BT497" s="43"/>
      <c r="BU497" s="43"/>
      <c r="BV497" s="43"/>
      <c r="BW497" s="43"/>
      <c r="BX497" s="43"/>
      <c r="BY497" s="43"/>
      <c r="BZ497" s="43"/>
      <c r="CA497" s="43"/>
      <c r="CB497" s="43"/>
      <c r="CC497" s="43"/>
      <c r="CD497" s="43"/>
      <c r="CE497" s="43"/>
      <c r="CF497" s="43"/>
      <c r="CG497" s="43"/>
      <c r="CH497" s="43"/>
      <c r="CI497" s="43"/>
      <c r="CJ497" s="43"/>
      <c r="CK497" s="43"/>
      <c r="CL497" s="43"/>
      <c r="CM497" s="43"/>
      <c r="CN497" s="43"/>
      <c r="CO497" s="43"/>
      <c r="CP497" s="43"/>
      <c r="CQ497" s="43"/>
      <c r="CR497" s="43"/>
      <c r="CS497" s="43"/>
      <c r="CT497" s="43"/>
      <c r="CU497" s="43"/>
      <c r="CV497" s="43"/>
      <c r="CW497" s="43"/>
      <c r="CX497" s="43"/>
      <c r="CY497" s="21"/>
      <c r="CZ497" s="43"/>
      <c r="DA497" s="43"/>
      <c r="DB497" s="43"/>
      <c r="DC497" s="43"/>
      <c r="DD497" s="43"/>
      <c r="DE497" s="43"/>
      <c r="DF497" s="43"/>
      <c r="DG497" s="43"/>
      <c r="DH497" s="43"/>
      <c r="DI497" s="43"/>
      <c r="DJ497" s="43"/>
      <c r="DK497" s="43"/>
      <c r="DL497" s="43"/>
      <c r="DM497" s="43"/>
      <c r="DN497" s="43"/>
      <c r="DO497" s="43"/>
      <c r="DP497" s="43"/>
      <c r="DQ497" s="43"/>
      <c r="DR497" s="43"/>
      <c r="DS497" s="43"/>
      <c r="DT497" s="43"/>
      <c r="DU497" s="43"/>
      <c r="DV497" s="43"/>
      <c r="DW497" s="43"/>
      <c r="DX497" s="43"/>
      <c r="DY497" s="43"/>
      <c r="DZ497" s="43"/>
      <c r="EA497" s="21"/>
      <c r="EB497" s="21"/>
      <c r="EC497" s="21"/>
      <c r="ED497" s="21"/>
    </row>
    <row r="498" spans="1:134">
      <c r="A498" s="7"/>
      <c r="B498" s="7"/>
      <c r="C498" s="43"/>
      <c r="D498" s="43"/>
      <c r="E498" s="43"/>
      <c r="F498" s="43"/>
      <c r="G498" s="7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7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7"/>
      <c r="AM498" s="43"/>
      <c r="AN498" s="43"/>
      <c r="AO498" s="43"/>
      <c r="AP498" s="43"/>
      <c r="AQ498" s="43"/>
      <c r="AR498" s="58"/>
      <c r="AS498" s="58"/>
      <c r="AT498" s="43"/>
      <c r="AU498" s="43"/>
      <c r="AV498" s="43"/>
      <c r="AW498" s="43"/>
      <c r="AX498" s="43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43"/>
      <c r="BJ498" s="43"/>
      <c r="BK498" s="43"/>
      <c r="BL498" s="43"/>
      <c r="BM498" s="43"/>
      <c r="BN498" s="43"/>
      <c r="BO498" s="43"/>
      <c r="BP498" s="43"/>
      <c r="BQ498" s="43"/>
      <c r="BR498" s="43"/>
      <c r="BS498" s="43"/>
      <c r="BT498" s="43"/>
      <c r="BU498" s="43"/>
      <c r="BV498" s="43"/>
      <c r="BW498" s="43"/>
      <c r="BX498" s="43"/>
      <c r="BY498" s="43"/>
      <c r="BZ498" s="43"/>
      <c r="CA498" s="43"/>
      <c r="CB498" s="43"/>
      <c r="CC498" s="43"/>
      <c r="CD498" s="43"/>
      <c r="CE498" s="43"/>
      <c r="CF498" s="43"/>
      <c r="CG498" s="43"/>
      <c r="CH498" s="43"/>
      <c r="CI498" s="43"/>
      <c r="CJ498" s="43"/>
      <c r="CK498" s="43"/>
      <c r="CL498" s="43"/>
      <c r="CM498" s="43"/>
      <c r="CN498" s="43"/>
      <c r="CO498" s="43"/>
      <c r="CP498" s="43"/>
      <c r="CQ498" s="43"/>
      <c r="CR498" s="43"/>
      <c r="CS498" s="43"/>
      <c r="CT498" s="43"/>
      <c r="CU498" s="43"/>
      <c r="CV498" s="43"/>
      <c r="CW498" s="43"/>
      <c r="CX498" s="43"/>
      <c r="CY498" s="21"/>
      <c r="CZ498" s="43"/>
      <c r="DA498" s="43"/>
      <c r="DB498" s="43"/>
      <c r="DC498" s="43"/>
      <c r="DD498" s="43"/>
      <c r="DE498" s="43"/>
      <c r="DF498" s="43"/>
      <c r="DG498" s="43"/>
      <c r="DH498" s="43"/>
      <c r="DI498" s="43"/>
      <c r="DJ498" s="43"/>
      <c r="DK498" s="43"/>
      <c r="DL498" s="43"/>
      <c r="DM498" s="43"/>
      <c r="DN498" s="43"/>
      <c r="DO498" s="43"/>
      <c r="DP498" s="43"/>
      <c r="DQ498" s="43"/>
      <c r="DR498" s="43"/>
      <c r="DS498" s="43"/>
      <c r="DT498" s="43"/>
      <c r="DU498" s="43"/>
      <c r="DV498" s="43"/>
      <c r="DW498" s="43"/>
      <c r="DX498" s="43"/>
      <c r="DY498" s="43"/>
      <c r="DZ498" s="43"/>
      <c r="EA498" s="21"/>
      <c r="EB498" s="21"/>
      <c r="EC498" s="21"/>
      <c r="ED498" s="21"/>
    </row>
    <row r="499" spans="1:134">
      <c r="A499" s="7"/>
      <c r="B499" s="7"/>
      <c r="C499" s="43"/>
      <c r="D499" s="43"/>
      <c r="E499" s="43"/>
      <c r="F499" s="43"/>
      <c r="G499" s="7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7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7"/>
      <c r="AM499" s="43"/>
      <c r="AN499" s="43"/>
      <c r="AO499" s="43"/>
      <c r="AP499" s="43"/>
      <c r="AQ499" s="43"/>
      <c r="AR499" s="58"/>
      <c r="AS499" s="58"/>
      <c r="AT499" s="43"/>
      <c r="AU499" s="43"/>
      <c r="AV499" s="43"/>
      <c r="AW499" s="43"/>
      <c r="AX499" s="43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/>
      <c r="BK499" s="43"/>
      <c r="BL499" s="43"/>
      <c r="BM499" s="43"/>
      <c r="BN499" s="43"/>
      <c r="BO499" s="43"/>
      <c r="BP499" s="43"/>
      <c r="BQ499" s="43"/>
      <c r="BR499" s="43"/>
      <c r="BS499" s="43"/>
      <c r="BT499" s="43"/>
      <c r="BU499" s="43"/>
      <c r="BV499" s="43"/>
      <c r="BW499" s="43"/>
      <c r="BX499" s="43"/>
      <c r="BY499" s="43"/>
      <c r="BZ499" s="43"/>
      <c r="CA499" s="43"/>
      <c r="CB499" s="43"/>
      <c r="CC499" s="43"/>
      <c r="CD499" s="43"/>
      <c r="CE499" s="43"/>
      <c r="CF499" s="43"/>
      <c r="CG499" s="43"/>
      <c r="CH499" s="43"/>
      <c r="CI499" s="43"/>
      <c r="CJ499" s="43"/>
      <c r="CK499" s="43"/>
      <c r="CL499" s="43"/>
      <c r="CM499" s="43"/>
      <c r="CN499" s="43"/>
      <c r="CO499" s="43"/>
      <c r="CP499" s="43"/>
      <c r="CQ499" s="43"/>
      <c r="CR499" s="43"/>
      <c r="CS499" s="43"/>
      <c r="CT499" s="43"/>
      <c r="CU499" s="43"/>
      <c r="CV499" s="43"/>
      <c r="CW499" s="43"/>
      <c r="CX499" s="43"/>
      <c r="CY499" s="21"/>
      <c r="CZ499" s="43"/>
      <c r="DA499" s="43"/>
      <c r="DB499" s="43"/>
      <c r="DC499" s="43"/>
      <c r="DD499" s="43"/>
      <c r="DE499" s="43"/>
      <c r="DF499" s="43"/>
      <c r="DG499" s="43"/>
      <c r="DH499" s="43"/>
      <c r="DI499" s="43"/>
      <c r="DJ499" s="43"/>
      <c r="DK499" s="43"/>
      <c r="DL499" s="43"/>
      <c r="DM499" s="43"/>
      <c r="DN499" s="43"/>
      <c r="DO499" s="43"/>
      <c r="DP499" s="43"/>
      <c r="DQ499" s="43"/>
      <c r="DR499" s="43"/>
      <c r="DS499" s="43"/>
      <c r="DT499" s="43"/>
      <c r="DU499" s="43"/>
      <c r="DV499" s="43"/>
      <c r="DW499" s="43"/>
      <c r="DX499" s="43"/>
      <c r="DY499" s="43"/>
      <c r="DZ499" s="43"/>
      <c r="EA499" s="21"/>
      <c r="EB499" s="21"/>
      <c r="EC499" s="21"/>
      <c r="ED499" s="21"/>
    </row>
    <row r="500" spans="1:134">
      <c r="A500" s="7"/>
      <c r="B500" s="7"/>
      <c r="C500" s="43"/>
      <c r="D500" s="43"/>
      <c r="E500" s="43"/>
      <c r="F500" s="43"/>
      <c r="G500" s="7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7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7"/>
      <c r="AM500" s="43"/>
      <c r="AN500" s="43"/>
      <c r="AO500" s="43"/>
      <c r="AP500" s="43"/>
      <c r="AQ500" s="43"/>
      <c r="AR500" s="58"/>
      <c r="AS500" s="58"/>
      <c r="AT500" s="43"/>
      <c r="AU500" s="43"/>
      <c r="AV500" s="43"/>
      <c r="AW500" s="43"/>
      <c r="AX500" s="43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/>
      <c r="BK500" s="43"/>
      <c r="BL500" s="43"/>
      <c r="BM500" s="43"/>
      <c r="BN500" s="43"/>
      <c r="BO500" s="43"/>
      <c r="BP500" s="43"/>
      <c r="BQ500" s="43"/>
      <c r="BR500" s="43"/>
      <c r="BS500" s="43"/>
      <c r="BT500" s="43"/>
      <c r="BU500" s="43"/>
      <c r="BV500" s="43"/>
      <c r="BW500" s="43"/>
      <c r="BX500" s="43"/>
      <c r="BY500" s="43"/>
      <c r="BZ500" s="43"/>
      <c r="CA500" s="43"/>
      <c r="CB500" s="43"/>
      <c r="CC500" s="43"/>
      <c r="CD500" s="43"/>
      <c r="CE500" s="43"/>
      <c r="CF500" s="43"/>
      <c r="CG500" s="43"/>
      <c r="CH500" s="43"/>
      <c r="CI500" s="43"/>
      <c r="CJ500" s="43"/>
      <c r="CK500" s="43"/>
      <c r="CL500" s="43"/>
      <c r="CM500" s="43"/>
      <c r="CN500" s="43"/>
      <c r="CO500" s="43"/>
      <c r="CP500" s="43"/>
      <c r="CQ500" s="43"/>
      <c r="CR500" s="43"/>
      <c r="CS500" s="43"/>
      <c r="CT500" s="43"/>
      <c r="CU500" s="43"/>
      <c r="CV500" s="43"/>
      <c r="CW500" s="43"/>
      <c r="CX500" s="43"/>
      <c r="CY500" s="21"/>
      <c r="CZ500" s="43"/>
      <c r="DA500" s="43"/>
      <c r="DB500" s="43"/>
      <c r="DC500" s="43"/>
      <c r="DD500" s="43"/>
      <c r="DE500" s="43"/>
      <c r="DF500" s="43"/>
      <c r="DG500" s="43"/>
      <c r="DH500" s="43"/>
      <c r="DI500" s="43"/>
      <c r="DJ500" s="43"/>
      <c r="DK500" s="43"/>
      <c r="DL500" s="43"/>
      <c r="DM500" s="43"/>
      <c r="DN500" s="43"/>
      <c r="DO500" s="43"/>
      <c r="DP500" s="43"/>
      <c r="DQ500" s="43"/>
      <c r="DR500" s="43"/>
      <c r="DS500" s="43"/>
      <c r="DT500" s="43"/>
      <c r="DU500" s="43"/>
      <c r="DV500" s="43"/>
      <c r="DW500" s="43"/>
      <c r="DX500" s="43"/>
      <c r="DY500" s="43"/>
      <c r="DZ500" s="43"/>
      <c r="EA500" s="21"/>
      <c r="EB500" s="21"/>
      <c r="EC500" s="21"/>
      <c r="ED500" s="21"/>
    </row>
    <row r="501" spans="1:134">
      <c r="A501" s="7"/>
      <c r="B501" s="7"/>
      <c r="C501" s="43"/>
      <c r="D501" s="43"/>
      <c r="E501" s="43"/>
      <c r="F501" s="43"/>
      <c r="G501" s="7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7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7"/>
      <c r="AM501" s="43"/>
      <c r="AN501" s="43"/>
      <c r="AO501" s="43"/>
      <c r="AP501" s="43"/>
      <c r="AQ501" s="43"/>
      <c r="AR501" s="58"/>
      <c r="AS501" s="58"/>
      <c r="AT501" s="43"/>
      <c r="AU501" s="43"/>
      <c r="AV501" s="43"/>
      <c r="AW501" s="43"/>
      <c r="AX501" s="43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/>
      <c r="BK501" s="43"/>
      <c r="BL501" s="43"/>
      <c r="BM501" s="43"/>
      <c r="BN501" s="43"/>
      <c r="BO501" s="43"/>
      <c r="BP501" s="43"/>
      <c r="BQ501" s="43"/>
      <c r="BR501" s="43"/>
      <c r="BS501" s="43"/>
      <c r="BT501" s="43"/>
      <c r="BU501" s="43"/>
      <c r="BV501" s="43"/>
      <c r="BW501" s="43"/>
      <c r="BX501" s="43"/>
      <c r="BY501" s="43"/>
      <c r="BZ501" s="43"/>
      <c r="CA501" s="43"/>
      <c r="CB501" s="43"/>
      <c r="CC501" s="43"/>
      <c r="CD501" s="43"/>
      <c r="CE501" s="43"/>
      <c r="CF501" s="43"/>
      <c r="CG501" s="43"/>
      <c r="CH501" s="43"/>
      <c r="CI501" s="43"/>
      <c r="CJ501" s="43"/>
      <c r="CK501" s="43"/>
      <c r="CL501" s="43"/>
      <c r="CM501" s="43"/>
      <c r="CN501" s="43"/>
      <c r="CO501" s="43"/>
      <c r="CP501" s="43"/>
      <c r="CQ501" s="43"/>
      <c r="CR501" s="43"/>
      <c r="CS501" s="43"/>
      <c r="CT501" s="43"/>
      <c r="CU501" s="43"/>
      <c r="CV501" s="43"/>
      <c r="CW501" s="43"/>
      <c r="CX501" s="43"/>
      <c r="CY501" s="21"/>
      <c r="CZ501" s="43"/>
      <c r="DA501" s="43"/>
      <c r="DB501" s="43"/>
      <c r="DC501" s="43"/>
      <c r="DD501" s="43"/>
      <c r="DE501" s="43"/>
      <c r="DF501" s="43"/>
      <c r="DG501" s="43"/>
      <c r="DH501" s="43"/>
      <c r="DI501" s="43"/>
      <c r="DJ501" s="43"/>
      <c r="DK501" s="43"/>
      <c r="DL501" s="43"/>
      <c r="DM501" s="43"/>
      <c r="DN501" s="43"/>
      <c r="DO501" s="43"/>
      <c r="DP501" s="43"/>
      <c r="DQ501" s="43"/>
      <c r="DR501" s="43"/>
      <c r="DS501" s="43"/>
      <c r="DT501" s="43"/>
      <c r="DU501" s="43"/>
      <c r="DV501" s="43"/>
      <c r="DW501" s="43"/>
      <c r="DX501" s="43"/>
      <c r="DY501" s="43"/>
      <c r="DZ501" s="43"/>
      <c r="EA501" s="21"/>
      <c r="EB501" s="21"/>
      <c r="EC501" s="21"/>
      <c r="ED501" s="21"/>
    </row>
    <row r="502" spans="1:134">
      <c r="A502" s="7"/>
      <c r="B502" s="7"/>
      <c r="C502" s="43"/>
      <c r="D502" s="43"/>
      <c r="E502" s="43"/>
      <c r="F502" s="43"/>
      <c r="G502" s="7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7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7"/>
      <c r="AM502" s="43"/>
      <c r="AN502" s="43"/>
      <c r="AO502" s="43"/>
      <c r="AP502" s="43"/>
      <c r="AQ502" s="43"/>
      <c r="AR502" s="58"/>
      <c r="AS502" s="58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/>
      <c r="BK502" s="43"/>
      <c r="BL502" s="43"/>
      <c r="BM502" s="43"/>
      <c r="BN502" s="43"/>
      <c r="BO502" s="43"/>
      <c r="BP502" s="43"/>
      <c r="BQ502" s="43"/>
      <c r="BR502" s="43"/>
      <c r="BS502" s="43"/>
      <c r="BT502" s="43"/>
      <c r="BU502" s="43"/>
      <c r="BV502" s="43"/>
      <c r="BW502" s="43"/>
      <c r="BX502" s="43"/>
      <c r="BY502" s="43"/>
      <c r="BZ502" s="43"/>
      <c r="CA502" s="43"/>
      <c r="CB502" s="43"/>
      <c r="CC502" s="43"/>
      <c r="CD502" s="43"/>
      <c r="CE502" s="43"/>
      <c r="CF502" s="43"/>
      <c r="CG502" s="43"/>
      <c r="CH502" s="43"/>
      <c r="CI502" s="43"/>
      <c r="CJ502" s="43"/>
      <c r="CK502" s="43"/>
      <c r="CL502" s="43"/>
      <c r="CM502" s="43"/>
      <c r="CN502" s="43"/>
      <c r="CO502" s="43"/>
      <c r="CP502" s="43"/>
      <c r="CQ502" s="43"/>
      <c r="CR502" s="43"/>
      <c r="CS502" s="43"/>
      <c r="CT502" s="43"/>
      <c r="CU502" s="43"/>
      <c r="CV502" s="43"/>
      <c r="CW502" s="43"/>
      <c r="CX502" s="43"/>
      <c r="CY502" s="21"/>
      <c r="CZ502" s="43"/>
      <c r="DA502" s="43"/>
      <c r="DB502" s="43"/>
      <c r="DC502" s="43"/>
      <c r="DD502" s="43"/>
      <c r="DE502" s="43"/>
      <c r="DF502" s="43"/>
      <c r="DG502" s="43"/>
      <c r="DH502" s="43"/>
      <c r="DI502" s="43"/>
      <c r="DJ502" s="43"/>
      <c r="DK502" s="43"/>
      <c r="DL502" s="43"/>
      <c r="DM502" s="43"/>
      <c r="DN502" s="43"/>
      <c r="DO502" s="43"/>
      <c r="DP502" s="43"/>
      <c r="DQ502" s="43"/>
      <c r="DR502" s="43"/>
      <c r="DS502" s="43"/>
      <c r="DT502" s="43"/>
      <c r="DU502" s="43"/>
      <c r="DV502" s="43"/>
      <c r="DW502" s="43"/>
      <c r="DX502" s="43"/>
      <c r="DY502" s="43"/>
      <c r="DZ502" s="43"/>
      <c r="EA502" s="21"/>
      <c r="EB502" s="21"/>
      <c r="EC502" s="21"/>
      <c r="ED502" s="21"/>
    </row>
    <row r="503" spans="1:134">
      <c r="A503" s="7"/>
      <c r="B503" s="7"/>
      <c r="C503" s="43"/>
      <c r="D503" s="43"/>
      <c r="E503" s="43"/>
      <c r="F503" s="43"/>
      <c r="G503" s="7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7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7"/>
      <c r="AM503" s="43"/>
      <c r="AN503" s="43"/>
      <c r="AO503" s="43"/>
      <c r="AP503" s="43"/>
      <c r="AQ503" s="43"/>
      <c r="AR503" s="58"/>
      <c r="AS503" s="58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  <c r="BL503" s="43"/>
      <c r="BM503" s="43"/>
      <c r="BN503" s="43"/>
      <c r="BO503" s="43"/>
      <c r="BP503" s="43"/>
      <c r="BQ503" s="43"/>
      <c r="BR503" s="43"/>
      <c r="BS503" s="43"/>
      <c r="BT503" s="43"/>
      <c r="BU503" s="43"/>
      <c r="BV503" s="43"/>
      <c r="BW503" s="43"/>
      <c r="BX503" s="43"/>
      <c r="BY503" s="43"/>
      <c r="BZ503" s="43"/>
      <c r="CA503" s="43"/>
      <c r="CB503" s="43"/>
      <c r="CC503" s="43"/>
      <c r="CD503" s="43"/>
      <c r="CE503" s="43"/>
      <c r="CF503" s="43"/>
      <c r="CG503" s="43"/>
      <c r="CH503" s="43"/>
      <c r="CI503" s="43"/>
      <c r="CJ503" s="43"/>
      <c r="CK503" s="43"/>
      <c r="CL503" s="43"/>
      <c r="CM503" s="43"/>
      <c r="CN503" s="43"/>
      <c r="CO503" s="43"/>
      <c r="CP503" s="43"/>
      <c r="CQ503" s="43"/>
      <c r="CR503" s="43"/>
      <c r="CS503" s="43"/>
      <c r="CT503" s="43"/>
      <c r="CU503" s="43"/>
      <c r="CV503" s="43"/>
      <c r="CW503" s="43"/>
      <c r="CX503" s="43"/>
      <c r="CY503" s="21"/>
      <c r="CZ503" s="43"/>
      <c r="DA503" s="43"/>
      <c r="DB503" s="43"/>
      <c r="DC503" s="43"/>
      <c r="DD503" s="43"/>
      <c r="DE503" s="43"/>
      <c r="DF503" s="43"/>
      <c r="DG503" s="43"/>
      <c r="DH503" s="43"/>
      <c r="DI503" s="43"/>
      <c r="DJ503" s="43"/>
      <c r="DK503" s="43"/>
      <c r="DL503" s="43"/>
      <c r="DM503" s="43"/>
      <c r="DN503" s="43"/>
      <c r="DO503" s="43"/>
      <c r="DP503" s="43"/>
      <c r="DQ503" s="43"/>
      <c r="DR503" s="43"/>
      <c r="DS503" s="43"/>
      <c r="DT503" s="43"/>
      <c r="DU503" s="43"/>
      <c r="DV503" s="43"/>
      <c r="DW503" s="43"/>
      <c r="DX503" s="43"/>
      <c r="DY503" s="43"/>
      <c r="DZ503" s="43"/>
      <c r="EA503" s="21"/>
      <c r="EB503" s="21"/>
      <c r="EC503" s="21"/>
      <c r="ED503" s="21"/>
    </row>
    <row r="504" spans="1:134">
      <c r="A504" s="7"/>
      <c r="B504" s="7"/>
      <c r="C504" s="43"/>
      <c r="D504" s="43"/>
      <c r="E504" s="43"/>
      <c r="F504" s="43"/>
      <c r="G504" s="7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7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7"/>
      <c r="AM504" s="43"/>
      <c r="AN504" s="43"/>
      <c r="AO504" s="43"/>
      <c r="AP504" s="43"/>
      <c r="AQ504" s="43"/>
      <c r="AR504" s="58"/>
      <c r="AS504" s="58"/>
      <c r="AT504" s="43"/>
      <c r="AU504" s="43"/>
      <c r="AV504" s="43"/>
      <c r="AW504" s="43"/>
      <c r="AX504" s="43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/>
      <c r="BK504" s="43"/>
      <c r="BL504" s="43"/>
      <c r="BM504" s="43"/>
      <c r="BN504" s="43"/>
      <c r="BO504" s="43"/>
      <c r="BP504" s="43"/>
      <c r="BQ504" s="43"/>
      <c r="BR504" s="43"/>
      <c r="BS504" s="43"/>
      <c r="BT504" s="43"/>
      <c r="BU504" s="43"/>
      <c r="BV504" s="43"/>
      <c r="BW504" s="43"/>
      <c r="BX504" s="43"/>
      <c r="BY504" s="43"/>
      <c r="BZ504" s="43"/>
      <c r="CA504" s="43"/>
      <c r="CB504" s="43"/>
      <c r="CC504" s="43"/>
      <c r="CD504" s="43"/>
      <c r="CE504" s="43"/>
      <c r="CF504" s="43"/>
      <c r="CG504" s="43"/>
      <c r="CH504" s="43"/>
      <c r="CI504" s="43"/>
      <c r="CJ504" s="43"/>
      <c r="CK504" s="43"/>
      <c r="CL504" s="43"/>
      <c r="CM504" s="43"/>
      <c r="CN504" s="43"/>
      <c r="CO504" s="43"/>
      <c r="CP504" s="43"/>
      <c r="CQ504" s="43"/>
      <c r="CR504" s="43"/>
      <c r="CS504" s="43"/>
      <c r="CT504" s="43"/>
      <c r="CU504" s="43"/>
      <c r="CV504" s="43"/>
      <c r="CW504" s="43"/>
      <c r="CX504" s="43"/>
      <c r="CY504" s="21"/>
      <c r="CZ504" s="43"/>
      <c r="DA504" s="43"/>
      <c r="DB504" s="43"/>
      <c r="DC504" s="43"/>
      <c r="DD504" s="43"/>
      <c r="DE504" s="43"/>
      <c r="DF504" s="43"/>
      <c r="DG504" s="43"/>
      <c r="DH504" s="43"/>
      <c r="DI504" s="43"/>
      <c r="DJ504" s="43"/>
      <c r="DK504" s="43"/>
      <c r="DL504" s="43"/>
      <c r="DM504" s="43"/>
      <c r="DN504" s="43"/>
      <c r="DO504" s="43"/>
      <c r="DP504" s="43"/>
      <c r="DQ504" s="43"/>
      <c r="DR504" s="43"/>
      <c r="DS504" s="43"/>
      <c r="DT504" s="43"/>
      <c r="DU504" s="43"/>
      <c r="DV504" s="43"/>
      <c r="DW504" s="43"/>
      <c r="DX504" s="43"/>
      <c r="DY504" s="43"/>
      <c r="DZ504" s="43"/>
      <c r="EA504" s="21"/>
      <c r="EB504" s="21"/>
      <c r="EC504" s="21"/>
      <c r="ED504" s="21"/>
    </row>
    <row r="505" spans="1:134">
      <c r="A505" s="7"/>
      <c r="B505" s="7"/>
      <c r="C505" s="43"/>
      <c r="D505" s="43"/>
      <c r="E505" s="43"/>
      <c r="F505" s="43"/>
      <c r="G505" s="7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7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7"/>
      <c r="AM505" s="43"/>
      <c r="AN505" s="43"/>
      <c r="AO505" s="43"/>
      <c r="AP505" s="43"/>
      <c r="AQ505" s="43"/>
      <c r="AR505" s="58"/>
      <c r="AS505" s="58"/>
      <c r="AT505" s="43"/>
      <c r="AU505" s="43"/>
      <c r="AV505" s="43"/>
      <c r="AW505" s="43"/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/>
      <c r="BK505" s="43"/>
      <c r="BL505" s="43"/>
      <c r="BM505" s="43"/>
      <c r="BN505" s="43"/>
      <c r="BO505" s="43"/>
      <c r="BP505" s="43"/>
      <c r="BQ505" s="43"/>
      <c r="BR505" s="43"/>
      <c r="BS505" s="43"/>
      <c r="BT505" s="43"/>
      <c r="BU505" s="43"/>
      <c r="BV505" s="43"/>
      <c r="BW505" s="43"/>
      <c r="BX505" s="43"/>
      <c r="BY505" s="43"/>
      <c r="BZ505" s="43"/>
      <c r="CA505" s="43"/>
      <c r="CB505" s="43"/>
      <c r="CC505" s="43"/>
      <c r="CD505" s="43"/>
      <c r="CE505" s="43"/>
      <c r="CF505" s="43"/>
      <c r="CG505" s="43"/>
      <c r="CH505" s="43"/>
      <c r="CI505" s="43"/>
      <c r="CJ505" s="43"/>
      <c r="CK505" s="43"/>
      <c r="CL505" s="43"/>
      <c r="CM505" s="43"/>
      <c r="CN505" s="43"/>
      <c r="CO505" s="43"/>
      <c r="CP505" s="43"/>
      <c r="CQ505" s="43"/>
      <c r="CR505" s="43"/>
      <c r="CS505" s="43"/>
      <c r="CT505" s="43"/>
      <c r="CU505" s="43"/>
      <c r="CV505" s="43"/>
      <c r="CW505" s="43"/>
      <c r="CX505" s="43"/>
      <c r="CY505" s="21"/>
      <c r="CZ505" s="43"/>
      <c r="DA505" s="43"/>
      <c r="DB505" s="43"/>
      <c r="DC505" s="43"/>
      <c r="DD505" s="43"/>
      <c r="DE505" s="43"/>
      <c r="DF505" s="43"/>
      <c r="DG505" s="43"/>
      <c r="DH505" s="43"/>
      <c r="DI505" s="43"/>
      <c r="DJ505" s="43"/>
      <c r="DK505" s="43"/>
      <c r="DL505" s="43"/>
      <c r="DM505" s="43"/>
      <c r="DN505" s="43"/>
      <c r="DO505" s="43"/>
      <c r="DP505" s="43"/>
      <c r="DQ505" s="43"/>
      <c r="DR505" s="43"/>
      <c r="DS505" s="43"/>
      <c r="DT505" s="43"/>
      <c r="DU505" s="43"/>
      <c r="DV505" s="43"/>
      <c r="DW505" s="43"/>
      <c r="DX505" s="43"/>
      <c r="DY505" s="43"/>
      <c r="DZ505" s="43"/>
      <c r="EA505" s="21"/>
      <c r="EB505" s="21"/>
      <c r="EC505" s="21"/>
      <c r="ED505" s="21"/>
    </row>
    <row r="506" spans="1:134">
      <c r="A506" s="7"/>
      <c r="B506" s="7"/>
      <c r="C506" s="43"/>
      <c r="D506" s="43"/>
      <c r="E506" s="43"/>
      <c r="F506" s="43"/>
      <c r="G506" s="7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7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7"/>
      <c r="AM506" s="43"/>
      <c r="AN506" s="43"/>
      <c r="AO506" s="43"/>
      <c r="AP506" s="43"/>
      <c r="AQ506" s="43"/>
      <c r="AR506" s="58"/>
      <c r="AS506" s="58"/>
      <c r="AT506" s="43"/>
      <c r="AU506" s="43"/>
      <c r="AV506" s="43"/>
      <c r="AW506" s="43"/>
      <c r="AX506" s="43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43"/>
      <c r="BJ506" s="43"/>
      <c r="BK506" s="43"/>
      <c r="BL506" s="43"/>
      <c r="BM506" s="43"/>
      <c r="BN506" s="43"/>
      <c r="BO506" s="43"/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3"/>
      <c r="CA506" s="43"/>
      <c r="CB506" s="43"/>
      <c r="CC506" s="43"/>
      <c r="CD506" s="43"/>
      <c r="CE506" s="43"/>
      <c r="CF506" s="43"/>
      <c r="CG506" s="43"/>
      <c r="CH506" s="43"/>
      <c r="CI506" s="43"/>
      <c r="CJ506" s="43"/>
      <c r="CK506" s="43"/>
      <c r="CL506" s="43"/>
      <c r="CM506" s="43"/>
      <c r="CN506" s="43"/>
      <c r="CO506" s="43"/>
      <c r="CP506" s="43"/>
      <c r="CQ506" s="43"/>
      <c r="CR506" s="43"/>
      <c r="CS506" s="43"/>
      <c r="CT506" s="43"/>
      <c r="CU506" s="43"/>
      <c r="CV506" s="43"/>
      <c r="CW506" s="43"/>
      <c r="CX506" s="43"/>
      <c r="CY506" s="21"/>
      <c r="CZ506" s="43"/>
      <c r="DA506" s="43"/>
      <c r="DB506" s="43"/>
      <c r="DC506" s="43"/>
      <c r="DD506" s="43"/>
      <c r="DE506" s="43"/>
      <c r="DF506" s="43"/>
      <c r="DG506" s="43"/>
      <c r="DH506" s="43"/>
      <c r="DI506" s="43"/>
      <c r="DJ506" s="43"/>
      <c r="DK506" s="43"/>
      <c r="DL506" s="43"/>
      <c r="DM506" s="43"/>
      <c r="DN506" s="43"/>
      <c r="DO506" s="43"/>
      <c r="DP506" s="43"/>
      <c r="DQ506" s="43"/>
      <c r="DR506" s="43"/>
      <c r="DS506" s="43"/>
      <c r="DT506" s="43"/>
      <c r="DU506" s="43"/>
      <c r="DV506" s="43"/>
      <c r="DW506" s="43"/>
      <c r="DX506" s="43"/>
      <c r="DY506" s="43"/>
      <c r="DZ506" s="43"/>
      <c r="EA506" s="21"/>
      <c r="EB506" s="21"/>
      <c r="EC506" s="21"/>
      <c r="ED506" s="21"/>
    </row>
    <row r="507" spans="1:134">
      <c r="A507" s="7"/>
      <c r="B507" s="7"/>
      <c r="C507" s="43"/>
      <c r="D507" s="43"/>
      <c r="E507" s="43"/>
      <c r="F507" s="43"/>
      <c r="G507" s="7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7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7"/>
      <c r="AM507" s="43"/>
      <c r="AN507" s="43"/>
      <c r="AO507" s="43"/>
      <c r="AP507" s="43"/>
      <c r="AQ507" s="43"/>
      <c r="AR507" s="58"/>
      <c r="AS507" s="58"/>
      <c r="AT507" s="43"/>
      <c r="AU507" s="43"/>
      <c r="AV507" s="43"/>
      <c r="AW507" s="43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/>
      <c r="BK507" s="43"/>
      <c r="BL507" s="43"/>
      <c r="BM507" s="43"/>
      <c r="BN507" s="43"/>
      <c r="BO507" s="43"/>
      <c r="BP507" s="43"/>
      <c r="BQ507" s="43"/>
      <c r="BR507" s="43"/>
      <c r="BS507" s="43"/>
      <c r="BT507" s="43"/>
      <c r="BU507" s="43"/>
      <c r="BV507" s="43"/>
      <c r="BW507" s="43"/>
      <c r="BX507" s="43"/>
      <c r="BY507" s="43"/>
      <c r="BZ507" s="43"/>
      <c r="CA507" s="43"/>
      <c r="CB507" s="43"/>
      <c r="CC507" s="43"/>
      <c r="CD507" s="43"/>
      <c r="CE507" s="43"/>
      <c r="CF507" s="43"/>
      <c r="CG507" s="43"/>
      <c r="CH507" s="43"/>
      <c r="CI507" s="43"/>
      <c r="CJ507" s="43"/>
      <c r="CK507" s="43"/>
      <c r="CL507" s="43"/>
      <c r="CM507" s="43"/>
      <c r="CN507" s="43"/>
      <c r="CO507" s="43"/>
      <c r="CP507" s="43"/>
      <c r="CQ507" s="43"/>
      <c r="CR507" s="43"/>
      <c r="CS507" s="43"/>
      <c r="CT507" s="43"/>
      <c r="CU507" s="43"/>
      <c r="CV507" s="43"/>
      <c r="CW507" s="43"/>
      <c r="CX507" s="43"/>
      <c r="CY507" s="21"/>
      <c r="CZ507" s="43"/>
      <c r="DA507" s="43"/>
      <c r="DB507" s="43"/>
      <c r="DC507" s="43"/>
      <c r="DD507" s="43"/>
      <c r="DE507" s="43"/>
      <c r="DF507" s="43"/>
      <c r="DG507" s="43"/>
      <c r="DH507" s="43"/>
      <c r="DI507" s="43"/>
      <c r="DJ507" s="43"/>
      <c r="DK507" s="43"/>
      <c r="DL507" s="43"/>
      <c r="DM507" s="43"/>
      <c r="DN507" s="43"/>
      <c r="DO507" s="43"/>
      <c r="DP507" s="43"/>
      <c r="DQ507" s="43"/>
      <c r="DR507" s="43"/>
      <c r="DS507" s="43"/>
      <c r="DT507" s="43"/>
      <c r="DU507" s="43"/>
      <c r="DV507" s="43"/>
      <c r="DW507" s="43"/>
      <c r="DX507" s="43"/>
      <c r="DY507" s="43"/>
      <c r="DZ507" s="43"/>
      <c r="EA507" s="21"/>
      <c r="EB507" s="21"/>
      <c r="EC507" s="21"/>
      <c r="ED507" s="21"/>
    </row>
    <row r="508" spans="1:134">
      <c r="A508" s="7"/>
      <c r="B508" s="7"/>
      <c r="C508" s="43"/>
      <c r="D508" s="43"/>
      <c r="E508" s="43"/>
      <c r="F508" s="43"/>
      <c r="G508" s="7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7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7"/>
      <c r="AM508" s="43"/>
      <c r="AN508" s="43"/>
      <c r="AO508" s="43"/>
      <c r="AP508" s="43"/>
      <c r="AQ508" s="43"/>
      <c r="AR508" s="58"/>
      <c r="AS508" s="58"/>
      <c r="AT508" s="43"/>
      <c r="AU508" s="43"/>
      <c r="AV508" s="43"/>
      <c r="AW508" s="43"/>
      <c r="AX508" s="43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  <c r="BL508" s="43"/>
      <c r="BM508" s="43"/>
      <c r="BN508" s="43"/>
      <c r="BO508" s="43"/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3"/>
      <c r="CA508" s="43"/>
      <c r="CB508" s="43"/>
      <c r="CC508" s="43"/>
      <c r="CD508" s="43"/>
      <c r="CE508" s="43"/>
      <c r="CF508" s="43"/>
      <c r="CG508" s="43"/>
      <c r="CH508" s="43"/>
      <c r="CI508" s="43"/>
      <c r="CJ508" s="43"/>
      <c r="CK508" s="43"/>
      <c r="CL508" s="43"/>
      <c r="CM508" s="43"/>
      <c r="CN508" s="43"/>
      <c r="CO508" s="43"/>
      <c r="CP508" s="43"/>
      <c r="CQ508" s="43"/>
      <c r="CR508" s="43"/>
      <c r="CS508" s="43"/>
      <c r="CT508" s="43"/>
      <c r="CU508" s="43"/>
      <c r="CV508" s="43"/>
      <c r="CW508" s="43"/>
      <c r="CX508" s="43"/>
      <c r="CY508" s="21"/>
      <c r="CZ508" s="43"/>
      <c r="DA508" s="43"/>
      <c r="DB508" s="43"/>
      <c r="DC508" s="43"/>
      <c r="DD508" s="43"/>
      <c r="DE508" s="43"/>
      <c r="DF508" s="43"/>
      <c r="DG508" s="43"/>
      <c r="DH508" s="43"/>
      <c r="DI508" s="43"/>
      <c r="DJ508" s="43"/>
      <c r="DK508" s="43"/>
      <c r="DL508" s="43"/>
      <c r="DM508" s="43"/>
      <c r="DN508" s="43"/>
      <c r="DO508" s="43"/>
      <c r="DP508" s="43"/>
      <c r="DQ508" s="43"/>
      <c r="DR508" s="43"/>
      <c r="DS508" s="43"/>
      <c r="DT508" s="43"/>
      <c r="DU508" s="43"/>
      <c r="DV508" s="43"/>
      <c r="DW508" s="43"/>
      <c r="DX508" s="43"/>
      <c r="DY508" s="43"/>
      <c r="DZ508" s="43"/>
      <c r="EA508" s="21"/>
      <c r="EB508" s="21"/>
      <c r="EC508" s="21"/>
      <c r="ED508" s="21"/>
    </row>
    <row r="509" spans="1:134">
      <c r="A509" s="7"/>
      <c r="B509" s="7"/>
      <c r="C509" s="43"/>
      <c r="D509" s="43"/>
      <c r="E509" s="43"/>
      <c r="F509" s="43"/>
      <c r="G509" s="7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7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7"/>
      <c r="AM509" s="43"/>
      <c r="AN509" s="43"/>
      <c r="AO509" s="43"/>
      <c r="AP509" s="43"/>
      <c r="AQ509" s="43"/>
      <c r="AR509" s="58"/>
      <c r="AS509" s="58"/>
      <c r="AT509" s="43"/>
      <c r="AU509" s="43"/>
      <c r="AV509" s="43"/>
      <c r="AW509" s="43"/>
      <c r="AX509" s="43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/>
      <c r="BK509" s="43"/>
      <c r="BL509" s="43"/>
      <c r="BM509" s="43"/>
      <c r="BN509" s="43"/>
      <c r="BO509" s="43"/>
      <c r="BP509" s="43"/>
      <c r="BQ509" s="43"/>
      <c r="BR509" s="43"/>
      <c r="BS509" s="43"/>
      <c r="BT509" s="43"/>
      <c r="BU509" s="43"/>
      <c r="BV509" s="43"/>
      <c r="BW509" s="43"/>
      <c r="BX509" s="43"/>
      <c r="BY509" s="43"/>
      <c r="BZ509" s="43"/>
      <c r="CA509" s="43"/>
      <c r="CB509" s="43"/>
      <c r="CC509" s="43"/>
      <c r="CD509" s="43"/>
      <c r="CE509" s="43"/>
      <c r="CF509" s="43"/>
      <c r="CG509" s="43"/>
      <c r="CH509" s="43"/>
      <c r="CI509" s="43"/>
      <c r="CJ509" s="43"/>
      <c r="CK509" s="43"/>
      <c r="CL509" s="43"/>
      <c r="CM509" s="43"/>
      <c r="CN509" s="43"/>
      <c r="CO509" s="43"/>
      <c r="CP509" s="43"/>
      <c r="CQ509" s="43"/>
      <c r="CR509" s="43"/>
      <c r="CS509" s="43"/>
      <c r="CT509" s="43"/>
      <c r="CU509" s="43"/>
      <c r="CV509" s="43"/>
      <c r="CW509" s="43"/>
      <c r="CX509" s="43"/>
      <c r="CY509" s="21"/>
      <c r="CZ509" s="43"/>
      <c r="DA509" s="43"/>
      <c r="DB509" s="43"/>
      <c r="DC509" s="43"/>
      <c r="DD509" s="43"/>
      <c r="DE509" s="43"/>
      <c r="DF509" s="43"/>
      <c r="DG509" s="43"/>
      <c r="DH509" s="43"/>
      <c r="DI509" s="43"/>
      <c r="DJ509" s="43"/>
      <c r="DK509" s="43"/>
      <c r="DL509" s="43"/>
      <c r="DM509" s="43"/>
      <c r="DN509" s="43"/>
      <c r="DO509" s="43"/>
      <c r="DP509" s="43"/>
      <c r="DQ509" s="43"/>
      <c r="DR509" s="43"/>
      <c r="DS509" s="43"/>
      <c r="DT509" s="43"/>
      <c r="DU509" s="43"/>
      <c r="DV509" s="43"/>
      <c r="DW509" s="43"/>
      <c r="DX509" s="43"/>
      <c r="DY509" s="43"/>
      <c r="DZ509" s="43"/>
      <c r="EA509" s="21"/>
      <c r="EB509" s="21"/>
      <c r="EC509" s="21"/>
      <c r="ED509" s="21"/>
    </row>
    <row r="510" spans="1:134">
      <c r="A510" s="7"/>
      <c r="B510" s="7"/>
      <c r="C510" s="43"/>
      <c r="D510" s="43"/>
      <c r="E510" s="43"/>
      <c r="F510" s="43"/>
      <c r="G510" s="7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7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7"/>
      <c r="AM510" s="43"/>
      <c r="AN510" s="43"/>
      <c r="AO510" s="43"/>
      <c r="AP510" s="43"/>
      <c r="AQ510" s="43"/>
      <c r="AR510" s="58"/>
      <c r="AS510" s="58"/>
      <c r="AT510" s="43"/>
      <c r="AU510" s="43"/>
      <c r="AV510" s="43"/>
      <c r="AW510" s="43"/>
      <c r="AX510" s="43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43"/>
      <c r="BJ510" s="43"/>
      <c r="BK510" s="43"/>
      <c r="BL510" s="43"/>
      <c r="BM510" s="43"/>
      <c r="BN510" s="43"/>
      <c r="BO510" s="43"/>
      <c r="BP510" s="43"/>
      <c r="BQ510" s="43"/>
      <c r="BR510" s="43"/>
      <c r="BS510" s="43"/>
      <c r="BT510" s="43"/>
      <c r="BU510" s="43"/>
      <c r="BV510" s="43"/>
      <c r="BW510" s="43"/>
      <c r="BX510" s="43"/>
      <c r="BY510" s="43"/>
      <c r="BZ510" s="43"/>
      <c r="CA510" s="43"/>
      <c r="CB510" s="43"/>
      <c r="CC510" s="43"/>
      <c r="CD510" s="43"/>
      <c r="CE510" s="43"/>
      <c r="CF510" s="43"/>
      <c r="CG510" s="43"/>
      <c r="CH510" s="43"/>
      <c r="CI510" s="43"/>
      <c r="CJ510" s="43"/>
      <c r="CK510" s="43"/>
      <c r="CL510" s="43"/>
      <c r="CM510" s="43"/>
      <c r="CN510" s="43"/>
      <c r="CO510" s="43"/>
      <c r="CP510" s="43"/>
      <c r="CQ510" s="43"/>
      <c r="CR510" s="43"/>
      <c r="CS510" s="43"/>
      <c r="CT510" s="43"/>
      <c r="CU510" s="43"/>
      <c r="CV510" s="43"/>
      <c r="CW510" s="43"/>
      <c r="CX510" s="43"/>
      <c r="CY510" s="21"/>
      <c r="CZ510" s="43"/>
      <c r="DA510" s="43"/>
      <c r="DB510" s="43"/>
      <c r="DC510" s="43"/>
      <c r="DD510" s="43"/>
      <c r="DE510" s="43"/>
      <c r="DF510" s="43"/>
      <c r="DG510" s="43"/>
      <c r="DH510" s="43"/>
      <c r="DI510" s="43"/>
      <c r="DJ510" s="43"/>
      <c r="DK510" s="43"/>
      <c r="DL510" s="43"/>
      <c r="DM510" s="43"/>
      <c r="DN510" s="43"/>
      <c r="DO510" s="43"/>
      <c r="DP510" s="43"/>
      <c r="DQ510" s="43"/>
      <c r="DR510" s="43"/>
      <c r="DS510" s="43"/>
      <c r="DT510" s="43"/>
      <c r="DU510" s="43"/>
      <c r="DV510" s="43"/>
      <c r="DW510" s="43"/>
      <c r="DX510" s="43"/>
      <c r="DY510" s="43"/>
      <c r="DZ510" s="43"/>
      <c r="EA510" s="21"/>
      <c r="EB510" s="21"/>
      <c r="EC510" s="21"/>
      <c r="ED510" s="21"/>
    </row>
    <row r="511" spans="1:134">
      <c r="A511" s="7"/>
      <c r="B511" s="7"/>
      <c r="C511" s="43"/>
      <c r="D511" s="43"/>
      <c r="E511" s="43"/>
      <c r="F511" s="43"/>
      <c r="G511" s="7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7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7"/>
      <c r="AM511" s="43"/>
      <c r="AN511" s="43"/>
      <c r="AO511" s="43"/>
      <c r="AP511" s="43"/>
      <c r="AQ511" s="43"/>
      <c r="AR511" s="58"/>
      <c r="AS511" s="58"/>
      <c r="AT511" s="43"/>
      <c r="AU511" s="43"/>
      <c r="AV511" s="43"/>
      <c r="AW511" s="43"/>
      <c r="AX511" s="43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/>
      <c r="BK511" s="43"/>
      <c r="BL511" s="43"/>
      <c r="BM511" s="43"/>
      <c r="BN511" s="43"/>
      <c r="BO511" s="43"/>
      <c r="BP511" s="43"/>
      <c r="BQ511" s="43"/>
      <c r="BR511" s="43"/>
      <c r="BS511" s="43"/>
      <c r="BT511" s="43"/>
      <c r="BU511" s="43"/>
      <c r="BV511" s="43"/>
      <c r="BW511" s="43"/>
      <c r="BX511" s="43"/>
      <c r="BY511" s="43"/>
      <c r="BZ511" s="43"/>
      <c r="CA511" s="43"/>
      <c r="CB511" s="43"/>
      <c r="CC511" s="43"/>
      <c r="CD511" s="43"/>
      <c r="CE511" s="43"/>
      <c r="CF511" s="43"/>
      <c r="CG511" s="43"/>
      <c r="CH511" s="43"/>
      <c r="CI511" s="43"/>
      <c r="CJ511" s="43"/>
      <c r="CK511" s="43"/>
      <c r="CL511" s="43"/>
      <c r="CM511" s="43"/>
      <c r="CN511" s="43"/>
      <c r="CO511" s="43"/>
      <c r="CP511" s="43"/>
      <c r="CQ511" s="43"/>
      <c r="CR511" s="43"/>
      <c r="CS511" s="43"/>
      <c r="CT511" s="43"/>
      <c r="CU511" s="43"/>
      <c r="CV511" s="43"/>
      <c r="CW511" s="43"/>
      <c r="CX511" s="43"/>
      <c r="CY511" s="21"/>
      <c r="CZ511" s="43"/>
      <c r="DA511" s="43"/>
      <c r="DB511" s="43"/>
      <c r="DC511" s="43"/>
      <c r="DD511" s="43"/>
      <c r="DE511" s="43"/>
      <c r="DF511" s="43"/>
      <c r="DG511" s="43"/>
      <c r="DH511" s="43"/>
      <c r="DI511" s="43"/>
      <c r="DJ511" s="43"/>
      <c r="DK511" s="43"/>
      <c r="DL511" s="43"/>
      <c r="DM511" s="43"/>
      <c r="DN511" s="43"/>
      <c r="DO511" s="43"/>
      <c r="DP511" s="43"/>
      <c r="DQ511" s="43"/>
      <c r="DR511" s="43"/>
      <c r="DS511" s="43"/>
      <c r="DT511" s="43"/>
      <c r="DU511" s="43"/>
      <c r="DV511" s="43"/>
      <c r="DW511" s="43"/>
      <c r="DX511" s="43"/>
      <c r="DY511" s="43"/>
      <c r="DZ511" s="43"/>
      <c r="EA511" s="21"/>
      <c r="EB511" s="21"/>
      <c r="EC511" s="21"/>
      <c r="ED511" s="21"/>
    </row>
    <row r="512" spans="1:134">
      <c r="A512" s="7"/>
      <c r="B512" s="7"/>
      <c r="C512" s="43"/>
      <c r="D512" s="43"/>
      <c r="E512" s="43"/>
      <c r="F512" s="43"/>
      <c r="G512" s="7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7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7"/>
      <c r="AM512" s="43"/>
      <c r="AN512" s="43"/>
      <c r="AO512" s="43"/>
      <c r="AP512" s="43"/>
      <c r="AQ512" s="43"/>
      <c r="AR512" s="58"/>
      <c r="AS512" s="58"/>
      <c r="AT512" s="43"/>
      <c r="AU512" s="43"/>
      <c r="AV512" s="43"/>
      <c r="AW512" s="43"/>
      <c r="AX512" s="43"/>
      <c r="AY512" s="43"/>
      <c r="AZ512" s="43"/>
      <c r="BA512" s="43"/>
      <c r="BB512" s="43"/>
      <c r="BC512" s="43"/>
      <c r="BD512" s="43"/>
      <c r="BE512" s="43"/>
      <c r="BF512" s="43"/>
      <c r="BG512" s="43"/>
      <c r="BH512" s="43"/>
      <c r="BI512" s="43"/>
      <c r="BJ512" s="43"/>
      <c r="BK512" s="43"/>
      <c r="BL512" s="43"/>
      <c r="BM512" s="43"/>
      <c r="BN512" s="43"/>
      <c r="BO512" s="43"/>
      <c r="BP512" s="43"/>
      <c r="BQ512" s="43"/>
      <c r="BR512" s="43"/>
      <c r="BS512" s="43"/>
      <c r="BT512" s="43"/>
      <c r="BU512" s="43"/>
      <c r="BV512" s="43"/>
      <c r="BW512" s="43"/>
      <c r="BX512" s="43"/>
      <c r="BY512" s="43"/>
      <c r="BZ512" s="43"/>
      <c r="CA512" s="43"/>
      <c r="CB512" s="43"/>
      <c r="CC512" s="43"/>
      <c r="CD512" s="43"/>
      <c r="CE512" s="43"/>
      <c r="CF512" s="43"/>
      <c r="CG512" s="43"/>
      <c r="CH512" s="43"/>
      <c r="CI512" s="43"/>
      <c r="CJ512" s="43"/>
      <c r="CK512" s="43"/>
      <c r="CL512" s="43"/>
      <c r="CM512" s="43"/>
      <c r="CN512" s="43"/>
      <c r="CO512" s="43"/>
      <c r="CP512" s="43"/>
      <c r="CQ512" s="43"/>
      <c r="CR512" s="43"/>
      <c r="CS512" s="43"/>
      <c r="CT512" s="43"/>
      <c r="CU512" s="43"/>
      <c r="CV512" s="43"/>
      <c r="CW512" s="43"/>
      <c r="CX512" s="43"/>
      <c r="CY512" s="21"/>
      <c r="CZ512" s="43"/>
      <c r="DA512" s="43"/>
      <c r="DB512" s="43"/>
      <c r="DC512" s="43"/>
      <c r="DD512" s="43"/>
      <c r="DE512" s="43"/>
      <c r="DF512" s="43"/>
      <c r="DG512" s="43"/>
      <c r="DH512" s="43"/>
      <c r="DI512" s="43"/>
      <c r="DJ512" s="43"/>
      <c r="DK512" s="43"/>
      <c r="DL512" s="43"/>
      <c r="DM512" s="43"/>
      <c r="DN512" s="43"/>
      <c r="DO512" s="43"/>
      <c r="DP512" s="43"/>
      <c r="DQ512" s="43"/>
      <c r="DR512" s="43"/>
      <c r="DS512" s="43"/>
      <c r="DT512" s="43"/>
      <c r="DU512" s="43"/>
      <c r="DV512" s="43"/>
      <c r="DW512" s="43"/>
      <c r="DX512" s="43"/>
      <c r="DY512" s="43"/>
      <c r="DZ512" s="43"/>
      <c r="EA512" s="21"/>
      <c r="EB512" s="21"/>
      <c r="EC512" s="21"/>
      <c r="ED512" s="21"/>
    </row>
    <row r="513" spans="1:134">
      <c r="A513" s="7"/>
      <c r="B513" s="7"/>
      <c r="C513" s="43"/>
      <c r="D513" s="43"/>
      <c r="E513" s="43"/>
      <c r="F513" s="43"/>
      <c r="G513" s="7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7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7"/>
      <c r="AM513" s="43"/>
      <c r="AN513" s="43"/>
      <c r="AO513" s="43"/>
      <c r="AP513" s="43"/>
      <c r="AQ513" s="43"/>
      <c r="AR513" s="58"/>
      <c r="AS513" s="58"/>
      <c r="AT513" s="43"/>
      <c r="AU513" s="43"/>
      <c r="AV513" s="43"/>
      <c r="AW513" s="43"/>
      <c r="AX513" s="43"/>
      <c r="AY513" s="43"/>
      <c r="AZ513" s="43"/>
      <c r="BA513" s="43"/>
      <c r="BB513" s="43"/>
      <c r="BC513" s="43"/>
      <c r="BD513" s="43"/>
      <c r="BE513" s="43"/>
      <c r="BF513" s="43"/>
      <c r="BG513" s="43"/>
      <c r="BH513" s="43"/>
      <c r="BI513" s="43"/>
      <c r="BJ513" s="43"/>
      <c r="BK513" s="43"/>
      <c r="BL513" s="43"/>
      <c r="BM513" s="43"/>
      <c r="BN513" s="43"/>
      <c r="BO513" s="43"/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3"/>
      <c r="CA513" s="43"/>
      <c r="CB513" s="43"/>
      <c r="CC513" s="43"/>
      <c r="CD513" s="43"/>
      <c r="CE513" s="43"/>
      <c r="CF513" s="43"/>
      <c r="CG513" s="43"/>
      <c r="CH513" s="43"/>
      <c r="CI513" s="43"/>
      <c r="CJ513" s="43"/>
      <c r="CK513" s="43"/>
      <c r="CL513" s="43"/>
      <c r="CM513" s="43"/>
      <c r="CN513" s="43"/>
      <c r="CO513" s="43"/>
      <c r="CP513" s="43"/>
      <c r="CQ513" s="43"/>
      <c r="CR513" s="43"/>
      <c r="CS513" s="43"/>
      <c r="CT513" s="43"/>
      <c r="CU513" s="43"/>
      <c r="CV513" s="43"/>
      <c r="CW513" s="43"/>
      <c r="CX513" s="43"/>
      <c r="CY513" s="21"/>
      <c r="CZ513" s="43"/>
      <c r="DA513" s="43"/>
      <c r="DB513" s="43"/>
      <c r="DC513" s="43"/>
      <c r="DD513" s="43"/>
      <c r="DE513" s="43"/>
      <c r="DF513" s="43"/>
      <c r="DG513" s="43"/>
      <c r="DH513" s="43"/>
      <c r="DI513" s="43"/>
      <c r="DJ513" s="43"/>
      <c r="DK513" s="43"/>
      <c r="DL513" s="43"/>
      <c r="DM513" s="43"/>
      <c r="DN513" s="43"/>
      <c r="DO513" s="43"/>
      <c r="DP513" s="43"/>
      <c r="DQ513" s="43"/>
      <c r="DR513" s="43"/>
      <c r="DS513" s="43"/>
      <c r="DT513" s="43"/>
      <c r="DU513" s="43"/>
      <c r="DV513" s="43"/>
      <c r="DW513" s="43"/>
      <c r="DX513" s="43"/>
      <c r="DY513" s="43"/>
      <c r="DZ513" s="43"/>
      <c r="EA513" s="21"/>
      <c r="EB513" s="21"/>
      <c r="EC513" s="21"/>
      <c r="ED513" s="21"/>
    </row>
    <row r="514" spans="1:134">
      <c r="A514" s="7"/>
      <c r="B514" s="7"/>
      <c r="C514" s="43"/>
      <c r="D514" s="43"/>
      <c r="E514" s="43"/>
      <c r="F514" s="43"/>
      <c r="G514" s="7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7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7"/>
      <c r="AM514" s="43"/>
      <c r="AN514" s="43"/>
      <c r="AO514" s="43"/>
      <c r="AP514" s="43"/>
      <c r="AQ514" s="43"/>
      <c r="AR514" s="58"/>
      <c r="AS514" s="58"/>
      <c r="AT514" s="43"/>
      <c r="AU514" s="43"/>
      <c r="AV514" s="43"/>
      <c r="AW514" s="43"/>
      <c r="AX514" s="43"/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43"/>
      <c r="BJ514" s="43"/>
      <c r="BK514" s="43"/>
      <c r="BL514" s="43"/>
      <c r="BM514" s="43"/>
      <c r="BN514" s="43"/>
      <c r="BO514" s="43"/>
      <c r="BP514" s="43"/>
      <c r="BQ514" s="43"/>
      <c r="BR514" s="43"/>
      <c r="BS514" s="43"/>
      <c r="BT514" s="43"/>
      <c r="BU514" s="43"/>
      <c r="BV514" s="43"/>
      <c r="BW514" s="43"/>
      <c r="BX514" s="43"/>
      <c r="BY514" s="43"/>
      <c r="BZ514" s="43"/>
      <c r="CA514" s="43"/>
      <c r="CB514" s="43"/>
      <c r="CC514" s="43"/>
      <c r="CD514" s="43"/>
      <c r="CE514" s="43"/>
      <c r="CF514" s="43"/>
      <c r="CG514" s="43"/>
      <c r="CH514" s="43"/>
      <c r="CI514" s="43"/>
      <c r="CJ514" s="43"/>
      <c r="CK514" s="43"/>
      <c r="CL514" s="43"/>
      <c r="CM514" s="43"/>
      <c r="CN514" s="43"/>
      <c r="CO514" s="43"/>
      <c r="CP514" s="43"/>
      <c r="CQ514" s="43"/>
      <c r="CR514" s="43"/>
      <c r="CS514" s="43"/>
      <c r="CT514" s="43"/>
      <c r="CU514" s="43"/>
      <c r="CV514" s="43"/>
      <c r="CW514" s="43"/>
      <c r="CX514" s="43"/>
      <c r="CY514" s="21"/>
      <c r="CZ514" s="43"/>
      <c r="DA514" s="43"/>
      <c r="DB514" s="43"/>
      <c r="DC514" s="43"/>
      <c r="DD514" s="43"/>
      <c r="DE514" s="43"/>
      <c r="DF514" s="43"/>
      <c r="DG514" s="43"/>
      <c r="DH514" s="43"/>
      <c r="DI514" s="43"/>
      <c r="DJ514" s="43"/>
      <c r="DK514" s="43"/>
      <c r="DL514" s="43"/>
      <c r="DM514" s="43"/>
      <c r="DN514" s="43"/>
      <c r="DO514" s="43"/>
      <c r="DP514" s="43"/>
      <c r="DQ514" s="43"/>
      <c r="DR514" s="43"/>
      <c r="DS514" s="43"/>
      <c r="DT514" s="43"/>
      <c r="DU514" s="43"/>
      <c r="DV514" s="43"/>
      <c r="DW514" s="43"/>
      <c r="DX514" s="43"/>
      <c r="DY514" s="43"/>
      <c r="DZ514" s="43"/>
      <c r="EA514" s="21"/>
      <c r="EB514" s="21"/>
      <c r="EC514" s="21"/>
      <c r="ED514" s="21"/>
    </row>
    <row r="515" spans="1:134">
      <c r="A515" s="7"/>
      <c r="B515" s="7"/>
      <c r="C515" s="43"/>
      <c r="D515" s="43"/>
      <c r="E515" s="43"/>
      <c r="F515" s="43"/>
      <c r="G515" s="7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7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7"/>
      <c r="AM515" s="43"/>
      <c r="AN515" s="43"/>
      <c r="AO515" s="43"/>
      <c r="AP515" s="43"/>
      <c r="AQ515" s="43"/>
      <c r="AR515" s="58"/>
      <c r="AS515" s="58"/>
      <c r="AT515" s="43"/>
      <c r="AU515" s="43"/>
      <c r="AV515" s="43"/>
      <c r="AW515" s="43"/>
      <c r="AX515" s="43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43"/>
      <c r="BJ515" s="43"/>
      <c r="BK515" s="43"/>
      <c r="BL515" s="43"/>
      <c r="BM515" s="43"/>
      <c r="BN515" s="43"/>
      <c r="BO515" s="43"/>
      <c r="BP515" s="43"/>
      <c r="BQ515" s="43"/>
      <c r="BR515" s="43"/>
      <c r="BS515" s="43"/>
      <c r="BT515" s="43"/>
      <c r="BU515" s="43"/>
      <c r="BV515" s="43"/>
      <c r="BW515" s="43"/>
      <c r="BX515" s="43"/>
      <c r="BY515" s="43"/>
      <c r="BZ515" s="43"/>
      <c r="CA515" s="43"/>
      <c r="CB515" s="43"/>
      <c r="CC515" s="43"/>
      <c r="CD515" s="43"/>
      <c r="CE515" s="43"/>
      <c r="CF515" s="43"/>
      <c r="CG515" s="43"/>
      <c r="CH515" s="43"/>
      <c r="CI515" s="43"/>
      <c r="CJ515" s="43"/>
      <c r="CK515" s="43"/>
      <c r="CL515" s="43"/>
      <c r="CM515" s="43"/>
      <c r="CN515" s="43"/>
      <c r="CO515" s="43"/>
      <c r="CP515" s="43"/>
      <c r="CQ515" s="43"/>
      <c r="CR515" s="43"/>
      <c r="CS515" s="43"/>
      <c r="CT515" s="43"/>
      <c r="CU515" s="43"/>
      <c r="CV515" s="43"/>
      <c r="CW515" s="43"/>
      <c r="CX515" s="43"/>
      <c r="CY515" s="21"/>
      <c r="CZ515" s="43"/>
      <c r="DA515" s="43"/>
      <c r="DB515" s="43"/>
      <c r="DC515" s="43"/>
      <c r="DD515" s="43"/>
      <c r="DE515" s="43"/>
      <c r="DF515" s="43"/>
      <c r="DG515" s="43"/>
      <c r="DH515" s="43"/>
      <c r="DI515" s="43"/>
      <c r="DJ515" s="43"/>
      <c r="DK515" s="43"/>
      <c r="DL515" s="43"/>
      <c r="DM515" s="43"/>
      <c r="DN515" s="43"/>
      <c r="DO515" s="43"/>
      <c r="DP515" s="43"/>
      <c r="DQ515" s="43"/>
      <c r="DR515" s="43"/>
      <c r="DS515" s="43"/>
      <c r="DT515" s="43"/>
      <c r="DU515" s="43"/>
      <c r="DV515" s="43"/>
      <c r="DW515" s="43"/>
      <c r="DX515" s="43"/>
      <c r="DY515" s="43"/>
      <c r="DZ515" s="43"/>
      <c r="EA515" s="21"/>
      <c r="EB515" s="21"/>
      <c r="EC515" s="21"/>
      <c r="ED515" s="21"/>
    </row>
    <row r="516" spans="1:134">
      <c r="A516" s="7"/>
      <c r="B516" s="7"/>
      <c r="C516" s="43"/>
      <c r="D516" s="43"/>
      <c r="E516" s="43"/>
      <c r="F516" s="43"/>
      <c r="G516" s="7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7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7"/>
      <c r="AM516" s="43"/>
      <c r="AN516" s="43"/>
      <c r="AO516" s="43"/>
      <c r="AP516" s="43"/>
      <c r="AQ516" s="43"/>
      <c r="AR516" s="58"/>
      <c r="AS516" s="58"/>
      <c r="AT516" s="43"/>
      <c r="AU516" s="43"/>
      <c r="AV516" s="43"/>
      <c r="AW516" s="43"/>
      <c r="AX516" s="43"/>
      <c r="AY516" s="43"/>
      <c r="AZ516" s="43"/>
      <c r="BA516" s="43"/>
      <c r="BB516" s="43"/>
      <c r="BC516" s="43"/>
      <c r="BD516" s="43"/>
      <c r="BE516" s="43"/>
      <c r="BF516" s="43"/>
      <c r="BG516" s="43"/>
      <c r="BH516" s="43"/>
      <c r="BI516" s="43"/>
      <c r="BJ516" s="43"/>
      <c r="BK516" s="43"/>
      <c r="BL516" s="43"/>
      <c r="BM516" s="43"/>
      <c r="BN516" s="43"/>
      <c r="BO516" s="43"/>
      <c r="BP516" s="43"/>
      <c r="BQ516" s="43"/>
      <c r="BR516" s="43"/>
      <c r="BS516" s="43"/>
      <c r="BT516" s="43"/>
      <c r="BU516" s="43"/>
      <c r="BV516" s="43"/>
      <c r="BW516" s="43"/>
      <c r="BX516" s="43"/>
      <c r="BY516" s="43"/>
      <c r="BZ516" s="43"/>
      <c r="CA516" s="43"/>
      <c r="CB516" s="43"/>
      <c r="CC516" s="43"/>
      <c r="CD516" s="43"/>
      <c r="CE516" s="43"/>
      <c r="CF516" s="43"/>
      <c r="CG516" s="43"/>
      <c r="CH516" s="43"/>
      <c r="CI516" s="43"/>
      <c r="CJ516" s="43"/>
      <c r="CK516" s="43"/>
      <c r="CL516" s="43"/>
      <c r="CM516" s="43"/>
      <c r="CN516" s="43"/>
      <c r="CO516" s="43"/>
      <c r="CP516" s="43"/>
      <c r="CQ516" s="43"/>
      <c r="CR516" s="43"/>
      <c r="CS516" s="43"/>
      <c r="CT516" s="43"/>
      <c r="CU516" s="43"/>
      <c r="CV516" s="43"/>
      <c r="CW516" s="43"/>
      <c r="CX516" s="43"/>
      <c r="CY516" s="21"/>
      <c r="CZ516" s="43"/>
      <c r="DA516" s="43"/>
      <c r="DB516" s="43"/>
      <c r="DC516" s="43"/>
      <c r="DD516" s="43"/>
      <c r="DE516" s="43"/>
      <c r="DF516" s="43"/>
      <c r="DG516" s="43"/>
      <c r="DH516" s="43"/>
      <c r="DI516" s="43"/>
      <c r="DJ516" s="43"/>
      <c r="DK516" s="43"/>
      <c r="DL516" s="43"/>
      <c r="DM516" s="43"/>
      <c r="DN516" s="43"/>
      <c r="DO516" s="43"/>
      <c r="DP516" s="43"/>
      <c r="DQ516" s="43"/>
      <c r="DR516" s="43"/>
      <c r="DS516" s="43"/>
      <c r="DT516" s="43"/>
      <c r="DU516" s="43"/>
      <c r="DV516" s="43"/>
      <c r="DW516" s="43"/>
      <c r="DX516" s="43"/>
      <c r="DY516" s="43"/>
      <c r="DZ516" s="43"/>
      <c r="EA516" s="21"/>
      <c r="EB516" s="21"/>
      <c r="EC516" s="21"/>
      <c r="ED516" s="21"/>
    </row>
    <row r="517" spans="1:134">
      <c r="A517" s="7"/>
      <c r="B517" s="7"/>
      <c r="C517" s="43"/>
      <c r="D517" s="43"/>
      <c r="E517" s="43"/>
      <c r="F517" s="43"/>
      <c r="G517" s="7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7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7"/>
      <c r="AM517" s="43"/>
      <c r="AN517" s="43"/>
      <c r="AO517" s="43"/>
      <c r="AP517" s="43"/>
      <c r="AQ517" s="43"/>
      <c r="AR517" s="58"/>
      <c r="AS517" s="58"/>
      <c r="AT517" s="43"/>
      <c r="AU517" s="43"/>
      <c r="AV517" s="43"/>
      <c r="AW517" s="43"/>
      <c r="AX517" s="43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43"/>
      <c r="BJ517" s="43"/>
      <c r="BK517" s="43"/>
      <c r="BL517" s="43"/>
      <c r="BM517" s="43"/>
      <c r="BN517" s="43"/>
      <c r="BO517" s="43"/>
      <c r="BP517" s="43"/>
      <c r="BQ517" s="43"/>
      <c r="BR517" s="43"/>
      <c r="BS517" s="43"/>
      <c r="BT517" s="43"/>
      <c r="BU517" s="43"/>
      <c r="BV517" s="43"/>
      <c r="BW517" s="43"/>
      <c r="BX517" s="43"/>
      <c r="BY517" s="43"/>
      <c r="BZ517" s="43"/>
      <c r="CA517" s="43"/>
      <c r="CB517" s="43"/>
      <c r="CC517" s="43"/>
      <c r="CD517" s="43"/>
      <c r="CE517" s="43"/>
      <c r="CF517" s="43"/>
      <c r="CG517" s="43"/>
      <c r="CH517" s="43"/>
      <c r="CI517" s="43"/>
      <c r="CJ517" s="43"/>
      <c r="CK517" s="43"/>
      <c r="CL517" s="43"/>
      <c r="CM517" s="43"/>
      <c r="CN517" s="43"/>
      <c r="CO517" s="43"/>
      <c r="CP517" s="43"/>
      <c r="CQ517" s="43"/>
      <c r="CR517" s="43"/>
      <c r="CS517" s="43"/>
      <c r="CT517" s="43"/>
      <c r="CU517" s="43"/>
      <c r="CV517" s="43"/>
      <c r="CW517" s="43"/>
      <c r="CX517" s="43"/>
      <c r="CY517" s="21"/>
      <c r="CZ517" s="43"/>
      <c r="DA517" s="43"/>
      <c r="DB517" s="43"/>
      <c r="DC517" s="43"/>
      <c r="DD517" s="43"/>
      <c r="DE517" s="43"/>
      <c r="DF517" s="43"/>
      <c r="DG517" s="43"/>
      <c r="DH517" s="43"/>
      <c r="DI517" s="43"/>
      <c r="DJ517" s="43"/>
      <c r="DK517" s="43"/>
      <c r="DL517" s="43"/>
      <c r="DM517" s="43"/>
      <c r="DN517" s="43"/>
      <c r="DO517" s="43"/>
      <c r="DP517" s="43"/>
      <c r="DQ517" s="43"/>
      <c r="DR517" s="43"/>
      <c r="DS517" s="43"/>
      <c r="DT517" s="43"/>
      <c r="DU517" s="43"/>
      <c r="DV517" s="43"/>
      <c r="DW517" s="43"/>
      <c r="DX517" s="43"/>
      <c r="DY517" s="43"/>
      <c r="DZ517" s="43"/>
      <c r="EA517" s="21"/>
      <c r="EB517" s="21"/>
      <c r="EC517" s="21"/>
      <c r="ED517" s="21"/>
    </row>
    <row r="518" spans="1:134">
      <c r="A518" s="7"/>
      <c r="B518" s="7"/>
      <c r="C518" s="43"/>
      <c r="D518" s="43"/>
      <c r="E518" s="43"/>
      <c r="F518" s="43"/>
      <c r="G518" s="7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7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7"/>
      <c r="AM518" s="43"/>
      <c r="AN518" s="43"/>
      <c r="AO518" s="43"/>
      <c r="AP518" s="43"/>
      <c r="AQ518" s="43"/>
      <c r="AR518" s="58"/>
      <c r="AS518" s="58"/>
      <c r="AT518" s="43"/>
      <c r="AU518" s="43"/>
      <c r="AV518" s="43"/>
      <c r="AW518" s="43"/>
      <c r="AX518" s="43"/>
      <c r="AY518" s="43"/>
      <c r="AZ518" s="43"/>
      <c r="BA518" s="43"/>
      <c r="BB518" s="43"/>
      <c r="BC518" s="43"/>
      <c r="BD518" s="43"/>
      <c r="BE518" s="43"/>
      <c r="BF518" s="43"/>
      <c r="BG518" s="43"/>
      <c r="BH518" s="43"/>
      <c r="BI518" s="43"/>
      <c r="BJ518" s="43"/>
      <c r="BK518" s="43"/>
      <c r="BL518" s="43"/>
      <c r="BM518" s="43"/>
      <c r="BN518" s="43"/>
      <c r="BO518" s="43"/>
      <c r="BP518" s="43"/>
      <c r="BQ518" s="43"/>
      <c r="BR518" s="43"/>
      <c r="BS518" s="43"/>
      <c r="BT518" s="43"/>
      <c r="BU518" s="43"/>
      <c r="BV518" s="43"/>
      <c r="BW518" s="43"/>
      <c r="BX518" s="43"/>
      <c r="BY518" s="43"/>
      <c r="BZ518" s="43"/>
      <c r="CA518" s="43"/>
      <c r="CB518" s="43"/>
      <c r="CC518" s="43"/>
      <c r="CD518" s="43"/>
      <c r="CE518" s="43"/>
      <c r="CF518" s="43"/>
      <c r="CG518" s="43"/>
      <c r="CH518" s="43"/>
      <c r="CI518" s="43"/>
      <c r="CJ518" s="43"/>
      <c r="CK518" s="43"/>
      <c r="CL518" s="43"/>
      <c r="CM518" s="43"/>
      <c r="CN518" s="43"/>
      <c r="CO518" s="43"/>
      <c r="CP518" s="43"/>
      <c r="CQ518" s="43"/>
      <c r="CR518" s="43"/>
      <c r="CS518" s="43"/>
      <c r="CT518" s="43"/>
      <c r="CU518" s="43"/>
      <c r="CV518" s="43"/>
      <c r="CW518" s="43"/>
      <c r="CX518" s="43"/>
      <c r="CY518" s="21"/>
      <c r="CZ518" s="43"/>
      <c r="DA518" s="43"/>
      <c r="DB518" s="43"/>
      <c r="DC518" s="43"/>
      <c r="DD518" s="43"/>
      <c r="DE518" s="43"/>
      <c r="DF518" s="43"/>
      <c r="DG518" s="43"/>
      <c r="DH518" s="43"/>
      <c r="DI518" s="43"/>
      <c r="DJ518" s="43"/>
      <c r="DK518" s="43"/>
      <c r="DL518" s="43"/>
      <c r="DM518" s="43"/>
      <c r="DN518" s="43"/>
      <c r="DO518" s="43"/>
      <c r="DP518" s="43"/>
      <c r="DQ518" s="43"/>
      <c r="DR518" s="43"/>
      <c r="DS518" s="43"/>
      <c r="DT518" s="43"/>
      <c r="DU518" s="43"/>
      <c r="DV518" s="43"/>
      <c r="DW518" s="43"/>
      <c r="DX518" s="43"/>
      <c r="DY518" s="43"/>
      <c r="DZ518" s="43"/>
      <c r="EA518" s="21"/>
      <c r="EB518" s="21"/>
      <c r="EC518" s="21"/>
      <c r="ED518" s="21"/>
    </row>
    <row r="519" spans="1:134">
      <c r="A519" s="7"/>
      <c r="B519" s="7"/>
      <c r="C519" s="43"/>
      <c r="D519" s="43"/>
      <c r="E519" s="43"/>
      <c r="F519" s="43"/>
      <c r="G519" s="7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7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7"/>
      <c r="AM519" s="43"/>
      <c r="AN519" s="43"/>
      <c r="AO519" s="43"/>
      <c r="AP519" s="43"/>
      <c r="AQ519" s="43"/>
      <c r="AR519" s="58"/>
      <c r="AS519" s="58"/>
      <c r="AT519" s="43"/>
      <c r="AU519" s="43"/>
      <c r="AV519" s="43"/>
      <c r="AW519" s="43"/>
      <c r="AX519" s="43"/>
      <c r="AY519" s="43"/>
      <c r="AZ519" s="43"/>
      <c r="BA519" s="43"/>
      <c r="BB519" s="43"/>
      <c r="BC519" s="43"/>
      <c r="BD519" s="43"/>
      <c r="BE519" s="43"/>
      <c r="BF519" s="43"/>
      <c r="BG519" s="43"/>
      <c r="BH519" s="43"/>
      <c r="BI519" s="43"/>
      <c r="BJ519" s="43"/>
      <c r="BK519" s="43"/>
      <c r="BL519" s="43"/>
      <c r="BM519" s="43"/>
      <c r="BN519" s="43"/>
      <c r="BO519" s="43"/>
      <c r="BP519" s="43"/>
      <c r="BQ519" s="43"/>
      <c r="BR519" s="43"/>
      <c r="BS519" s="43"/>
      <c r="BT519" s="43"/>
      <c r="BU519" s="43"/>
      <c r="BV519" s="43"/>
      <c r="BW519" s="43"/>
      <c r="BX519" s="43"/>
      <c r="BY519" s="43"/>
      <c r="BZ519" s="43"/>
      <c r="CA519" s="43"/>
      <c r="CB519" s="43"/>
      <c r="CC519" s="43"/>
      <c r="CD519" s="43"/>
      <c r="CE519" s="43"/>
      <c r="CF519" s="43"/>
      <c r="CG519" s="43"/>
      <c r="CH519" s="43"/>
      <c r="CI519" s="43"/>
      <c r="CJ519" s="43"/>
      <c r="CK519" s="43"/>
      <c r="CL519" s="43"/>
      <c r="CM519" s="43"/>
      <c r="CN519" s="43"/>
      <c r="CO519" s="43"/>
      <c r="CP519" s="43"/>
      <c r="CQ519" s="43"/>
      <c r="CR519" s="43"/>
      <c r="CS519" s="43"/>
      <c r="CT519" s="43"/>
      <c r="CU519" s="43"/>
      <c r="CV519" s="43"/>
      <c r="CW519" s="43"/>
      <c r="CX519" s="43"/>
      <c r="CY519" s="21"/>
      <c r="CZ519" s="43"/>
      <c r="DA519" s="43"/>
      <c r="DB519" s="43"/>
      <c r="DC519" s="43"/>
      <c r="DD519" s="43"/>
      <c r="DE519" s="43"/>
      <c r="DF519" s="43"/>
      <c r="DG519" s="43"/>
      <c r="DH519" s="43"/>
      <c r="DI519" s="43"/>
      <c r="DJ519" s="43"/>
      <c r="DK519" s="43"/>
      <c r="DL519" s="43"/>
      <c r="DM519" s="43"/>
      <c r="DN519" s="43"/>
      <c r="DO519" s="43"/>
      <c r="DP519" s="43"/>
      <c r="DQ519" s="43"/>
      <c r="DR519" s="43"/>
      <c r="DS519" s="43"/>
      <c r="DT519" s="43"/>
      <c r="DU519" s="43"/>
      <c r="DV519" s="43"/>
      <c r="DW519" s="43"/>
      <c r="DX519" s="43"/>
      <c r="DY519" s="43"/>
      <c r="DZ519" s="43"/>
      <c r="EA519" s="21"/>
      <c r="EB519" s="21"/>
      <c r="EC519" s="21"/>
      <c r="ED519" s="21"/>
    </row>
    <row r="520" spans="1:134">
      <c r="A520" s="7"/>
      <c r="B520" s="7"/>
      <c r="C520" s="43"/>
      <c r="D520" s="43"/>
      <c r="E520" s="43"/>
      <c r="F520" s="43"/>
      <c r="G520" s="7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7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7"/>
      <c r="AM520" s="43"/>
      <c r="AN520" s="43"/>
      <c r="AO520" s="43"/>
      <c r="AP520" s="43"/>
      <c r="AQ520" s="43"/>
      <c r="AR520" s="58"/>
      <c r="AS520" s="58"/>
      <c r="AT520" s="43"/>
      <c r="AU520" s="43"/>
      <c r="AV520" s="43"/>
      <c r="AW520" s="43"/>
      <c r="AX520" s="43"/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43"/>
      <c r="BJ520" s="43"/>
      <c r="BK520" s="43"/>
      <c r="BL520" s="43"/>
      <c r="BM520" s="43"/>
      <c r="BN520" s="43"/>
      <c r="BO520" s="43"/>
      <c r="BP520" s="43"/>
      <c r="BQ520" s="43"/>
      <c r="BR520" s="43"/>
      <c r="BS520" s="43"/>
      <c r="BT520" s="43"/>
      <c r="BU520" s="43"/>
      <c r="BV520" s="43"/>
      <c r="BW520" s="43"/>
      <c r="BX520" s="43"/>
      <c r="BY520" s="43"/>
      <c r="BZ520" s="43"/>
      <c r="CA520" s="43"/>
      <c r="CB520" s="43"/>
      <c r="CC520" s="43"/>
      <c r="CD520" s="43"/>
      <c r="CE520" s="43"/>
      <c r="CF520" s="43"/>
      <c r="CG520" s="43"/>
      <c r="CH520" s="43"/>
      <c r="CI520" s="43"/>
      <c r="CJ520" s="43"/>
      <c r="CK520" s="43"/>
      <c r="CL520" s="43"/>
      <c r="CM520" s="43"/>
      <c r="CN520" s="43"/>
      <c r="CO520" s="43"/>
      <c r="CP520" s="43"/>
      <c r="CQ520" s="43"/>
      <c r="CR520" s="43"/>
      <c r="CS520" s="43"/>
      <c r="CT520" s="43"/>
      <c r="CU520" s="43"/>
      <c r="CV520" s="43"/>
      <c r="CW520" s="43"/>
      <c r="CX520" s="43"/>
      <c r="CY520" s="21"/>
      <c r="CZ520" s="43"/>
      <c r="DA520" s="43"/>
      <c r="DB520" s="43"/>
      <c r="DC520" s="43"/>
      <c r="DD520" s="43"/>
      <c r="DE520" s="43"/>
      <c r="DF520" s="43"/>
      <c r="DG520" s="43"/>
      <c r="DH520" s="43"/>
      <c r="DI520" s="43"/>
      <c r="DJ520" s="43"/>
      <c r="DK520" s="43"/>
      <c r="DL520" s="43"/>
      <c r="DM520" s="43"/>
      <c r="DN520" s="43"/>
      <c r="DO520" s="43"/>
      <c r="DP520" s="43"/>
      <c r="DQ520" s="43"/>
      <c r="DR520" s="43"/>
      <c r="DS520" s="43"/>
      <c r="DT520" s="43"/>
      <c r="DU520" s="43"/>
      <c r="DV520" s="43"/>
      <c r="DW520" s="43"/>
      <c r="DX520" s="43"/>
      <c r="DY520" s="43"/>
      <c r="DZ520" s="43"/>
      <c r="EA520" s="21"/>
      <c r="EB520" s="21"/>
      <c r="EC520" s="21"/>
      <c r="ED520" s="21"/>
    </row>
    <row r="521" spans="1:134">
      <c r="A521" s="7"/>
      <c r="B521" s="7"/>
      <c r="C521" s="43"/>
      <c r="D521" s="43"/>
      <c r="E521" s="43"/>
      <c r="F521" s="43"/>
      <c r="G521" s="7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7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7"/>
      <c r="AM521" s="43"/>
      <c r="AN521" s="43"/>
      <c r="AO521" s="43"/>
      <c r="AP521" s="43"/>
      <c r="AQ521" s="43"/>
      <c r="AR521" s="58"/>
      <c r="AS521" s="58"/>
      <c r="AT521" s="43"/>
      <c r="AU521" s="43"/>
      <c r="AV521" s="43"/>
      <c r="AW521" s="43"/>
      <c r="AX521" s="43"/>
      <c r="AY521" s="43"/>
      <c r="AZ521" s="43"/>
      <c r="BA521" s="43"/>
      <c r="BB521" s="43"/>
      <c r="BC521" s="43"/>
      <c r="BD521" s="43"/>
      <c r="BE521" s="43"/>
      <c r="BF521" s="43"/>
      <c r="BG521" s="43"/>
      <c r="BH521" s="43"/>
      <c r="BI521" s="43"/>
      <c r="BJ521" s="43"/>
      <c r="BK521" s="43"/>
      <c r="BL521" s="43"/>
      <c r="BM521" s="43"/>
      <c r="BN521" s="43"/>
      <c r="BO521" s="43"/>
      <c r="BP521" s="43"/>
      <c r="BQ521" s="43"/>
      <c r="BR521" s="43"/>
      <c r="BS521" s="43"/>
      <c r="BT521" s="43"/>
      <c r="BU521" s="43"/>
      <c r="BV521" s="43"/>
      <c r="BW521" s="43"/>
      <c r="BX521" s="43"/>
      <c r="BY521" s="43"/>
      <c r="BZ521" s="43"/>
      <c r="CA521" s="43"/>
      <c r="CB521" s="43"/>
      <c r="CC521" s="43"/>
      <c r="CD521" s="43"/>
      <c r="CE521" s="43"/>
      <c r="CF521" s="43"/>
      <c r="CG521" s="43"/>
      <c r="CH521" s="43"/>
      <c r="CI521" s="43"/>
      <c r="CJ521" s="43"/>
      <c r="CK521" s="43"/>
      <c r="CL521" s="43"/>
      <c r="CM521" s="43"/>
      <c r="CN521" s="43"/>
      <c r="CO521" s="43"/>
      <c r="CP521" s="43"/>
      <c r="CQ521" s="43"/>
      <c r="CR521" s="43"/>
      <c r="CS521" s="43"/>
      <c r="CT521" s="43"/>
      <c r="CU521" s="43"/>
      <c r="CV521" s="43"/>
      <c r="CW521" s="43"/>
      <c r="CX521" s="43"/>
      <c r="CY521" s="21"/>
      <c r="CZ521" s="43"/>
      <c r="DA521" s="43"/>
      <c r="DB521" s="43"/>
      <c r="DC521" s="43"/>
      <c r="DD521" s="43"/>
      <c r="DE521" s="43"/>
      <c r="DF521" s="43"/>
      <c r="DG521" s="43"/>
      <c r="DH521" s="43"/>
      <c r="DI521" s="43"/>
      <c r="DJ521" s="43"/>
      <c r="DK521" s="43"/>
      <c r="DL521" s="43"/>
      <c r="DM521" s="43"/>
      <c r="DN521" s="43"/>
      <c r="DO521" s="43"/>
      <c r="DP521" s="43"/>
      <c r="DQ521" s="43"/>
      <c r="DR521" s="43"/>
      <c r="DS521" s="43"/>
      <c r="DT521" s="43"/>
      <c r="DU521" s="43"/>
      <c r="DV521" s="43"/>
      <c r="DW521" s="43"/>
      <c r="DX521" s="43"/>
      <c r="DY521" s="43"/>
      <c r="DZ521" s="43"/>
      <c r="EA521" s="21"/>
      <c r="EB521" s="21"/>
      <c r="EC521" s="21"/>
      <c r="ED521" s="21"/>
    </row>
    <row r="522" spans="1:134">
      <c r="A522" s="7"/>
      <c r="B522" s="7"/>
      <c r="C522" s="43"/>
      <c r="D522" s="43"/>
      <c r="E522" s="43"/>
      <c r="F522" s="43"/>
      <c r="G522" s="7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7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7"/>
      <c r="AM522" s="43"/>
      <c r="AN522" s="43"/>
      <c r="AO522" s="43"/>
      <c r="AP522" s="43"/>
      <c r="AQ522" s="43"/>
      <c r="AR522" s="58"/>
      <c r="AS522" s="58"/>
      <c r="AT522" s="43"/>
      <c r="AU522" s="43"/>
      <c r="AV522" s="43"/>
      <c r="AW522" s="43"/>
      <c r="AX522" s="43"/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43"/>
      <c r="BJ522" s="43"/>
      <c r="BK522" s="43"/>
      <c r="BL522" s="43"/>
      <c r="BM522" s="43"/>
      <c r="BN522" s="43"/>
      <c r="BO522" s="43"/>
      <c r="BP522" s="43"/>
      <c r="BQ522" s="43"/>
      <c r="BR522" s="43"/>
      <c r="BS522" s="43"/>
      <c r="BT522" s="43"/>
      <c r="BU522" s="43"/>
      <c r="BV522" s="43"/>
      <c r="BW522" s="43"/>
      <c r="BX522" s="43"/>
      <c r="BY522" s="43"/>
      <c r="BZ522" s="43"/>
      <c r="CA522" s="43"/>
      <c r="CB522" s="43"/>
      <c r="CC522" s="43"/>
      <c r="CD522" s="43"/>
      <c r="CE522" s="43"/>
      <c r="CF522" s="43"/>
      <c r="CG522" s="43"/>
      <c r="CH522" s="43"/>
      <c r="CI522" s="43"/>
      <c r="CJ522" s="43"/>
      <c r="CK522" s="43"/>
      <c r="CL522" s="43"/>
      <c r="CM522" s="43"/>
      <c r="CN522" s="43"/>
      <c r="CO522" s="43"/>
      <c r="CP522" s="43"/>
      <c r="CQ522" s="43"/>
      <c r="CR522" s="43"/>
      <c r="CS522" s="43"/>
      <c r="CT522" s="43"/>
      <c r="CU522" s="43"/>
      <c r="CV522" s="43"/>
      <c r="CW522" s="43"/>
      <c r="CX522" s="43"/>
      <c r="CY522" s="21"/>
      <c r="CZ522" s="43"/>
      <c r="DA522" s="43"/>
      <c r="DB522" s="43"/>
      <c r="DC522" s="43"/>
      <c r="DD522" s="43"/>
      <c r="DE522" s="43"/>
      <c r="DF522" s="43"/>
      <c r="DG522" s="43"/>
      <c r="DH522" s="43"/>
      <c r="DI522" s="43"/>
      <c r="DJ522" s="43"/>
      <c r="DK522" s="43"/>
      <c r="DL522" s="43"/>
      <c r="DM522" s="43"/>
      <c r="DN522" s="43"/>
      <c r="DO522" s="43"/>
      <c r="DP522" s="43"/>
      <c r="DQ522" s="43"/>
      <c r="DR522" s="43"/>
      <c r="DS522" s="43"/>
      <c r="DT522" s="43"/>
      <c r="DU522" s="43"/>
      <c r="DV522" s="43"/>
      <c r="DW522" s="43"/>
      <c r="DX522" s="43"/>
      <c r="DY522" s="43"/>
      <c r="DZ522" s="43"/>
      <c r="EA522" s="21"/>
      <c r="EB522" s="21"/>
      <c r="EC522" s="21"/>
      <c r="ED522" s="21"/>
    </row>
    <row r="523" spans="1:134">
      <c r="A523" s="7"/>
      <c r="B523" s="7"/>
      <c r="C523" s="43"/>
      <c r="D523" s="43"/>
      <c r="E523" s="43"/>
      <c r="F523" s="43"/>
      <c r="G523" s="7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7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7"/>
      <c r="AM523" s="43"/>
      <c r="AN523" s="43"/>
      <c r="AO523" s="43"/>
      <c r="AP523" s="43"/>
      <c r="AQ523" s="43"/>
      <c r="AR523" s="58"/>
      <c r="AS523" s="58"/>
      <c r="AT523" s="43"/>
      <c r="AU523" s="43"/>
      <c r="AV523" s="43"/>
      <c r="AW523" s="43"/>
      <c r="AX523" s="43"/>
      <c r="AY523" s="43"/>
      <c r="AZ523" s="43"/>
      <c r="BA523" s="43"/>
      <c r="BB523" s="43"/>
      <c r="BC523" s="43"/>
      <c r="BD523" s="43"/>
      <c r="BE523" s="43"/>
      <c r="BF523" s="43"/>
      <c r="BG523" s="43"/>
      <c r="BH523" s="43"/>
      <c r="BI523" s="43"/>
      <c r="BJ523" s="43"/>
      <c r="BK523" s="43"/>
      <c r="BL523" s="43"/>
      <c r="BM523" s="43"/>
      <c r="BN523" s="43"/>
      <c r="BO523" s="43"/>
      <c r="BP523" s="43"/>
      <c r="BQ523" s="43"/>
      <c r="BR523" s="43"/>
      <c r="BS523" s="43"/>
      <c r="BT523" s="43"/>
      <c r="BU523" s="43"/>
      <c r="BV523" s="43"/>
      <c r="BW523" s="43"/>
      <c r="BX523" s="43"/>
      <c r="BY523" s="43"/>
      <c r="BZ523" s="43"/>
      <c r="CA523" s="43"/>
      <c r="CB523" s="43"/>
      <c r="CC523" s="43"/>
      <c r="CD523" s="43"/>
      <c r="CE523" s="43"/>
      <c r="CF523" s="43"/>
      <c r="CG523" s="43"/>
      <c r="CH523" s="43"/>
      <c r="CI523" s="43"/>
      <c r="CJ523" s="43"/>
      <c r="CK523" s="43"/>
      <c r="CL523" s="43"/>
      <c r="CM523" s="43"/>
      <c r="CN523" s="43"/>
      <c r="CO523" s="43"/>
      <c r="CP523" s="43"/>
      <c r="CQ523" s="43"/>
      <c r="CR523" s="43"/>
      <c r="CS523" s="43"/>
      <c r="CT523" s="43"/>
      <c r="CU523" s="43"/>
      <c r="CV523" s="43"/>
      <c r="CW523" s="43"/>
      <c r="CX523" s="43"/>
      <c r="CY523" s="21"/>
      <c r="CZ523" s="43"/>
      <c r="DA523" s="43"/>
      <c r="DB523" s="43"/>
      <c r="DC523" s="43"/>
      <c r="DD523" s="43"/>
      <c r="DE523" s="43"/>
      <c r="DF523" s="43"/>
      <c r="DG523" s="43"/>
      <c r="DH523" s="43"/>
      <c r="DI523" s="43"/>
      <c r="DJ523" s="43"/>
      <c r="DK523" s="43"/>
      <c r="DL523" s="43"/>
      <c r="DM523" s="43"/>
      <c r="DN523" s="43"/>
      <c r="DO523" s="43"/>
      <c r="DP523" s="43"/>
      <c r="DQ523" s="43"/>
      <c r="DR523" s="43"/>
      <c r="DS523" s="43"/>
      <c r="DT523" s="43"/>
      <c r="DU523" s="43"/>
      <c r="DV523" s="43"/>
      <c r="DW523" s="43"/>
      <c r="DX523" s="43"/>
      <c r="DY523" s="43"/>
      <c r="DZ523" s="43"/>
      <c r="EA523" s="21"/>
      <c r="EB523" s="21"/>
      <c r="EC523" s="21"/>
      <c r="ED523" s="21"/>
    </row>
    <row r="524" spans="1:134">
      <c r="A524" s="7"/>
      <c r="B524" s="7"/>
      <c r="C524" s="43"/>
      <c r="D524" s="43"/>
      <c r="E524" s="43"/>
      <c r="F524" s="43"/>
      <c r="G524" s="7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7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7"/>
      <c r="AM524" s="43"/>
      <c r="AN524" s="43"/>
      <c r="AO524" s="43"/>
      <c r="AP524" s="43"/>
      <c r="AQ524" s="43"/>
      <c r="AR524" s="58"/>
      <c r="AS524" s="58"/>
      <c r="AT524" s="43"/>
      <c r="AU524" s="43"/>
      <c r="AV524" s="43"/>
      <c r="AW524" s="43"/>
      <c r="AX524" s="43"/>
      <c r="AY524" s="43"/>
      <c r="AZ524" s="43"/>
      <c r="BA524" s="43"/>
      <c r="BB524" s="43"/>
      <c r="BC524" s="43"/>
      <c r="BD524" s="43"/>
      <c r="BE524" s="43"/>
      <c r="BF524" s="43"/>
      <c r="BG524" s="43"/>
      <c r="BH524" s="43"/>
      <c r="BI524" s="43"/>
      <c r="BJ524" s="43"/>
      <c r="BK524" s="43"/>
      <c r="BL524" s="43"/>
      <c r="BM524" s="43"/>
      <c r="BN524" s="43"/>
      <c r="BO524" s="43"/>
      <c r="BP524" s="43"/>
      <c r="BQ524" s="43"/>
      <c r="BR524" s="43"/>
      <c r="BS524" s="43"/>
      <c r="BT524" s="43"/>
      <c r="BU524" s="43"/>
      <c r="BV524" s="43"/>
      <c r="BW524" s="43"/>
      <c r="BX524" s="43"/>
      <c r="BY524" s="43"/>
      <c r="BZ524" s="43"/>
      <c r="CA524" s="43"/>
      <c r="CB524" s="43"/>
      <c r="CC524" s="43"/>
      <c r="CD524" s="43"/>
      <c r="CE524" s="43"/>
      <c r="CF524" s="43"/>
      <c r="CG524" s="43"/>
      <c r="CH524" s="43"/>
      <c r="CI524" s="43"/>
      <c r="CJ524" s="43"/>
      <c r="CK524" s="43"/>
      <c r="CL524" s="43"/>
      <c r="CM524" s="43"/>
      <c r="CN524" s="43"/>
      <c r="CO524" s="43"/>
      <c r="CP524" s="43"/>
      <c r="CQ524" s="43"/>
      <c r="CR524" s="43"/>
      <c r="CS524" s="43"/>
      <c r="CT524" s="43"/>
      <c r="CU524" s="43"/>
      <c r="CV524" s="43"/>
      <c r="CW524" s="43"/>
      <c r="CX524" s="43"/>
      <c r="CY524" s="21"/>
      <c r="CZ524" s="43"/>
      <c r="DA524" s="43"/>
      <c r="DB524" s="43"/>
      <c r="DC524" s="43"/>
      <c r="DD524" s="43"/>
      <c r="DE524" s="43"/>
      <c r="DF524" s="43"/>
      <c r="DG524" s="43"/>
      <c r="DH524" s="43"/>
      <c r="DI524" s="43"/>
      <c r="DJ524" s="43"/>
      <c r="DK524" s="43"/>
      <c r="DL524" s="43"/>
      <c r="DM524" s="43"/>
      <c r="DN524" s="43"/>
      <c r="DO524" s="43"/>
      <c r="DP524" s="43"/>
      <c r="DQ524" s="43"/>
      <c r="DR524" s="43"/>
      <c r="DS524" s="43"/>
      <c r="DT524" s="43"/>
      <c r="DU524" s="43"/>
      <c r="DV524" s="43"/>
      <c r="DW524" s="43"/>
      <c r="DX524" s="43"/>
      <c r="DY524" s="43"/>
      <c r="DZ524" s="43"/>
      <c r="EA524" s="21"/>
      <c r="EB524" s="21"/>
      <c r="EC524" s="21"/>
      <c r="ED524" s="21"/>
    </row>
    <row r="525" spans="1:134">
      <c r="A525" s="7"/>
      <c r="B525" s="7"/>
      <c r="C525" s="43"/>
      <c r="D525" s="43"/>
      <c r="E525" s="43"/>
      <c r="F525" s="43"/>
      <c r="G525" s="7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7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7"/>
      <c r="AM525" s="43"/>
      <c r="AN525" s="43"/>
      <c r="AO525" s="43"/>
      <c r="AP525" s="43"/>
      <c r="AQ525" s="43"/>
      <c r="AR525" s="58"/>
      <c r="AS525" s="58"/>
      <c r="AT525" s="43"/>
      <c r="AU525" s="43"/>
      <c r="AV525" s="43"/>
      <c r="AW525" s="43"/>
      <c r="AX525" s="43"/>
      <c r="AY525" s="43"/>
      <c r="AZ525" s="43"/>
      <c r="BA525" s="43"/>
      <c r="BB525" s="43"/>
      <c r="BC525" s="43"/>
      <c r="BD525" s="43"/>
      <c r="BE525" s="43"/>
      <c r="BF525" s="43"/>
      <c r="BG525" s="43"/>
      <c r="BH525" s="43"/>
      <c r="BI525" s="43"/>
      <c r="BJ525" s="43"/>
      <c r="BK525" s="43"/>
      <c r="BL525" s="43"/>
      <c r="BM525" s="43"/>
      <c r="BN525" s="43"/>
      <c r="BO525" s="43"/>
      <c r="BP525" s="43"/>
      <c r="BQ525" s="43"/>
      <c r="BR525" s="43"/>
      <c r="BS525" s="43"/>
      <c r="BT525" s="43"/>
      <c r="BU525" s="43"/>
      <c r="BV525" s="43"/>
      <c r="BW525" s="43"/>
      <c r="BX525" s="43"/>
      <c r="BY525" s="43"/>
      <c r="BZ525" s="43"/>
      <c r="CA525" s="43"/>
      <c r="CB525" s="43"/>
      <c r="CC525" s="43"/>
      <c r="CD525" s="43"/>
      <c r="CE525" s="43"/>
      <c r="CF525" s="43"/>
      <c r="CG525" s="43"/>
      <c r="CH525" s="43"/>
      <c r="CI525" s="43"/>
      <c r="CJ525" s="43"/>
      <c r="CK525" s="43"/>
      <c r="CL525" s="43"/>
      <c r="CM525" s="43"/>
      <c r="CN525" s="43"/>
      <c r="CO525" s="43"/>
      <c r="CP525" s="43"/>
      <c r="CQ525" s="43"/>
      <c r="CR525" s="43"/>
      <c r="CS525" s="43"/>
      <c r="CT525" s="43"/>
      <c r="CU525" s="43"/>
      <c r="CV525" s="43"/>
      <c r="CW525" s="43"/>
      <c r="CX525" s="43"/>
      <c r="CY525" s="21"/>
      <c r="CZ525" s="43"/>
      <c r="DA525" s="43"/>
      <c r="DB525" s="43"/>
      <c r="DC525" s="43"/>
      <c r="DD525" s="43"/>
      <c r="DE525" s="43"/>
      <c r="DF525" s="43"/>
      <c r="DG525" s="43"/>
      <c r="DH525" s="43"/>
      <c r="DI525" s="43"/>
      <c r="DJ525" s="43"/>
      <c r="DK525" s="43"/>
      <c r="DL525" s="43"/>
      <c r="DM525" s="43"/>
      <c r="DN525" s="43"/>
      <c r="DO525" s="43"/>
      <c r="DP525" s="43"/>
      <c r="DQ525" s="43"/>
      <c r="DR525" s="43"/>
      <c r="DS525" s="43"/>
      <c r="DT525" s="43"/>
      <c r="DU525" s="43"/>
      <c r="DV525" s="43"/>
      <c r="DW525" s="43"/>
      <c r="DX525" s="43"/>
      <c r="DY525" s="43"/>
      <c r="DZ525" s="43"/>
      <c r="EA525" s="21"/>
      <c r="EB525" s="21"/>
      <c r="EC525" s="21"/>
      <c r="ED525" s="21"/>
    </row>
    <row r="526" spans="1:134">
      <c r="A526" s="7"/>
      <c r="B526" s="7"/>
      <c r="C526" s="43"/>
      <c r="D526" s="43"/>
      <c r="E526" s="43"/>
      <c r="F526" s="43"/>
      <c r="G526" s="7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7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7"/>
      <c r="AM526" s="43"/>
      <c r="AN526" s="43"/>
      <c r="AO526" s="43"/>
      <c r="AP526" s="43"/>
      <c r="AQ526" s="43"/>
      <c r="AR526" s="58"/>
      <c r="AS526" s="58"/>
      <c r="AT526" s="43"/>
      <c r="AU526" s="43"/>
      <c r="AV526" s="43"/>
      <c r="AW526" s="43"/>
      <c r="AX526" s="43"/>
      <c r="AY526" s="43"/>
      <c r="AZ526" s="43"/>
      <c r="BA526" s="43"/>
      <c r="BB526" s="43"/>
      <c r="BC526" s="43"/>
      <c r="BD526" s="43"/>
      <c r="BE526" s="43"/>
      <c r="BF526" s="43"/>
      <c r="BG526" s="43"/>
      <c r="BH526" s="43"/>
      <c r="BI526" s="43"/>
      <c r="BJ526" s="43"/>
      <c r="BK526" s="43"/>
      <c r="BL526" s="43"/>
      <c r="BM526" s="43"/>
      <c r="BN526" s="43"/>
      <c r="BO526" s="43"/>
      <c r="BP526" s="43"/>
      <c r="BQ526" s="43"/>
      <c r="BR526" s="43"/>
      <c r="BS526" s="43"/>
      <c r="BT526" s="43"/>
      <c r="BU526" s="43"/>
      <c r="BV526" s="43"/>
      <c r="BW526" s="43"/>
      <c r="BX526" s="43"/>
      <c r="BY526" s="43"/>
      <c r="BZ526" s="43"/>
      <c r="CA526" s="43"/>
      <c r="CB526" s="43"/>
      <c r="CC526" s="43"/>
      <c r="CD526" s="43"/>
      <c r="CE526" s="43"/>
      <c r="CF526" s="43"/>
      <c r="CG526" s="43"/>
      <c r="CH526" s="43"/>
      <c r="CI526" s="43"/>
      <c r="CJ526" s="43"/>
      <c r="CK526" s="43"/>
      <c r="CL526" s="43"/>
      <c r="CM526" s="43"/>
      <c r="CN526" s="43"/>
      <c r="CO526" s="43"/>
      <c r="CP526" s="43"/>
      <c r="CQ526" s="43"/>
      <c r="CR526" s="43"/>
      <c r="CS526" s="43"/>
      <c r="CT526" s="43"/>
      <c r="CU526" s="43"/>
      <c r="CV526" s="43"/>
      <c r="CW526" s="43"/>
      <c r="CX526" s="43"/>
      <c r="CY526" s="21"/>
      <c r="CZ526" s="43"/>
      <c r="DA526" s="43"/>
      <c r="DB526" s="43"/>
      <c r="DC526" s="43"/>
      <c r="DD526" s="43"/>
      <c r="DE526" s="43"/>
      <c r="DF526" s="43"/>
      <c r="DG526" s="43"/>
      <c r="DH526" s="43"/>
      <c r="DI526" s="43"/>
      <c r="DJ526" s="43"/>
      <c r="DK526" s="43"/>
      <c r="DL526" s="43"/>
      <c r="DM526" s="43"/>
      <c r="DN526" s="43"/>
      <c r="DO526" s="43"/>
      <c r="DP526" s="43"/>
      <c r="DQ526" s="43"/>
      <c r="DR526" s="43"/>
      <c r="DS526" s="43"/>
      <c r="DT526" s="43"/>
      <c r="DU526" s="43"/>
      <c r="DV526" s="43"/>
      <c r="DW526" s="43"/>
      <c r="DX526" s="43"/>
      <c r="DY526" s="43"/>
      <c r="DZ526" s="43"/>
      <c r="EA526" s="21"/>
      <c r="EB526" s="21"/>
      <c r="EC526" s="21"/>
      <c r="ED526" s="21"/>
    </row>
    <row r="527" spans="1:134">
      <c r="A527" s="7"/>
      <c r="B527" s="7"/>
      <c r="C527" s="43"/>
      <c r="D527" s="43"/>
      <c r="E527" s="43"/>
      <c r="F527" s="43"/>
      <c r="G527" s="7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7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7"/>
      <c r="AM527" s="43"/>
      <c r="AN527" s="43"/>
      <c r="AO527" s="43"/>
      <c r="AP527" s="43"/>
      <c r="AQ527" s="43"/>
      <c r="AR527" s="58"/>
      <c r="AS527" s="58"/>
      <c r="AT527" s="43"/>
      <c r="AU527" s="43"/>
      <c r="AV527" s="43"/>
      <c r="AW527" s="43"/>
      <c r="AX527" s="43"/>
      <c r="AY527" s="43"/>
      <c r="AZ527" s="43"/>
      <c r="BA527" s="43"/>
      <c r="BB527" s="43"/>
      <c r="BC527" s="43"/>
      <c r="BD527" s="43"/>
      <c r="BE527" s="43"/>
      <c r="BF527" s="43"/>
      <c r="BG527" s="43"/>
      <c r="BH527" s="43"/>
      <c r="BI527" s="43"/>
      <c r="BJ527" s="43"/>
      <c r="BK527" s="43"/>
      <c r="BL527" s="43"/>
      <c r="BM527" s="43"/>
      <c r="BN527" s="43"/>
      <c r="BO527" s="43"/>
      <c r="BP527" s="43"/>
      <c r="BQ527" s="43"/>
      <c r="BR527" s="43"/>
      <c r="BS527" s="43"/>
      <c r="BT527" s="43"/>
      <c r="BU527" s="43"/>
      <c r="BV527" s="43"/>
      <c r="BW527" s="43"/>
      <c r="BX527" s="43"/>
      <c r="BY527" s="43"/>
      <c r="BZ527" s="43"/>
      <c r="CA527" s="43"/>
      <c r="CB527" s="43"/>
      <c r="CC527" s="43"/>
      <c r="CD527" s="43"/>
      <c r="CE527" s="43"/>
      <c r="CF527" s="43"/>
      <c r="CG527" s="43"/>
      <c r="CH527" s="43"/>
      <c r="CI527" s="43"/>
      <c r="CJ527" s="43"/>
      <c r="CK527" s="43"/>
      <c r="CL527" s="43"/>
      <c r="CM527" s="43"/>
      <c r="CN527" s="43"/>
      <c r="CO527" s="43"/>
      <c r="CP527" s="43"/>
      <c r="CQ527" s="43"/>
      <c r="CR527" s="43"/>
      <c r="CS527" s="43"/>
      <c r="CT527" s="43"/>
      <c r="CU527" s="43"/>
      <c r="CV527" s="43"/>
      <c r="CW527" s="43"/>
      <c r="CX527" s="43"/>
      <c r="CY527" s="21"/>
      <c r="CZ527" s="43"/>
      <c r="DA527" s="43"/>
      <c r="DB527" s="43"/>
      <c r="DC527" s="43"/>
      <c r="DD527" s="43"/>
      <c r="DE527" s="43"/>
      <c r="DF527" s="43"/>
      <c r="DG527" s="43"/>
      <c r="DH527" s="43"/>
      <c r="DI527" s="43"/>
      <c r="DJ527" s="43"/>
      <c r="DK527" s="43"/>
      <c r="DL527" s="43"/>
      <c r="DM527" s="43"/>
      <c r="DN527" s="43"/>
      <c r="DO527" s="43"/>
      <c r="DP527" s="43"/>
      <c r="DQ527" s="43"/>
      <c r="DR527" s="43"/>
      <c r="DS527" s="43"/>
      <c r="DT527" s="43"/>
      <c r="DU527" s="43"/>
      <c r="DV527" s="43"/>
      <c r="DW527" s="43"/>
      <c r="DX527" s="43"/>
      <c r="DY527" s="43"/>
      <c r="DZ527" s="43"/>
      <c r="EA527" s="21"/>
      <c r="EB527" s="21"/>
      <c r="EC527" s="21"/>
      <c r="ED527" s="21"/>
    </row>
    <row r="528" spans="1:134">
      <c r="A528" s="7"/>
      <c r="B528" s="7"/>
      <c r="C528" s="43"/>
      <c r="D528" s="43"/>
      <c r="E528" s="43"/>
      <c r="F528" s="43"/>
      <c r="G528" s="7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7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7"/>
      <c r="AM528" s="43"/>
      <c r="AN528" s="43"/>
      <c r="AO528" s="43"/>
      <c r="AP528" s="43"/>
      <c r="AQ528" s="43"/>
      <c r="AR528" s="58"/>
      <c r="AS528" s="58"/>
      <c r="AT528" s="43"/>
      <c r="AU528" s="43"/>
      <c r="AV528" s="43"/>
      <c r="AW528" s="43"/>
      <c r="AX528" s="43"/>
      <c r="AY528" s="43"/>
      <c r="AZ528" s="43"/>
      <c r="BA528" s="43"/>
      <c r="BB528" s="43"/>
      <c r="BC528" s="43"/>
      <c r="BD528" s="43"/>
      <c r="BE528" s="43"/>
      <c r="BF528" s="43"/>
      <c r="BG528" s="43"/>
      <c r="BH528" s="43"/>
      <c r="BI528" s="43"/>
      <c r="BJ528" s="43"/>
      <c r="BK528" s="43"/>
      <c r="BL528" s="43"/>
      <c r="BM528" s="43"/>
      <c r="BN528" s="43"/>
      <c r="BO528" s="43"/>
      <c r="BP528" s="43"/>
      <c r="BQ528" s="43"/>
      <c r="BR528" s="43"/>
      <c r="BS528" s="43"/>
      <c r="BT528" s="43"/>
      <c r="BU528" s="43"/>
      <c r="BV528" s="43"/>
      <c r="BW528" s="43"/>
      <c r="BX528" s="43"/>
      <c r="BY528" s="43"/>
      <c r="BZ528" s="43"/>
      <c r="CA528" s="43"/>
      <c r="CB528" s="43"/>
      <c r="CC528" s="43"/>
      <c r="CD528" s="43"/>
      <c r="CE528" s="43"/>
      <c r="CF528" s="43"/>
      <c r="CG528" s="43"/>
      <c r="CH528" s="43"/>
      <c r="CI528" s="43"/>
      <c r="CJ528" s="43"/>
      <c r="CK528" s="43"/>
      <c r="CL528" s="43"/>
      <c r="CM528" s="43"/>
      <c r="CN528" s="43"/>
      <c r="CO528" s="43"/>
      <c r="CP528" s="43"/>
      <c r="CQ528" s="43"/>
      <c r="CR528" s="43"/>
      <c r="CS528" s="43"/>
      <c r="CT528" s="43"/>
      <c r="CU528" s="43"/>
      <c r="CV528" s="43"/>
      <c r="CW528" s="43"/>
      <c r="CX528" s="43"/>
      <c r="CY528" s="21"/>
      <c r="CZ528" s="43"/>
      <c r="DA528" s="43"/>
      <c r="DB528" s="43"/>
      <c r="DC528" s="43"/>
      <c r="DD528" s="43"/>
      <c r="DE528" s="43"/>
      <c r="DF528" s="43"/>
      <c r="DG528" s="43"/>
      <c r="DH528" s="43"/>
      <c r="DI528" s="43"/>
      <c r="DJ528" s="43"/>
      <c r="DK528" s="43"/>
      <c r="DL528" s="43"/>
      <c r="DM528" s="43"/>
      <c r="DN528" s="43"/>
      <c r="DO528" s="43"/>
      <c r="DP528" s="43"/>
      <c r="DQ528" s="43"/>
      <c r="DR528" s="43"/>
      <c r="DS528" s="43"/>
      <c r="DT528" s="43"/>
      <c r="DU528" s="43"/>
      <c r="DV528" s="43"/>
      <c r="DW528" s="43"/>
      <c r="DX528" s="43"/>
      <c r="DY528" s="43"/>
      <c r="DZ528" s="43"/>
      <c r="EA528" s="21"/>
      <c r="EB528" s="21"/>
      <c r="EC528" s="21"/>
      <c r="ED528" s="21"/>
    </row>
    <row r="529" spans="1:134">
      <c r="A529" s="7"/>
      <c r="B529" s="7"/>
      <c r="C529" s="43"/>
      <c r="D529" s="43"/>
      <c r="E529" s="43"/>
      <c r="F529" s="43"/>
      <c r="G529" s="7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7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7"/>
      <c r="AM529" s="43"/>
      <c r="AN529" s="43"/>
      <c r="AO529" s="43"/>
      <c r="AP529" s="43"/>
      <c r="AQ529" s="43"/>
      <c r="AR529" s="58"/>
      <c r="AS529" s="58"/>
      <c r="AT529" s="43"/>
      <c r="AU529" s="43"/>
      <c r="AV529" s="43"/>
      <c r="AW529" s="43"/>
      <c r="AX529" s="43"/>
      <c r="AY529" s="43"/>
      <c r="AZ529" s="43"/>
      <c r="BA529" s="43"/>
      <c r="BB529" s="43"/>
      <c r="BC529" s="43"/>
      <c r="BD529" s="43"/>
      <c r="BE529" s="43"/>
      <c r="BF529" s="43"/>
      <c r="BG529" s="43"/>
      <c r="BH529" s="43"/>
      <c r="BI529" s="43"/>
      <c r="BJ529" s="43"/>
      <c r="BK529" s="43"/>
      <c r="BL529" s="43"/>
      <c r="BM529" s="43"/>
      <c r="BN529" s="43"/>
      <c r="BO529" s="43"/>
      <c r="BP529" s="43"/>
      <c r="BQ529" s="43"/>
      <c r="BR529" s="43"/>
      <c r="BS529" s="43"/>
      <c r="BT529" s="43"/>
      <c r="BU529" s="43"/>
      <c r="BV529" s="43"/>
      <c r="BW529" s="43"/>
      <c r="BX529" s="43"/>
      <c r="BY529" s="43"/>
      <c r="BZ529" s="43"/>
      <c r="CA529" s="43"/>
      <c r="CB529" s="43"/>
      <c r="CC529" s="43"/>
      <c r="CD529" s="43"/>
      <c r="CE529" s="43"/>
      <c r="CF529" s="43"/>
      <c r="CG529" s="43"/>
      <c r="CH529" s="43"/>
      <c r="CI529" s="43"/>
      <c r="CJ529" s="43"/>
      <c r="CK529" s="43"/>
      <c r="CL529" s="43"/>
      <c r="CM529" s="43"/>
      <c r="CN529" s="43"/>
      <c r="CO529" s="43"/>
      <c r="CP529" s="43"/>
      <c r="CQ529" s="43"/>
      <c r="CR529" s="43"/>
      <c r="CS529" s="43"/>
      <c r="CT529" s="43"/>
      <c r="CU529" s="43"/>
      <c r="CV529" s="43"/>
      <c r="CW529" s="43"/>
      <c r="CX529" s="43"/>
      <c r="CY529" s="21"/>
      <c r="CZ529" s="43"/>
      <c r="DA529" s="43"/>
      <c r="DB529" s="43"/>
      <c r="DC529" s="43"/>
      <c r="DD529" s="43"/>
      <c r="DE529" s="43"/>
      <c r="DF529" s="43"/>
      <c r="DG529" s="43"/>
      <c r="DH529" s="43"/>
      <c r="DI529" s="43"/>
      <c r="DJ529" s="43"/>
      <c r="DK529" s="43"/>
      <c r="DL529" s="43"/>
      <c r="DM529" s="43"/>
      <c r="DN529" s="43"/>
      <c r="DO529" s="43"/>
      <c r="DP529" s="43"/>
      <c r="DQ529" s="43"/>
      <c r="DR529" s="43"/>
      <c r="DS529" s="43"/>
      <c r="DT529" s="43"/>
      <c r="DU529" s="43"/>
      <c r="DV529" s="43"/>
      <c r="DW529" s="43"/>
      <c r="DX529" s="43"/>
      <c r="DY529" s="43"/>
      <c r="DZ529" s="43"/>
      <c r="EA529" s="21"/>
      <c r="EB529" s="21"/>
      <c r="EC529" s="21"/>
      <c r="ED529" s="21"/>
    </row>
    <row r="530" spans="1:134">
      <c r="A530" s="7"/>
      <c r="B530" s="7"/>
      <c r="C530" s="43"/>
      <c r="D530" s="43"/>
      <c r="E530" s="43"/>
      <c r="F530" s="43"/>
      <c r="G530" s="7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7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7"/>
      <c r="AM530" s="43"/>
      <c r="AN530" s="43"/>
      <c r="AO530" s="43"/>
      <c r="AP530" s="43"/>
      <c r="AQ530" s="43"/>
      <c r="AR530" s="58"/>
      <c r="AS530" s="58"/>
      <c r="AT530" s="43"/>
      <c r="AU530" s="43"/>
      <c r="AV530" s="43"/>
      <c r="AW530" s="43"/>
      <c r="AX530" s="43"/>
      <c r="AY530" s="43"/>
      <c r="AZ530" s="43"/>
      <c r="BA530" s="43"/>
      <c r="BB530" s="43"/>
      <c r="BC530" s="43"/>
      <c r="BD530" s="43"/>
      <c r="BE530" s="43"/>
      <c r="BF530" s="43"/>
      <c r="BG530" s="43"/>
      <c r="BH530" s="43"/>
      <c r="BI530" s="43"/>
      <c r="BJ530" s="43"/>
      <c r="BK530" s="43"/>
      <c r="BL530" s="43"/>
      <c r="BM530" s="43"/>
      <c r="BN530" s="43"/>
      <c r="BO530" s="43"/>
      <c r="BP530" s="43"/>
      <c r="BQ530" s="43"/>
      <c r="BR530" s="43"/>
      <c r="BS530" s="43"/>
      <c r="BT530" s="43"/>
      <c r="BU530" s="43"/>
      <c r="BV530" s="43"/>
      <c r="BW530" s="43"/>
      <c r="BX530" s="43"/>
      <c r="BY530" s="43"/>
      <c r="BZ530" s="43"/>
      <c r="CA530" s="43"/>
      <c r="CB530" s="43"/>
      <c r="CC530" s="43"/>
      <c r="CD530" s="43"/>
      <c r="CE530" s="43"/>
      <c r="CF530" s="43"/>
      <c r="CG530" s="43"/>
      <c r="CH530" s="43"/>
      <c r="CI530" s="43"/>
      <c r="CJ530" s="43"/>
      <c r="CK530" s="43"/>
      <c r="CL530" s="43"/>
      <c r="CM530" s="43"/>
      <c r="CN530" s="43"/>
      <c r="CO530" s="43"/>
      <c r="CP530" s="43"/>
      <c r="CQ530" s="43"/>
      <c r="CR530" s="43"/>
      <c r="CS530" s="43"/>
      <c r="CT530" s="43"/>
      <c r="CU530" s="43"/>
      <c r="CV530" s="43"/>
      <c r="CW530" s="43"/>
      <c r="CX530" s="43"/>
      <c r="CY530" s="21"/>
      <c r="CZ530" s="43"/>
      <c r="DA530" s="43"/>
      <c r="DB530" s="43"/>
      <c r="DC530" s="43"/>
      <c r="DD530" s="43"/>
      <c r="DE530" s="43"/>
      <c r="DF530" s="43"/>
      <c r="DG530" s="43"/>
      <c r="DH530" s="43"/>
      <c r="DI530" s="43"/>
      <c r="DJ530" s="43"/>
      <c r="DK530" s="43"/>
      <c r="DL530" s="43"/>
      <c r="DM530" s="43"/>
      <c r="DN530" s="43"/>
      <c r="DO530" s="43"/>
      <c r="DP530" s="43"/>
      <c r="DQ530" s="43"/>
      <c r="DR530" s="43"/>
      <c r="DS530" s="43"/>
      <c r="DT530" s="43"/>
      <c r="DU530" s="43"/>
      <c r="DV530" s="43"/>
      <c r="DW530" s="43"/>
      <c r="DX530" s="43"/>
      <c r="DY530" s="43"/>
      <c r="DZ530" s="43"/>
      <c r="EA530" s="21"/>
      <c r="EB530" s="21"/>
      <c r="EC530" s="21"/>
      <c r="ED530" s="21"/>
    </row>
    <row r="531" spans="1:134">
      <c r="A531" s="7"/>
      <c r="B531" s="7"/>
      <c r="C531" s="43"/>
      <c r="D531" s="43"/>
      <c r="E531" s="43"/>
      <c r="F531" s="43"/>
      <c r="G531" s="7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7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7"/>
      <c r="AM531" s="43"/>
      <c r="AN531" s="43"/>
      <c r="AO531" s="43"/>
      <c r="AP531" s="43"/>
      <c r="AQ531" s="43"/>
      <c r="AR531" s="58"/>
      <c r="AS531" s="58"/>
      <c r="AT531" s="43"/>
      <c r="AU531" s="43"/>
      <c r="AV531" s="43"/>
      <c r="AW531" s="43"/>
      <c r="AX531" s="43"/>
      <c r="AY531" s="43"/>
      <c r="AZ531" s="43"/>
      <c r="BA531" s="43"/>
      <c r="BB531" s="43"/>
      <c r="BC531" s="43"/>
      <c r="BD531" s="43"/>
      <c r="BE531" s="43"/>
      <c r="BF531" s="43"/>
      <c r="BG531" s="43"/>
      <c r="BH531" s="43"/>
      <c r="BI531" s="43"/>
      <c r="BJ531" s="43"/>
      <c r="BK531" s="43"/>
      <c r="BL531" s="43"/>
      <c r="BM531" s="43"/>
      <c r="BN531" s="43"/>
      <c r="BO531" s="43"/>
      <c r="BP531" s="43"/>
      <c r="BQ531" s="43"/>
      <c r="BR531" s="43"/>
      <c r="BS531" s="43"/>
      <c r="BT531" s="43"/>
      <c r="BU531" s="43"/>
      <c r="BV531" s="43"/>
      <c r="BW531" s="43"/>
      <c r="BX531" s="43"/>
      <c r="BY531" s="43"/>
      <c r="BZ531" s="43"/>
      <c r="CA531" s="43"/>
      <c r="CB531" s="43"/>
      <c r="CC531" s="43"/>
      <c r="CD531" s="43"/>
      <c r="CE531" s="43"/>
      <c r="CF531" s="43"/>
      <c r="CG531" s="43"/>
      <c r="CH531" s="43"/>
      <c r="CI531" s="43"/>
      <c r="CJ531" s="43"/>
      <c r="CK531" s="43"/>
      <c r="CL531" s="43"/>
      <c r="CM531" s="43"/>
      <c r="CN531" s="43"/>
      <c r="CO531" s="43"/>
      <c r="CP531" s="43"/>
      <c r="CQ531" s="43"/>
      <c r="CR531" s="43"/>
      <c r="CS531" s="43"/>
      <c r="CT531" s="43"/>
      <c r="CU531" s="43"/>
      <c r="CV531" s="43"/>
      <c r="CW531" s="43"/>
      <c r="CX531" s="43"/>
      <c r="CY531" s="21"/>
      <c r="CZ531" s="43"/>
      <c r="DA531" s="43"/>
      <c r="DB531" s="43"/>
      <c r="DC531" s="43"/>
      <c r="DD531" s="43"/>
      <c r="DE531" s="43"/>
      <c r="DF531" s="43"/>
      <c r="DG531" s="43"/>
      <c r="DH531" s="43"/>
      <c r="DI531" s="43"/>
      <c r="DJ531" s="43"/>
      <c r="DK531" s="43"/>
      <c r="DL531" s="43"/>
      <c r="DM531" s="43"/>
      <c r="DN531" s="43"/>
      <c r="DO531" s="43"/>
      <c r="DP531" s="43"/>
      <c r="DQ531" s="43"/>
      <c r="DR531" s="43"/>
      <c r="DS531" s="43"/>
      <c r="DT531" s="43"/>
      <c r="DU531" s="43"/>
      <c r="DV531" s="43"/>
      <c r="DW531" s="43"/>
      <c r="DX531" s="43"/>
      <c r="DY531" s="43"/>
      <c r="DZ531" s="43"/>
      <c r="EA531" s="21"/>
      <c r="EB531" s="21"/>
      <c r="EC531" s="21"/>
      <c r="ED531" s="21"/>
    </row>
    <row r="532" spans="1:134">
      <c r="A532" s="7"/>
      <c r="B532" s="7"/>
      <c r="C532" s="43"/>
      <c r="D532" s="43"/>
      <c r="E532" s="43"/>
      <c r="F532" s="43"/>
      <c r="G532" s="7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7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7"/>
      <c r="AM532" s="43"/>
      <c r="AN532" s="43"/>
      <c r="AO532" s="43"/>
      <c r="AP532" s="43"/>
      <c r="AQ532" s="43"/>
      <c r="AR532" s="58"/>
      <c r="AS532" s="58"/>
      <c r="AT532" s="43"/>
      <c r="AU532" s="43"/>
      <c r="AV532" s="43"/>
      <c r="AW532" s="43"/>
      <c r="AX532" s="43"/>
      <c r="AY532" s="43"/>
      <c r="AZ532" s="43"/>
      <c r="BA532" s="43"/>
      <c r="BB532" s="43"/>
      <c r="BC532" s="43"/>
      <c r="BD532" s="43"/>
      <c r="BE532" s="43"/>
      <c r="BF532" s="43"/>
      <c r="BG532" s="43"/>
      <c r="BH532" s="43"/>
      <c r="BI532" s="43"/>
      <c r="BJ532" s="43"/>
      <c r="BK532" s="43"/>
      <c r="BL532" s="43"/>
      <c r="BM532" s="43"/>
      <c r="BN532" s="43"/>
      <c r="BO532" s="43"/>
      <c r="BP532" s="43"/>
      <c r="BQ532" s="43"/>
      <c r="BR532" s="43"/>
      <c r="BS532" s="43"/>
      <c r="BT532" s="43"/>
      <c r="BU532" s="43"/>
      <c r="BV532" s="43"/>
      <c r="BW532" s="43"/>
      <c r="BX532" s="43"/>
      <c r="BY532" s="43"/>
      <c r="BZ532" s="43"/>
      <c r="CA532" s="43"/>
      <c r="CB532" s="43"/>
      <c r="CC532" s="43"/>
      <c r="CD532" s="43"/>
      <c r="CE532" s="43"/>
      <c r="CF532" s="43"/>
      <c r="CG532" s="43"/>
      <c r="CH532" s="43"/>
      <c r="CI532" s="43"/>
      <c r="CJ532" s="43"/>
      <c r="CK532" s="43"/>
      <c r="CL532" s="43"/>
      <c r="CM532" s="43"/>
      <c r="CN532" s="43"/>
      <c r="CO532" s="43"/>
      <c r="CP532" s="43"/>
      <c r="CQ532" s="43"/>
      <c r="CR532" s="43"/>
      <c r="CS532" s="43"/>
      <c r="CT532" s="43"/>
      <c r="CU532" s="43"/>
      <c r="CV532" s="43"/>
      <c r="CW532" s="43"/>
      <c r="CX532" s="43"/>
      <c r="CY532" s="21"/>
      <c r="CZ532" s="43"/>
      <c r="DA532" s="43"/>
      <c r="DB532" s="43"/>
      <c r="DC532" s="43"/>
      <c r="DD532" s="43"/>
      <c r="DE532" s="43"/>
      <c r="DF532" s="43"/>
      <c r="DG532" s="43"/>
      <c r="DH532" s="43"/>
      <c r="DI532" s="43"/>
      <c r="DJ532" s="43"/>
      <c r="DK532" s="43"/>
      <c r="DL532" s="43"/>
      <c r="DM532" s="43"/>
      <c r="DN532" s="43"/>
      <c r="DO532" s="43"/>
      <c r="DP532" s="43"/>
      <c r="DQ532" s="43"/>
      <c r="DR532" s="43"/>
      <c r="DS532" s="43"/>
      <c r="DT532" s="43"/>
      <c r="DU532" s="43"/>
      <c r="DV532" s="43"/>
      <c r="DW532" s="43"/>
      <c r="DX532" s="43"/>
      <c r="DY532" s="43"/>
      <c r="DZ532" s="43"/>
      <c r="EA532" s="21"/>
      <c r="EB532" s="21"/>
      <c r="EC532" s="21"/>
      <c r="ED532" s="21"/>
    </row>
    <row r="533" spans="1:134">
      <c r="A533" s="7"/>
      <c r="B533" s="7"/>
      <c r="C533" s="43"/>
      <c r="D533" s="43"/>
      <c r="E533" s="43"/>
      <c r="F533" s="43"/>
      <c r="G533" s="7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7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7"/>
      <c r="AM533" s="43"/>
      <c r="AN533" s="43"/>
      <c r="AO533" s="43"/>
      <c r="AP533" s="43"/>
      <c r="AQ533" s="43"/>
      <c r="AR533" s="58"/>
      <c r="AS533" s="58"/>
      <c r="AT533" s="43"/>
      <c r="AU533" s="43"/>
      <c r="AV533" s="43"/>
      <c r="AW533" s="43"/>
      <c r="AX533" s="43"/>
      <c r="AY533" s="43"/>
      <c r="AZ533" s="43"/>
      <c r="BA533" s="43"/>
      <c r="BB533" s="43"/>
      <c r="BC533" s="43"/>
      <c r="BD533" s="43"/>
      <c r="BE533" s="43"/>
      <c r="BF533" s="43"/>
      <c r="BG533" s="43"/>
      <c r="BH533" s="43"/>
      <c r="BI533" s="43"/>
      <c r="BJ533" s="43"/>
      <c r="BK533" s="43"/>
      <c r="BL533" s="43"/>
      <c r="BM533" s="43"/>
      <c r="BN533" s="43"/>
      <c r="BO533" s="43"/>
      <c r="BP533" s="43"/>
      <c r="BQ533" s="43"/>
      <c r="BR533" s="43"/>
      <c r="BS533" s="43"/>
      <c r="BT533" s="43"/>
      <c r="BU533" s="43"/>
      <c r="BV533" s="43"/>
      <c r="BW533" s="43"/>
      <c r="BX533" s="43"/>
      <c r="BY533" s="43"/>
      <c r="BZ533" s="43"/>
      <c r="CA533" s="43"/>
      <c r="CB533" s="43"/>
      <c r="CC533" s="43"/>
      <c r="CD533" s="43"/>
      <c r="CE533" s="43"/>
      <c r="CF533" s="43"/>
      <c r="CG533" s="43"/>
      <c r="CH533" s="43"/>
      <c r="CI533" s="43"/>
      <c r="CJ533" s="43"/>
      <c r="CK533" s="43"/>
      <c r="CL533" s="43"/>
      <c r="CM533" s="43"/>
      <c r="CN533" s="43"/>
      <c r="CO533" s="43"/>
      <c r="CP533" s="43"/>
      <c r="CQ533" s="43"/>
      <c r="CR533" s="43"/>
      <c r="CS533" s="43"/>
      <c r="CT533" s="43"/>
      <c r="CU533" s="43"/>
      <c r="CV533" s="43"/>
      <c r="CW533" s="43"/>
      <c r="CX533" s="43"/>
      <c r="CY533" s="21"/>
      <c r="CZ533" s="43"/>
      <c r="DA533" s="43"/>
      <c r="DB533" s="43"/>
      <c r="DC533" s="43"/>
      <c r="DD533" s="43"/>
      <c r="DE533" s="43"/>
      <c r="DF533" s="43"/>
      <c r="DG533" s="43"/>
      <c r="DH533" s="43"/>
      <c r="DI533" s="43"/>
      <c r="DJ533" s="43"/>
      <c r="DK533" s="43"/>
      <c r="DL533" s="43"/>
      <c r="DM533" s="43"/>
      <c r="DN533" s="43"/>
      <c r="DO533" s="43"/>
      <c r="DP533" s="43"/>
      <c r="DQ533" s="43"/>
      <c r="DR533" s="43"/>
      <c r="DS533" s="43"/>
      <c r="DT533" s="43"/>
      <c r="DU533" s="43"/>
      <c r="DV533" s="43"/>
      <c r="DW533" s="43"/>
      <c r="DX533" s="43"/>
      <c r="DY533" s="43"/>
      <c r="DZ533" s="43"/>
      <c r="EA533" s="21"/>
      <c r="EB533" s="21"/>
      <c r="EC533" s="21"/>
      <c r="ED533" s="21"/>
    </row>
    <row r="534" spans="1:134">
      <c r="A534" s="7"/>
      <c r="B534" s="7"/>
      <c r="C534" s="43"/>
      <c r="D534" s="43"/>
      <c r="E534" s="43"/>
      <c r="F534" s="43"/>
      <c r="G534" s="7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7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7"/>
      <c r="AM534" s="43"/>
      <c r="AN534" s="43"/>
      <c r="AO534" s="43"/>
      <c r="AP534" s="43"/>
      <c r="AQ534" s="43"/>
      <c r="AR534" s="58"/>
      <c r="AS534" s="58"/>
      <c r="AT534" s="43"/>
      <c r="AU534" s="43"/>
      <c r="AV534" s="43"/>
      <c r="AW534" s="43"/>
      <c r="AX534" s="43"/>
      <c r="AY534" s="43"/>
      <c r="AZ534" s="43"/>
      <c r="BA534" s="43"/>
      <c r="BB534" s="43"/>
      <c r="BC534" s="43"/>
      <c r="BD534" s="43"/>
      <c r="BE534" s="43"/>
      <c r="BF534" s="43"/>
      <c r="BG534" s="43"/>
      <c r="BH534" s="43"/>
      <c r="BI534" s="43"/>
      <c r="BJ534" s="43"/>
      <c r="BK534" s="43"/>
      <c r="BL534" s="43"/>
      <c r="BM534" s="43"/>
      <c r="BN534" s="43"/>
      <c r="BO534" s="43"/>
      <c r="BP534" s="43"/>
      <c r="BQ534" s="43"/>
      <c r="BR534" s="43"/>
      <c r="BS534" s="43"/>
      <c r="BT534" s="43"/>
      <c r="BU534" s="43"/>
      <c r="BV534" s="43"/>
      <c r="BW534" s="43"/>
      <c r="BX534" s="43"/>
      <c r="BY534" s="43"/>
      <c r="BZ534" s="43"/>
      <c r="CA534" s="43"/>
      <c r="CB534" s="43"/>
      <c r="CC534" s="43"/>
      <c r="CD534" s="43"/>
      <c r="CE534" s="43"/>
      <c r="CF534" s="43"/>
      <c r="CG534" s="43"/>
      <c r="CH534" s="43"/>
      <c r="CI534" s="43"/>
      <c r="CJ534" s="43"/>
      <c r="CK534" s="43"/>
      <c r="CL534" s="43"/>
      <c r="CM534" s="43"/>
      <c r="CN534" s="43"/>
      <c r="CO534" s="43"/>
      <c r="CP534" s="43"/>
      <c r="CQ534" s="43"/>
      <c r="CR534" s="43"/>
      <c r="CS534" s="43"/>
      <c r="CT534" s="43"/>
      <c r="CU534" s="43"/>
      <c r="CV534" s="43"/>
      <c r="CW534" s="43"/>
      <c r="CX534" s="43"/>
      <c r="CY534" s="21"/>
      <c r="CZ534" s="43"/>
      <c r="DA534" s="43"/>
      <c r="DB534" s="43"/>
      <c r="DC534" s="43"/>
      <c r="DD534" s="43"/>
      <c r="DE534" s="43"/>
      <c r="DF534" s="43"/>
      <c r="DG534" s="43"/>
      <c r="DH534" s="43"/>
      <c r="DI534" s="43"/>
      <c r="DJ534" s="43"/>
      <c r="DK534" s="43"/>
      <c r="DL534" s="43"/>
      <c r="DM534" s="43"/>
      <c r="DN534" s="43"/>
      <c r="DO534" s="43"/>
      <c r="DP534" s="43"/>
      <c r="DQ534" s="43"/>
      <c r="DR534" s="43"/>
      <c r="DS534" s="43"/>
      <c r="DT534" s="43"/>
      <c r="DU534" s="43"/>
      <c r="DV534" s="43"/>
      <c r="DW534" s="43"/>
      <c r="DX534" s="43"/>
      <c r="DY534" s="43"/>
      <c r="DZ534" s="43"/>
      <c r="EA534" s="21"/>
      <c r="EB534" s="21"/>
      <c r="EC534" s="21"/>
      <c r="ED534" s="21"/>
    </row>
    <row r="535" spans="1:134">
      <c r="A535" s="7"/>
      <c r="B535" s="7"/>
      <c r="C535" s="43"/>
      <c r="D535" s="43"/>
      <c r="E535" s="43"/>
      <c r="F535" s="43"/>
      <c r="G535" s="7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7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7"/>
      <c r="AM535" s="43"/>
      <c r="AN535" s="43"/>
      <c r="AO535" s="43"/>
      <c r="AP535" s="43"/>
      <c r="AQ535" s="43"/>
      <c r="AR535" s="58"/>
      <c r="AS535" s="58"/>
      <c r="AT535" s="43"/>
      <c r="AU535" s="43"/>
      <c r="AV535" s="43"/>
      <c r="AW535" s="43"/>
      <c r="AX535" s="43"/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43"/>
      <c r="BJ535" s="43"/>
      <c r="BK535" s="43"/>
      <c r="BL535" s="43"/>
      <c r="BM535" s="43"/>
      <c r="BN535" s="43"/>
      <c r="BO535" s="43"/>
      <c r="BP535" s="43"/>
      <c r="BQ535" s="43"/>
      <c r="BR535" s="43"/>
      <c r="BS535" s="43"/>
      <c r="BT535" s="43"/>
      <c r="BU535" s="43"/>
      <c r="BV535" s="43"/>
      <c r="BW535" s="43"/>
      <c r="BX535" s="43"/>
      <c r="BY535" s="43"/>
      <c r="BZ535" s="43"/>
      <c r="CA535" s="43"/>
      <c r="CB535" s="43"/>
      <c r="CC535" s="43"/>
      <c r="CD535" s="43"/>
      <c r="CE535" s="43"/>
      <c r="CF535" s="43"/>
      <c r="CG535" s="43"/>
      <c r="CH535" s="43"/>
      <c r="CI535" s="43"/>
      <c r="CJ535" s="43"/>
      <c r="CK535" s="43"/>
      <c r="CL535" s="43"/>
      <c r="CM535" s="43"/>
      <c r="CN535" s="43"/>
      <c r="CO535" s="43"/>
      <c r="CP535" s="43"/>
      <c r="CQ535" s="43"/>
      <c r="CR535" s="43"/>
      <c r="CS535" s="43"/>
      <c r="CT535" s="43"/>
      <c r="CU535" s="43"/>
      <c r="CV535" s="43"/>
      <c r="CW535" s="43"/>
      <c r="CX535" s="43"/>
      <c r="CY535" s="21"/>
      <c r="CZ535" s="43"/>
      <c r="DA535" s="43"/>
      <c r="DB535" s="43"/>
      <c r="DC535" s="43"/>
      <c r="DD535" s="43"/>
      <c r="DE535" s="43"/>
      <c r="DF535" s="43"/>
      <c r="DG535" s="43"/>
      <c r="DH535" s="43"/>
      <c r="DI535" s="43"/>
      <c r="DJ535" s="43"/>
      <c r="DK535" s="43"/>
      <c r="DL535" s="43"/>
      <c r="DM535" s="43"/>
      <c r="DN535" s="43"/>
      <c r="DO535" s="43"/>
      <c r="DP535" s="43"/>
      <c r="DQ535" s="43"/>
      <c r="DR535" s="43"/>
      <c r="DS535" s="43"/>
      <c r="DT535" s="43"/>
      <c r="DU535" s="43"/>
      <c r="DV535" s="43"/>
      <c r="DW535" s="43"/>
      <c r="DX535" s="43"/>
      <c r="DY535" s="43"/>
      <c r="DZ535" s="43"/>
      <c r="EA535" s="21"/>
      <c r="EB535" s="21"/>
      <c r="EC535" s="21"/>
      <c r="ED535" s="21"/>
    </row>
    <row r="536" spans="1:134">
      <c r="A536" s="7"/>
      <c r="B536" s="7"/>
      <c r="C536" s="43"/>
      <c r="D536" s="43"/>
      <c r="E536" s="43"/>
      <c r="F536" s="43"/>
      <c r="G536" s="7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7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7"/>
      <c r="AM536" s="43"/>
      <c r="AN536" s="43"/>
      <c r="AO536" s="43"/>
      <c r="AP536" s="43"/>
      <c r="AQ536" s="43"/>
      <c r="AR536" s="58"/>
      <c r="AS536" s="58"/>
      <c r="AT536" s="43"/>
      <c r="AU536" s="43"/>
      <c r="AV536" s="43"/>
      <c r="AW536" s="43"/>
      <c r="AX536" s="43"/>
      <c r="AY536" s="43"/>
      <c r="AZ536" s="43"/>
      <c r="BA536" s="43"/>
      <c r="BB536" s="43"/>
      <c r="BC536" s="43"/>
      <c r="BD536" s="43"/>
      <c r="BE536" s="43"/>
      <c r="BF536" s="43"/>
      <c r="BG536" s="43"/>
      <c r="BH536" s="43"/>
      <c r="BI536" s="43"/>
      <c r="BJ536" s="43"/>
      <c r="BK536" s="43"/>
      <c r="BL536" s="43"/>
      <c r="BM536" s="43"/>
      <c r="BN536" s="43"/>
      <c r="BO536" s="43"/>
      <c r="BP536" s="43"/>
      <c r="BQ536" s="43"/>
      <c r="BR536" s="43"/>
      <c r="BS536" s="43"/>
      <c r="BT536" s="43"/>
      <c r="BU536" s="43"/>
      <c r="BV536" s="43"/>
      <c r="BW536" s="43"/>
      <c r="BX536" s="43"/>
      <c r="BY536" s="43"/>
      <c r="BZ536" s="43"/>
      <c r="CA536" s="43"/>
      <c r="CB536" s="43"/>
      <c r="CC536" s="43"/>
      <c r="CD536" s="43"/>
      <c r="CE536" s="43"/>
      <c r="CF536" s="43"/>
      <c r="CG536" s="43"/>
      <c r="CH536" s="43"/>
      <c r="CI536" s="43"/>
      <c r="CJ536" s="43"/>
      <c r="CK536" s="43"/>
      <c r="CL536" s="43"/>
      <c r="CM536" s="43"/>
      <c r="CN536" s="43"/>
      <c r="CO536" s="43"/>
      <c r="CP536" s="43"/>
      <c r="CQ536" s="43"/>
      <c r="CR536" s="43"/>
      <c r="CS536" s="43"/>
      <c r="CT536" s="43"/>
      <c r="CU536" s="43"/>
      <c r="CV536" s="43"/>
      <c r="CW536" s="43"/>
      <c r="CX536" s="43"/>
      <c r="CY536" s="21"/>
      <c r="CZ536" s="43"/>
      <c r="DA536" s="43"/>
      <c r="DB536" s="43"/>
      <c r="DC536" s="43"/>
      <c r="DD536" s="43"/>
      <c r="DE536" s="43"/>
      <c r="DF536" s="43"/>
      <c r="DG536" s="43"/>
      <c r="DH536" s="43"/>
      <c r="DI536" s="43"/>
      <c r="DJ536" s="43"/>
      <c r="DK536" s="43"/>
      <c r="DL536" s="43"/>
      <c r="DM536" s="43"/>
      <c r="DN536" s="43"/>
      <c r="DO536" s="43"/>
      <c r="DP536" s="43"/>
      <c r="DQ536" s="43"/>
      <c r="DR536" s="43"/>
      <c r="DS536" s="43"/>
      <c r="DT536" s="43"/>
      <c r="DU536" s="43"/>
      <c r="DV536" s="43"/>
      <c r="DW536" s="43"/>
      <c r="DX536" s="43"/>
      <c r="DY536" s="43"/>
      <c r="DZ536" s="43"/>
      <c r="EA536" s="21"/>
      <c r="EB536" s="21"/>
      <c r="EC536" s="21"/>
      <c r="ED536" s="21"/>
    </row>
    <row r="537" spans="1:134">
      <c r="A537" s="7"/>
      <c r="B537" s="7"/>
      <c r="C537" s="43"/>
      <c r="D537" s="43"/>
      <c r="E537" s="43"/>
      <c r="F537" s="43"/>
      <c r="G537" s="7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7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7"/>
      <c r="AM537" s="43"/>
      <c r="AN537" s="43"/>
      <c r="AO537" s="43"/>
      <c r="AP537" s="43"/>
      <c r="AQ537" s="43"/>
      <c r="AR537" s="58"/>
      <c r="AS537" s="58"/>
      <c r="AT537" s="43"/>
      <c r="AU537" s="43"/>
      <c r="AV537" s="43"/>
      <c r="AW537" s="43"/>
      <c r="AX537" s="43"/>
      <c r="AY537" s="43"/>
      <c r="AZ537" s="43"/>
      <c r="BA537" s="43"/>
      <c r="BB537" s="43"/>
      <c r="BC537" s="43"/>
      <c r="BD537" s="43"/>
      <c r="BE537" s="43"/>
      <c r="BF537" s="43"/>
      <c r="BG537" s="43"/>
      <c r="BH537" s="43"/>
      <c r="BI537" s="43"/>
      <c r="BJ537" s="43"/>
      <c r="BK537" s="43"/>
      <c r="BL537" s="43"/>
      <c r="BM537" s="43"/>
      <c r="BN537" s="43"/>
      <c r="BO537" s="43"/>
      <c r="BP537" s="43"/>
      <c r="BQ537" s="43"/>
      <c r="BR537" s="43"/>
      <c r="BS537" s="43"/>
      <c r="BT537" s="43"/>
      <c r="BU537" s="43"/>
      <c r="BV537" s="43"/>
      <c r="BW537" s="43"/>
      <c r="BX537" s="43"/>
      <c r="BY537" s="43"/>
      <c r="BZ537" s="43"/>
      <c r="CA537" s="43"/>
      <c r="CB537" s="43"/>
      <c r="CC537" s="43"/>
      <c r="CD537" s="43"/>
      <c r="CE537" s="43"/>
      <c r="CF537" s="43"/>
      <c r="CG537" s="43"/>
      <c r="CH537" s="43"/>
      <c r="CI537" s="43"/>
      <c r="CJ537" s="43"/>
      <c r="CK537" s="43"/>
      <c r="CL537" s="43"/>
      <c r="CM537" s="43"/>
      <c r="CN537" s="43"/>
      <c r="CO537" s="43"/>
      <c r="CP537" s="43"/>
      <c r="CQ537" s="43"/>
      <c r="CR537" s="43"/>
      <c r="CS537" s="43"/>
      <c r="CT537" s="43"/>
      <c r="CU537" s="43"/>
      <c r="CV537" s="43"/>
      <c r="CW537" s="43"/>
      <c r="CX537" s="43"/>
      <c r="CY537" s="21"/>
      <c r="CZ537" s="43"/>
      <c r="DA537" s="43"/>
      <c r="DB537" s="43"/>
      <c r="DC537" s="43"/>
      <c r="DD537" s="43"/>
      <c r="DE537" s="43"/>
      <c r="DF537" s="43"/>
      <c r="DG537" s="43"/>
      <c r="DH537" s="43"/>
      <c r="DI537" s="43"/>
      <c r="DJ537" s="43"/>
      <c r="DK537" s="43"/>
      <c r="DL537" s="43"/>
      <c r="DM537" s="43"/>
      <c r="DN537" s="43"/>
      <c r="DO537" s="43"/>
      <c r="DP537" s="43"/>
      <c r="DQ537" s="43"/>
      <c r="DR537" s="43"/>
      <c r="DS537" s="43"/>
      <c r="DT537" s="43"/>
      <c r="DU537" s="43"/>
      <c r="DV537" s="43"/>
      <c r="DW537" s="43"/>
      <c r="DX537" s="43"/>
      <c r="DY537" s="43"/>
      <c r="DZ537" s="43"/>
      <c r="EA537" s="21"/>
      <c r="EB537" s="21"/>
      <c r="EC537" s="21"/>
      <c r="ED537" s="21"/>
    </row>
    <row r="538" spans="1:134">
      <c r="A538" s="7"/>
      <c r="B538" s="7"/>
      <c r="C538" s="43"/>
      <c r="D538" s="43"/>
      <c r="E538" s="43"/>
      <c r="F538" s="43"/>
      <c r="G538" s="7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7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7"/>
      <c r="AM538" s="43"/>
      <c r="AN538" s="43"/>
      <c r="AO538" s="43"/>
      <c r="AP538" s="43"/>
      <c r="AQ538" s="43"/>
      <c r="AR538" s="58"/>
      <c r="AS538" s="58"/>
      <c r="AT538" s="43"/>
      <c r="AU538" s="43"/>
      <c r="AV538" s="43"/>
      <c r="AW538" s="43"/>
      <c r="AX538" s="43"/>
      <c r="AY538" s="43"/>
      <c r="AZ538" s="43"/>
      <c r="BA538" s="43"/>
      <c r="BB538" s="43"/>
      <c r="BC538" s="43"/>
      <c r="BD538" s="43"/>
      <c r="BE538" s="43"/>
      <c r="BF538" s="43"/>
      <c r="BG538" s="43"/>
      <c r="BH538" s="43"/>
      <c r="BI538" s="43"/>
      <c r="BJ538" s="43"/>
      <c r="BK538" s="43"/>
      <c r="BL538" s="43"/>
      <c r="BM538" s="43"/>
      <c r="BN538" s="43"/>
      <c r="BO538" s="43"/>
      <c r="BP538" s="43"/>
      <c r="BQ538" s="43"/>
      <c r="BR538" s="43"/>
      <c r="BS538" s="43"/>
      <c r="BT538" s="43"/>
      <c r="BU538" s="43"/>
      <c r="BV538" s="43"/>
      <c r="BW538" s="43"/>
      <c r="BX538" s="43"/>
      <c r="BY538" s="43"/>
      <c r="BZ538" s="43"/>
      <c r="CA538" s="43"/>
      <c r="CB538" s="43"/>
      <c r="CC538" s="43"/>
      <c r="CD538" s="43"/>
      <c r="CE538" s="43"/>
      <c r="CF538" s="43"/>
      <c r="CG538" s="43"/>
      <c r="CH538" s="43"/>
      <c r="CI538" s="43"/>
      <c r="CJ538" s="43"/>
      <c r="CK538" s="43"/>
      <c r="CL538" s="43"/>
      <c r="CM538" s="43"/>
      <c r="CN538" s="43"/>
      <c r="CO538" s="43"/>
      <c r="CP538" s="43"/>
      <c r="CQ538" s="43"/>
      <c r="CR538" s="43"/>
      <c r="CS538" s="43"/>
      <c r="CT538" s="43"/>
      <c r="CU538" s="43"/>
      <c r="CV538" s="43"/>
      <c r="CW538" s="43"/>
      <c r="CX538" s="43"/>
      <c r="CY538" s="21"/>
      <c r="CZ538" s="43"/>
      <c r="DA538" s="43"/>
      <c r="DB538" s="43"/>
      <c r="DC538" s="43"/>
      <c r="DD538" s="43"/>
      <c r="DE538" s="43"/>
      <c r="DF538" s="43"/>
      <c r="DG538" s="43"/>
      <c r="DH538" s="43"/>
      <c r="DI538" s="43"/>
      <c r="DJ538" s="43"/>
      <c r="DK538" s="43"/>
      <c r="DL538" s="43"/>
      <c r="DM538" s="43"/>
      <c r="DN538" s="43"/>
      <c r="DO538" s="43"/>
      <c r="DP538" s="43"/>
      <c r="DQ538" s="43"/>
      <c r="DR538" s="43"/>
      <c r="DS538" s="43"/>
      <c r="DT538" s="43"/>
      <c r="DU538" s="43"/>
      <c r="DV538" s="43"/>
      <c r="DW538" s="43"/>
      <c r="DX538" s="43"/>
      <c r="DY538" s="43"/>
      <c r="DZ538" s="43"/>
      <c r="EA538" s="21"/>
      <c r="EB538" s="21"/>
      <c r="EC538" s="21"/>
      <c r="ED538" s="21"/>
    </row>
    <row r="539" spans="1:134">
      <c r="A539" s="7"/>
      <c r="B539" s="7"/>
      <c r="C539" s="43"/>
      <c r="D539" s="43"/>
      <c r="E539" s="43"/>
      <c r="F539" s="43"/>
      <c r="G539" s="7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7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7"/>
      <c r="AM539" s="43"/>
      <c r="AN539" s="43"/>
      <c r="AO539" s="43"/>
      <c r="AP539" s="43"/>
      <c r="AQ539" s="43"/>
      <c r="AR539" s="58"/>
      <c r="AS539" s="58"/>
      <c r="AT539" s="43"/>
      <c r="AU539" s="43"/>
      <c r="AV539" s="43"/>
      <c r="AW539" s="43"/>
      <c r="AX539" s="43"/>
      <c r="AY539" s="43"/>
      <c r="AZ539" s="43"/>
      <c r="BA539" s="43"/>
      <c r="BB539" s="43"/>
      <c r="BC539" s="43"/>
      <c r="BD539" s="43"/>
      <c r="BE539" s="43"/>
      <c r="BF539" s="43"/>
      <c r="BG539" s="43"/>
      <c r="BH539" s="43"/>
      <c r="BI539" s="43"/>
      <c r="BJ539" s="43"/>
      <c r="BK539" s="43"/>
      <c r="BL539" s="43"/>
      <c r="BM539" s="43"/>
      <c r="BN539" s="43"/>
      <c r="BO539" s="43"/>
      <c r="BP539" s="43"/>
      <c r="BQ539" s="43"/>
      <c r="BR539" s="43"/>
      <c r="BS539" s="43"/>
      <c r="BT539" s="43"/>
      <c r="BU539" s="43"/>
      <c r="BV539" s="43"/>
      <c r="BW539" s="43"/>
      <c r="BX539" s="43"/>
      <c r="BY539" s="43"/>
      <c r="BZ539" s="43"/>
      <c r="CA539" s="43"/>
      <c r="CB539" s="43"/>
      <c r="CC539" s="43"/>
      <c r="CD539" s="43"/>
      <c r="CE539" s="43"/>
      <c r="CF539" s="43"/>
      <c r="CG539" s="43"/>
      <c r="CH539" s="43"/>
      <c r="CI539" s="43"/>
      <c r="CJ539" s="43"/>
      <c r="CK539" s="43"/>
      <c r="CL539" s="43"/>
      <c r="CM539" s="43"/>
      <c r="CN539" s="43"/>
      <c r="CO539" s="43"/>
      <c r="CP539" s="43"/>
      <c r="CQ539" s="43"/>
      <c r="CR539" s="43"/>
      <c r="CS539" s="43"/>
      <c r="CT539" s="43"/>
      <c r="CU539" s="43"/>
      <c r="CV539" s="43"/>
      <c r="CW539" s="43"/>
      <c r="CX539" s="43"/>
      <c r="CY539" s="21"/>
      <c r="CZ539" s="43"/>
      <c r="DA539" s="43"/>
      <c r="DB539" s="43"/>
      <c r="DC539" s="43"/>
      <c r="DD539" s="43"/>
      <c r="DE539" s="43"/>
      <c r="DF539" s="43"/>
      <c r="DG539" s="43"/>
      <c r="DH539" s="43"/>
      <c r="DI539" s="43"/>
      <c r="DJ539" s="43"/>
      <c r="DK539" s="43"/>
      <c r="DL539" s="43"/>
      <c r="DM539" s="43"/>
      <c r="DN539" s="43"/>
      <c r="DO539" s="43"/>
      <c r="DP539" s="43"/>
      <c r="DQ539" s="43"/>
      <c r="DR539" s="43"/>
      <c r="DS539" s="43"/>
      <c r="DT539" s="43"/>
      <c r="DU539" s="43"/>
      <c r="DV539" s="43"/>
      <c r="DW539" s="43"/>
      <c r="DX539" s="43"/>
      <c r="DY539" s="43"/>
      <c r="DZ539" s="43"/>
      <c r="EA539" s="21"/>
      <c r="EB539" s="21"/>
      <c r="EC539" s="21"/>
      <c r="ED539" s="21"/>
    </row>
    <row r="540" spans="1:134">
      <c r="A540" s="7"/>
      <c r="B540" s="7"/>
      <c r="C540" s="43"/>
      <c r="D540" s="43"/>
      <c r="E540" s="43"/>
      <c r="F540" s="43"/>
      <c r="G540" s="7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7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7"/>
      <c r="AM540" s="43"/>
      <c r="AN540" s="43"/>
      <c r="AO540" s="43"/>
      <c r="AP540" s="43"/>
      <c r="AQ540" s="43"/>
      <c r="AR540" s="58"/>
      <c r="AS540" s="58"/>
      <c r="AT540" s="43"/>
      <c r="AU540" s="43"/>
      <c r="AV540" s="43"/>
      <c r="AW540" s="43"/>
      <c r="AX540" s="43"/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43"/>
      <c r="BJ540" s="43"/>
      <c r="BK540" s="43"/>
      <c r="BL540" s="43"/>
      <c r="BM540" s="43"/>
      <c r="BN540" s="43"/>
      <c r="BO540" s="43"/>
      <c r="BP540" s="43"/>
      <c r="BQ540" s="43"/>
      <c r="BR540" s="43"/>
      <c r="BS540" s="43"/>
      <c r="BT540" s="43"/>
      <c r="BU540" s="43"/>
      <c r="BV540" s="43"/>
      <c r="BW540" s="43"/>
      <c r="BX540" s="43"/>
      <c r="BY540" s="43"/>
      <c r="BZ540" s="43"/>
      <c r="CA540" s="43"/>
      <c r="CB540" s="43"/>
      <c r="CC540" s="43"/>
      <c r="CD540" s="43"/>
      <c r="CE540" s="43"/>
      <c r="CF540" s="43"/>
      <c r="CG540" s="43"/>
      <c r="CH540" s="43"/>
      <c r="CI540" s="43"/>
      <c r="CJ540" s="43"/>
      <c r="CK540" s="43"/>
      <c r="CL540" s="43"/>
      <c r="CM540" s="43"/>
      <c r="CN540" s="43"/>
      <c r="CO540" s="43"/>
      <c r="CP540" s="43"/>
      <c r="CQ540" s="43"/>
      <c r="CR540" s="43"/>
      <c r="CS540" s="43"/>
      <c r="CT540" s="43"/>
      <c r="CU540" s="43"/>
      <c r="CV540" s="43"/>
      <c r="CW540" s="43"/>
      <c r="CX540" s="43"/>
      <c r="CY540" s="21"/>
      <c r="CZ540" s="43"/>
      <c r="DA540" s="43"/>
      <c r="DB540" s="43"/>
      <c r="DC540" s="43"/>
      <c r="DD540" s="43"/>
      <c r="DE540" s="43"/>
      <c r="DF540" s="43"/>
      <c r="DG540" s="43"/>
      <c r="DH540" s="43"/>
      <c r="DI540" s="43"/>
      <c r="DJ540" s="43"/>
      <c r="DK540" s="43"/>
      <c r="DL540" s="43"/>
      <c r="DM540" s="43"/>
      <c r="DN540" s="43"/>
      <c r="DO540" s="43"/>
      <c r="DP540" s="43"/>
      <c r="DQ540" s="43"/>
      <c r="DR540" s="43"/>
      <c r="DS540" s="43"/>
      <c r="DT540" s="43"/>
      <c r="DU540" s="43"/>
      <c r="DV540" s="43"/>
      <c r="DW540" s="43"/>
      <c r="DX540" s="43"/>
      <c r="DY540" s="43"/>
      <c r="DZ540" s="43"/>
      <c r="EA540" s="21"/>
      <c r="EB540" s="21"/>
      <c r="EC540" s="21"/>
      <c r="ED540" s="21"/>
    </row>
    <row r="541" spans="1:134">
      <c r="A541" s="7"/>
      <c r="B541" s="7"/>
      <c r="C541" s="43"/>
      <c r="D541" s="43"/>
      <c r="E541" s="43"/>
      <c r="F541" s="43"/>
      <c r="G541" s="7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7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7"/>
      <c r="AM541" s="43"/>
      <c r="AN541" s="43"/>
      <c r="AO541" s="43"/>
      <c r="AP541" s="43"/>
      <c r="AQ541" s="43"/>
      <c r="AR541" s="58"/>
      <c r="AS541" s="58"/>
      <c r="AT541" s="43"/>
      <c r="AU541" s="43"/>
      <c r="AV541" s="43"/>
      <c r="AW541" s="43"/>
      <c r="AX541" s="43"/>
      <c r="AY541" s="43"/>
      <c r="AZ541" s="43"/>
      <c r="BA541" s="43"/>
      <c r="BB541" s="43"/>
      <c r="BC541" s="43"/>
      <c r="BD541" s="43"/>
      <c r="BE541" s="43"/>
      <c r="BF541" s="43"/>
      <c r="BG541" s="43"/>
      <c r="BH541" s="43"/>
      <c r="BI541" s="43"/>
      <c r="BJ541" s="43"/>
      <c r="BK541" s="43"/>
      <c r="BL541" s="43"/>
      <c r="BM541" s="43"/>
      <c r="BN541" s="43"/>
      <c r="BO541" s="43"/>
      <c r="BP541" s="43"/>
      <c r="BQ541" s="43"/>
      <c r="BR541" s="43"/>
      <c r="BS541" s="43"/>
      <c r="BT541" s="43"/>
      <c r="BU541" s="43"/>
      <c r="BV541" s="43"/>
      <c r="BW541" s="43"/>
      <c r="BX541" s="43"/>
      <c r="BY541" s="43"/>
      <c r="BZ541" s="43"/>
      <c r="CA541" s="43"/>
      <c r="CB541" s="43"/>
      <c r="CC541" s="43"/>
      <c r="CD541" s="43"/>
      <c r="CE541" s="43"/>
      <c r="CF541" s="43"/>
      <c r="CG541" s="43"/>
      <c r="CH541" s="43"/>
      <c r="CI541" s="43"/>
      <c r="CJ541" s="43"/>
      <c r="CK541" s="43"/>
      <c r="CL541" s="43"/>
      <c r="CM541" s="43"/>
      <c r="CN541" s="43"/>
      <c r="CO541" s="43"/>
      <c r="CP541" s="43"/>
      <c r="CQ541" s="43"/>
      <c r="CR541" s="43"/>
      <c r="CS541" s="43"/>
      <c r="CT541" s="43"/>
      <c r="CU541" s="43"/>
      <c r="CV541" s="43"/>
      <c r="CW541" s="43"/>
      <c r="CX541" s="43"/>
      <c r="CY541" s="21"/>
      <c r="CZ541" s="43"/>
      <c r="DA541" s="43"/>
      <c r="DB541" s="43"/>
      <c r="DC541" s="43"/>
      <c r="DD541" s="43"/>
      <c r="DE541" s="43"/>
      <c r="DF541" s="43"/>
      <c r="DG541" s="43"/>
      <c r="DH541" s="43"/>
      <c r="DI541" s="43"/>
      <c r="DJ541" s="43"/>
      <c r="DK541" s="43"/>
      <c r="DL541" s="43"/>
      <c r="DM541" s="43"/>
      <c r="DN541" s="43"/>
      <c r="DO541" s="43"/>
      <c r="DP541" s="43"/>
      <c r="DQ541" s="43"/>
      <c r="DR541" s="43"/>
      <c r="DS541" s="43"/>
      <c r="DT541" s="43"/>
      <c r="DU541" s="43"/>
      <c r="DV541" s="43"/>
      <c r="DW541" s="43"/>
      <c r="DX541" s="43"/>
      <c r="DY541" s="43"/>
      <c r="DZ541" s="43"/>
      <c r="EA541" s="21"/>
      <c r="EB541" s="21"/>
      <c r="EC541" s="21"/>
      <c r="ED541" s="21"/>
    </row>
    <row r="542" spans="1:134">
      <c r="A542" s="7"/>
      <c r="B542" s="7"/>
      <c r="C542" s="43"/>
      <c r="D542" s="43"/>
      <c r="E542" s="43"/>
      <c r="F542" s="43"/>
      <c r="G542" s="7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7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7"/>
      <c r="AM542" s="43"/>
      <c r="AN542" s="43"/>
      <c r="AO542" s="43"/>
      <c r="AP542" s="43"/>
      <c r="AQ542" s="43"/>
      <c r="AR542" s="58"/>
      <c r="AS542" s="58"/>
      <c r="AT542" s="43"/>
      <c r="AU542" s="43"/>
      <c r="AV542" s="43"/>
      <c r="AW542" s="43"/>
      <c r="AX542" s="43"/>
      <c r="AY542" s="43"/>
      <c r="AZ542" s="43"/>
      <c r="BA542" s="43"/>
      <c r="BB542" s="43"/>
      <c r="BC542" s="43"/>
      <c r="BD542" s="43"/>
      <c r="BE542" s="43"/>
      <c r="BF542" s="43"/>
      <c r="BG542" s="43"/>
      <c r="BH542" s="43"/>
      <c r="BI542" s="43"/>
      <c r="BJ542" s="43"/>
      <c r="BK542" s="43"/>
      <c r="BL542" s="43"/>
      <c r="BM542" s="43"/>
      <c r="BN542" s="43"/>
      <c r="BO542" s="43"/>
      <c r="BP542" s="43"/>
      <c r="BQ542" s="43"/>
      <c r="BR542" s="43"/>
      <c r="BS542" s="43"/>
      <c r="BT542" s="43"/>
      <c r="BU542" s="43"/>
      <c r="BV542" s="43"/>
      <c r="BW542" s="43"/>
      <c r="BX542" s="43"/>
      <c r="BY542" s="43"/>
      <c r="BZ542" s="43"/>
      <c r="CA542" s="43"/>
      <c r="CB542" s="43"/>
      <c r="CC542" s="43"/>
      <c r="CD542" s="43"/>
      <c r="CE542" s="43"/>
      <c r="CF542" s="43"/>
      <c r="CG542" s="43"/>
      <c r="CH542" s="43"/>
      <c r="CI542" s="43"/>
      <c r="CJ542" s="43"/>
      <c r="CK542" s="43"/>
      <c r="CL542" s="43"/>
      <c r="CM542" s="43"/>
      <c r="CN542" s="43"/>
      <c r="CO542" s="43"/>
      <c r="CP542" s="43"/>
      <c r="CQ542" s="43"/>
      <c r="CR542" s="43"/>
      <c r="CS542" s="43"/>
      <c r="CT542" s="43"/>
      <c r="CU542" s="43"/>
      <c r="CV542" s="43"/>
      <c r="CW542" s="43"/>
      <c r="CX542" s="43"/>
      <c r="CY542" s="21"/>
      <c r="CZ542" s="43"/>
      <c r="DA542" s="43"/>
      <c r="DB542" s="43"/>
      <c r="DC542" s="43"/>
      <c r="DD542" s="43"/>
      <c r="DE542" s="43"/>
      <c r="DF542" s="43"/>
      <c r="DG542" s="43"/>
      <c r="DH542" s="43"/>
      <c r="DI542" s="43"/>
      <c r="DJ542" s="43"/>
      <c r="DK542" s="43"/>
      <c r="DL542" s="43"/>
      <c r="DM542" s="43"/>
      <c r="DN542" s="43"/>
      <c r="DO542" s="43"/>
      <c r="DP542" s="43"/>
      <c r="DQ542" s="43"/>
      <c r="DR542" s="43"/>
      <c r="DS542" s="43"/>
      <c r="DT542" s="43"/>
      <c r="DU542" s="43"/>
      <c r="DV542" s="43"/>
      <c r="DW542" s="43"/>
      <c r="DX542" s="43"/>
      <c r="DY542" s="43"/>
      <c r="DZ542" s="43"/>
      <c r="EA542" s="21"/>
      <c r="EB542" s="21"/>
      <c r="EC542" s="21"/>
      <c r="ED542" s="21"/>
    </row>
    <row r="543" spans="1:134">
      <c r="A543" s="7"/>
      <c r="B543" s="7"/>
      <c r="C543" s="43"/>
      <c r="D543" s="43"/>
      <c r="E543" s="43"/>
      <c r="F543" s="43"/>
      <c r="G543" s="7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7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7"/>
      <c r="AM543" s="43"/>
      <c r="AN543" s="43"/>
      <c r="AO543" s="43"/>
      <c r="AP543" s="43"/>
      <c r="AQ543" s="43"/>
      <c r="AR543" s="58"/>
      <c r="AS543" s="58"/>
      <c r="AT543" s="43"/>
      <c r="AU543" s="43"/>
      <c r="AV543" s="43"/>
      <c r="AW543" s="43"/>
      <c r="AX543" s="43"/>
      <c r="AY543" s="43"/>
      <c r="AZ543" s="43"/>
      <c r="BA543" s="43"/>
      <c r="BB543" s="43"/>
      <c r="BC543" s="43"/>
      <c r="BD543" s="43"/>
      <c r="BE543" s="43"/>
      <c r="BF543" s="43"/>
      <c r="BG543" s="43"/>
      <c r="BH543" s="43"/>
      <c r="BI543" s="43"/>
      <c r="BJ543" s="43"/>
      <c r="BK543" s="43"/>
      <c r="BL543" s="43"/>
      <c r="BM543" s="43"/>
      <c r="BN543" s="43"/>
      <c r="BO543" s="43"/>
      <c r="BP543" s="43"/>
      <c r="BQ543" s="43"/>
      <c r="BR543" s="43"/>
      <c r="BS543" s="43"/>
      <c r="BT543" s="43"/>
      <c r="BU543" s="43"/>
      <c r="BV543" s="43"/>
      <c r="BW543" s="43"/>
      <c r="BX543" s="43"/>
      <c r="BY543" s="43"/>
      <c r="BZ543" s="43"/>
      <c r="CA543" s="43"/>
      <c r="CB543" s="43"/>
      <c r="CC543" s="43"/>
      <c r="CD543" s="43"/>
      <c r="CE543" s="43"/>
      <c r="CF543" s="43"/>
      <c r="CG543" s="43"/>
      <c r="CH543" s="43"/>
      <c r="CI543" s="43"/>
      <c r="CJ543" s="43"/>
      <c r="CK543" s="43"/>
      <c r="CL543" s="43"/>
      <c r="CM543" s="43"/>
      <c r="CN543" s="43"/>
      <c r="CO543" s="43"/>
      <c r="CP543" s="43"/>
      <c r="CQ543" s="43"/>
      <c r="CR543" s="43"/>
      <c r="CS543" s="43"/>
      <c r="CT543" s="43"/>
      <c r="CU543" s="43"/>
      <c r="CV543" s="43"/>
      <c r="CW543" s="43"/>
      <c r="CX543" s="43"/>
      <c r="CY543" s="21"/>
      <c r="CZ543" s="43"/>
      <c r="DA543" s="43"/>
      <c r="DB543" s="43"/>
      <c r="DC543" s="43"/>
      <c r="DD543" s="43"/>
      <c r="DE543" s="43"/>
      <c r="DF543" s="43"/>
      <c r="DG543" s="43"/>
      <c r="DH543" s="43"/>
      <c r="DI543" s="43"/>
      <c r="DJ543" s="43"/>
      <c r="DK543" s="43"/>
      <c r="DL543" s="43"/>
      <c r="DM543" s="43"/>
      <c r="DN543" s="43"/>
      <c r="DO543" s="43"/>
      <c r="DP543" s="43"/>
      <c r="DQ543" s="43"/>
      <c r="DR543" s="43"/>
      <c r="DS543" s="43"/>
      <c r="DT543" s="43"/>
      <c r="DU543" s="43"/>
      <c r="DV543" s="43"/>
      <c r="DW543" s="43"/>
      <c r="DX543" s="43"/>
      <c r="DY543" s="43"/>
      <c r="DZ543" s="43"/>
      <c r="EA543" s="21"/>
      <c r="EB543" s="21"/>
      <c r="EC543" s="21"/>
      <c r="ED543" s="21"/>
    </row>
    <row r="544" spans="1:134">
      <c r="A544" s="7"/>
      <c r="B544" s="7"/>
      <c r="C544" s="43"/>
      <c r="D544" s="43"/>
      <c r="E544" s="43"/>
      <c r="F544" s="43"/>
      <c r="G544" s="7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7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7"/>
      <c r="AM544" s="43"/>
      <c r="AN544" s="43"/>
      <c r="AO544" s="43"/>
      <c r="AP544" s="43"/>
      <c r="AQ544" s="43"/>
      <c r="AR544" s="58"/>
      <c r="AS544" s="58"/>
      <c r="AT544" s="43"/>
      <c r="AU544" s="43"/>
      <c r="AV544" s="43"/>
      <c r="AW544" s="43"/>
      <c r="AX544" s="43"/>
      <c r="AY544" s="43"/>
      <c r="AZ544" s="43"/>
      <c r="BA544" s="43"/>
      <c r="BB544" s="43"/>
      <c r="BC544" s="43"/>
      <c r="BD544" s="43"/>
      <c r="BE544" s="43"/>
      <c r="BF544" s="43"/>
      <c r="BG544" s="43"/>
      <c r="BH544" s="43"/>
      <c r="BI544" s="43"/>
      <c r="BJ544" s="43"/>
      <c r="BK544" s="43"/>
      <c r="BL544" s="43"/>
      <c r="BM544" s="43"/>
      <c r="BN544" s="43"/>
      <c r="BO544" s="43"/>
      <c r="BP544" s="43"/>
      <c r="BQ544" s="43"/>
      <c r="BR544" s="43"/>
      <c r="BS544" s="43"/>
      <c r="BT544" s="43"/>
      <c r="BU544" s="43"/>
      <c r="BV544" s="43"/>
      <c r="BW544" s="43"/>
      <c r="BX544" s="43"/>
      <c r="BY544" s="43"/>
      <c r="BZ544" s="43"/>
      <c r="CA544" s="43"/>
      <c r="CB544" s="43"/>
      <c r="CC544" s="43"/>
      <c r="CD544" s="43"/>
      <c r="CE544" s="43"/>
      <c r="CF544" s="43"/>
      <c r="CG544" s="43"/>
      <c r="CH544" s="43"/>
      <c r="CI544" s="43"/>
      <c r="CJ544" s="43"/>
      <c r="CK544" s="43"/>
      <c r="CL544" s="43"/>
      <c r="CM544" s="43"/>
      <c r="CN544" s="43"/>
      <c r="CO544" s="43"/>
      <c r="CP544" s="43"/>
      <c r="CQ544" s="43"/>
      <c r="CR544" s="43"/>
      <c r="CS544" s="43"/>
      <c r="CT544" s="43"/>
      <c r="CU544" s="43"/>
      <c r="CV544" s="43"/>
      <c r="CW544" s="43"/>
      <c r="CX544" s="43"/>
      <c r="CY544" s="21"/>
      <c r="CZ544" s="43"/>
      <c r="DA544" s="43"/>
      <c r="DB544" s="43"/>
      <c r="DC544" s="43"/>
      <c r="DD544" s="43"/>
      <c r="DE544" s="43"/>
      <c r="DF544" s="43"/>
      <c r="DG544" s="43"/>
      <c r="DH544" s="43"/>
      <c r="DI544" s="43"/>
      <c r="DJ544" s="43"/>
      <c r="DK544" s="43"/>
      <c r="DL544" s="43"/>
      <c r="DM544" s="43"/>
      <c r="DN544" s="43"/>
      <c r="DO544" s="43"/>
      <c r="DP544" s="43"/>
      <c r="DQ544" s="43"/>
      <c r="DR544" s="43"/>
      <c r="DS544" s="43"/>
      <c r="DT544" s="43"/>
      <c r="DU544" s="43"/>
      <c r="DV544" s="43"/>
      <c r="DW544" s="43"/>
      <c r="DX544" s="43"/>
      <c r="DY544" s="43"/>
      <c r="DZ544" s="43"/>
      <c r="EA544" s="21"/>
      <c r="EB544" s="21"/>
      <c r="EC544" s="21"/>
      <c r="ED544" s="21"/>
    </row>
    <row r="545" spans="1:134">
      <c r="A545" s="7"/>
      <c r="B545" s="7"/>
      <c r="C545" s="43"/>
      <c r="D545" s="43"/>
      <c r="E545" s="43"/>
      <c r="F545" s="43"/>
      <c r="G545" s="7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7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7"/>
      <c r="AM545" s="43"/>
      <c r="AN545" s="43"/>
      <c r="AO545" s="43"/>
      <c r="AP545" s="43"/>
      <c r="AQ545" s="43"/>
      <c r="AR545" s="58"/>
      <c r="AS545" s="58"/>
      <c r="AT545" s="43"/>
      <c r="AU545" s="43"/>
      <c r="AV545" s="43"/>
      <c r="AW545" s="43"/>
      <c r="AX545" s="43"/>
      <c r="AY545" s="43"/>
      <c r="AZ545" s="43"/>
      <c r="BA545" s="43"/>
      <c r="BB545" s="43"/>
      <c r="BC545" s="43"/>
      <c r="BD545" s="43"/>
      <c r="BE545" s="43"/>
      <c r="BF545" s="43"/>
      <c r="BG545" s="43"/>
      <c r="BH545" s="43"/>
      <c r="BI545" s="43"/>
      <c r="BJ545" s="43"/>
      <c r="BK545" s="43"/>
      <c r="BL545" s="43"/>
      <c r="BM545" s="43"/>
      <c r="BN545" s="43"/>
      <c r="BO545" s="43"/>
      <c r="BP545" s="43"/>
      <c r="BQ545" s="43"/>
      <c r="BR545" s="43"/>
      <c r="BS545" s="43"/>
      <c r="BT545" s="43"/>
      <c r="BU545" s="43"/>
      <c r="BV545" s="43"/>
      <c r="BW545" s="43"/>
      <c r="BX545" s="43"/>
      <c r="BY545" s="43"/>
      <c r="BZ545" s="43"/>
      <c r="CA545" s="43"/>
      <c r="CB545" s="43"/>
      <c r="CC545" s="43"/>
      <c r="CD545" s="43"/>
      <c r="CE545" s="43"/>
      <c r="CF545" s="43"/>
      <c r="CG545" s="43"/>
      <c r="CH545" s="43"/>
      <c r="CI545" s="43"/>
      <c r="CJ545" s="43"/>
      <c r="CK545" s="43"/>
      <c r="CL545" s="43"/>
      <c r="CM545" s="43"/>
      <c r="CN545" s="43"/>
      <c r="CO545" s="43"/>
      <c r="CP545" s="43"/>
      <c r="CQ545" s="43"/>
      <c r="CR545" s="43"/>
      <c r="CS545" s="43"/>
      <c r="CT545" s="43"/>
      <c r="CU545" s="43"/>
      <c r="CV545" s="43"/>
      <c r="CW545" s="43"/>
      <c r="CX545" s="43"/>
      <c r="CY545" s="21"/>
      <c r="CZ545" s="43"/>
      <c r="DA545" s="43"/>
      <c r="DB545" s="43"/>
      <c r="DC545" s="43"/>
      <c r="DD545" s="43"/>
      <c r="DE545" s="43"/>
      <c r="DF545" s="43"/>
      <c r="DG545" s="43"/>
      <c r="DH545" s="43"/>
      <c r="DI545" s="43"/>
      <c r="DJ545" s="43"/>
      <c r="DK545" s="43"/>
      <c r="DL545" s="43"/>
      <c r="DM545" s="43"/>
      <c r="DN545" s="43"/>
      <c r="DO545" s="43"/>
      <c r="DP545" s="43"/>
      <c r="DQ545" s="43"/>
      <c r="DR545" s="43"/>
      <c r="DS545" s="43"/>
      <c r="DT545" s="43"/>
      <c r="DU545" s="43"/>
      <c r="DV545" s="43"/>
      <c r="DW545" s="43"/>
      <c r="DX545" s="43"/>
      <c r="DY545" s="43"/>
      <c r="DZ545" s="43"/>
      <c r="EA545" s="21"/>
      <c r="EB545" s="21"/>
      <c r="EC545" s="21"/>
      <c r="ED545" s="21"/>
    </row>
    <row r="546" spans="1:134">
      <c r="A546" s="7"/>
      <c r="B546" s="7"/>
      <c r="C546" s="43"/>
      <c r="D546" s="43"/>
      <c r="E546" s="43"/>
      <c r="F546" s="43"/>
      <c r="G546" s="7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7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7"/>
      <c r="AM546" s="43"/>
      <c r="AN546" s="43"/>
      <c r="AO546" s="43"/>
      <c r="AP546" s="43"/>
      <c r="AQ546" s="43"/>
      <c r="AR546" s="58"/>
      <c r="AS546" s="58"/>
      <c r="AT546" s="43"/>
      <c r="AU546" s="43"/>
      <c r="AV546" s="43"/>
      <c r="AW546" s="43"/>
      <c r="AX546" s="43"/>
      <c r="AY546" s="43"/>
      <c r="AZ546" s="43"/>
      <c r="BA546" s="43"/>
      <c r="BB546" s="43"/>
      <c r="BC546" s="43"/>
      <c r="BD546" s="43"/>
      <c r="BE546" s="43"/>
      <c r="BF546" s="43"/>
      <c r="BG546" s="43"/>
      <c r="BH546" s="43"/>
      <c r="BI546" s="43"/>
      <c r="BJ546" s="43"/>
      <c r="BK546" s="43"/>
      <c r="BL546" s="43"/>
      <c r="BM546" s="43"/>
      <c r="BN546" s="43"/>
      <c r="BO546" s="43"/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3"/>
      <c r="CA546" s="43"/>
      <c r="CB546" s="43"/>
      <c r="CC546" s="43"/>
      <c r="CD546" s="43"/>
      <c r="CE546" s="43"/>
      <c r="CF546" s="43"/>
      <c r="CG546" s="43"/>
      <c r="CH546" s="43"/>
      <c r="CI546" s="43"/>
      <c r="CJ546" s="43"/>
      <c r="CK546" s="43"/>
      <c r="CL546" s="43"/>
      <c r="CM546" s="43"/>
      <c r="CN546" s="43"/>
      <c r="CO546" s="43"/>
      <c r="CP546" s="43"/>
      <c r="CQ546" s="43"/>
      <c r="CR546" s="43"/>
      <c r="CS546" s="43"/>
      <c r="CT546" s="43"/>
      <c r="CU546" s="43"/>
      <c r="CV546" s="43"/>
      <c r="CW546" s="43"/>
      <c r="CX546" s="43"/>
      <c r="CY546" s="21"/>
      <c r="CZ546" s="43"/>
      <c r="DA546" s="43"/>
      <c r="DB546" s="43"/>
      <c r="DC546" s="43"/>
      <c r="DD546" s="43"/>
      <c r="DE546" s="43"/>
      <c r="DF546" s="43"/>
      <c r="DG546" s="43"/>
      <c r="DH546" s="43"/>
      <c r="DI546" s="43"/>
      <c r="DJ546" s="43"/>
      <c r="DK546" s="43"/>
      <c r="DL546" s="43"/>
      <c r="DM546" s="43"/>
      <c r="DN546" s="43"/>
      <c r="DO546" s="43"/>
      <c r="DP546" s="43"/>
      <c r="DQ546" s="43"/>
      <c r="DR546" s="43"/>
      <c r="DS546" s="43"/>
      <c r="DT546" s="43"/>
      <c r="DU546" s="43"/>
      <c r="DV546" s="43"/>
      <c r="DW546" s="43"/>
      <c r="DX546" s="43"/>
      <c r="DY546" s="43"/>
      <c r="DZ546" s="43"/>
      <c r="EA546" s="21"/>
      <c r="EB546" s="21"/>
      <c r="EC546" s="21"/>
      <c r="ED546" s="21"/>
    </row>
    <row r="547" spans="1:134">
      <c r="A547" s="7"/>
      <c r="B547" s="7"/>
      <c r="C547" s="43"/>
      <c r="D547" s="43"/>
      <c r="E547" s="43"/>
      <c r="F547" s="43"/>
      <c r="G547" s="7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7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7"/>
      <c r="AM547" s="43"/>
      <c r="AN547" s="43"/>
      <c r="AO547" s="43"/>
      <c r="AP547" s="43"/>
      <c r="AQ547" s="43"/>
      <c r="AR547" s="58"/>
      <c r="AS547" s="58"/>
      <c r="AT547" s="43"/>
      <c r="AU547" s="43"/>
      <c r="AV547" s="43"/>
      <c r="AW547" s="43"/>
      <c r="AX547" s="43"/>
      <c r="AY547" s="43"/>
      <c r="AZ547" s="43"/>
      <c r="BA547" s="43"/>
      <c r="BB547" s="43"/>
      <c r="BC547" s="43"/>
      <c r="BD547" s="43"/>
      <c r="BE547" s="43"/>
      <c r="BF547" s="43"/>
      <c r="BG547" s="43"/>
      <c r="BH547" s="43"/>
      <c r="BI547" s="43"/>
      <c r="BJ547" s="43"/>
      <c r="BK547" s="43"/>
      <c r="BL547" s="43"/>
      <c r="BM547" s="43"/>
      <c r="BN547" s="43"/>
      <c r="BO547" s="43"/>
      <c r="BP547" s="43"/>
      <c r="BQ547" s="43"/>
      <c r="BR547" s="43"/>
      <c r="BS547" s="43"/>
      <c r="BT547" s="43"/>
      <c r="BU547" s="43"/>
      <c r="BV547" s="43"/>
      <c r="BW547" s="43"/>
      <c r="BX547" s="43"/>
      <c r="BY547" s="43"/>
      <c r="BZ547" s="43"/>
      <c r="CA547" s="43"/>
      <c r="CB547" s="43"/>
      <c r="CC547" s="43"/>
      <c r="CD547" s="43"/>
      <c r="CE547" s="43"/>
      <c r="CF547" s="43"/>
      <c r="CG547" s="43"/>
      <c r="CH547" s="43"/>
      <c r="CI547" s="43"/>
      <c r="CJ547" s="43"/>
      <c r="CK547" s="43"/>
      <c r="CL547" s="43"/>
      <c r="CM547" s="43"/>
      <c r="CN547" s="43"/>
      <c r="CO547" s="43"/>
      <c r="CP547" s="43"/>
      <c r="CQ547" s="43"/>
      <c r="CR547" s="43"/>
      <c r="CS547" s="43"/>
      <c r="CT547" s="43"/>
      <c r="CU547" s="43"/>
      <c r="CV547" s="43"/>
      <c r="CW547" s="43"/>
      <c r="CX547" s="43"/>
      <c r="CY547" s="21"/>
      <c r="CZ547" s="43"/>
      <c r="DA547" s="43"/>
      <c r="DB547" s="43"/>
      <c r="DC547" s="43"/>
      <c r="DD547" s="43"/>
      <c r="DE547" s="43"/>
      <c r="DF547" s="43"/>
      <c r="DG547" s="43"/>
      <c r="DH547" s="43"/>
      <c r="DI547" s="43"/>
      <c r="DJ547" s="43"/>
      <c r="DK547" s="43"/>
      <c r="DL547" s="43"/>
      <c r="DM547" s="43"/>
      <c r="DN547" s="43"/>
      <c r="DO547" s="43"/>
      <c r="DP547" s="43"/>
      <c r="DQ547" s="43"/>
      <c r="DR547" s="43"/>
      <c r="DS547" s="43"/>
      <c r="DT547" s="43"/>
      <c r="DU547" s="43"/>
      <c r="DV547" s="43"/>
      <c r="DW547" s="43"/>
      <c r="DX547" s="43"/>
      <c r="DY547" s="43"/>
      <c r="DZ547" s="43"/>
      <c r="EA547" s="21"/>
      <c r="EB547" s="21"/>
      <c r="EC547" s="21"/>
      <c r="ED547" s="21"/>
    </row>
    <row r="548" spans="1:134">
      <c r="A548" s="7"/>
      <c r="B548" s="7"/>
      <c r="C548" s="43"/>
      <c r="D548" s="43"/>
      <c r="E548" s="43"/>
      <c r="F548" s="43"/>
      <c r="G548" s="7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7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7"/>
      <c r="AM548" s="43"/>
      <c r="AN548" s="43"/>
      <c r="AO548" s="43"/>
      <c r="AP548" s="43"/>
      <c r="AQ548" s="43"/>
      <c r="AR548" s="58"/>
      <c r="AS548" s="58"/>
      <c r="AT548" s="43"/>
      <c r="AU548" s="43"/>
      <c r="AV548" s="43"/>
      <c r="AW548" s="43"/>
      <c r="AX548" s="43"/>
      <c r="AY548" s="43"/>
      <c r="AZ548" s="43"/>
      <c r="BA548" s="43"/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  <c r="BL548" s="43"/>
      <c r="BM548" s="43"/>
      <c r="BN548" s="43"/>
      <c r="BO548" s="43"/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3"/>
      <c r="CA548" s="43"/>
      <c r="CB548" s="43"/>
      <c r="CC548" s="43"/>
      <c r="CD548" s="43"/>
      <c r="CE548" s="43"/>
      <c r="CF548" s="43"/>
      <c r="CG548" s="43"/>
      <c r="CH548" s="43"/>
      <c r="CI548" s="43"/>
      <c r="CJ548" s="43"/>
      <c r="CK548" s="43"/>
      <c r="CL548" s="43"/>
      <c r="CM548" s="43"/>
      <c r="CN548" s="43"/>
      <c r="CO548" s="43"/>
      <c r="CP548" s="43"/>
      <c r="CQ548" s="43"/>
      <c r="CR548" s="43"/>
      <c r="CS548" s="43"/>
      <c r="CT548" s="43"/>
      <c r="CU548" s="43"/>
      <c r="CV548" s="43"/>
      <c r="CW548" s="43"/>
      <c r="CX548" s="43"/>
      <c r="CY548" s="21"/>
      <c r="CZ548" s="43"/>
      <c r="DA548" s="43"/>
      <c r="DB548" s="43"/>
      <c r="DC548" s="43"/>
      <c r="DD548" s="43"/>
      <c r="DE548" s="43"/>
      <c r="DF548" s="43"/>
      <c r="DG548" s="43"/>
      <c r="DH548" s="43"/>
      <c r="DI548" s="43"/>
      <c r="DJ548" s="43"/>
      <c r="DK548" s="43"/>
      <c r="DL548" s="43"/>
      <c r="DM548" s="43"/>
      <c r="DN548" s="43"/>
      <c r="DO548" s="43"/>
      <c r="DP548" s="43"/>
      <c r="DQ548" s="43"/>
      <c r="DR548" s="43"/>
      <c r="DS548" s="43"/>
      <c r="DT548" s="43"/>
      <c r="DU548" s="43"/>
      <c r="DV548" s="43"/>
      <c r="DW548" s="43"/>
      <c r="DX548" s="43"/>
      <c r="DY548" s="43"/>
      <c r="DZ548" s="43"/>
      <c r="EA548" s="21"/>
      <c r="EB548" s="21"/>
      <c r="EC548" s="21"/>
      <c r="ED548" s="21"/>
    </row>
    <row r="549" spans="1:134">
      <c r="A549" s="7"/>
      <c r="B549" s="7"/>
      <c r="C549" s="43"/>
      <c r="D549" s="43"/>
      <c r="E549" s="43"/>
      <c r="F549" s="43"/>
      <c r="G549" s="7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7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7"/>
      <c r="AM549" s="43"/>
      <c r="AN549" s="43"/>
      <c r="AO549" s="43"/>
      <c r="AP549" s="43"/>
      <c r="AQ549" s="43"/>
      <c r="AR549" s="58"/>
      <c r="AS549" s="58"/>
      <c r="AT549" s="43"/>
      <c r="AU549" s="43"/>
      <c r="AV549" s="43"/>
      <c r="AW549" s="43"/>
      <c r="AX549" s="43"/>
      <c r="AY549" s="43"/>
      <c r="AZ549" s="43"/>
      <c r="BA549" s="43"/>
      <c r="BB549" s="43"/>
      <c r="BC549" s="43"/>
      <c r="BD549" s="43"/>
      <c r="BE549" s="43"/>
      <c r="BF549" s="43"/>
      <c r="BG549" s="43"/>
      <c r="BH549" s="43"/>
      <c r="BI549" s="43"/>
      <c r="BJ549" s="43"/>
      <c r="BK549" s="43"/>
      <c r="BL549" s="43"/>
      <c r="BM549" s="43"/>
      <c r="BN549" s="43"/>
      <c r="BO549" s="43"/>
      <c r="BP549" s="43"/>
      <c r="BQ549" s="43"/>
      <c r="BR549" s="43"/>
      <c r="BS549" s="43"/>
      <c r="BT549" s="43"/>
      <c r="BU549" s="43"/>
      <c r="BV549" s="43"/>
      <c r="BW549" s="43"/>
      <c r="BX549" s="43"/>
      <c r="BY549" s="43"/>
      <c r="BZ549" s="43"/>
      <c r="CA549" s="43"/>
      <c r="CB549" s="43"/>
      <c r="CC549" s="43"/>
      <c r="CD549" s="43"/>
      <c r="CE549" s="43"/>
      <c r="CF549" s="43"/>
      <c r="CG549" s="43"/>
      <c r="CH549" s="43"/>
      <c r="CI549" s="43"/>
      <c r="CJ549" s="43"/>
      <c r="CK549" s="43"/>
      <c r="CL549" s="43"/>
      <c r="CM549" s="43"/>
      <c r="CN549" s="43"/>
      <c r="CO549" s="43"/>
      <c r="CP549" s="43"/>
      <c r="CQ549" s="43"/>
      <c r="CR549" s="43"/>
      <c r="CS549" s="43"/>
      <c r="CT549" s="43"/>
      <c r="CU549" s="43"/>
      <c r="CV549" s="43"/>
      <c r="CW549" s="43"/>
      <c r="CX549" s="43"/>
      <c r="CY549" s="21"/>
      <c r="CZ549" s="43"/>
      <c r="DA549" s="43"/>
      <c r="DB549" s="43"/>
      <c r="DC549" s="43"/>
      <c r="DD549" s="43"/>
      <c r="DE549" s="43"/>
      <c r="DF549" s="43"/>
      <c r="DG549" s="43"/>
      <c r="DH549" s="43"/>
      <c r="DI549" s="43"/>
      <c r="DJ549" s="43"/>
      <c r="DK549" s="43"/>
      <c r="DL549" s="43"/>
      <c r="DM549" s="43"/>
      <c r="DN549" s="43"/>
      <c r="DO549" s="43"/>
      <c r="DP549" s="43"/>
      <c r="DQ549" s="43"/>
      <c r="DR549" s="43"/>
      <c r="DS549" s="43"/>
      <c r="DT549" s="43"/>
      <c r="DU549" s="43"/>
      <c r="DV549" s="43"/>
      <c r="DW549" s="43"/>
      <c r="DX549" s="43"/>
      <c r="DY549" s="43"/>
      <c r="DZ549" s="43"/>
      <c r="EA549" s="21"/>
      <c r="EB549" s="21"/>
      <c r="EC549" s="21"/>
      <c r="ED549" s="21"/>
    </row>
    <row r="550" spans="1:134">
      <c r="A550" s="7"/>
      <c r="B550" s="7"/>
      <c r="C550" s="43"/>
      <c r="D550" s="43"/>
      <c r="E550" s="43"/>
      <c r="F550" s="43"/>
      <c r="G550" s="7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7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7"/>
      <c r="AM550" s="43"/>
      <c r="AN550" s="43"/>
      <c r="AO550" s="43"/>
      <c r="AP550" s="43"/>
      <c r="AQ550" s="43"/>
      <c r="AR550" s="58"/>
      <c r="AS550" s="58"/>
      <c r="AT550" s="43"/>
      <c r="AU550" s="43"/>
      <c r="AV550" s="43"/>
      <c r="AW550" s="43"/>
      <c r="AX550" s="43"/>
      <c r="AY550" s="43"/>
      <c r="AZ550" s="43"/>
      <c r="BA550" s="43"/>
      <c r="BB550" s="43"/>
      <c r="BC550" s="43"/>
      <c r="BD550" s="43"/>
      <c r="BE550" s="43"/>
      <c r="BF550" s="43"/>
      <c r="BG550" s="43"/>
      <c r="BH550" s="43"/>
      <c r="BI550" s="43"/>
      <c r="BJ550" s="43"/>
      <c r="BK550" s="43"/>
      <c r="BL550" s="43"/>
      <c r="BM550" s="43"/>
      <c r="BN550" s="43"/>
      <c r="BO550" s="43"/>
      <c r="BP550" s="43"/>
      <c r="BQ550" s="43"/>
      <c r="BR550" s="43"/>
      <c r="BS550" s="43"/>
      <c r="BT550" s="43"/>
      <c r="BU550" s="43"/>
      <c r="BV550" s="43"/>
      <c r="BW550" s="43"/>
      <c r="BX550" s="43"/>
      <c r="BY550" s="43"/>
      <c r="BZ550" s="43"/>
      <c r="CA550" s="43"/>
      <c r="CB550" s="43"/>
      <c r="CC550" s="43"/>
      <c r="CD550" s="43"/>
      <c r="CE550" s="43"/>
      <c r="CF550" s="43"/>
      <c r="CG550" s="43"/>
      <c r="CH550" s="43"/>
      <c r="CI550" s="43"/>
      <c r="CJ550" s="43"/>
      <c r="CK550" s="43"/>
      <c r="CL550" s="43"/>
      <c r="CM550" s="43"/>
      <c r="CN550" s="43"/>
      <c r="CO550" s="43"/>
      <c r="CP550" s="43"/>
      <c r="CQ550" s="43"/>
      <c r="CR550" s="43"/>
      <c r="CS550" s="43"/>
      <c r="CT550" s="43"/>
      <c r="CU550" s="43"/>
      <c r="CV550" s="43"/>
      <c r="CW550" s="43"/>
      <c r="CX550" s="43"/>
      <c r="CY550" s="21"/>
      <c r="CZ550" s="43"/>
      <c r="DA550" s="43"/>
      <c r="DB550" s="43"/>
      <c r="DC550" s="43"/>
      <c r="DD550" s="43"/>
      <c r="DE550" s="43"/>
      <c r="DF550" s="43"/>
      <c r="DG550" s="43"/>
      <c r="DH550" s="43"/>
      <c r="DI550" s="43"/>
      <c r="DJ550" s="43"/>
      <c r="DK550" s="43"/>
      <c r="DL550" s="43"/>
      <c r="DM550" s="43"/>
      <c r="DN550" s="43"/>
      <c r="DO550" s="43"/>
      <c r="DP550" s="43"/>
      <c r="DQ550" s="43"/>
      <c r="DR550" s="43"/>
      <c r="DS550" s="43"/>
      <c r="DT550" s="43"/>
      <c r="DU550" s="43"/>
      <c r="DV550" s="43"/>
      <c r="DW550" s="43"/>
      <c r="DX550" s="43"/>
      <c r="DY550" s="43"/>
      <c r="DZ550" s="43"/>
      <c r="EA550" s="21"/>
      <c r="EB550" s="21"/>
      <c r="EC550" s="21"/>
      <c r="ED550" s="21"/>
    </row>
    <row r="551" spans="1:134">
      <c r="A551" s="7"/>
      <c r="B551" s="7"/>
      <c r="C551" s="43"/>
      <c r="D551" s="43"/>
      <c r="E551" s="43"/>
      <c r="F551" s="43"/>
      <c r="G551" s="7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7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7"/>
      <c r="AM551" s="43"/>
      <c r="AN551" s="43"/>
      <c r="AO551" s="43"/>
      <c r="AP551" s="43"/>
      <c r="AQ551" s="43"/>
      <c r="AR551" s="58"/>
      <c r="AS551" s="58"/>
      <c r="AT551" s="43"/>
      <c r="AU551" s="43"/>
      <c r="AV551" s="43"/>
      <c r="AW551" s="43"/>
      <c r="AX551" s="43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43"/>
      <c r="BJ551" s="43"/>
      <c r="BK551" s="43"/>
      <c r="BL551" s="43"/>
      <c r="BM551" s="43"/>
      <c r="BN551" s="43"/>
      <c r="BO551" s="43"/>
      <c r="BP551" s="43"/>
      <c r="BQ551" s="43"/>
      <c r="BR551" s="43"/>
      <c r="BS551" s="43"/>
      <c r="BT551" s="43"/>
      <c r="BU551" s="43"/>
      <c r="BV551" s="43"/>
      <c r="BW551" s="43"/>
      <c r="BX551" s="43"/>
      <c r="BY551" s="43"/>
      <c r="BZ551" s="43"/>
      <c r="CA551" s="43"/>
      <c r="CB551" s="43"/>
      <c r="CC551" s="43"/>
      <c r="CD551" s="43"/>
      <c r="CE551" s="43"/>
      <c r="CF551" s="43"/>
      <c r="CG551" s="43"/>
      <c r="CH551" s="43"/>
      <c r="CI551" s="43"/>
      <c r="CJ551" s="43"/>
      <c r="CK551" s="43"/>
      <c r="CL551" s="43"/>
      <c r="CM551" s="43"/>
      <c r="CN551" s="43"/>
      <c r="CO551" s="43"/>
      <c r="CP551" s="43"/>
      <c r="CQ551" s="43"/>
      <c r="CR551" s="43"/>
      <c r="CS551" s="43"/>
      <c r="CT551" s="43"/>
      <c r="CU551" s="43"/>
      <c r="CV551" s="43"/>
      <c r="CW551" s="43"/>
      <c r="CX551" s="43"/>
      <c r="CY551" s="21"/>
      <c r="CZ551" s="43"/>
      <c r="DA551" s="43"/>
      <c r="DB551" s="43"/>
      <c r="DC551" s="43"/>
      <c r="DD551" s="43"/>
      <c r="DE551" s="43"/>
      <c r="DF551" s="43"/>
      <c r="DG551" s="43"/>
      <c r="DH551" s="43"/>
      <c r="DI551" s="43"/>
      <c r="DJ551" s="43"/>
      <c r="DK551" s="43"/>
      <c r="DL551" s="43"/>
      <c r="DM551" s="43"/>
      <c r="DN551" s="43"/>
      <c r="DO551" s="43"/>
      <c r="DP551" s="43"/>
      <c r="DQ551" s="43"/>
      <c r="DR551" s="43"/>
      <c r="DS551" s="43"/>
      <c r="DT551" s="43"/>
      <c r="DU551" s="43"/>
      <c r="DV551" s="43"/>
      <c r="DW551" s="43"/>
      <c r="DX551" s="43"/>
      <c r="DY551" s="43"/>
      <c r="DZ551" s="43"/>
      <c r="EA551" s="21"/>
      <c r="EB551" s="21"/>
      <c r="EC551" s="21"/>
      <c r="ED551" s="21"/>
    </row>
    <row r="552" spans="1:134">
      <c r="A552" s="7"/>
      <c r="B552" s="7"/>
      <c r="C552" s="43"/>
      <c r="D552" s="43"/>
      <c r="E552" s="43"/>
      <c r="F552" s="43"/>
      <c r="G552" s="7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7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7"/>
      <c r="AM552" s="43"/>
      <c r="AN552" s="43"/>
      <c r="AO552" s="43"/>
      <c r="AP552" s="43"/>
      <c r="AQ552" s="43"/>
      <c r="AR552" s="58"/>
      <c r="AS552" s="58"/>
      <c r="AT552" s="43"/>
      <c r="AU552" s="43"/>
      <c r="AV552" s="43"/>
      <c r="AW552" s="43"/>
      <c r="AX552" s="43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43"/>
      <c r="BJ552" s="43"/>
      <c r="BK552" s="43"/>
      <c r="BL552" s="43"/>
      <c r="BM552" s="43"/>
      <c r="BN552" s="43"/>
      <c r="BO552" s="43"/>
      <c r="BP552" s="43"/>
      <c r="BQ552" s="43"/>
      <c r="BR552" s="43"/>
      <c r="BS552" s="43"/>
      <c r="BT552" s="43"/>
      <c r="BU552" s="43"/>
      <c r="BV552" s="43"/>
      <c r="BW552" s="43"/>
      <c r="BX552" s="43"/>
      <c r="BY552" s="43"/>
      <c r="BZ552" s="43"/>
      <c r="CA552" s="43"/>
      <c r="CB552" s="43"/>
      <c r="CC552" s="43"/>
      <c r="CD552" s="43"/>
      <c r="CE552" s="43"/>
      <c r="CF552" s="43"/>
      <c r="CG552" s="43"/>
      <c r="CH552" s="43"/>
      <c r="CI552" s="43"/>
      <c r="CJ552" s="43"/>
      <c r="CK552" s="43"/>
      <c r="CL552" s="43"/>
      <c r="CM552" s="43"/>
      <c r="CN552" s="43"/>
      <c r="CO552" s="43"/>
      <c r="CP552" s="43"/>
      <c r="CQ552" s="43"/>
      <c r="CR552" s="43"/>
      <c r="CS552" s="43"/>
      <c r="CT552" s="43"/>
      <c r="CU552" s="43"/>
      <c r="CV552" s="43"/>
      <c r="CW552" s="43"/>
      <c r="CX552" s="43"/>
      <c r="CY552" s="21"/>
      <c r="CZ552" s="43"/>
      <c r="DA552" s="43"/>
      <c r="DB552" s="43"/>
      <c r="DC552" s="43"/>
      <c r="DD552" s="43"/>
      <c r="DE552" s="43"/>
      <c r="DF552" s="43"/>
      <c r="DG552" s="43"/>
      <c r="DH552" s="43"/>
      <c r="DI552" s="43"/>
      <c r="DJ552" s="43"/>
      <c r="DK552" s="43"/>
      <c r="DL552" s="43"/>
      <c r="DM552" s="43"/>
      <c r="DN552" s="43"/>
      <c r="DO552" s="43"/>
      <c r="DP552" s="43"/>
      <c r="DQ552" s="43"/>
      <c r="DR552" s="43"/>
      <c r="DS552" s="43"/>
      <c r="DT552" s="43"/>
      <c r="DU552" s="43"/>
      <c r="DV552" s="43"/>
      <c r="DW552" s="43"/>
      <c r="DX552" s="43"/>
      <c r="DY552" s="43"/>
      <c r="DZ552" s="43"/>
      <c r="EA552" s="21"/>
      <c r="EB552" s="21"/>
      <c r="EC552" s="21"/>
      <c r="ED552" s="21"/>
    </row>
    <row r="553" spans="1:134">
      <c r="A553" s="7"/>
      <c r="B553" s="7"/>
      <c r="C553" s="43"/>
      <c r="D553" s="43"/>
      <c r="E553" s="43"/>
      <c r="F553" s="43"/>
      <c r="G553" s="7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7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7"/>
      <c r="AM553" s="43"/>
      <c r="AN553" s="43"/>
      <c r="AO553" s="43"/>
      <c r="AP553" s="43"/>
      <c r="AQ553" s="43"/>
      <c r="AR553" s="58"/>
      <c r="AS553" s="58"/>
      <c r="AT553" s="43"/>
      <c r="AU553" s="43"/>
      <c r="AV553" s="43"/>
      <c r="AW553" s="43"/>
      <c r="AX553" s="43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43"/>
      <c r="BJ553" s="43"/>
      <c r="BK553" s="43"/>
      <c r="BL553" s="43"/>
      <c r="BM553" s="43"/>
      <c r="BN553" s="43"/>
      <c r="BO553" s="43"/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3"/>
      <c r="CA553" s="43"/>
      <c r="CB553" s="43"/>
      <c r="CC553" s="43"/>
      <c r="CD553" s="43"/>
      <c r="CE553" s="43"/>
      <c r="CF553" s="43"/>
      <c r="CG553" s="43"/>
      <c r="CH553" s="43"/>
      <c r="CI553" s="43"/>
      <c r="CJ553" s="43"/>
      <c r="CK553" s="43"/>
      <c r="CL553" s="43"/>
      <c r="CM553" s="43"/>
      <c r="CN553" s="43"/>
      <c r="CO553" s="43"/>
      <c r="CP553" s="43"/>
      <c r="CQ553" s="43"/>
      <c r="CR553" s="43"/>
      <c r="CS553" s="43"/>
      <c r="CT553" s="43"/>
      <c r="CU553" s="43"/>
      <c r="CV553" s="43"/>
      <c r="CW553" s="43"/>
      <c r="CX553" s="43"/>
      <c r="CY553" s="21"/>
      <c r="CZ553" s="43"/>
      <c r="DA553" s="43"/>
      <c r="DB553" s="43"/>
      <c r="DC553" s="43"/>
      <c r="DD553" s="43"/>
      <c r="DE553" s="43"/>
      <c r="DF553" s="43"/>
      <c r="DG553" s="43"/>
      <c r="DH553" s="43"/>
      <c r="DI553" s="43"/>
      <c r="DJ553" s="43"/>
      <c r="DK553" s="43"/>
      <c r="DL553" s="43"/>
      <c r="DM553" s="43"/>
      <c r="DN553" s="43"/>
      <c r="DO553" s="43"/>
      <c r="DP553" s="43"/>
      <c r="DQ553" s="43"/>
      <c r="DR553" s="43"/>
      <c r="DS553" s="43"/>
      <c r="DT553" s="43"/>
      <c r="DU553" s="43"/>
      <c r="DV553" s="43"/>
      <c r="DW553" s="43"/>
      <c r="DX553" s="43"/>
      <c r="DY553" s="43"/>
      <c r="DZ553" s="43"/>
      <c r="EA553" s="21"/>
      <c r="EB553" s="21"/>
      <c r="EC553" s="21"/>
      <c r="ED553" s="21"/>
    </row>
    <row r="554" spans="1:134">
      <c r="A554" s="7"/>
      <c r="B554" s="7"/>
      <c r="C554" s="43"/>
      <c r="D554" s="43"/>
      <c r="E554" s="43"/>
      <c r="F554" s="43"/>
      <c r="G554" s="7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7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7"/>
      <c r="AM554" s="43"/>
      <c r="AN554" s="43"/>
      <c r="AO554" s="43"/>
      <c r="AP554" s="43"/>
      <c r="AQ554" s="43"/>
      <c r="AR554" s="58"/>
      <c r="AS554" s="58"/>
      <c r="AT554" s="43"/>
      <c r="AU554" s="43"/>
      <c r="AV554" s="43"/>
      <c r="AW554" s="43"/>
      <c r="AX554" s="43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43"/>
      <c r="BJ554" s="43"/>
      <c r="BK554" s="43"/>
      <c r="BL554" s="43"/>
      <c r="BM554" s="43"/>
      <c r="BN554" s="43"/>
      <c r="BO554" s="43"/>
      <c r="BP554" s="43"/>
      <c r="BQ554" s="43"/>
      <c r="BR554" s="43"/>
      <c r="BS554" s="43"/>
      <c r="BT554" s="43"/>
      <c r="BU554" s="43"/>
      <c r="BV554" s="43"/>
      <c r="BW554" s="43"/>
      <c r="BX554" s="43"/>
      <c r="BY554" s="43"/>
      <c r="BZ554" s="43"/>
      <c r="CA554" s="43"/>
      <c r="CB554" s="43"/>
      <c r="CC554" s="43"/>
      <c r="CD554" s="43"/>
      <c r="CE554" s="43"/>
      <c r="CF554" s="43"/>
      <c r="CG554" s="43"/>
      <c r="CH554" s="43"/>
      <c r="CI554" s="43"/>
      <c r="CJ554" s="43"/>
      <c r="CK554" s="43"/>
      <c r="CL554" s="43"/>
      <c r="CM554" s="43"/>
      <c r="CN554" s="43"/>
      <c r="CO554" s="43"/>
      <c r="CP554" s="43"/>
      <c r="CQ554" s="43"/>
      <c r="CR554" s="43"/>
      <c r="CS554" s="43"/>
      <c r="CT554" s="43"/>
      <c r="CU554" s="43"/>
      <c r="CV554" s="43"/>
      <c r="CW554" s="43"/>
      <c r="CX554" s="43"/>
      <c r="CY554" s="21"/>
      <c r="CZ554" s="43"/>
      <c r="DA554" s="43"/>
      <c r="DB554" s="43"/>
      <c r="DC554" s="43"/>
      <c r="DD554" s="43"/>
      <c r="DE554" s="43"/>
      <c r="DF554" s="43"/>
      <c r="DG554" s="43"/>
      <c r="DH554" s="43"/>
      <c r="DI554" s="43"/>
      <c r="DJ554" s="43"/>
      <c r="DK554" s="43"/>
      <c r="DL554" s="43"/>
      <c r="DM554" s="43"/>
      <c r="DN554" s="43"/>
      <c r="DO554" s="43"/>
      <c r="DP554" s="43"/>
      <c r="DQ554" s="43"/>
      <c r="DR554" s="43"/>
      <c r="DS554" s="43"/>
      <c r="DT554" s="43"/>
      <c r="DU554" s="43"/>
      <c r="DV554" s="43"/>
      <c r="DW554" s="43"/>
      <c r="DX554" s="43"/>
      <c r="DY554" s="43"/>
      <c r="DZ554" s="43"/>
      <c r="EA554" s="21"/>
      <c r="EB554" s="21"/>
      <c r="EC554" s="21"/>
      <c r="ED554" s="21"/>
    </row>
    <row r="555" spans="1:134">
      <c r="A555" s="7"/>
      <c r="B555" s="7"/>
      <c r="C555" s="43"/>
      <c r="D555" s="43"/>
      <c r="E555" s="43"/>
      <c r="F555" s="43"/>
      <c r="G555" s="7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7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7"/>
      <c r="AM555" s="43"/>
      <c r="AN555" s="43"/>
      <c r="AO555" s="43"/>
      <c r="AP555" s="43"/>
      <c r="AQ555" s="43"/>
      <c r="AR555" s="58"/>
      <c r="AS555" s="58"/>
      <c r="AT555" s="43"/>
      <c r="AU555" s="43"/>
      <c r="AV555" s="43"/>
      <c r="AW555" s="43"/>
      <c r="AX555" s="43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43"/>
      <c r="BJ555" s="43"/>
      <c r="BK555" s="43"/>
      <c r="BL555" s="43"/>
      <c r="BM555" s="43"/>
      <c r="BN555" s="43"/>
      <c r="BO555" s="43"/>
      <c r="BP555" s="43"/>
      <c r="BQ555" s="43"/>
      <c r="BR555" s="43"/>
      <c r="BS555" s="43"/>
      <c r="BT555" s="43"/>
      <c r="BU555" s="43"/>
      <c r="BV555" s="43"/>
      <c r="BW555" s="43"/>
      <c r="BX555" s="43"/>
      <c r="BY555" s="43"/>
      <c r="BZ555" s="43"/>
      <c r="CA555" s="43"/>
      <c r="CB555" s="43"/>
      <c r="CC555" s="43"/>
      <c r="CD555" s="43"/>
      <c r="CE555" s="43"/>
      <c r="CF555" s="43"/>
      <c r="CG555" s="43"/>
      <c r="CH555" s="43"/>
      <c r="CI555" s="43"/>
      <c r="CJ555" s="43"/>
      <c r="CK555" s="43"/>
      <c r="CL555" s="43"/>
      <c r="CM555" s="43"/>
      <c r="CN555" s="43"/>
      <c r="CO555" s="43"/>
      <c r="CP555" s="43"/>
      <c r="CQ555" s="43"/>
      <c r="CR555" s="43"/>
      <c r="CS555" s="43"/>
      <c r="CT555" s="43"/>
      <c r="CU555" s="43"/>
      <c r="CV555" s="43"/>
      <c r="CW555" s="43"/>
      <c r="CX555" s="43"/>
      <c r="CY555" s="21"/>
      <c r="CZ555" s="43"/>
      <c r="DA555" s="43"/>
      <c r="DB555" s="43"/>
      <c r="DC555" s="43"/>
      <c r="DD555" s="43"/>
      <c r="DE555" s="43"/>
      <c r="DF555" s="43"/>
      <c r="DG555" s="43"/>
      <c r="DH555" s="43"/>
      <c r="DI555" s="43"/>
      <c r="DJ555" s="43"/>
      <c r="DK555" s="43"/>
      <c r="DL555" s="43"/>
      <c r="DM555" s="43"/>
      <c r="DN555" s="43"/>
      <c r="DO555" s="43"/>
      <c r="DP555" s="43"/>
      <c r="DQ555" s="43"/>
      <c r="DR555" s="43"/>
      <c r="DS555" s="43"/>
      <c r="DT555" s="43"/>
      <c r="DU555" s="43"/>
      <c r="DV555" s="43"/>
      <c r="DW555" s="43"/>
      <c r="DX555" s="43"/>
      <c r="DY555" s="43"/>
      <c r="DZ555" s="43"/>
      <c r="EA555" s="21"/>
      <c r="EB555" s="21"/>
      <c r="EC555" s="21"/>
      <c r="ED555" s="21"/>
    </row>
    <row r="556" spans="1:134">
      <c r="A556" s="7"/>
      <c r="B556" s="7"/>
      <c r="C556" s="43"/>
      <c r="D556" s="43"/>
      <c r="E556" s="43"/>
      <c r="F556" s="43"/>
      <c r="G556" s="7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7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7"/>
      <c r="AM556" s="43"/>
      <c r="AN556" s="43"/>
      <c r="AO556" s="43"/>
      <c r="AP556" s="43"/>
      <c r="AQ556" s="43"/>
      <c r="AR556" s="58"/>
      <c r="AS556" s="58"/>
      <c r="AT556" s="43"/>
      <c r="AU556" s="43"/>
      <c r="AV556" s="43"/>
      <c r="AW556" s="43"/>
      <c r="AX556" s="43"/>
      <c r="AY556" s="43"/>
      <c r="AZ556" s="43"/>
      <c r="BA556" s="43"/>
      <c r="BB556" s="43"/>
      <c r="BC556" s="43"/>
      <c r="BD556" s="43"/>
      <c r="BE556" s="43"/>
      <c r="BF556" s="43"/>
      <c r="BG556" s="43"/>
      <c r="BH556" s="43"/>
      <c r="BI556" s="43"/>
      <c r="BJ556" s="43"/>
      <c r="BK556" s="43"/>
      <c r="BL556" s="43"/>
      <c r="BM556" s="43"/>
      <c r="BN556" s="43"/>
      <c r="BO556" s="43"/>
      <c r="BP556" s="43"/>
      <c r="BQ556" s="43"/>
      <c r="BR556" s="43"/>
      <c r="BS556" s="43"/>
      <c r="BT556" s="43"/>
      <c r="BU556" s="43"/>
      <c r="BV556" s="43"/>
      <c r="BW556" s="43"/>
      <c r="BX556" s="43"/>
      <c r="BY556" s="43"/>
      <c r="BZ556" s="43"/>
      <c r="CA556" s="43"/>
      <c r="CB556" s="43"/>
      <c r="CC556" s="43"/>
      <c r="CD556" s="43"/>
      <c r="CE556" s="43"/>
      <c r="CF556" s="43"/>
      <c r="CG556" s="43"/>
      <c r="CH556" s="43"/>
      <c r="CI556" s="43"/>
      <c r="CJ556" s="43"/>
      <c r="CK556" s="43"/>
      <c r="CL556" s="43"/>
      <c r="CM556" s="43"/>
      <c r="CN556" s="43"/>
      <c r="CO556" s="43"/>
      <c r="CP556" s="43"/>
      <c r="CQ556" s="43"/>
      <c r="CR556" s="43"/>
      <c r="CS556" s="43"/>
      <c r="CT556" s="43"/>
      <c r="CU556" s="43"/>
      <c r="CV556" s="43"/>
      <c r="CW556" s="43"/>
      <c r="CX556" s="43"/>
      <c r="CY556" s="21"/>
      <c r="CZ556" s="43"/>
      <c r="DA556" s="43"/>
      <c r="DB556" s="43"/>
      <c r="DC556" s="43"/>
      <c r="DD556" s="43"/>
      <c r="DE556" s="43"/>
      <c r="DF556" s="43"/>
      <c r="DG556" s="43"/>
      <c r="DH556" s="43"/>
      <c r="DI556" s="43"/>
      <c r="DJ556" s="43"/>
      <c r="DK556" s="43"/>
      <c r="DL556" s="43"/>
      <c r="DM556" s="43"/>
      <c r="DN556" s="43"/>
      <c r="DO556" s="43"/>
      <c r="DP556" s="43"/>
      <c r="DQ556" s="43"/>
      <c r="DR556" s="43"/>
      <c r="DS556" s="43"/>
      <c r="DT556" s="43"/>
      <c r="DU556" s="43"/>
      <c r="DV556" s="43"/>
      <c r="DW556" s="43"/>
      <c r="DX556" s="43"/>
      <c r="DY556" s="43"/>
      <c r="DZ556" s="43"/>
      <c r="EA556" s="21"/>
      <c r="EB556" s="21"/>
      <c r="EC556" s="21"/>
      <c r="ED556" s="21"/>
    </row>
    <row r="557" spans="1:134">
      <c r="A557" s="7"/>
      <c r="B557" s="7"/>
      <c r="C557" s="43"/>
      <c r="D557" s="43"/>
      <c r="E557" s="43"/>
      <c r="F557" s="43"/>
      <c r="G557" s="7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7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7"/>
      <c r="AM557" s="43"/>
      <c r="AN557" s="43"/>
      <c r="AO557" s="43"/>
      <c r="AP557" s="43"/>
      <c r="AQ557" s="43"/>
      <c r="AR557" s="58"/>
      <c r="AS557" s="58"/>
      <c r="AT557" s="43"/>
      <c r="AU557" s="43"/>
      <c r="AV557" s="43"/>
      <c r="AW557" s="43"/>
      <c r="AX557" s="43"/>
      <c r="AY557" s="43"/>
      <c r="AZ557" s="43"/>
      <c r="BA557" s="43"/>
      <c r="BB557" s="43"/>
      <c r="BC557" s="43"/>
      <c r="BD557" s="43"/>
      <c r="BE557" s="43"/>
      <c r="BF557" s="43"/>
      <c r="BG557" s="43"/>
      <c r="BH557" s="43"/>
      <c r="BI557" s="43"/>
      <c r="BJ557" s="43"/>
      <c r="BK557" s="43"/>
      <c r="BL557" s="43"/>
      <c r="BM557" s="43"/>
      <c r="BN557" s="43"/>
      <c r="BO557" s="43"/>
      <c r="BP557" s="43"/>
      <c r="BQ557" s="43"/>
      <c r="BR557" s="43"/>
      <c r="BS557" s="43"/>
      <c r="BT557" s="43"/>
      <c r="BU557" s="43"/>
      <c r="BV557" s="43"/>
      <c r="BW557" s="43"/>
      <c r="BX557" s="43"/>
      <c r="BY557" s="43"/>
      <c r="BZ557" s="43"/>
      <c r="CA557" s="43"/>
      <c r="CB557" s="43"/>
      <c r="CC557" s="43"/>
      <c r="CD557" s="43"/>
      <c r="CE557" s="43"/>
      <c r="CF557" s="43"/>
      <c r="CG557" s="43"/>
      <c r="CH557" s="43"/>
      <c r="CI557" s="43"/>
      <c r="CJ557" s="43"/>
      <c r="CK557" s="43"/>
      <c r="CL557" s="43"/>
      <c r="CM557" s="43"/>
      <c r="CN557" s="43"/>
      <c r="CO557" s="43"/>
      <c r="CP557" s="43"/>
      <c r="CQ557" s="43"/>
      <c r="CR557" s="43"/>
      <c r="CS557" s="43"/>
      <c r="CT557" s="43"/>
      <c r="CU557" s="43"/>
      <c r="CV557" s="43"/>
      <c r="CW557" s="43"/>
      <c r="CX557" s="43"/>
      <c r="CY557" s="21"/>
      <c r="CZ557" s="43"/>
      <c r="DA557" s="43"/>
      <c r="DB557" s="43"/>
      <c r="DC557" s="43"/>
      <c r="DD557" s="43"/>
      <c r="DE557" s="43"/>
      <c r="DF557" s="43"/>
      <c r="DG557" s="43"/>
      <c r="DH557" s="43"/>
      <c r="DI557" s="43"/>
      <c r="DJ557" s="43"/>
      <c r="DK557" s="43"/>
      <c r="DL557" s="43"/>
      <c r="DM557" s="43"/>
      <c r="DN557" s="43"/>
      <c r="DO557" s="43"/>
      <c r="DP557" s="43"/>
      <c r="DQ557" s="43"/>
      <c r="DR557" s="43"/>
      <c r="DS557" s="43"/>
      <c r="DT557" s="43"/>
      <c r="DU557" s="43"/>
      <c r="DV557" s="43"/>
      <c r="DW557" s="43"/>
      <c r="DX557" s="43"/>
      <c r="DY557" s="43"/>
      <c r="DZ557" s="43"/>
      <c r="EA557" s="21"/>
      <c r="EB557" s="21"/>
      <c r="EC557" s="21"/>
      <c r="ED557" s="21"/>
    </row>
    <row r="558" spans="1:134">
      <c r="A558" s="7"/>
      <c r="B558" s="7"/>
      <c r="C558" s="43"/>
      <c r="D558" s="43"/>
      <c r="E558" s="43"/>
      <c r="F558" s="43"/>
      <c r="G558" s="7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7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7"/>
      <c r="AM558" s="43"/>
      <c r="AN558" s="43"/>
      <c r="AO558" s="43"/>
      <c r="AP558" s="43"/>
      <c r="AQ558" s="43"/>
      <c r="AR558" s="58"/>
      <c r="AS558" s="58"/>
      <c r="AT558" s="43"/>
      <c r="AU558" s="43"/>
      <c r="AV558" s="43"/>
      <c r="AW558" s="43"/>
      <c r="AX558" s="43"/>
      <c r="AY558" s="43"/>
      <c r="AZ558" s="43"/>
      <c r="BA558" s="43"/>
      <c r="BB558" s="43"/>
      <c r="BC558" s="43"/>
      <c r="BD558" s="43"/>
      <c r="BE558" s="43"/>
      <c r="BF558" s="43"/>
      <c r="BG558" s="43"/>
      <c r="BH558" s="43"/>
      <c r="BI558" s="43"/>
      <c r="BJ558" s="43"/>
      <c r="BK558" s="43"/>
      <c r="BL558" s="43"/>
      <c r="BM558" s="43"/>
      <c r="BN558" s="43"/>
      <c r="BO558" s="43"/>
      <c r="BP558" s="43"/>
      <c r="BQ558" s="43"/>
      <c r="BR558" s="43"/>
      <c r="BS558" s="43"/>
      <c r="BT558" s="43"/>
      <c r="BU558" s="43"/>
      <c r="BV558" s="43"/>
      <c r="BW558" s="43"/>
      <c r="BX558" s="43"/>
      <c r="BY558" s="43"/>
      <c r="BZ558" s="43"/>
      <c r="CA558" s="43"/>
      <c r="CB558" s="43"/>
      <c r="CC558" s="43"/>
      <c r="CD558" s="43"/>
      <c r="CE558" s="43"/>
      <c r="CF558" s="43"/>
      <c r="CG558" s="43"/>
      <c r="CH558" s="43"/>
      <c r="CI558" s="43"/>
      <c r="CJ558" s="43"/>
      <c r="CK558" s="43"/>
      <c r="CL558" s="43"/>
      <c r="CM558" s="43"/>
      <c r="CN558" s="43"/>
      <c r="CO558" s="43"/>
      <c r="CP558" s="43"/>
      <c r="CQ558" s="43"/>
      <c r="CR558" s="43"/>
      <c r="CS558" s="43"/>
      <c r="CT558" s="43"/>
      <c r="CU558" s="43"/>
      <c r="CV558" s="43"/>
      <c r="CW558" s="43"/>
      <c r="CX558" s="43"/>
      <c r="CY558" s="21"/>
      <c r="CZ558" s="43"/>
      <c r="DA558" s="43"/>
      <c r="DB558" s="43"/>
      <c r="DC558" s="43"/>
      <c r="DD558" s="43"/>
      <c r="DE558" s="43"/>
      <c r="DF558" s="43"/>
      <c r="DG558" s="43"/>
      <c r="DH558" s="43"/>
      <c r="DI558" s="43"/>
      <c r="DJ558" s="43"/>
      <c r="DK558" s="43"/>
      <c r="DL558" s="43"/>
      <c r="DM558" s="43"/>
      <c r="DN558" s="43"/>
      <c r="DO558" s="43"/>
      <c r="DP558" s="43"/>
      <c r="DQ558" s="43"/>
      <c r="DR558" s="43"/>
      <c r="DS558" s="43"/>
      <c r="DT558" s="43"/>
      <c r="DU558" s="43"/>
      <c r="DV558" s="43"/>
      <c r="DW558" s="43"/>
      <c r="DX558" s="43"/>
      <c r="DY558" s="43"/>
      <c r="DZ558" s="43"/>
      <c r="EA558" s="21"/>
      <c r="EB558" s="21"/>
      <c r="EC558" s="21"/>
      <c r="ED558" s="21"/>
    </row>
    <row r="559" spans="1:134">
      <c r="A559" s="7"/>
      <c r="B559" s="7"/>
      <c r="C559" s="43"/>
      <c r="D559" s="43"/>
      <c r="E559" s="43"/>
      <c r="F559" s="43"/>
      <c r="G559" s="7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7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7"/>
      <c r="AM559" s="43"/>
      <c r="AN559" s="43"/>
      <c r="AO559" s="43"/>
      <c r="AP559" s="43"/>
      <c r="AQ559" s="43"/>
      <c r="AR559" s="58"/>
      <c r="AS559" s="58"/>
      <c r="AT559" s="43"/>
      <c r="AU559" s="43"/>
      <c r="AV559" s="43"/>
      <c r="AW559" s="43"/>
      <c r="AX559" s="43"/>
      <c r="AY559" s="43"/>
      <c r="AZ559" s="43"/>
      <c r="BA559" s="43"/>
      <c r="BB559" s="43"/>
      <c r="BC559" s="43"/>
      <c r="BD559" s="43"/>
      <c r="BE559" s="43"/>
      <c r="BF559" s="43"/>
      <c r="BG559" s="43"/>
      <c r="BH559" s="43"/>
      <c r="BI559" s="43"/>
      <c r="BJ559" s="43"/>
      <c r="BK559" s="43"/>
      <c r="BL559" s="43"/>
      <c r="BM559" s="43"/>
      <c r="BN559" s="43"/>
      <c r="BO559" s="43"/>
      <c r="BP559" s="43"/>
      <c r="BQ559" s="43"/>
      <c r="BR559" s="43"/>
      <c r="BS559" s="43"/>
      <c r="BT559" s="43"/>
      <c r="BU559" s="43"/>
      <c r="BV559" s="43"/>
      <c r="BW559" s="43"/>
      <c r="BX559" s="43"/>
      <c r="BY559" s="43"/>
      <c r="BZ559" s="43"/>
      <c r="CA559" s="43"/>
      <c r="CB559" s="43"/>
      <c r="CC559" s="43"/>
      <c r="CD559" s="43"/>
      <c r="CE559" s="43"/>
      <c r="CF559" s="43"/>
      <c r="CG559" s="43"/>
      <c r="CH559" s="43"/>
      <c r="CI559" s="43"/>
      <c r="CJ559" s="43"/>
      <c r="CK559" s="43"/>
      <c r="CL559" s="43"/>
      <c r="CM559" s="43"/>
      <c r="CN559" s="43"/>
      <c r="CO559" s="43"/>
      <c r="CP559" s="43"/>
      <c r="CQ559" s="43"/>
      <c r="CR559" s="43"/>
      <c r="CS559" s="43"/>
      <c r="CT559" s="43"/>
      <c r="CU559" s="43"/>
      <c r="CV559" s="43"/>
      <c r="CW559" s="43"/>
      <c r="CX559" s="43"/>
      <c r="CY559" s="21"/>
      <c r="CZ559" s="43"/>
      <c r="DA559" s="43"/>
      <c r="DB559" s="43"/>
      <c r="DC559" s="43"/>
      <c r="DD559" s="43"/>
      <c r="DE559" s="43"/>
      <c r="DF559" s="43"/>
      <c r="DG559" s="43"/>
      <c r="DH559" s="43"/>
      <c r="DI559" s="43"/>
      <c r="DJ559" s="43"/>
      <c r="DK559" s="43"/>
      <c r="DL559" s="43"/>
      <c r="DM559" s="43"/>
      <c r="DN559" s="43"/>
      <c r="DO559" s="43"/>
      <c r="DP559" s="43"/>
      <c r="DQ559" s="43"/>
      <c r="DR559" s="43"/>
      <c r="DS559" s="43"/>
      <c r="DT559" s="43"/>
      <c r="DU559" s="43"/>
      <c r="DV559" s="43"/>
      <c r="DW559" s="43"/>
      <c r="DX559" s="43"/>
      <c r="DY559" s="43"/>
      <c r="DZ559" s="43"/>
      <c r="EA559" s="21"/>
      <c r="EB559" s="21"/>
      <c r="EC559" s="21"/>
      <c r="ED559" s="21"/>
    </row>
    <row r="560" spans="1:134">
      <c r="A560" s="7"/>
      <c r="B560" s="7"/>
      <c r="C560" s="43"/>
      <c r="D560" s="43"/>
      <c r="E560" s="43"/>
      <c r="F560" s="43"/>
      <c r="G560" s="7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7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7"/>
      <c r="AM560" s="43"/>
      <c r="AN560" s="43"/>
      <c r="AO560" s="43"/>
      <c r="AP560" s="43"/>
      <c r="AQ560" s="43"/>
      <c r="AR560" s="58"/>
      <c r="AS560" s="58"/>
      <c r="AT560" s="43"/>
      <c r="AU560" s="43"/>
      <c r="AV560" s="43"/>
      <c r="AW560" s="43"/>
      <c r="AX560" s="43"/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43"/>
      <c r="BJ560" s="43"/>
      <c r="BK560" s="43"/>
      <c r="BL560" s="43"/>
      <c r="BM560" s="43"/>
      <c r="BN560" s="43"/>
      <c r="BO560" s="43"/>
      <c r="BP560" s="43"/>
      <c r="BQ560" s="43"/>
      <c r="BR560" s="43"/>
      <c r="BS560" s="43"/>
      <c r="BT560" s="43"/>
      <c r="BU560" s="43"/>
      <c r="BV560" s="43"/>
      <c r="BW560" s="43"/>
      <c r="BX560" s="43"/>
      <c r="BY560" s="43"/>
      <c r="BZ560" s="43"/>
      <c r="CA560" s="43"/>
      <c r="CB560" s="43"/>
      <c r="CC560" s="43"/>
      <c r="CD560" s="43"/>
      <c r="CE560" s="43"/>
      <c r="CF560" s="43"/>
      <c r="CG560" s="43"/>
      <c r="CH560" s="43"/>
      <c r="CI560" s="43"/>
      <c r="CJ560" s="43"/>
      <c r="CK560" s="43"/>
      <c r="CL560" s="43"/>
      <c r="CM560" s="43"/>
      <c r="CN560" s="43"/>
      <c r="CO560" s="43"/>
      <c r="CP560" s="43"/>
      <c r="CQ560" s="43"/>
      <c r="CR560" s="43"/>
      <c r="CS560" s="43"/>
      <c r="CT560" s="43"/>
      <c r="CU560" s="43"/>
      <c r="CV560" s="43"/>
      <c r="CW560" s="43"/>
      <c r="CX560" s="43"/>
      <c r="CY560" s="21"/>
      <c r="CZ560" s="43"/>
      <c r="DA560" s="43"/>
      <c r="DB560" s="43"/>
      <c r="DC560" s="43"/>
      <c r="DD560" s="43"/>
      <c r="DE560" s="43"/>
      <c r="DF560" s="43"/>
      <c r="DG560" s="43"/>
      <c r="DH560" s="43"/>
      <c r="DI560" s="43"/>
      <c r="DJ560" s="43"/>
      <c r="DK560" s="43"/>
      <c r="DL560" s="43"/>
      <c r="DM560" s="43"/>
      <c r="DN560" s="43"/>
      <c r="DO560" s="43"/>
      <c r="DP560" s="43"/>
      <c r="DQ560" s="43"/>
      <c r="DR560" s="43"/>
      <c r="DS560" s="43"/>
      <c r="DT560" s="43"/>
      <c r="DU560" s="43"/>
      <c r="DV560" s="43"/>
      <c r="DW560" s="43"/>
      <c r="DX560" s="43"/>
      <c r="DY560" s="43"/>
      <c r="DZ560" s="43"/>
      <c r="EA560" s="21"/>
      <c r="EB560" s="21"/>
      <c r="EC560" s="21"/>
      <c r="ED560" s="21"/>
    </row>
    <row r="561" spans="1:134">
      <c r="A561" s="7"/>
      <c r="B561" s="7"/>
      <c r="C561" s="43"/>
      <c r="D561" s="43"/>
      <c r="E561" s="43"/>
      <c r="F561" s="43"/>
      <c r="G561" s="7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7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7"/>
      <c r="AM561" s="43"/>
      <c r="AN561" s="43"/>
      <c r="AO561" s="43"/>
      <c r="AP561" s="43"/>
      <c r="AQ561" s="43"/>
      <c r="AR561" s="58"/>
      <c r="AS561" s="58"/>
      <c r="AT561" s="43"/>
      <c r="AU561" s="43"/>
      <c r="AV561" s="43"/>
      <c r="AW561" s="43"/>
      <c r="AX561" s="43"/>
      <c r="AY561" s="43"/>
      <c r="AZ561" s="43"/>
      <c r="BA561" s="43"/>
      <c r="BB561" s="43"/>
      <c r="BC561" s="43"/>
      <c r="BD561" s="43"/>
      <c r="BE561" s="43"/>
      <c r="BF561" s="43"/>
      <c r="BG561" s="43"/>
      <c r="BH561" s="43"/>
      <c r="BI561" s="43"/>
      <c r="BJ561" s="43"/>
      <c r="BK561" s="43"/>
      <c r="BL561" s="43"/>
      <c r="BM561" s="43"/>
      <c r="BN561" s="43"/>
      <c r="BO561" s="43"/>
      <c r="BP561" s="43"/>
      <c r="BQ561" s="43"/>
      <c r="BR561" s="43"/>
      <c r="BS561" s="43"/>
      <c r="BT561" s="43"/>
      <c r="BU561" s="43"/>
      <c r="BV561" s="43"/>
      <c r="BW561" s="43"/>
      <c r="BX561" s="43"/>
      <c r="BY561" s="43"/>
      <c r="BZ561" s="43"/>
      <c r="CA561" s="43"/>
      <c r="CB561" s="43"/>
      <c r="CC561" s="43"/>
      <c r="CD561" s="43"/>
      <c r="CE561" s="43"/>
      <c r="CF561" s="43"/>
      <c r="CG561" s="43"/>
      <c r="CH561" s="43"/>
      <c r="CI561" s="43"/>
      <c r="CJ561" s="43"/>
      <c r="CK561" s="43"/>
      <c r="CL561" s="43"/>
      <c r="CM561" s="43"/>
      <c r="CN561" s="43"/>
      <c r="CO561" s="43"/>
      <c r="CP561" s="43"/>
      <c r="CQ561" s="43"/>
      <c r="CR561" s="43"/>
      <c r="CS561" s="43"/>
      <c r="CT561" s="43"/>
      <c r="CU561" s="43"/>
      <c r="CV561" s="43"/>
      <c r="CW561" s="43"/>
      <c r="CX561" s="43"/>
      <c r="CY561" s="21"/>
      <c r="CZ561" s="43"/>
      <c r="DA561" s="43"/>
      <c r="DB561" s="43"/>
      <c r="DC561" s="43"/>
      <c r="DD561" s="43"/>
      <c r="DE561" s="43"/>
      <c r="DF561" s="43"/>
      <c r="DG561" s="43"/>
      <c r="DH561" s="43"/>
      <c r="DI561" s="43"/>
      <c r="DJ561" s="43"/>
      <c r="DK561" s="43"/>
      <c r="DL561" s="43"/>
      <c r="DM561" s="43"/>
      <c r="DN561" s="43"/>
      <c r="DO561" s="43"/>
      <c r="DP561" s="43"/>
      <c r="DQ561" s="43"/>
      <c r="DR561" s="43"/>
      <c r="DS561" s="43"/>
      <c r="DT561" s="43"/>
      <c r="DU561" s="43"/>
      <c r="DV561" s="43"/>
      <c r="DW561" s="43"/>
      <c r="DX561" s="43"/>
      <c r="DY561" s="43"/>
      <c r="DZ561" s="43"/>
      <c r="EA561" s="21"/>
      <c r="EB561" s="21"/>
      <c r="EC561" s="21"/>
      <c r="ED561" s="21"/>
    </row>
    <row r="562" spans="1:134">
      <c r="A562" s="7"/>
      <c r="B562" s="7"/>
      <c r="C562" s="43"/>
      <c r="D562" s="43"/>
      <c r="E562" s="43"/>
      <c r="F562" s="43"/>
      <c r="G562" s="7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7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7"/>
      <c r="AM562" s="43"/>
      <c r="AN562" s="43"/>
      <c r="AO562" s="43"/>
      <c r="AP562" s="43"/>
      <c r="AQ562" s="43"/>
      <c r="AR562" s="58"/>
      <c r="AS562" s="58"/>
      <c r="AT562" s="43"/>
      <c r="AU562" s="43"/>
      <c r="AV562" s="43"/>
      <c r="AW562" s="43"/>
      <c r="AX562" s="43"/>
      <c r="AY562" s="43"/>
      <c r="AZ562" s="43"/>
      <c r="BA562" s="43"/>
      <c r="BB562" s="43"/>
      <c r="BC562" s="43"/>
      <c r="BD562" s="43"/>
      <c r="BE562" s="43"/>
      <c r="BF562" s="43"/>
      <c r="BG562" s="43"/>
      <c r="BH562" s="43"/>
      <c r="BI562" s="43"/>
      <c r="BJ562" s="43"/>
      <c r="BK562" s="43"/>
      <c r="BL562" s="43"/>
      <c r="BM562" s="43"/>
      <c r="BN562" s="43"/>
      <c r="BO562" s="43"/>
      <c r="BP562" s="43"/>
      <c r="BQ562" s="43"/>
      <c r="BR562" s="43"/>
      <c r="BS562" s="43"/>
      <c r="BT562" s="43"/>
      <c r="BU562" s="43"/>
      <c r="BV562" s="43"/>
      <c r="BW562" s="43"/>
      <c r="BX562" s="43"/>
      <c r="BY562" s="43"/>
      <c r="BZ562" s="43"/>
      <c r="CA562" s="43"/>
      <c r="CB562" s="43"/>
      <c r="CC562" s="43"/>
      <c r="CD562" s="43"/>
      <c r="CE562" s="43"/>
      <c r="CF562" s="43"/>
      <c r="CG562" s="43"/>
      <c r="CH562" s="43"/>
      <c r="CI562" s="43"/>
      <c r="CJ562" s="43"/>
      <c r="CK562" s="43"/>
      <c r="CL562" s="43"/>
      <c r="CM562" s="43"/>
      <c r="CN562" s="43"/>
      <c r="CO562" s="43"/>
      <c r="CP562" s="43"/>
      <c r="CQ562" s="43"/>
      <c r="CR562" s="43"/>
      <c r="CS562" s="43"/>
      <c r="CT562" s="43"/>
      <c r="CU562" s="43"/>
      <c r="CV562" s="43"/>
      <c r="CW562" s="43"/>
      <c r="CX562" s="43"/>
      <c r="CY562" s="21"/>
      <c r="CZ562" s="43"/>
      <c r="DA562" s="43"/>
      <c r="DB562" s="43"/>
      <c r="DC562" s="43"/>
      <c r="DD562" s="43"/>
      <c r="DE562" s="43"/>
      <c r="DF562" s="43"/>
      <c r="DG562" s="43"/>
      <c r="DH562" s="43"/>
      <c r="DI562" s="43"/>
      <c r="DJ562" s="43"/>
      <c r="DK562" s="43"/>
      <c r="DL562" s="43"/>
      <c r="DM562" s="43"/>
      <c r="DN562" s="43"/>
      <c r="DO562" s="43"/>
      <c r="DP562" s="43"/>
      <c r="DQ562" s="43"/>
      <c r="DR562" s="43"/>
      <c r="DS562" s="43"/>
      <c r="DT562" s="43"/>
      <c r="DU562" s="43"/>
      <c r="DV562" s="43"/>
      <c r="DW562" s="43"/>
      <c r="DX562" s="43"/>
      <c r="DY562" s="43"/>
      <c r="DZ562" s="43"/>
      <c r="EA562" s="21"/>
      <c r="EB562" s="21"/>
      <c r="EC562" s="21"/>
      <c r="ED562" s="21"/>
    </row>
    <row r="563" spans="1:134">
      <c r="A563" s="7"/>
      <c r="B563" s="7"/>
      <c r="C563" s="43"/>
      <c r="D563" s="43"/>
      <c r="E563" s="43"/>
      <c r="F563" s="43"/>
      <c r="G563" s="7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7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7"/>
      <c r="AM563" s="43"/>
      <c r="AN563" s="43"/>
      <c r="AO563" s="43"/>
      <c r="AP563" s="43"/>
      <c r="AQ563" s="43"/>
      <c r="AR563" s="58"/>
      <c r="AS563" s="58"/>
      <c r="AT563" s="43"/>
      <c r="AU563" s="43"/>
      <c r="AV563" s="43"/>
      <c r="AW563" s="43"/>
      <c r="AX563" s="43"/>
      <c r="AY563" s="43"/>
      <c r="AZ563" s="43"/>
      <c r="BA563" s="43"/>
      <c r="BB563" s="43"/>
      <c r="BC563" s="43"/>
      <c r="BD563" s="43"/>
      <c r="BE563" s="43"/>
      <c r="BF563" s="43"/>
      <c r="BG563" s="43"/>
      <c r="BH563" s="43"/>
      <c r="BI563" s="43"/>
      <c r="BJ563" s="43"/>
      <c r="BK563" s="43"/>
      <c r="BL563" s="43"/>
      <c r="BM563" s="43"/>
      <c r="BN563" s="43"/>
      <c r="BO563" s="43"/>
      <c r="BP563" s="43"/>
      <c r="BQ563" s="43"/>
      <c r="BR563" s="43"/>
      <c r="BS563" s="43"/>
      <c r="BT563" s="43"/>
      <c r="BU563" s="43"/>
      <c r="BV563" s="43"/>
      <c r="BW563" s="43"/>
      <c r="BX563" s="43"/>
      <c r="BY563" s="43"/>
      <c r="BZ563" s="43"/>
      <c r="CA563" s="43"/>
      <c r="CB563" s="43"/>
      <c r="CC563" s="43"/>
      <c r="CD563" s="43"/>
      <c r="CE563" s="43"/>
      <c r="CF563" s="43"/>
      <c r="CG563" s="43"/>
      <c r="CH563" s="43"/>
      <c r="CI563" s="43"/>
      <c r="CJ563" s="43"/>
      <c r="CK563" s="43"/>
      <c r="CL563" s="43"/>
      <c r="CM563" s="43"/>
      <c r="CN563" s="43"/>
      <c r="CO563" s="43"/>
      <c r="CP563" s="43"/>
      <c r="CQ563" s="43"/>
      <c r="CR563" s="43"/>
      <c r="CS563" s="43"/>
      <c r="CT563" s="43"/>
      <c r="CU563" s="43"/>
      <c r="CV563" s="43"/>
      <c r="CW563" s="43"/>
      <c r="CX563" s="43"/>
      <c r="CY563" s="21"/>
      <c r="CZ563" s="43"/>
      <c r="DA563" s="43"/>
      <c r="DB563" s="43"/>
      <c r="DC563" s="43"/>
      <c r="DD563" s="43"/>
      <c r="DE563" s="43"/>
      <c r="DF563" s="43"/>
      <c r="DG563" s="43"/>
      <c r="DH563" s="43"/>
      <c r="DI563" s="43"/>
      <c r="DJ563" s="43"/>
      <c r="DK563" s="43"/>
      <c r="DL563" s="43"/>
      <c r="DM563" s="43"/>
      <c r="DN563" s="43"/>
      <c r="DO563" s="43"/>
      <c r="DP563" s="43"/>
      <c r="DQ563" s="43"/>
      <c r="DR563" s="43"/>
      <c r="DS563" s="43"/>
      <c r="DT563" s="43"/>
      <c r="DU563" s="43"/>
      <c r="DV563" s="43"/>
      <c r="DW563" s="43"/>
      <c r="DX563" s="43"/>
      <c r="DY563" s="43"/>
      <c r="DZ563" s="43"/>
      <c r="EA563" s="21"/>
      <c r="EB563" s="21"/>
      <c r="EC563" s="21"/>
      <c r="ED563" s="21"/>
    </row>
    <row r="564" spans="1:134">
      <c r="A564" s="7"/>
      <c r="B564" s="7"/>
      <c r="C564" s="43"/>
      <c r="D564" s="43"/>
      <c r="E564" s="43"/>
      <c r="F564" s="43"/>
      <c r="G564" s="7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7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7"/>
      <c r="AM564" s="43"/>
      <c r="AN564" s="43"/>
      <c r="AO564" s="43"/>
      <c r="AP564" s="43"/>
      <c r="AQ564" s="43"/>
      <c r="AR564" s="58"/>
      <c r="AS564" s="58"/>
      <c r="AT564" s="43"/>
      <c r="AU564" s="43"/>
      <c r="AV564" s="43"/>
      <c r="AW564" s="43"/>
      <c r="AX564" s="43"/>
      <c r="AY564" s="43"/>
      <c r="AZ564" s="43"/>
      <c r="BA564" s="43"/>
      <c r="BB564" s="43"/>
      <c r="BC564" s="43"/>
      <c r="BD564" s="43"/>
      <c r="BE564" s="43"/>
      <c r="BF564" s="43"/>
      <c r="BG564" s="43"/>
      <c r="BH564" s="43"/>
      <c r="BI564" s="43"/>
      <c r="BJ564" s="43"/>
      <c r="BK564" s="43"/>
      <c r="BL564" s="43"/>
      <c r="BM564" s="43"/>
      <c r="BN564" s="43"/>
      <c r="BO564" s="43"/>
      <c r="BP564" s="43"/>
      <c r="BQ564" s="43"/>
      <c r="BR564" s="43"/>
      <c r="BS564" s="43"/>
      <c r="BT564" s="43"/>
      <c r="BU564" s="43"/>
      <c r="BV564" s="43"/>
      <c r="BW564" s="43"/>
      <c r="BX564" s="43"/>
      <c r="BY564" s="43"/>
      <c r="BZ564" s="43"/>
      <c r="CA564" s="43"/>
      <c r="CB564" s="43"/>
      <c r="CC564" s="43"/>
      <c r="CD564" s="43"/>
      <c r="CE564" s="43"/>
      <c r="CF564" s="43"/>
      <c r="CG564" s="43"/>
      <c r="CH564" s="43"/>
      <c r="CI564" s="43"/>
      <c r="CJ564" s="43"/>
      <c r="CK564" s="43"/>
      <c r="CL564" s="43"/>
      <c r="CM564" s="43"/>
      <c r="CN564" s="43"/>
      <c r="CO564" s="43"/>
      <c r="CP564" s="43"/>
      <c r="CQ564" s="43"/>
      <c r="CR564" s="43"/>
      <c r="CS564" s="43"/>
      <c r="CT564" s="43"/>
      <c r="CU564" s="43"/>
      <c r="CV564" s="43"/>
      <c r="CW564" s="43"/>
      <c r="CX564" s="43"/>
      <c r="CY564" s="21"/>
      <c r="CZ564" s="43"/>
      <c r="DA564" s="43"/>
      <c r="DB564" s="43"/>
      <c r="DC564" s="43"/>
      <c r="DD564" s="43"/>
      <c r="DE564" s="43"/>
      <c r="DF564" s="43"/>
      <c r="DG564" s="43"/>
      <c r="DH564" s="43"/>
      <c r="DI564" s="43"/>
      <c r="DJ564" s="43"/>
      <c r="DK564" s="43"/>
      <c r="DL564" s="43"/>
      <c r="DM564" s="43"/>
      <c r="DN564" s="43"/>
      <c r="DO564" s="43"/>
      <c r="DP564" s="43"/>
      <c r="DQ564" s="43"/>
      <c r="DR564" s="43"/>
      <c r="DS564" s="43"/>
      <c r="DT564" s="43"/>
      <c r="DU564" s="43"/>
      <c r="DV564" s="43"/>
      <c r="DW564" s="43"/>
      <c r="DX564" s="43"/>
      <c r="DY564" s="43"/>
      <c r="DZ564" s="43"/>
      <c r="EA564" s="21"/>
      <c r="EB564" s="21"/>
      <c r="EC564" s="21"/>
      <c r="ED564" s="21"/>
    </row>
    <row r="565" spans="1:134">
      <c r="A565" s="7"/>
      <c r="B565" s="7"/>
      <c r="C565" s="43"/>
      <c r="D565" s="43"/>
      <c r="E565" s="43"/>
      <c r="F565" s="43"/>
      <c r="G565" s="7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7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7"/>
      <c r="AM565" s="43"/>
      <c r="AN565" s="43"/>
      <c r="AO565" s="43"/>
      <c r="AP565" s="43"/>
      <c r="AQ565" s="43"/>
      <c r="AR565" s="58"/>
      <c r="AS565" s="58"/>
      <c r="AT565" s="43"/>
      <c r="AU565" s="43"/>
      <c r="AV565" s="43"/>
      <c r="AW565" s="43"/>
      <c r="AX565" s="43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43"/>
      <c r="BJ565" s="43"/>
      <c r="BK565" s="43"/>
      <c r="BL565" s="43"/>
      <c r="BM565" s="43"/>
      <c r="BN565" s="43"/>
      <c r="BO565" s="43"/>
      <c r="BP565" s="43"/>
      <c r="BQ565" s="43"/>
      <c r="BR565" s="43"/>
      <c r="BS565" s="43"/>
      <c r="BT565" s="43"/>
      <c r="BU565" s="43"/>
      <c r="BV565" s="43"/>
      <c r="BW565" s="43"/>
      <c r="BX565" s="43"/>
      <c r="BY565" s="43"/>
      <c r="BZ565" s="43"/>
      <c r="CA565" s="43"/>
      <c r="CB565" s="43"/>
      <c r="CC565" s="43"/>
      <c r="CD565" s="43"/>
      <c r="CE565" s="43"/>
      <c r="CF565" s="43"/>
      <c r="CG565" s="43"/>
      <c r="CH565" s="43"/>
      <c r="CI565" s="43"/>
      <c r="CJ565" s="43"/>
      <c r="CK565" s="43"/>
      <c r="CL565" s="43"/>
      <c r="CM565" s="43"/>
      <c r="CN565" s="43"/>
      <c r="CO565" s="43"/>
      <c r="CP565" s="43"/>
      <c r="CQ565" s="43"/>
      <c r="CR565" s="43"/>
      <c r="CS565" s="43"/>
      <c r="CT565" s="43"/>
      <c r="CU565" s="43"/>
      <c r="CV565" s="43"/>
      <c r="CW565" s="43"/>
      <c r="CX565" s="43"/>
      <c r="CY565" s="21"/>
      <c r="CZ565" s="43"/>
      <c r="DA565" s="43"/>
      <c r="DB565" s="43"/>
      <c r="DC565" s="43"/>
      <c r="DD565" s="43"/>
      <c r="DE565" s="43"/>
      <c r="DF565" s="43"/>
      <c r="DG565" s="43"/>
      <c r="DH565" s="43"/>
      <c r="DI565" s="43"/>
      <c r="DJ565" s="43"/>
      <c r="DK565" s="43"/>
      <c r="DL565" s="43"/>
      <c r="DM565" s="43"/>
      <c r="DN565" s="43"/>
      <c r="DO565" s="43"/>
      <c r="DP565" s="43"/>
      <c r="DQ565" s="43"/>
      <c r="DR565" s="43"/>
      <c r="DS565" s="43"/>
      <c r="DT565" s="43"/>
      <c r="DU565" s="43"/>
      <c r="DV565" s="43"/>
      <c r="DW565" s="43"/>
      <c r="DX565" s="43"/>
      <c r="DY565" s="43"/>
      <c r="DZ565" s="43"/>
      <c r="EA565" s="21"/>
      <c r="EB565" s="21"/>
      <c r="EC565" s="21"/>
      <c r="ED565" s="21"/>
    </row>
    <row r="566" spans="1:134">
      <c r="A566" s="7"/>
      <c r="B566" s="7"/>
      <c r="C566" s="43"/>
      <c r="D566" s="43"/>
      <c r="E566" s="43"/>
      <c r="F566" s="43"/>
      <c r="G566" s="7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7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7"/>
      <c r="AM566" s="43"/>
      <c r="AN566" s="43"/>
      <c r="AO566" s="43"/>
      <c r="AP566" s="43"/>
      <c r="AQ566" s="43"/>
      <c r="AR566" s="58"/>
      <c r="AS566" s="58"/>
      <c r="AT566" s="43"/>
      <c r="AU566" s="43"/>
      <c r="AV566" s="43"/>
      <c r="AW566" s="43"/>
      <c r="AX566" s="43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43"/>
      <c r="BJ566" s="43"/>
      <c r="BK566" s="43"/>
      <c r="BL566" s="43"/>
      <c r="BM566" s="43"/>
      <c r="BN566" s="43"/>
      <c r="BO566" s="43"/>
      <c r="BP566" s="43"/>
      <c r="BQ566" s="43"/>
      <c r="BR566" s="43"/>
      <c r="BS566" s="43"/>
      <c r="BT566" s="43"/>
      <c r="BU566" s="43"/>
      <c r="BV566" s="43"/>
      <c r="BW566" s="43"/>
      <c r="BX566" s="43"/>
      <c r="BY566" s="43"/>
      <c r="BZ566" s="43"/>
      <c r="CA566" s="43"/>
      <c r="CB566" s="43"/>
      <c r="CC566" s="43"/>
      <c r="CD566" s="43"/>
      <c r="CE566" s="43"/>
      <c r="CF566" s="43"/>
      <c r="CG566" s="43"/>
      <c r="CH566" s="43"/>
      <c r="CI566" s="43"/>
      <c r="CJ566" s="43"/>
      <c r="CK566" s="43"/>
      <c r="CL566" s="43"/>
      <c r="CM566" s="43"/>
      <c r="CN566" s="43"/>
      <c r="CO566" s="43"/>
      <c r="CP566" s="43"/>
      <c r="CQ566" s="43"/>
      <c r="CR566" s="43"/>
      <c r="CS566" s="43"/>
      <c r="CT566" s="43"/>
      <c r="CU566" s="43"/>
      <c r="CV566" s="43"/>
      <c r="CW566" s="43"/>
      <c r="CX566" s="43"/>
      <c r="CY566" s="21"/>
      <c r="CZ566" s="43"/>
      <c r="DA566" s="43"/>
      <c r="DB566" s="43"/>
      <c r="DC566" s="43"/>
      <c r="DD566" s="43"/>
      <c r="DE566" s="43"/>
      <c r="DF566" s="43"/>
      <c r="DG566" s="43"/>
      <c r="DH566" s="43"/>
      <c r="DI566" s="43"/>
      <c r="DJ566" s="43"/>
      <c r="DK566" s="43"/>
      <c r="DL566" s="43"/>
      <c r="DM566" s="43"/>
      <c r="DN566" s="43"/>
      <c r="DO566" s="43"/>
      <c r="DP566" s="43"/>
      <c r="DQ566" s="43"/>
      <c r="DR566" s="43"/>
      <c r="DS566" s="43"/>
      <c r="DT566" s="43"/>
      <c r="DU566" s="43"/>
      <c r="DV566" s="43"/>
      <c r="DW566" s="43"/>
      <c r="DX566" s="43"/>
      <c r="DY566" s="43"/>
      <c r="DZ566" s="43"/>
      <c r="EA566" s="21"/>
      <c r="EB566" s="21"/>
      <c r="EC566" s="21"/>
      <c r="ED566" s="21"/>
    </row>
    <row r="567" spans="1:134">
      <c r="A567" s="7"/>
      <c r="B567" s="7"/>
      <c r="C567" s="43"/>
      <c r="D567" s="43"/>
      <c r="E567" s="43"/>
      <c r="F567" s="43"/>
      <c r="G567" s="7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7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7"/>
      <c r="AM567" s="43"/>
      <c r="AN567" s="43"/>
      <c r="AO567" s="43"/>
      <c r="AP567" s="43"/>
      <c r="AQ567" s="43"/>
      <c r="AR567" s="58"/>
      <c r="AS567" s="58"/>
      <c r="AT567" s="43"/>
      <c r="AU567" s="43"/>
      <c r="AV567" s="43"/>
      <c r="AW567" s="43"/>
      <c r="AX567" s="43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  <c r="BL567" s="43"/>
      <c r="BM567" s="43"/>
      <c r="BN567" s="43"/>
      <c r="BO567" s="43"/>
      <c r="BP567" s="43"/>
      <c r="BQ567" s="43"/>
      <c r="BR567" s="43"/>
      <c r="BS567" s="43"/>
      <c r="BT567" s="43"/>
      <c r="BU567" s="43"/>
      <c r="BV567" s="43"/>
      <c r="BW567" s="43"/>
      <c r="BX567" s="43"/>
      <c r="BY567" s="43"/>
      <c r="BZ567" s="43"/>
      <c r="CA567" s="43"/>
      <c r="CB567" s="43"/>
      <c r="CC567" s="43"/>
      <c r="CD567" s="43"/>
      <c r="CE567" s="43"/>
      <c r="CF567" s="43"/>
      <c r="CG567" s="43"/>
      <c r="CH567" s="43"/>
      <c r="CI567" s="43"/>
      <c r="CJ567" s="43"/>
      <c r="CK567" s="43"/>
      <c r="CL567" s="43"/>
      <c r="CM567" s="43"/>
      <c r="CN567" s="43"/>
      <c r="CO567" s="43"/>
      <c r="CP567" s="43"/>
      <c r="CQ567" s="43"/>
      <c r="CR567" s="43"/>
      <c r="CS567" s="43"/>
      <c r="CT567" s="43"/>
      <c r="CU567" s="43"/>
      <c r="CV567" s="43"/>
      <c r="CW567" s="43"/>
      <c r="CX567" s="43"/>
      <c r="CY567" s="21"/>
      <c r="CZ567" s="43"/>
      <c r="DA567" s="43"/>
      <c r="DB567" s="43"/>
      <c r="DC567" s="43"/>
      <c r="DD567" s="43"/>
      <c r="DE567" s="43"/>
      <c r="DF567" s="43"/>
      <c r="DG567" s="43"/>
      <c r="DH567" s="43"/>
      <c r="DI567" s="43"/>
      <c r="DJ567" s="43"/>
      <c r="DK567" s="43"/>
      <c r="DL567" s="43"/>
      <c r="DM567" s="43"/>
      <c r="DN567" s="43"/>
      <c r="DO567" s="43"/>
      <c r="DP567" s="43"/>
      <c r="DQ567" s="43"/>
      <c r="DR567" s="43"/>
      <c r="DS567" s="43"/>
      <c r="DT567" s="43"/>
      <c r="DU567" s="43"/>
      <c r="DV567" s="43"/>
      <c r="DW567" s="43"/>
      <c r="DX567" s="43"/>
      <c r="DY567" s="43"/>
      <c r="DZ567" s="43"/>
      <c r="EA567" s="21"/>
      <c r="EB567" s="21"/>
      <c r="EC567" s="21"/>
      <c r="ED567" s="21"/>
    </row>
    <row r="568" spans="1:134">
      <c r="A568" s="7"/>
      <c r="B568" s="7"/>
      <c r="C568" s="43"/>
      <c r="D568" s="43"/>
      <c r="E568" s="43"/>
      <c r="F568" s="43"/>
      <c r="G568" s="7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7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7"/>
      <c r="AM568" s="43"/>
      <c r="AN568" s="43"/>
      <c r="AO568" s="43"/>
      <c r="AP568" s="43"/>
      <c r="AQ568" s="43"/>
      <c r="AR568" s="58"/>
      <c r="AS568" s="58"/>
      <c r="AT568" s="43"/>
      <c r="AU568" s="43"/>
      <c r="AV568" s="43"/>
      <c r="AW568" s="43"/>
      <c r="AX568" s="43"/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43"/>
      <c r="BJ568" s="43"/>
      <c r="BK568" s="43"/>
      <c r="BL568" s="43"/>
      <c r="BM568" s="43"/>
      <c r="BN568" s="43"/>
      <c r="BO568" s="43"/>
      <c r="BP568" s="43"/>
      <c r="BQ568" s="43"/>
      <c r="BR568" s="43"/>
      <c r="BS568" s="43"/>
      <c r="BT568" s="43"/>
      <c r="BU568" s="43"/>
      <c r="BV568" s="43"/>
      <c r="BW568" s="43"/>
      <c r="BX568" s="43"/>
      <c r="BY568" s="43"/>
      <c r="BZ568" s="43"/>
      <c r="CA568" s="43"/>
      <c r="CB568" s="43"/>
      <c r="CC568" s="43"/>
      <c r="CD568" s="43"/>
      <c r="CE568" s="43"/>
      <c r="CF568" s="43"/>
      <c r="CG568" s="43"/>
      <c r="CH568" s="43"/>
      <c r="CI568" s="43"/>
      <c r="CJ568" s="43"/>
      <c r="CK568" s="43"/>
      <c r="CL568" s="43"/>
      <c r="CM568" s="43"/>
      <c r="CN568" s="43"/>
      <c r="CO568" s="43"/>
      <c r="CP568" s="43"/>
      <c r="CQ568" s="43"/>
      <c r="CR568" s="43"/>
      <c r="CS568" s="43"/>
      <c r="CT568" s="43"/>
      <c r="CU568" s="43"/>
      <c r="CV568" s="43"/>
      <c r="CW568" s="43"/>
      <c r="CX568" s="43"/>
      <c r="CY568" s="21"/>
      <c r="CZ568" s="43"/>
      <c r="DA568" s="43"/>
      <c r="DB568" s="43"/>
      <c r="DC568" s="43"/>
      <c r="DD568" s="43"/>
      <c r="DE568" s="43"/>
      <c r="DF568" s="43"/>
      <c r="DG568" s="43"/>
      <c r="DH568" s="43"/>
      <c r="DI568" s="43"/>
      <c r="DJ568" s="43"/>
      <c r="DK568" s="43"/>
      <c r="DL568" s="43"/>
      <c r="DM568" s="43"/>
      <c r="DN568" s="43"/>
      <c r="DO568" s="43"/>
      <c r="DP568" s="43"/>
      <c r="DQ568" s="43"/>
      <c r="DR568" s="43"/>
      <c r="DS568" s="43"/>
      <c r="DT568" s="43"/>
      <c r="DU568" s="43"/>
      <c r="DV568" s="43"/>
      <c r="DW568" s="43"/>
      <c r="DX568" s="43"/>
      <c r="DY568" s="43"/>
      <c r="DZ568" s="43"/>
      <c r="EA568" s="21"/>
      <c r="EB568" s="21"/>
      <c r="EC568" s="21"/>
      <c r="ED568" s="21"/>
    </row>
    <row r="569" spans="1:134">
      <c r="A569" s="7"/>
      <c r="B569" s="7"/>
      <c r="C569" s="43"/>
      <c r="D569" s="43"/>
      <c r="E569" s="43"/>
      <c r="F569" s="43"/>
      <c r="G569" s="7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7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7"/>
      <c r="AM569" s="43"/>
      <c r="AN569" s="43"/>
      <c r="AO569" s="43"/>
      <c r="AP569" s="43"/>
      <c r="AQ569" s="43"/>
      <c r="AR569" s="58"/>
      <c r="AS569" s="58"/>
      <c r="AT569" s="43"/>
      <c r="AU569" s="43"/>
      <c r="AV569" s="43"/>
      <c r="AW569" s="43"/>
      <c r="AX569" s="43"/>
      <c r="AY569" s="43"/>
      <c r="AZ569" s="43"/>
      <c r="BA569" s="43"/>
      <c r="BB569" s="43"/>
      <c r="BC569" s="43"/>
      <c r="BD569" s="43"/>
      <c r="BE569" s="43"/>
      <c r="BF569" s="43"/>
      <c r="BG569" s="43"/>
      <c r="BH569" s="43"/>
      <c r="BI569" s="43"/>
      <c r="BJ569" s="43"/>
      <c r="BK569" s="43"/>
      <c r="BL569" s="43"/>
      <c r="BM569" s="43"/>
      <c r="BN569" s="43"/>
      <c r="BO569" s="43"/>
      <c r="BP569" s="43"/>
      <c r="BQ569" s="43"/>
      <c r="BR569" s="43"/>
      <c r="BS569" s="43"/>
      <c r="BT569" s="43"/>
      <c r="BU569" s="43"/>
      <c r="BV569" s="43"/>
      <c r="BW569" s="43"/>
      <c r="BX569" s="43"/>
      <c r="BY569" s="43"/>
      <c r="BZ569" s="43"/>
      <c r="CA569" s="43"/>
      <c r="CB569" s="43"/>
      <c r="CC569" s="43"/>
      <c r="CD569" s="43"/>
      <c r="CE569" s="43"/>
      <c r="CF569" s="43"/>
      <c r="CG569" s="43"/>
      <c r="CH569" s="43"/>
      <c r="CI569" s="43"/>
      <c r="CJ569" s="43"/>
      <c r="CK569" s="43"/>
      <c r="CL569" s="43"/>
      <c r="CM569" s="43"/>
      <c r="CN569" s="43"/>
      <c r="CO569" s="43"/>
      <c r="CP569" s="43"/>
      <c r="CQ569" s="43"/>
      <c r="CR569" s="43"/>
      <c r="CS569" s="43"/>
      <c r="CT569" s="43"/>
      <c r="CU569" s="43"/>
      <c r="CV569" s="43"/>
      <c r="CW569" s="43"/>
      <c r="CX569" s="43"/>
      <c r="CY569" s="21"/>
      <c r="CZ569" s="43"/>
      <c r="DA569" s="43"/>
      <c r="DB569" s="43"/>
      <c r="DC569" s="43"/>
      <c r="DD569" s="43"/>
      <c r="DE569" s="43"/>
      <c r="DF569" s="43"/>
      <c r="DG569" s="43"/>
      <c r="DH569" s="43"/>
      <c r="DI569" s="43"/>
      <c r="DJ569" s="43"/>
      <c r="DK569" s="43"/>
      <c r="DL569" s="43"/>
      <c r="DM569" s="43"/>
      <c r="DN569" s="43"/>
      <c r="DO569" s="43"/>
      <c r="DP569" s="43"/>
      <c r="DQ569" s="43"/>
      <c r="DR569" s="43"/>
      <c r="DS569" s="43"/>
      <c r="DT569" s="43"/>
      <c r="DU569" s="43"/>
      <c r="DV569" s="43"/>
      <c r="DW569" s="43"/>
      <c r="DX569" s="43"/>
      <c r="DY569" s="43"/>
      <c r="DZ569" s="43"/>
      <c r="EA569" s="21"/>
      <c r="EB569" s="21"/>
      <c r="EC569" s="21"/>
      <c r="ED569" s="21"/>
    </row>
    <row r="570" spans="1:134">
      <c r="A570" s="7"/>
      <c r="B570" s="7"/>
      <c r="C570" s="43"/>
      <c r="D570" s="43"/>
      <c r="E570" s="43"/>
      <c r="F570" s="43"/>
      <c r="G570" s="7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7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7"/>
      <c r="AM570" s="43"/>
      <c r="AN570" s="43"/>
      <c r="AO570" s="43"/>
      <c r="AP570" s="43"/>
      <c r="AQ570" s="43"/>
      <c r="AR570" s="58"/>
      <c r="AS570" s="58"/>
      <c r="AT570" s="43"/>
      <c r="AU570" s="43"/>
      <c r="AV570" s="43"/>
      <c r="AW570" s="43"/>
      <c r="AX570" s="43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43"/>
      <c r="BJ570" s="43"/>
      <c r="BK570" s="43"/>
      <c r="BL570" s="43"/>
      <c r="BM570" s="43"/>
      <c r="BN570" s="43"/>
      <c r="BO570" s="43"/>
      <c r="BP570" s="43"/>
      <c r="BQ570" s="43"/>
      <c r="BR570" s="43"/>
      <c r="BS570" s="43"/>
      <c r="BT570" s="43"/>
      <c r="BU570" s="43"/>
      <c r="BV570" s="43"/>
      <c r="BW570" s="43"/>
      <c r="BX570" s="43"/>
      <c r="BY570" s="43"/>
      <c r="BZ570" s="43"/>
      <c r="CA570" s="43"/>
      <c r="CB570" s="43"/>
      <c r="CC570" s="43"/>
      <c r="CD570" s="43"/>
      <c r="CE570" s="43"/>
      <c r="CF570" s="43"/>
      <c r="CG570" s="43"/>
      <c r="CH570" s="43"/>
      <c r="CI570" s="43"/>
      <c r="CJ570" s="43"/>
      <c r="CK570" s="43"/>
      <c r="CL570" s="43"/>
      <c r="CM570" s="43"/>
      <c r="CN570" s="43"/>
      <c r="CO570" s="43"/>
      <c r="CP570" s="43"/>
      <c r="CQ570" s="43"/>
      <c r="CR570" s="43"/>
      <c r="CS570" s="43"/>
      <c r="CT570" s="43"/>
      <c r="CU570" s="43"/>
      <c r="CV570" s="43"/>
      <c r="CW570" s="43"/>
      <c r="CX570" s="43"/>
      <c r="CY570" s="21"/>
      <c r="CZ570" s="43"/>
      <c r="DA570" s="43"/>
      <c r="DB570" s="43"/>
      <c r="DC570" s="43"/>
      <c r="DD570" s="43"/>
      <c r="DE570" s="43"/>
      <c r="DF570" s="43"/>
      <c r="DG570" s="43"/>
      <c r="DH570" s="43"/>
      <c r="DI570" s="43"/>
      <c r="DJ570" s="43"/>
      <c r="DK570" s="43"/>
      <c r="DL570" s="43"/>
      <c r="DM570" s="43"/>
      <c r="DN570" s="43"/>
      <c r="DO570" s="43"/>
      <c r="DP570" s="43"/>
      <c r="DQ570" s="43"/>
      <c r="DR570" s="43"/>
      <c r="DS570" s="43"/>
      <c r="DT570" s="43"/>
      <c r="DU570" s="43"/>
      <c r="DV570" s="43"/>
      <c r="DW570" s="43"/>
      <c r="DX570" s="43"/>
      <c r="DY570" s="43"/>
      <c r="DZ570" s="43"/>
      <c r="EA570" s="21"/>
      <c r="EB570" s="21"/>
      <c r="EC570" s="21"/>
      <c r="ED570" s="21"/>
    </row>
    <row r="571" spans="1:134">
      <c r="A571" s="7"/>
      <c r="B571" s="7"/>
      <c r="C571" s="43"/>
      <c r="D571" s="43"/>
      <c r="E571" s="43"/>
      <c r="F571" s="43"/>
      <c r="G571" s="7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7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7"/>
      <c r="AM571" s="43"/>
      <c r="AN571" s="43"/>
      <c r="AO571" s="43"/>
      <c r="AP571" s="43"/>
      <c r="AQ571" s="43"/>
      <c r="AR571" s="58"/>
      <c r="AS571" s="58"/>
      <c r="AT571" s="43"/>
      <c r="AU571" s="43"/>
      <c r="AV571" s="43"/>
      <c r="AW571" s="43"/>
      <c r="AX571" s="43"/>
      <c r="AY571" s="43"/>
      <c r="AZ571" s="43"/>
      <c r="BA571" s="43"/>
      <c r="BB571" s="43"/>
      <c r="BC571" s="43"/>
      <c r="BD571" s="43"/>
      <c r="BE571" s="43"/>
      <c r="BF571" s="43"/>
      <c r="BG571" s="43"/>
      <c r="BH571" s="43"/>
      <c r="BI571" s="43"/>
      <c r="BJ571" s="43"/>
      <c r="BK571" s="43"/>
      <c r="BL571" s="43"/>
      <c r="BM571" s="43"/>
      <c r="BN571" s="43"/>
      <c r="BO571" s="43"/>
      <c r="BP571" s="43"/>
      <c r="BQ571" s="43"/>
      <c r="BR571" s="43"/>
      <c r="BS571" s="43"/>
      <c r="BT571" s="43"/>
      <c r="BU571" s="43"/>
      <c r="BV571" s="43"/>
      <c r="BW571" s="43"/>
      <c r="BX571" s="43"/>
      <c r="BY571" s="43"/>
      <c r="BZ571" s="43"/>
      <c r="CA571" s="43"/>
      <c r="CB571" s="43"/>
      <c r="CC571" s="43"/>
      <c r="CD571" s="43"/>
      <c r="CE571" s="43"/>
      <c r="CF571" s="43"/>
      <c r="CG571" s="43"/>
      <c r="CH571" s="43"/>
      <c r="CI571" s="43"/>
      <c r="CJ571" s="43"/>
      <c r="CK571" s="43"/>
      <c r="CL571" s="43"/>
      <c r="CM571" s="43"/>
      <c r="CN571" s="43"/>
      <c r="CO571" s="43"/>
      <c r="CP571" s="43"/>
      <c r="CQ571" s="43"/>
      <c r="CR571" s="43"/>
      <c r="CS571" s="43"/>
      <c r="CT571" s="43"/>
      <c r="CU571" s="43"/>
      <c r="CV571" s="43"/>
      <c r="CW571" s="43"/>
      <c r="CX571" s="43"/>
      <c r="CY571" s="21"/>
      <c r="CZ571" s="43"/>
      <c r="DA571" s="43"/>
      <c r="DB571" s="43"/>
      <c r="DC571" s="43"/>
      <c r="DD571" s="43"/>
      <c r="DE571" s="43"/>
      <c r="DF571" s="43"/>
      <c r="DG571" s="43"/>
      <c r="DH571" s="43"/>
      <c r="DI571" s="43"/>
      <c r="DJ571" s="43"/>
      <c r="DK571" s="43"/>
      <c r="DL571" s="43"/>
      <c r="DM571" s="43"/>
      <c r="DN571" s="43"/>
      <c r="DO571" s="43"/>
      <c r="DP571" s="43"/>
      <c r="DQ571" s="43"/>
      <c r="DR571" s="43"/>
      <c r="DS571" s="43"/>
      <c r="DT571" s="43"/>
      <c r="DU571" s="43"/>
      <c r="DV571" s="43"/>
      <c r="DW571" s="43"/>
      <c r="DX571" s="43"/>
      <c r="DY571" s="43"/>
      <c r="DZ571" s="43"/>
      <c r="EA571" s="21"/>
      <c r="EB571" s="21"/>
      <c r="EC571" s="21"/>
      <c r="ED571" s="21"/>
    </row>
    <row r="572" spans="1:134">
      <c r="A572" s="7"/>
      <c r="B572" s="7"/>
      <c r="C572" s="43"/>
      <c r="D572" s="43"/>
      <c r="E572" s="43"/>
      <c r="F572" s="43"/>
      <c r="G572" s="7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7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7"/>
      <c r="AM572" s="43"/>
      <c r="AN572" s="43"/>
      <c r="AO572" s="43"/>
      <c r="AP572" s="43"/>
      <c r="AQ572" s="43"/>
      <c r="AR572" s="58"/>
      <c r="AS572" s="58"/>
      <c r="AT572" s="43"/>
      <c r="AU572" s="43"/>
      <c r="AV572" s="43"/>
      <c r="AW572" s="43"/>
      <c r="AX572" s="43"/>
      <c r="AY572" s="43"/>
      <c r="AZ572" s="43"/>
      <c r="BA572" s="43"/>
      <c r="BB572" s="43"/>
      <c r="BC572" s="43"/>
      <c r="BD572" s="43"/>
      <c r="BE572" s="43"/>
      <c r="BF572" s="43"/>
      <c r="BG572" s="43"/>
      <c r="BH572" s="43"/>
      <c r="BI572" s="43"/>
      <c r="BJ572" s="43"/>
      <c r="BK572" s="43"/>
      <c r="BL572" s="43"/>
      <c r="BM572" s="43"/>
      <c r="BN572" s="43"/>
      <c r="BO572" s="43"/>
      <c r="BP572" s="43"/>
      <c r="BQ572" s="43"/>
      <c r="BR572" s="43"/>
      <c r="BS572" s="43"/>
      <c r="BT572" s="43"/>
      <c r="BU572" s="43"/>
      <c r="BV572" s="43"/>
      <c r="BW572" s="43"/>
      <c r="BX572" s="43"/>
      <c r="BY572" s="43"/>
      <c r="BZ572" s="43"/>
      <c r="CA572" s="43"/>
      <c r="CB572" s="43"/>
      <c r="CC572" s="43"/>
      <c r="CD572" s="43"/>
      <c r="CE572" s="43"/>
      <c r="CF572" s="43"/>
      <c r="CG572" s="43"/>
      <c r="CH572" s="43"/>
      <c r="CI572" s="43"/>
      <c r="CJ572" s="43"/>
      <c r="CK572" s="43"/>
      <c r="CL572" s="43"/>
      <c r="CM572" s="43"/>
      <c r="CN572" s="43"/>
      <c r="CO572" s="43"/>
      <c r="CP572" s="43"/>
      <c r="CQ572" s="43"/>
      <c r="CR572" s="43"/>
      <c r="CS572" s="43"/>
      <c r="CT572" s="43"/>
      <c r="CU572" s="43"/>
      <c r="CV572" s="43"/>
      <c r="CW572" s="43"/>
      <c r="CX572" s="43"/>
      <c r="CY572" s="21"/>
      <c r="CZ572" s="43"/>
      <c r="DA572" s="43"/>
      <c r="DB572" s="43"/>
      <c r="DC572" s="43"/>
      <c r="DD572" s="43"/>
      <c r="DE572" s="43"/>
      <c r="DF572" s="43"/>
      <c r="DG572" s="43"/>
      <c r="DH572" s="43"/>
      <c r="DI572" s="43"/>
      <c r="DJ572" s="43"/>
      <c r="DK572" s="43"/>
      <c r="DL572" s="43"/>
      <c r="DM572" s="43"/>
      <c r="DN572" s="43"/>
      <c r="DO572" s="43"/>
      <c r="DP572" s="43"/>
      <c r="DQ572" s="43"/>
      <c r="DR572" s="43"/>
      <c r="DS572" s="43"/>
      <c r="DT572" s="43"/>
      <c r="DU572" s="43"/>
      <c r="DV572" s="43"/>
      <c r="DW572" s="43"/>
      <c r="DX572" s="43"/>
      <c r="DY572" s="43"/>
      <c r="DZ572" s="43"/>
      <c r="EA572" s="21"/>
      <c r="EB572" s="21"/>
      <c r="EC572" s="21"/>
      <c r="ED572" s="21"/>
    </row>
    <row r="573" spans="1:134">
      <c r="A573" s="7"/>
      <c r="B573" s="7"/>
      <c r="C573" s="43"/>
      <c r="D573" s="43"/>
      <c r="E573" s="43"/>
      <c r="F573" s="43"/>
      <c r="G573" s="7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7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7"/>
      <c r="AM573" s="43"/>
      <c r="AN573" s="43"/>
      <c r="AO573" s="43"/>
      <c r="AP573" s="43"/>
      <c r="AQ573" s="43"/>
      <c r="AR573" s="58"/>
      <c r="AS573" s="58"/>
      <c r="AT573" s="43"/>
      <c r="AU573" s="43"/>
      <c r="AV573" s="43"/>
      <c r="AW573" s="43"/>
      <c r="AX573" s="43"/>
      <c r="AY573" s="43"/>
      <c r="AZ573" s="43"/>
      <c r="BA573" s="43"/>
      <c r="BB573" s="43"/>
      <c r="BC573" s="43"/>
      <c r="BD573" s="43"/>
      <c r="BE573" s="43"/>
      <c r="BF573" s="43"/>
      <c r="BG573" s="43"/>
      <c r="BH573" s="43"/>
      <c r="BI573" s="43"/>
      <c r="BJ573" s="43"/>
      <c r="BK573" s="43"/>
      <c r="BL573" s="43"/>
      <c r="BM573" s="43"/>
      <c r="BN573" s="43"/>
      <c r="BO573" s="43"/>
      <c r="BP573" s="43"/>
      <c r="BQ573" s="43"/>
      <c r="BR573" s="43"/>
      <c r="BS573" s="43"/>
      <c r="BT573" s="43"/>
      <c r="BU573" s="43"/>
      <c r="BV573" s="43"/>
      <c r="BW573" s="43"/>
      <c r="BX573" s="43"/>
      <c r="BY573" s="43"/>
      <c r="BZ573" s="43"/>
      <c r="CA573" s="43"/>
      <c r="CB573" s="43"/>
      <c r="CC573" s="43"/>
      <c r="CD573" s="43"/>
      <c r="CE573" s="43"/>
      <c r="CF573" s="43"/>
      <c r="CG573" s="43"/>
      <c r="CH573" s="43"/>
      <c r="CI573" s="43"/>
      <c r="CJ573" s="43"/>
      <c r="CK573" s="43"/>
      <c r="CL573" s="43"/>
      <c r="CM573" s="43"/>
      <c r="CN573" s="43"/>
      <c r="CO573" s="43"/>
      <c r="CP573" s="43"/>
      <c r="CQ573" s="43"/>
      <c r="CR573" s="43"/>
      <c r="CS573" s="43"/>
      <c r="CT573" s="43"/>
      <c r="CU573" s="43"/>
      <c r="CV573" s="43"/>
      <c r="CW573" s="43"/>
      <c r="CX573" s="43"/>
      <c r="CY573" s="21"/>
      <c r="CZ573" s="43"/>
      <c r="DA573" s="43"/>
      <c r="DB573" s="43"/>
      <c r="DC573" s="43"/>
      <c r="DD573" s="43"/>
      <c r="DE573" s="43"/>
      <c r="DF573" s="43"/>
      <c r="DG573" s="43"/>
      <c r="DH573" s="43"/>
      <c r="DI573" s="43"/>
      <c r="DJ573" s="43"/>
      <c r="DK573" s="43"/>
      <c r="DL573" s="43"/>
      <c r="DM573" s="43"/>
      <c r="DN573" s="43"/>
      <c r="DO573" s="43"/>
      <c r="DP573" s="43"/>
      <c r="DQ573" s="43"/>
      <c r="DR573" s="43"/>
      <c r="DS573" s="43"/>
      <c r="DT573" s="43"/>
      <c r="DU573" s="43"/>
      <c r="DV573" s="43"/>
      <c r="DW573" s="43"/>
      <c r="DX573" s="43"/>
      <c r="DY573" s="43"/>
      <c r="DZ573" s="43"/>
      <c r="EA573" s="21"/>
      <c r="EB573" s="21"/>
      <c r="EC573" s="21"/>
      <c r="ED573" s="21"/>
    </row>
    <row r="574" spans="1:134">
      <c r="A574" s="7"/>
      <c r="B574" s="7"/>
      <c r="C574" s="43"/>
      <c r="D574" s="43"/>
      <c r="E574" s="43"/>
      <c r="F574" s="43"/>
      <c r="G574" s="7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7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7"/>
      <c r="AM574" s="43"/>
      <c r="AN574" s="43"/>
      <c r="AO574" s="43"/>
      <c r="AP574" s="43"/>
      <c r="AQ574" s="43"/>
      <c r="AR574" s="58"/>
      <c r="AS574" s="58"/>
      <c r="AT574" s="43"/>
      <c r="AU574" s="43"/>
      <c r="AV574" s="43"/>
      <c r="AW574" s="43"/>
      <c r="AX574" s="43"/>
      <c r="AY574" s="43"/>
      <c r="AZ574" s="43"/>
      <c r="BA574" s="43"/>
      <c r="BB574" s="43"/>
      <c r="BC574" s="43"/>
      <c r="BD574" s="43"/>
      <c r="BE574" s="43"/>
      <c r="BF574" s="43"/>
      <c r="BG574" s="43"/>
      <c r="BH574" s="43"/>
      <c r="BI574" s="43"/>
      <c r="BJ574" s="43"/>
      <c r="BK574" s="43"/>
      <c r="BL574" s="43"/>
      <c r="BM574" s="43"/>
      <c r="BN574" s="43"/>
      <c r="BO574" s="43"/>
      <c r="BP574" s="43"/>
      <c r="BQ574" s="43"/>
      <c r="BR574" s="43"/>
      <c r="BS574" s="43"/>
      <c r="BT574" s="43"/>
      <c r="BU574" s="43"/>
      <c r="BV574" s="43"/>
      <c r="BW574" s="43"/>
      <c r="BX574" s="43"/>
      <c r="BY574" s="43"/>
      <c r="BZ574" s="43"/>
      <c r="CA574" s="43"/>
      <c r="CB574" s="43"/>
      <c r="CC574" s="43"/>
      <c r="CD574" s="43"/>
      <c r="CE574" s="43"/>
      <c r="CF574" s="43"/>
      <c r="CG574" s="43"/>
      <c r="CH574" s="43"/>
      <c r="CI574" s="43"/>
      <c r="CJ574" s="43"/>
      <c r="CK574" s="43"/>
      <c r="CL574" s="43"/>
      <c r="CM574" s="43"/>
      <c r="CN574" s="43"/>
      <c r="CO574" s="43"/>
      <c r="CP574" s="43"/>
      <c r="CQ574" s="43"/>
      <c r="CR574" s="43"/>
      <c r="CS574" s="43"/>
      <c r="CT574" s="43"/>
      <c r="CU574" s="43"/>
      <c r="CV574" s="43"/>
      <c r="CW574" s="43"/>
      <c r="CX574" s="43"/>
      <c r="CY574" s="21"/>
      <c r="CZ574" s="43"/>
      <c r="DA574" s="43"/>
      <c r="DB574" s="43"/>
      <c r="DC574" s="43"/>
      <c r="DD574" s="43"/>
      <c r="DE574" s="43"/>
      <c r="DF574" s="43"/>
      <c r="DG574" s="43"/>
      <c r="DH574" s="43"/>
      <c r="DI574" s="43"/>
      <c r="DJ574" s="43"/>
      <c r="DK574" s="43"/>
      <c r="DL574" s="43"/>
      <c r="DM574" s="43"/>
      <c r="DN574" s="43"/>
      <c r="DO574" s="43"/>
      <c r="DP574" s="43"/>
      <c r="DQ574" s="43"/>
      <c r="DR574" s="43"/>
      <c r="DS574" s="43"/>
      <c r="DT574" s="43"/>
      <c r="DU574" s="43"/>
      <c r="DV574" s="43"/>
      <c r="DW574" s="43"/>
      <c r="DX574" s="43"/>
      <c r="DY574" s="43"/>
      <c r="DZ574" s="43"/>
      <c r="EA574" s="21"/>
      <c r="EB574" s="21"/>
      <c r="EC574" s="21"/>
      <c r="ED574" s="21"/>
    </row>
    <row r="575" spans="1:134">
      <c r="A575" s="7"/>
      <c r="B575" s="7"/>
      <c r="C575" s="43"/>
      <c r="D575" s="43"/>
      <c r="E575" s="43"/>
      <c r="F575" s="43"/>
      <c r="G575" s="7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7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7"/>
      <c r="AM575" s="43"/>
      <c r="AN575" s="43"/>
      <c r="AO575" s="43"/>
      <c r="AP575" s="43"/>
      <c r="AQ575" s="43"/>
      <c r="AR575" s="58"/>
      <c r="AS575" s="58"/>
      <c r="AT575" s="43"/>
      <c r="AU575" s="43"/>
      <c r="AV575" s="43"/>
      <c r="AW575" s="43"/>
      <c r="AX575" s="43"/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R575" s="43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  <c r="CE575" s="43"/>
      <c r="CF575" s="43"/>
      <c r="CG575" s="43"/>
      <c r="CH575" s="43"/>
      <c r="CI575" s="43"/>
      <c r="CJ575" s="43"/>
      <c r="CK575" s="43"/>
      <c r="CL575" s="43"/>
      <c r="CM575" s="43"/>
      <c r="CN575" s="43"/>
      <c r="CO575" s="43"/>
      <c r="CP575" s="43"/>
      <c r="CQ575" s="43"/>
      <c r="CR575" s="43"/>
      <c r="CS575" s="43"/>
      <c r="CT575" s="43"/>
      <c r="CU575" s="43"/>
      <c r="CV575" s="43"/>
      <c r="CW575" s="43"/>
      <c r="CX575" s="43"/>
      <c r="CY575" s="21"/>
      <c r="CZ575" s="43"/>
      <c r="DA575" s="43"/>
      <c r="DB575" s="43"/>
      <c r="DC575" s="43"/>
      <c r="DD575" s="43"/>
      <c r="DE575" s="43"/>
      <c r="DF575" s="43"/>
      <c r="DG575" s="43"/>
      <c r="DH575" s="43"/>
      <c r="DI575" s="43"/>
      <c r="DJ575" s="43"/>
      <c r="DK575" s="43"/>
      <c r="DL575" s="43"/>
      <c r="DM575" s="43"/>
      <c r="DN575" s="43"/>
      <c r="DO575" s="43"/>
      <c r="DP575" s="43"/>
      <c r="DQ575" s="43"/>
      <c r="DR575" s="43"/>
      <c r="DS575" s="43"/>
      <c r="DT575" s="43"/>
      <c r="DU575" s="43"/>
      <c r="DV575" s="43"/>
      <c r="DW575" s="43"/>
      <c r="DX575" s="43"/>
      <c r="DY575" s="43"/>
      <c r="DZ575" s="43"/>
      <c r="EA575" s="21"/>
      <c r="EB575" s="21"/>
      <c r="EC575" s="21"/>
      <c r="ED575" s="21"/>
    </row>
    <row r="576" spans="1:134">
      <c r="A576" s="7"/>
      <c r="B576" s="7"/>
      <c r="C576" s="43"/>
      <c r="D576" s="43"/>
      <c r="E576" s="43"/>
      <c r="F576" s="43"/>
      <c r="G576" s="7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7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7"/>
      <c r="AM576" s="43"/>
      <c r="AN576" s="43"/>
      <c r="AO576" s="43"/>
      <c r="AP576" s="43"/>
      <c r="AQ576" s="43"/>
      <c r="AR576" s="58"/>
      <c r="AS576" s="58"/>
      <c r="AT576" s="43"/>
      <c r="AU576" s="43"/>
      <c r="AV576" s="43"/>
      <c r="AW576" s="43"/>
      <c r="AX576" s="43"/>
      <c r="AY576" s="43"/>
      <c r="AZ576" s="43"/>
      <c r="BA576" s="43"/>
      <c r="BB576" s="43"/>
      <c r="BC576" s="43"/>
      <c r="BD576" s="43"/>
      <c r="BE576" s="43"/>
      <c r="BF576" s="43"/>
      <c r="BG576" s="43"/>
      <c r="BH576" s="43"/>
      <c r="BI576" s="43"/>
      <c r="BJ576" s="43"/>
      <c r="BK576" s="43"/>
      <c r="BL576" s="43"/>
      <c r="BM576" s="43"/>
      <c r="BN576" s="43"/>
      <c r="BO576" s="43"/>
      <c r="BP576" s="43"/>
      <c r="BQ576" s="43"/>
      <c r="BR576" s="43"/>
      <c r="BS576" s="43"/>
      <c r="BT576" s="43"/>
      <c r="BU576" s="43"/>
      <c r="BV576" s="43"/>
      <c r="BW576" s="43"/>
      <c r="BX576" s="43"/>
      <c r="BY576" s="43"/>
      <c r="BZ576" s="43"/>
      <c r="CA576" s="43"/>
      <c r="CB576" s="43"/>
      <c r="CC576" s="43"/>
      <c r="CD576" s="43"/>
      <c r="CE576" s="43"/>
      <c r="CF576" s="43"/>
      <c r="CG576" s="43"/>
      <c r="CH576" s="43"/>
      <c r="CI576" s="43"/>
      <c r="CJ576" s="43"/>
      <c r="CK576" s="43"/>
      <c r="CL576" s="43"/>
      <c r="CM576" s="43"/>
      <c r="CN576" s="43"/>
      <c r="CO576" s="43"/>
      <c r="CP576" s="43"/>
      <c r="CQ576" s="43"/>
      <c r="CR576" s="43"/>
      <c r="CS576" s="43"/>
      <c r="CT576" s="43"/>
      <c r="CU576" s="43"/>
      <c r="CV576" s="43"/>
      <c r="CW576" s="43"/>
      <c r="CX576" s="43"/>
      <c r="CY576" s="21"/>
      <c r="CZ576" s="43"/>
      <c r="DA576" s="43"/>
      <c r="DB576" s="43"/>
      <c r="DC576" s="43"/>
      <c r="DD576" s="43"/>
      <c r="DE576" s="43"/>
      <c r="DF576" s="43"/>
      <c r="DG576" s="43"/>
      <c r="DH576" s="43"/>
      <c r="DI576" s="43"/>
      <c r="DJ576" s="43"/>
      <c r="DK576" s="43"/>
      <c r="DL576" s="43"/>
      <c r="DM576" s="43"/>
      <c r="DN576" s="43"/>
      <c r="DO576" s="43"/>
      <c r="DP576" s="43"/>
      <c r="DQ576" s="43"/>
      <c r="DR576" s="43"/>
      <c r="DS576" s="43"/>
      <c r="DT576" s="43"/>
      <c r="DU576" s="43"/>
      <c r="DV576" s="43"/>
      <c r="DW576" s="43"/>
      <c r="DX576" s="43"/>
      <c r="DY576" s="43"/>
      <c r="DZ576" s="43"/>
      <c r="EA576" s="21"/>
      <c r="EB576" s="21"/>
      <c r="EC576" s="21"/>
      <c r="ED576" s="21"/>
    </row>
    <row r="577" spans="1:134">
      <c r="A577" s="7"/>
      <c r="B577" s="7"/>
      <c r="C577" s="43"/>
      <c r="D577" s="43"/>
      <c r="E577" s="43"/>
      <c r="F577" s="43"/>
      <c r="G577" s="7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7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7"/>
      <c r="AM577" s="43"/>
      <c r="AN577" s="43"/>
      <c r="AO577" s="43"/>
      <c r="AP577" s="43"/>
      <c r="AQ577" s="43"/>
      <c r="AR577" s="58"/>
      <c r="AS577" s="58"/>
      <c r="AT577" s="43"/>
      <c r="AU577" s="43"/>
      <c r="AV577" s="43"/>
      <c r="AW577" s="43"/>
      <c r="AX577" s="43"/>
      <c r="AY577" s="43"/>
      <c r="AZ577" s="43"/>
      <c r="BA577" s="43"/>
      <c r="BB577" s="43"/>
      <c r="BC577" s="43"/>
      <c r="BD577" s="43"/>
      <c r="BE577" s="43"/>
      <c r="BF577" s="43"/>
      <c r="BG577" s="43"/>
      <c r="BH577" s="43"/>
      <c r="BI577" s="43"/>
      <c r="BJ577" s="43"/>
      <c r="BK577" s="43"/>
      <c r="BL577" s="43"/>
      <c r="BM577" s="43"/>
      <c r="BN577" s="43"/>
      <c r="BO577" s="43"/>
      <c r="BP577" s="43"/>
      <c r="BQ577" s="43"/>
      <c r="BR577" s="43"/>
      <c r="BS577" s="43"/>
      <c r="BT577" s="43"/>
      <c r="BU577" s="43"/>
      <c r="BV577" s="43"/>
      <c r="BW577" s="43"/>
      <c r="BX577" s="43"/>
      <c r="BY577" s="43"/>
      <c r="BZ577" s="43"/>
      <c r="CA577" s="43"/>
      <c r="CB577" s="43"/>
      <c r="CC577" s="43"/>
      <c r="CD577" s="43"/>
      <c r="CE577" s="43"/>
      <c r="CF577" s="43"/>
      <c r="CG577" s="43"/>
      <c r="CH577" s="43"/>
      <c r="CI577" s="43"/>
      <c r="CJ577" s="43"/>
      <c r="CK577" s="43"/>
      <c r="CL577" s="43"/>
      <c r="CM577" s="43"/>
      <c r="CN577" s="43"/>
      <c r="CO577" s="43"/>
      <c r="CP577" s="43"/>
      <c r="CQ577" s="43"/>
      <c r="CR577" s="43"/>
      <c r="CS577" s="43"/>
      <c r="CT577" s="43"/>
      <c r="CU577" s="43"/>
      <c r="CV577" s="43"/>
      <c r="CW577" s="43"/>
      <c r="CX577" s="43"/>
      <c r="CY577" s="21"/>
      <c r="CZ577" s="43"/>
      <c r="DA577" s="43"/>
      <c r="DB577" s="43"/>
      <c r="DC577" s="43"/>
      <c r="DD577" s="43"/>
      <c r="DE577" s="43"/>
      <c r="DF577" s="43"/>
      <c r="DG577" s="43"/>
      <c r="DH577" s="43"/>
      <c r="DI577" s="43"/>
      <c r="DJ577" s="43"/>
      <c r="DK577" s="43"/>
      <c r="DL577" s="43"/>
      <c r="DM577" s="43"/>
      <c r="DN577" s="43"/>
      <c r="DO577" s="43"/>
      <c r="DP577" s="43"/>
      <c r="DQ577" s="43"/>
      <c r="DR577" s="43"/>
      <c r="DS577" s="43"/>
      <c r="DT577" s="43"/>
      <c r="DU577" s="43"/>
      <c r="DV577" s="43"/>
      <c r="DW577" s="43"/>
      <c r="DX577" s="43"/>
      <c r="DY577" s="43"/>
      <c r="DZ577" s="43"/>
      <c r="EA577" s="21"/>
      <c r="EB577" s="21"/>
      <c r="EC577" s="21"/>
      <c r="ED577" s="21"/>
    </row>
    <row r="578" spans="1:134">
      <c r="A578" s="7"/>
      <c r="B578" s="7"/>
      <c r="C578" s="43"/>
      <c r="D578" s="43"/>
      <c r="E578" s="43"/>
      <c r="F578" s="43"/>
      <c r="G578" s="7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7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7"/>
      <c r="AM578" s="43"/>
      <c r="AN578" s="43"/>
      <c r="AO578" s="43"/>
      <c r="AP578" s="43"/>
      <c r="AQ578" s="43"/>
      <c r="AR578" s="58"/>
      <c r="AS578" s="58"/>
      <c r="AT578" s="43"/>
      <c r="AU578" s="43"/>
      <c r="AV578" s="43"/>
      <c r="AW578" s="43"/>
      <c r="AX578" s="43"/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43"/>
      <c r="BJ578" s="43"/>
      <c r="BK578" s="43"/>
      <c r="BL578" s="43"/>
      <c r="BM578" s="43"/>
      <c r="BN578" s="43"/>
      <c r="BO578" s="43"/>
      <c r="BP578" s="43"/>
      <c r="BQ578" s="43"/>
      <c r="BR578" s="43"/>
      <c r="BS578" s="43"/>
      <c r="BT578" s="43"/>
      <c r="BU578" s="43"/>
      <c r="BV578" s="43"/>
      <c r="BW578" s="43"/>
      <c r="BX578" s="43"/>
      <c r="BY578" s="43"/>
      <c r="BZ578" s="43"/>
      <c r="CA578" s="43"/>
      <c r="CB578" s="43"/>
      <c r="CC578" s="43"/>
      <c r="CD578" s="43"/>
      <c r="CE578" s="43"/>
      <c r="CF578" s="43"/>
      <c r="CG578" s="43"/>
      <c r="CH578" s="43"/>
      <c r="CI578" s="43"/>
      <c r="CJ578" s="43"/>
      <c r="CK578" s="43"/>
      <c r="CL578" s="43"/>
      <c r="CM578" s="43"/>
      <c r="CN578" s="43"/>
      <c r="CO578" s="43"/>
      <c r="CP578" s="43"/>
      <c r="CQ578" s="43"/>
      <c r="CR578" s="43"/>
      <c r="CS578" s="43"/>
      <c r="CT578" s="43"/>
      <c r="CU578" s="43"/>
      <c r="CV578" s="43"/>
      <c r="CW578" s="43"/>
      <c r="CX578" s="43"/>
      <c r="CY578" s="21"/>
      <c r="CZ578" s="43"/>
      <c r="DA578" s="43"/>
      <c r="DB578" s="43"/>
      <c r="DC578" s="43"/>
      <c r="DD578" s="43"/>
      <c r="DE578" s="43"/>
      <c r="DF578" s="43"/>
      <c r="DG578" s="43"/>
      <c r="DH578" s="43"/>
      <c r="DI578" s="43"/>
      <c r="DJ578" s="43"/>
      <c r="DK578" s="43"/>
      <c r="DL578" s="43"/>
      <c r="DM578" s="43"/>
      <c r="DN578" s="43"/>
      <c r="DO578" s="43"/>
      <c r="DP578" s="43"/>
      <c r="DQ578" s="43"/>
      <c r="DR578" s="43"/>
      <c r="DS578" s="43"/>
      <c r="DT578" s="43"/>
      <c r="DU578" s="43"/>
      <c r="DV578" s="43"/>
      <c r="DW578" s="43"/>
      <c r="DX578" s="43"/>
      <c r="DY578" s="43"/>
      <c r="DZ578" s="43"/>
      <c r="EA578" s="21"/>
      <c r="EB578" s="21"/>
      <c r="EC578" s="21"/>
      <c r="ED578" s="21"/>
    </row>
    <row r="579" spans="1:134">
      <c r="A579" s="7"/>
      <c r="B579" s="7"/>
      <c r="C579" s="43"/>
      <c r="D579" s="43"/>
      <c r="E579" s="43"/>
      <c r="F579" s="43"/>
      <c r="G579" s="7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7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7"/>
      <c r="AM579" s="43"/>
      <c r="AN579" s="43"/>
      <c r="AO579" s="43"/>
      <c r="AP579" s="43"/>
      <c r="AQ579" s="43"/>
      <c r="AR579" s="58"/>
      <c r="AS579" s="58"/>
      <c r="AT579" s="43"/>
      <c r="AU579" s="43"/>
      <c r="AV579" s="43"/>
      <c r="AW579" s="43"/>
      <c r="AX579" s="43"/>
      <c r="AY579" s="43"/>
      <c r="AZ579" s="43"/>
      <c r="BA579" s="43"/>
      <c r="BB579" s="43"/>
      <c r="BC579" s="43"/>
      <c r="BD579" s="43"/>
      <c r="BE579" s="43"/>
      <c r="BF579" s="43"/>
      <c r="BG579" s="43"/>
      <c r="BH579" s="43"/>
      <c r="BI579" s="43"/>
      <c r="BJ579" s="43"/>
      <c r="BK579" s="43"/>
      <c r="BL579" s="43"/>
      <c r="BM579" s="43"/>
      <c r="BN579" s="43"/>
      <c r="BO579" s="43"/>
      <c r="BP579" s="43"/>
      <c r="BQ579" s="43"/>
      <c r="BR579" s="43"/>
      <c r="BS579" s="43"/>
      <c r="BT579" s="43"/>
      <c r="BU579" s="43"/>
      <c r="BV579" s="43"/>
      <c r="BW579" s="43"/>
      <c r="BX579" s="43"/>
      <c r="BY579" s="43"/>
      <c r="BZ579" s="43"/>
      <c r="CA579" s="43"/>
      <c r="CB579" s="43"/>
      <c r="CC579" s="43"/>
      <c r="CD579" s="43"/>
      <c r="CE579" s="43"/>
      <c r="CF579" s="43"/>
      <c r="CG579" s="43"/>
      <c r="CH579" s="43"/>
      <c r="CI579" s="43"/>
      <c r="CJ579" s="43"/>
      <c r="CK579" s="43"/>
      <c r="CL579" s="43"/>
      <c r="CM579" s="43"/>
      <c r="CN579" s="43"/>
      <c r="CO579" s="43"/>
      <c r="CP579" s="43"/>
      <c r="CQ579" s="43"/>
      <c r="CR579" s="43"/>
      <c r="CS579" s="43"/>
      <c r="CT579" s="43"/>
      <c r="CU579" s="43"/>
      <c r="CV579" s="43"/>
      <c r="CW579" s="43"/>
      <c r="CX579" s="43"/>
      <c r="CY579" s="21"/>
      <c r="CZ579" s="43"/>
      <c r="DA579" s="43"/>
      <c r="DB579" s="43"/>
      <c r="DC579" s="43"/>
      <c r="DD579" s="43"/>
      <c r="DE579" s="43"/>
      <c r="DF579" s="43"/>
      <c r="DG579" s="43"/>
      <c r="DH579" s="43"/>
      <c r="DI579" s="43"/>
      <c r="DJ579" s="43"/>
      <c r="DK579" s="43"/>
      <c r="DL579" s="43"/>
      <c r="DM579" s="43"/>
      <c r="DN579" s="43"/>
      <c r="DO579" s="43"/>
      <c r="DP579" s="43"/>
      <c r="DQ579" s="43"/>
      <c r="DR579" s="43"/>
      <c r="DS579" s="43"/>
      <c r="DT579" s="43"/>
      <c r="DU579" s="43"/>
      <c r="DV579" s="43"/>
      <c r="DW579" s="43"/>
      <c r="DX579" s="43"/>
      <c r="DY579" s="43"/>
      <c r="DZ579" s="43"/>
      <c r="EA579" s="21"/>
      <c r="EB579" s="21"/>
      <c r="EC579" s="21"/>
      <c r="ED579" s="21"/>
    </row>
    <row r="580" spans="1:134">
      <c r="A580" s="7"/>
      <c r="B580" s="7"/>
      <c r="C580" s="43"/>
      <c r="D580" s="43"/>
      <c r="E580" s="43"/>
      <c r="F580" s="43"/>
      <c r="G580" s="7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7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7"/>
      <c r="AM580" s="43"/>
      <c r="AN580" s="43"/>
      <c r="AO580" s="43"/>
      <c r="AP580" s="43"/>
      <c r="AQ580" s="43"/>
      <c r="AR580" s="58"/>
      <c r="AS580" s="58"/>
      <c r="AT580" s="43"/>
      <c r="AU580" s="43"/>
      <c r="AV580" s="43"/>
      <c r="AW580" s="43"/>
      <c r="AX580" s="43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43"/>
      <c r="BJ580" s="43"/>
      <c r="BK580" s="43"/>
      <c r="BL580" s="43"/>
      <c r="BM580" s="43"/>
      <c r="BN580" s="43"/>
      <c r="BO580" s="43"/>
      <c r="BP580" s="43"/>
      <c r="BQ580" s="43"/>
      <c r="BR580" s="43"/>
      <c r="BS580" s="43"/>
      <c r="BT580" s="43"/>
      <c r="BU580" s="43"/>
      <c r="BV580" s="43"/>
      <c r="BW580" s="43"/>
      <c r="BX580" s="43"/>
      <c r="BY580" s="43"/>
      <c r="BZ580" s="43"/>
      <c r="CA580" s="43"/>
      <c r="CB580" s="43"/>
      <c r="CC580" s="43"/>
      <c r="CD580" s="43"/>
      <c r="CE580" s="43"/>
      <c r="CF580" s="43"/>
      <c r="CG580" s="43"/>
      <c r="CH580" s="43"/>
      <c r="CI580" s="43"/>
      <c r="CJ580" s="43"/>
      <c r="CK580" s="43"/>
      <c r="CL580" s="43"/>
      <c r="CM580" s="43"/>
      <c r="CN580" s="43"/>
      <c r="CO580" s="43"/>
      <c r="CP580" s="43"/>
      <c r="CQ580" s="43"/>
      <c r="CR580" s="43"/>
      <c r="CS580" s="43"/>
      <c r="CT580" s="43"/>
      <c r="CU580" s="43"/>
      <c r="CV580" s="43"/>
      <c r="CW580" s="43"/>
      <c r="CX580" s="43"/>
      <c r="CY580" s="21"/>
      <c r="CZ580" s="43"/>
      <c r="DA580" s="43"/>
      <c r="DB580" s="43"/>
      <c r="DC580" s="43"/>
      <c r="DD580" s="43"/>
      <c r="DE580" s="43"/>
      <c r="DF580" s="43"/>
      <c r="DG580" s="43"/>
      <c r="DH580" s="43"/>
      <c r="DI580" s="43"/>
      <c r="DJ580" s="43"/>
      <c r="DK580" s="43"/>
      <c r="DL580" s="43"/>
      <c r="DM580" s="43"/>
      <c r="DN580" s="43"/>
      <c r="DO580" s="43"/>
      <c r="DP580" s="43"/>
      <c r="DQ580" s="43"/>
      <c r="DR580" s="43"/>
      <c r="DS580" s="43"/>
      <c r="DT580" s="43"/>
      <c r="DU580" s="43"/>
      <c r="DV580" s="43"/>
      <c r="DW580" s="43"/>
      <c r="DX580" s="43"/>
      <c r="DY580" s="43"/>
      <c r="DZ580" s="43"/>
      <c r="EA580" s="21"/>
      <c r="EB580" s="21"/>
      <c r="EC580" s="21"/>
      <c r="ED580" s="21"/>
    </row>
    <row r="581" spans="1:134">
      <c r="A581" s="7"/>
      <c r="B581" s="7"/>
      <c r="C581" s="43"/>
      <c r="D581" s="43"/>
      <c r="E581" s="43"/>
      <c r="F581" s="43"/>
      <c r="G581" s="7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7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7"/>
      <c r="AM581" s="43"/>
      <c r="AN581" s="43"/>
      <c r="AO581" s="43"/>
      <c r="AP581" s="43"/>
      <c r="AQ581" s="43"/>
      <c r="AR581" s="58"/>
      <c r="AS581" s="58"/>
      <c r="AT581" s="43"/>
      <c r="AU581" s="43"/>
      <c r="AV581" s="43"/>
      <c r="AW581" s="43"/>
      <c r="AX581" s="43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43"/>
      <c r="BJ581" s="43"/>
      <c r="BK581" s="43"/>
      <c r="BL581" s="43"/>
      <c r="BM581" s="43"/>
      <c r="BN581" s="43"/>
      <c r="BO581" s="43"/>
      <c r="BP581" s="43"/>
      <c r="BQ581" s="43"/>
      <c r="BR581" s="43"/>
      <c r="BS581" s="43"/>
      <c r="BT581" s="43"/>
      <c r="BU581" s="43"/>
      <c r="BV581" s="43"/>
      <c r="BW581" s="43"/>
      <c r="BX581" s="43"/>
      <c r="BY581" s="43"/>
      <c r="BZ581" s="43"/>
      <c r="CA581" s="43"/>
      <c r="CB581" s="43"/>
      <c r="CC581" s="43"/>
      <c r="CD581" s="43"/>
      <c r="CE581" s="43"/>
      <c r="CF581" s="43"/>
      <c r="CG581" s="43"/>
      <c r="CH581" s="43"/>
      <c r="CI581" s="43"/>
      <c r="CJ581" s="43"/>
      <c r="CK581" s="43"/>
      <c r="CL581" s="43"/>
      <c r="CM581" s="43"/>
      <c r="CN581" s="43"/>
      <c r="CO581" s="43"/>
      <c r="CP581" s="43"/>
      <c r="CQ581" s="43"/>
      <c r="CR581" s="43"/>
      <c r="CS581" s="43"/>
      <c r="CT581" s="43"/>
      <c r="CU581" s="43"/>
      <c r="CV581" s="43"/>
      <c r="CW581" s="43"/>
      <c r="CX581" s="43"/>
      <c r="CY581" s="21"/>
      <c r="CZ581" s="43"/>
      <c r="DA581" s="43"/>
      <c r="DB581" s="43"/>
      <c r="DC581" s="43"/>
      <c r="DD581" s="43"/>
      <c r="DE581" s="43"/>
      <c r="DF581" s="43"/>
      <c r="DG581" s="43"/>
      <c r="DH581" s="43"/>
      <c r="DI581" s="43"/>
      <c r="DJ581" s="43"/>
      <c r="DK581" s="43"/>
      <c r="DL581" s="43"/>
      <c r="DM581" s="43"/>
      <c r="DN581" s="43"/>
      <c r="DO581" s="43"/>
      <c r="DP581" s="43"/>
      <c r="DQ581" s="43"/>
      <c r="DR581" s="43"/>
      <c r="DS581" s="43"/>
      <c r="DT581" s="43"/>
      <c r="DU581" s="43"/>
      <c r="DV581" s="43"/>
      <c r="DW581" s="43"/>
      <c r="DX581" s="43"/>
      <c r="DY581" s="43"/>
      <c r="DZ581" s="43"/>
      <c r="EA581" s="21"/>
      <c r="EB581" s="21"/>
      <c r="EC581" s="21"/>
      <c r="ED581" s="21"/>
    </row>
    <row r="582" spans="1:134">
      <c r="A582" s="7"/>
      <c r="B582" s="7"/>
      <c r="C582" s="43"/>
      <c r="D582" s="43"/>
      <c r="E582" s="43"/>
      <c r="F582" s="43"/>
      <c r="G582" s="7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7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7"/>
      <c r="AM582" s="43"/>
      <c r="AN582" s="43"/>
      <c r="AO582" s="43"/>
      <c r="AP582" s="43"/>
      <c r="AQ582" s="43"/>
      <c r="AR582" s="58"/>
      <c r="AS582" s="58"/>
      <c r="AT582" s="43"/>
      <c r="AU582" s="43"/>
      <c r="AV582" s="43"/>
      <c r="AW582" s="43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  <c r="BL582" s="43"/>
      <c r="BM582" s="43"/>
      <c r="BN582" s="43"/>
      <c r="BO582" s="43"/>
      <c r="BP582" s="43"/>
      <c r="BQ582" s="43"/>
      <c r="BR582" s="43"/>
      <c r="BS582" s="43"/>
      <c r="BT582" s="43"/>
      <c r="BU582" s="43"/>
      <c r="BV582" s="43"/>
      <c r="BW582" s="43"/>
      <c r="BX582" s="43"/>
      <c r="BY582" s="43"/>
      <c r="BZ582" s="43"/>
      <c r="CA582" s="43"/>
      <c r="CB582" s="43"/>
      <c r="CC582" s="43"/>
      <c r="CD582" s="43"/>
      <c r="CE582" s="43"/>
      <c r="CF582" s="43"/>
      <c r="CG582" s="43"/>
      <c r="CH582" s="43"/>
      <c r="CI582" s="43"/>
      <c r="CJ582" s="43"/>
      <c r="CK582" s="43"/>
      <c r="CL582" s="43"/>
      <c r="CM582" s="43"/>
      <c r="CN582" s="43"/>
      <c r="CO582" s="43"/>
      <c r="CP582" s="43"/>
      <c r="CQ582" s="43"/>
      <c r="CR582" s="43"/>
      <c r="CS582" s="43"/>
      <c r="CT582" s="43"/>
      <c r="CU582" s="43"/>
      <c r="CV582" s="43"/>
      <c r="CW582" s="43"/>
      <c r="CX582" s="43"/>
      <c r="CY582" s="21"/>
      <c r="CZ582" s="43"/>
      <c r="DA582" s="43"/>
      <c r="DB582" s="43"/>
      <c r="DC582" s="43"/>
      <c r="DD582" s="43"/>
      <c r="DE582" s="43"/>
      <c r="DF582" s="43"/>
      <c r="DG582" s="43"/>
      <c r="DH582" s="43"/>
      <c r="DI582" s="43"/>
      <c r="DJ582" s="43"/>
      <c r="DK582" s="43"/>
      <c r="DL582" s="43"/>
      <c r="DM582" s="43"/>
      <c r="DN582" s="43"/>
      <c r="DO582" s="43"/>
      <c r="DP582" s="43"/>
      <c r="DQ582" s="43"/>
      <c r="DR582" s="43"/>
      <c r="DS582" s="43"/>
      <c r="DT582" s="43"/>
      <c r="DU582" s="43"/>
      <c r="DV582" s="43"/>
      <c r="DW582" s="43"/>
      <c r="DX582" s="43"/>
      <c r="DY582" s="43"/>
      <c r="DZ582" s="43"/>
      <c r="EA582" s="21"/>
      <c r="EB582" s="21"/>
      <c r="EC582" s="21"/>
      <c r="ED582" s="21"/>
    </row>
    <row r="583" spans="1:134">
      <c r="A583" s="7"/>
      <c r="B583" s="7"/>
      <c r="C583" s="43"/>
      <c r="D583" s="43"/>
      <c r="E583" s="43"/>
      <c r="F583" s="43"/>
      <c r="G583" s="7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7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7"/>
      <c r="AM583" s="43"/>
      <c r="AN583" s="43"/>
      <c r="AO583" s="43"/>
      <c r="AP583" s="43"/>
      <c r="AQ583" s="43"/>
      <c r="AR583" s="58"/>
      <c r="AS583" s="58"/>
      <c r="AT583" s="43"/>
      <c r="AU583" s="43"/>
      <c r="AV583" s="43"/>
      <c r="AW583" s="43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  <c r="BL583" s="43"/>
      <c r="BM583" s="43"/>
      <c r="BN583" s="43"/>
      <c r="BO583" s="43"/>
      <c r="BP583" s="43"/>
      <c r="BQ583" s="43"/>
      <c r="BR583" s="43"/>
      <c r="BS583" s="43"/>
      <c r="BT583" s="43"/>
      <c r="BU583" s="43"/>
      <c r="BV583" s="43"/>
      <c r="BW583" s="43"/>
      <c r="BX583" s="43"/>
      <c r="BY583" s="43"/>
      <c r="BZ583" s="43"/>
      <c r="CA583" s="43"/>
      <c r="CB583" s="43"/>
      <c r="CC583" s="43"/>
      <c r="CD583" s="43"/>
      <c r="CE583" s="43"/>
      <c r="CF583" s="43"/>
      <c r="CG583" s="43"/>
      <c r="CH583" s="43"/>
      <c r="CI583" s="43"/>
      <c r="CJ583" s="43"/>
      <c r="CK583" s="43"/>
      <c r="CL583" s="43"/>
      <c r="CM583" s="43"/>
      <c r="CN583" s="43"/>
      <c r="CO583" s="43"/>
      <c r="CP583" s="43"/>
      <c r="CQ583" s="43"/>
      <c r="CR583" s="43"/>
      <c r="CS583" s="43"/>
      <c r="CT583" s="43"/>
      <c r="CU583" s="43"/>
      <c r="CV583" s="43"/>
      <c r="CW583" s="43"/>
      <c r="CX583" s="43"/>
      <c r="CY583" s="21"/>
      <c r="CZ583" s="43"/>
      <c r="DA583" s="43"/>
      <c r="DB583" s="43"/>
      <c r="DC583" s="43"/>
      <c r="DD583" s="43"/>
      <c r="DE583" s="43"/>
      <c r="DF583" s="43"/>
      <c r="DG583" s="43"/>
      <c r="DH583" s="43"/>
      <c r="DI583" s="43"/>
      <c r="DJ583" s="43"/>
      <c r="DK583" s="43"/>
      <c r="DL583" s="43"/>
      <c r="DM583" s="43"/>
      <c r="DN583" s="43"/>
      <c r="DO583" s="43"/>
      <c r="DP583" s="43"/>
      <c r="DQ583" s="43"/>
      <c r="DR583" s="43"/>
      <c r="DS583" s="43"/>
      <c r="DT583" s="43"/>
      <c r="DU583" s="43"/>
      <c r="DV583" s="43"/>
      <c r="DW583" s="43"/>
      <c r="DX583" s="43"/>
      <c r="DY583" s="43"/>
      <c r="DZ583" s="43"/>
      <c r="EA583" s="21"/>
      <c r="EB583" s="21"/>
      <c r="EC583" s="21"/>
      <c r="ED583" s="21"/>
    </row>
    <row r="584" spans="1:134">
      <c r="A584" s="7"/>
      <c r="B584" s="7"/>
      <c r="C584" s="43"/>
      <c r="D584" s="43"/>
      <c r="E584" s="43"/>
      <c r="F584" s="43"/>
      <c r="G584" s="7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7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7"/>
      <c r="AM584" s="43"/>
      <c r="AN584" s="43"/>
      <c r="AO584" s="43"/>
      <c r="AP584" s="43"/>
      <c r="AQ584" s="43"/>
      <c r="AR584" s="58"/>
      <c r="AS584" s="58"/>
      <c r="AT584" s="43"/>
      <c r="AU584" s="43"/>
      <c r="AV584" s="43"/>
      <c r="AW584" s="43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/>
      <c r="BK584" s="43"/>
      <c r="BL584" s="43"/>
      <c r="BM584" s="43"/>
      <c r="BN584" s="43"/>
      <c r="BO584" s="43"/>
      <c r="BP584" s="43"/>
      <c r="BQ584" s="43"/>
      <c r="BR584" s="43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43"/>
      <c r="CF584" s="43"/>
      <c r="CG584" s="43"/>
      <c r="CH584" s="43"/>
      <c r="CI584" s="43"/>
      <c r="CJ584" s="43"/>
      <c r="CK584" s="43"/>
      <c r="CL584" s="43"/>
      <c r="CM584" s="43"/>
      <c r="CN584" s="43"/>
      <c r="CO584" s="43"/>
      <c r="CP584" s="43"/>
      <c r="CQ584" s="43"/>
      <c r="CR584" s="43"/>
      <c r="CS584" s="43"/>
      <c r="CT584" s="43"/>
      <c r="CU584" s="43"/>
      <c r="CV584" s="43"/>
      <c r="CW584" s="43"/>
      <c r="CX584" s="43"/>
      <c r="CY584" s="21"/>
      <c r="CZ584" s="43"/>
      <c r="DA584" s="43"/>
      <c r="DB584" s="43"/>
      <c r="DC584" s="43"/>
      <c r="DD584" s="43"/>
      <c r="DE584" s="43"/>
      <c r="DF584" s="43"/>
      <c r="DG584" s="43"/>
      <c r="DH584" s="43"/>
      <c r="DI584" s="43"/>
      <c r="DJ584" s="43"/>
      <c r="DK584" s="43"/>
      <c r="DL584" s="43"/>
      <c r="DM584" s="43"/>
      <c r="DN584" s="43"/>
      <c r="DO584" s="43"/>
      <c r="DP584" s="43"/>
      <c r="DQ584" s="43"/>
      <c r="DR584" s="43"/>
      <c r="DS584" s="43"/>
      <c r="DT584" s="43"/>
      <c r="DU584" s="43"/>
      <c r="DV584" s="43"/>
      <c r="DW584" s="43"/>
      <c r="DX584" s="43"/>
      <c r="DY584" s="43"/>
      <c r="DZ584" s="43"/>
      <c r="EA584" s="21"/>
      <c r="EB584" s="21"/>
      <c r="EC584" s="21"/>
      <c r="ED584" s="21"/>
    </row>
    <row r="585" spans="1:134">
      <c r="A585" s="7"/>
      <c r="B585" s="7"/>
      <c r="C585" s="43"/>
      <c r="D585" s="43"/>
      <c r="E585" s="43"/>
      <c r="F585" s="43"/>
      <c r="G585" s="7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7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7"/>
      <c r="AM585" s="43"/>
      <c r="AN585" s="43"/>
      <c r="AO585" s="43"/>
      <c r="AP585" s="43"/>
      <c r="AQ585" s="43"/>
      <c r="AR585" s="58"/>
      <c r="AS585" s="58"/>
      <c r="AT585" s="43"/>
      <c r="AU585" s="43"/>
      <c r="AV585" s="43"/>
      <c r="AW585" s="43"/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  <c r="BL585" s="43"/>
      <c r="BM585" s="43"/>
      <c r="BN585" s="43"/>
      <c r="BO585" s="43"/>
      <c r="BP585" s="43"/>
      <c r="BQ585" s="43"/>
      <c r="BR585" s="43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  <c r="CE585" s="43"/>
      <c r="CF585" s="43"/>
      <c r="CG585" s="43"/>
      <c r="CH585" s="43"/>
      <c r="CI585" s="43"/>
      <c r="CJ585" s="43"/>
      <c r="CK585" s="43"/>
      <c r="CL585" s="43"/>
      <c r="CM585" s="43"/>
      <c r="CN585" s="43"/>
      <c r="CO585" s="43"/>
      <c r="CP585" s="43"/>
      <c r="CQ585" s="43"/>
      <c r="CR585" s="43"/>
      <c r="CS585" s="43"/>
      <c r="CT585" s="43"/>
      <c r="CU585" s="43"/>
      <c r="CV585" s="43"/>
      <c r="CW585" s="43"/>
      <c r="CX585" s="43"/>
      <c r="CY585" s="21"/>
      <c r="CZ585" s="43"/>
      <c r="DA585" s="43"/>
      <c r="DB585" s="43"/>
      <c r="DC585" s="43"/>
      <c r="DD585" s="43"/>
      <c r="DE585" s="43"/>
      <c r="DF585" s="43"/>
      <c r="DG585" s="43"/>
      <c r="DH585" s="43"/>
      <c r="DI585" s="43"/>
      <c r="DJ585" s="43"/>
      <c r="DK585" s="43"/>
      <c r="DL585" s="43"/>
      <c r="DM585" s="43"/>
      <c r="DN585" s="43"/>
      <c r="DO585" s="43"/>
      <c r="DP585" s="43"/>
      <c r="DQ585" s="43"/>
      <c r="DR585" s="43"/>
      <c r="DS585" s="43"/>
      <c r="DT585" s="43"/>
      <c r="DU585" s="43"/>
      <c r="DV585" s="43"/>
      <c r="DW585" s="43"/>
      <c r="DX585" s="43"/>
      <c r="DY585" s="43"/>
      <c r="DZ585" s="43"/>
      <c r="EA585" s="21"/>
      <c r="EB585" s="21"/>
      <c r="EC585" s="21"/>
      <c r="ED585" s="21"/>
    </row>
    <row r="586" spans="1:134">
      <c r="A586" s="7"/>
      <c r="B586" s="7"/>
      <c r="C586" s="43"/>
      <c r="D586" s="43"/>
      <c r="E586" s="43"/>
      <c r="F586" s="43"/>
      <c r="G586" s="7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7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7"/>
      <c r="AM586" s="43"/>
      <c r="AN586" s="43"/>
      <c r="AO586" s="43"/>
      <c r="AP586" s="43"/>
      <c r="AQ586" s="43"/>
      <c r="AR586" s="58"/>
      <c r="AS586" s="58"/>
      <c r="AT586" s="43"/>
      <c r="AU586" s="43"/>
      <c r="AV586" s="43"/>
      <c r="AW586" s="43"/>
      <c r="AX586" s="43"/>
      <c r="AY586" s="43"/>
      <c r="AZ586" s="43"/>
      <c r="BA586" s="43"/>
      <c r="BB586" s="43"/>
      <c r="BC586" s="43"/>
      <c r="BD586" s="43"/>
      <c r="BE586" s="43"/>
      <c r="BF586" s="43"/>
      <c r="BG586" s="43"/>
      <c r="BH586" s="43"/>
      <c r="BI586" s="43"/>
      <c r="BJ586" s="43"/>
      <c r="BK586" s="43"/>
      <c r="BL586" s="43"/>
      <c r="BM586" s="43"/>
      <c r="BN586" s="43"/>
      <c r="BO586" s="43"/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3"/>
      <c r="CA586" s="43"/>
      <c r="CB586" s="43"/>
      <c r="CC586" s="43"/>
      <c r="CD586" s="43"/>
      <c r="CE586" s="43"/>
      <c r="CF586" s="43"/>
      <c r="CG586" s="43"/>
      <c r="CH586" s="43"/>
      <c r="CI586" s="43"/>
      <c r="CJ586" s="43"/>
      <c r="CK586" s="43"/>
      <c r="CL586" s="43"/>
      <c r="CM586" s="43"/>
      <c r="CN586" s="43"/>
      <c r="CO586" s="43"/>
      <c r="CP586" s="43"/>
      <c r="CQ586" s="43"/>
      <c r="CR586" s="43"/>
      <c r="CS586" s="43"/>
      <c r="CT586" s="43"/>
      <c r="CU586" s="43"/>
      <c r="CV586" s="43"/>
      <c r="CW586" s="43"/>
      <c r="CX586" s="43"/>
      <c r="CY586" s="21"/>
      <c r="CZ586" s="43"/>
      <c r="DA586" s="43"/>
      <c r="DB586" s="43"/>
      <c r="DC586" s="43"/>
      <c r="DD586" s="43"/>
      <c r="DE586" s="43"/>
      <c r="DF586" s="43"/>
      <c r="DG586" s="43"/>
      <c r="DH586" s="43"/>
      <c r="DI586" s="43"/>
      <c r="DJ586" s="43"/>
      <c r="DK586" s="43"/>
      <c r="DL586" s="43"/>
      <c r="DM586" s="43"/>
      <c r="DN586" s="43"/>
      <c r="DO586" s="43"/>
      <c r="DP586" s="43"/>
      <c r="DQ586" s="43"/>
      <c r="DR586" s="43"/>
      <c r="DS586" s="43"/>
      <c r="DT586" s="43"/>
      <c r="DU586" s="43"/>
      <c r="DV586" s="43"/>
      <c r="DW586" s="43"/>
      <c r="DX586" s="43"/>
      <c r="DY586" s="43"/>
      <c r="DZ586" s="43"/>
      <c r="EA586" s="21"/>
      <c r="EB586" s="21"/>
      <c r="EC586" s="21"/>
      <c r="ED586" s="21"/>
    </row>
    <row r="587" spans="1:134">
      <c r="A587" s="7"/>
      <c r="B587" s="7"/>
      <c r="C587" s="43"/>
      <c r="D587" s="43"/>
      <c r="E587" s="43"/>
      <c r="F587" s="43"/>
      <c r="G587" s="7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7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7"/>
      <c r="AM587" s="43"/>
      <c r="AN587" s="43"/>
      <c r="AO587" s="43"/>
      <c r="AP587" s="43"/>
      <c r="AQ587" s="43"/>
      <c r="AR587" s="58"/>
      <c r="AS587" s="58"/>
      <c r="AT587" s="43"/>
      <c r="AU587" s="43"/>
      <c r="AV587" s="43"/>
      <c r="AW587" s="43"/>
      <c r="AX587" s="43"/>
      <c r="AY587" s="43"/>
      <c r="AZ587" s="43"/>
      <c r="BA587" s="43"/>
      <c r="BB587" s="43"/>
      <c r="BC587" s="43"/>
      <c r="BD587" s="43"/>
      <c r="BE587" s="43"/>
      <c r="BF587" s="43"/>
      <c r="BG587" s="43"/>
      <c r="BH587" s="43"/>
      <c r="BI587" s="43"/>
      <c r="BJ587" s="43"/>
      <c r="BK587" s="43"/>
      <c r="BL587" s="43"/>
      <c r="BM587" s="43"/>
      <c r="BN587" s="43"/>
      <c r="BO587" s="43"/>
      <c r="BP587" s="43"/>
      <c r="BQ587" s="43"/>
      <c r="BR587" s="43"/>
      <c r="BS587" s="43"/>
      <c r="BT587" s="43"/>
      <c r="BU587" s="43"/>
      <c r="BV587" s="43"/>
      <c r="BW587" s="43"/>
      <c r="BX587" s="43"/>
      <c r="BY587" s="43"/>
      <c r="BZ587" s="43"/>
      <c r="CA587" s="43"/>
      <c r="CB587" s="43"/>
      <c r="CC587" s="43"/>
      <c r="CD587" s="43"/>
      <c r="CE587" s="43"/>
      <c r="CF587" s="43"/>
      <c r="CG587" s="43"/>
      <c r="CH587" s="43"/>
      <c r="CI587" s="43"/>
      <c r="CJ587" s="43"/>
      <c r="CK587" s="43"/>
      <c r="CL587" s="43"/>
      <c r="CM587" s="43"/>
      <c r="CN587" s="43"/>
      <c r="CO587" s="43"/>
      <c r="CP587" s="43"/>
      <c r="CQ587" s="43"/>
      <c r="CR587" s="43"/>
      <c r="CS587" s="43"/>
      <c r="CT587" s="43"/>
      <c r="CU587" s="43"/>
      <c r="CV587" s="43"/>
      <c r="CW587" s="43"/>
      <c r="CX587" s="43"/>
      <c r="CY587" s="21"/>
      <c r="CZ587" s="43"/>
      <c r="DA587" s="43"/>
      <c r="DB587" s="43"/>
      <c r="DC587" s="43"/>
      <c r="DD587" s="43"/>
      <c r="DE587" s="43"/>
      <c r="DF587" s="43"/>
      <c r="DG587" s="43"/>
      <c r="DH587" s="43"/>
      <c r="DI587" s="43"/>
      <c r="DJ587" s="43"/>
      <c r="DK587" s="43"/>
      <c r="DL587" s="43"/>
      <c r="DM587" s="43"/>
      <c r="DN587" s="43"/>
      <c r="DO587" s="43"/>
      <c r="DP587" s="43"/>
      <c r="DQ587" s="43"/>
      <c r="DR587" s="43"/>
      <c r="DS587" s="43"/>
      <c r="DT587" s="43"/>
      <c r="DU587" s="43"/>
      <c r="DV587" s="43"/>
      <c r="DW587" s="43"/>
      <c r="DX587" s="43"/>
      <c r="DY587" s="43"/>
      <c r="DZ587" s="43"/>
      <c r="EA587" s="21"/>
      <c r="EB587" s="21"/>
      <c r="EC587" s="21"/>
      <c r="ED587" s="21"/>
    </row>
    <row r="588" spans="1:134">
      <c r="A588" s="7"/>
      <c r="B588" s="7"/>
      <c r="C588" s="43"/>
      <c r="D588" s="43"/>
      <c r="E588" s="43"/>
      <c r="F588" s="43"/>
      <c r="G588" s="7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7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7"/>
      <c r="AM588" s="43"/>
      <c r="AN588" s="43"/>
      <c r="AO588" s="43"/>
      <c r="AP588" s="43"/>
      <c r="AQ588" s="43"/>
      <c r="AR588" s="58"/>
      <c r="AS588" s="58"/>
      <c r="AT588" s="43"/>
      <c r="AU588" s="43"/>
      <c r="AV588" s="43"/>
      <c r="AW588" s="43"/>
      <c r="AX588" s="43"/>
      <c r="AY588" s="43"/>
      <c r="AZ588" s="43"/>
      <c r="BA588" s="43"/>
      <c r="BB588" s="43"/>
      <c r="BC588" s="43"/>
      <c r="BD588" s="43"/>
      <c r="BE588" s="43"/>
      <c r="BF588" s="43"/>
      <c r="BG588" s="43"/>
      <c r="BH588" s="43"/>
      <c r="BI588" s="43"/>
      <c r="BJ588" s="43"/>
      <c r="BK588" s="43"/>
      <c r="BL588" s="43"/>
      <c r="BM588" s="43"/>
      <c r="BN588" s="43"/>
      <c r="BO588" s="43"/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3"/>
      <c r="CA588" s="43"/>
      <c r="CB588" s="43"/>
      <c r="CC588" s="43"/>
      <c r="CD588" s="43"/>
      <c r="CE588" s="43"/>
      <c r="CF588" s="43"/>
      <c r="CG588" s="43"/>
      <c r="CH588" s="43"/>
      <c r="CI588" s="43"/>
      <c r="CJ588" s="43"/>
      <c r="CK588" s="43"/>
      <c r="CL588" s="43"/>
      <c r="CM588" s="43"/>
      <c r="CN588" s="43"/>
      <c r="CO588" s="43"/>
      <c r="CP588" s="43"/>
      <c r="CQ588" s="43"/>
      <c r="CR588" s="43"/>
      <c r="CS588" s="43"/>
      <c r="CT588" s="43"/>
      <c r="CU588" s="43"/>
      <c r="CV588" s="43"/>
      <c r="CW588" s="43"/>
      <c r="CX588" s="43"/>
      <c r="CY588" s="21"/>
      <c r="CZ588" s="43"/>
      <c r="DA588" s="43"/>
      <c r="DB588" s="43"/>
      <c r="DC588" s="43"/>
      <c r="DD588" s="43"/>
      <c r="DE588" s="43"/>
      <c r="DF588" s="43"/>
      <c r="DG588" s="43"/>
      <c r="DH588" s="43"/>
      <c r="DI588" s="43"/>
      <c r="DJ588" s="43"/>
      <c r="DK588" s="43"/>
      <c r="DL588" s="43"/>
      <c r="DM588" s="43"/>
      <c r="DN588" s="43"/>
      <c r="DO588" s="43"/>
      <c r="DP588" s="43"/>
      <c r="DQ588" s="43"/>
      <c r="DR588" s="43"/>
      <c r="DS588" s="43"/>
      <c r="DT588" s="43"/>
      <c r="DU588" s="43"/>
      <c r="DV588" s="43"/>
      <c r="DW588" s="43"/>
      <c r="DX588" s="43"/>
      <c r="DY588" s="43"/>
      <c r="DZ588" s="43"/>
      <c r="EA588" s="21"/>
      <c r="EB588" s="21"/>
      <c r="EC588" s="21"/>
      <c r="ED588" s="21"/>
    </row>
    <row r="589" spans="1:134">
      <c r="A589" s="7"/>
      <c r="B589" s="7"/>
      <c r="C589" s="43"/>
      <c r="D589" s="43"/>
      <c r="E589" s="43"/>
      <c r="F589" s="43"/>
      <c r="G589" s="7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7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7"/>
      <c r="AM589" s="43"/>
      <c r="AN589" s="43"/>
      <c r="AO589" s="43"/>
      <c r="AP589" s="43"/>
      <c r="AQ589" s="43"/>
      <c r="AR589" s="58"/>
      <c r="AS589" s="58"/>
      <c r="AT589" s="43"/>
      <c r="AU589" s="43"/>
      <c r="AV589" s="43"/>
      <c r="AW589" s="43"/>
      <c r="AX589" s="43"/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43"/>
      <c r="BJ589" s="43"/>
      <c r="BK589" s="43"/>
      <c r="BL589" s="43"/>
      <c r="BM589" s="43"/>
      <c r="BN589" s="43"/>
      <c r="BO589" s="43"/>
      <c r="BP589" s="43"/>
      <c r="BQ589" s="43"/>
      <c r="BR589" s="43"/>
      <c r="BS589" s="43"/>
      <c r="BT589" s="43"/>
      <c r="BU589" s="43"/>
      <c r="BV589" s="43"/>
      <c r="BW589" s="43"/>
      <c r="BX589" s="43"/>
      <c r="BY589" s="43"/>
      <c r="BZ589" s="43"/>
      <c r="CA589" s="43"/>
      <c r="CB589" s="43"/>
      <c r="CC589" s="43"/>
      <c r="CD589" s="43"/>
      <c r="CE589" s="43"/>
      <c r="CF589" s="43"/>
      <c r="CG589" s="43"/>
      <c r="CH589" s="43"/>
      <c r="CI589" s="43"/>
      <c r="CJ589" s="43"/>
      <c r="CK589" s="43"/>
      <c r="CL589" s="43"/>
      <c r="CM589" s="43"/>
      <c r="CN589" s="43"/>
      <c r="CO589" s="43"/>
      <c r="CP589" s="43"/>
      <c r="CQ589" s="43"/>
      <c r="CR589" s="43"/>
      <c r="CS589" s="43"/>
      <c r="CT589" s="43"/>
      <c r="CU589" s="43"/>
      <c r="CV589" s="43"/>
      <c r="CW589" s="43"/>
      <c r="CX589" s="43"/>
      <c r="CY589" s="21"/>
      <c r="CZ589" s="43"/>
      <c r="DA589" s="43"/>
      <c r="DB589" s="43"/>
      <c r="DC589" s="43"/>
      <c r="DD589" s="43"/>
      <c r="DE589" s="43"/>
      <c r="DF589" s="43"/>
      <c r="DG589" s="43"/>
      <c r="DH589" s="43"/>
      <c r="DI589" s="43"/>
      <c r="DJ589" s="43"/>
      <c r="DK589" s="43"/>
      <c r="DL589" s="43"/>
      <c r="DM589" s="43"/>
      <c r="DN589" s="43"/>
      <c r="DO589" s="43"/>
      <c r="DP589" s="43"/>
      <c r="DQ589" s="43"/>
      <c r="DR589" s="43"/>
      <c r="DS589" s="43"/>
      <c r="DT589" s="43"/>
      <c r="DU589" s="43"/>
      <c r="DV589" s="43"/>
      <c r="DW589" s="43"/>
      <c r="DX589" s="43"/>
      <c r="DY589" s="43"/>
      <c r="DZ589" s="43"/>
      <c r="EA589" s="21"/>
      <c r="EB589" s="21"/>
      <c r="EC589" s="21"/>
      <c r="ED589" s="21"/>
    </row>
    <row r="590" spans="1:134">
      <c r="A590" s="7"/>
      <c r="B590" s="7"/>
      <c r="C590" s="43"/>
      <c r="D590" s="43"/>
      <c r="E590" s="43"/>
      <c r="F590" s="43"/>
      <c r="G590" s="7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7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7"/>
      <c r="AM590" s="43"/>
      <c r="AN590" s="43"/>
      <c r="AO590" s="43"/>
      <c r="AP590" s="43"/>
      <c r="AQ590" s="43"/>
      <c r="AR590" s="58"/>
      <c r="AS590" s="58"/>
      <c r="AT590" s="43"/>
      <c r="AU590" s="43"/>
      <c r="AV590" s="43"/>
      <c r="AW590" s="43"/>
      <c r="AX590" s="43"/>
      <c r="AY590" s="43"/>
      <c r="AZ590" s="43"/>
      <c r="BA590" s="43"/>
      <c r="BB590" s="43"/>
      <c r="BC590" s="43"/>
      <c r="BD590" s="43"/>
      <c r="BE590" s="43"/>
      <c r="BF590" s="43"/>
      <c r="BG590" s="43"/>
      <c r="BH590" s="43"/>
      <c r="BI590" s="43"/>
      <c r="BJ590" s="43"/>
      <c r="BK590" s="43"/>
      <c r="BL590" s="43"/>
      <c r="BM590" s="43"/>
      <c r="BN590" s="43"/>
      <c r="BO590" s="43"/>
      <c r="BP590" s="43"/>
      <c r="BQ590" s="43"/>
      <c r="BR590" s="43"/>
      <c r="BS590" s="43"/>
      <c r="BT590" s="43"/>
      <c r="BU590" s="43"/>
      <c r="BV590" s="43"/>
      <c r="BW590" s="43"/>
      <c r="BX590" s="43"/>
      <c r="BY590" s="43"/>
      <c r="BZ590" s="43"/>
      <c r="CA590" s="43"/>
      <c r="CB590" s="43"/>
      <c r="CC590" s="43"/>
      <c r="CD590" s="43"/>
      <c r="CE590" s="43"/>
      <c r="CF590" s="43"/>
      <c r="CG590" s="43"/>
      <c r="CH590" s="43"/>
      <c r="CI590" s="43"/>
      <c r="CJ590" s="43"/>
      <c r="CK590" s="43"/>
      <c r="CL590" s="43"/>
      <c r="CM590" s="43"/>
      <c r="CN590" s="43"/>
      <c r="CO590" s="43"/>
      <c r="CP590" s="43"/>
      <c r="CQ590" s="43"/>
      <c r="CR590" s="43"/>
      <c r="CS590" s="43"/>
      <c r="CT590" s="43"/>
      <c r="CU590" s="43"/>
      <c r="CV590" s="43"/>
      <c r="CW590" s="43"/>
      <c r="CX590" s="43"/>
      <c r="CY590" s="21"/>
      <c r="CZ590" s="43"/>
      <c r="DA590" s="43"/>
      <c r="DB590" s="43"/>
      <c r="DC590" s="43"/>
      <c r="DD590" s="43"/>
      <c r="DE590" s="43"/>
      <c r="DF590" s="43"/>
      <c r="DG590" s="43"/>
      <c r="DH590" s="43"/>
      <c r="DI590" s="43"/>
      <c r="DJ590" s="43"/>
      <c r="DK590" s="43"/>
      <c r="DL590" s="43"/>
      <c r="DM590" s="43"/>
      <c r="DN590" s="43"/>
      <c r="DO590" s="43"/>
      <c r="DP590" s="43"/>
      <c r="DQ590" s="43"/>
      <c r="DR590" s="43"/>
      <c r="DS590" s="43"/>
      <c r="DT590" s="43"/>
      <c r="DU590" s="43"/>
      <c r="DV590" s="43"/>
      <c r="DW590" s="43"/>
      <c r="DX590" s="43"/>
      <c r="DY590" s="43"/>
      <c r="DZ590" s="43"/>
      <c r="EA590" s="21"/>
      <c r="EB590" s="21"/>
      <c r="EC590" s="21"/>
      <c r="ED590" s="21"/>
    </row>
    <row r="591" spans="1:134">
      <c r="A591" s="7"/>
      <c r="B591" s="7"/>
      <c r="C591" s="43"/>
      <c r="D591" s="43"/>
      <c r="E591" s="43"/>
      <c r="F591" s="43"/>
      <c r="G591" s="7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7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7"/>
      <c r="AM591" s="43"/>
      <c r="AN591" s="43"/>
      <c r="AO591" s="43"/>
      <c r="AP591" s="43"/>
      <c r="AQ591" s="43"/>
      <c r="AR591" s="58"/>
      <c r="AS591" s="58"/>
      <c r="AT591" s="43"/>
      <c r="AU591" s="43"/>
      <c r="AV591" s="43"/>
      <c r="AW591" s="43"/>
      <c r="AX591" s="43"/>
      <c r="AY591" s="43"/>
      <c r="AZ591" s="43"/>
      <c r="BA591" s="43"/>
      <c r="BB591" s="43"/>
      <c r="BC591" s="43"/>
      <c r="BD591" s="43"/>
      <c r="BE591" s="43"/>
      <c r="BF591" s="43"/>
      <c r="BG591" s="43"/>
      <c r="BH591" s="43"/>
      <c r="BI591" s="43"/>
      <c r="BJ591" s="43"/>
      <c r="BK591" s="43"/>
      <c r="BL591" s="43"/>
      <c r="BM591" s="43"/>
      <c r="BN591" s="43"/>
      <c r="BO591" s="43"/>
      <c r="BP591" s="43"/>
      <c r="BQ591" s="43"/>
      <c r="BR591" s="43"/>
      <c r="BS591" s="43"/>
      <c r="BT591" s="43"/>
      <c r="BU591" s="43"/>
      <c r="BV591" s="43"/>
      <c r="BW591" s="43"/>
      <c r="BX591" s="43"/>
      <c r="BY591" s="43"/>
      <c r="BZ591" s="43"/>
      <c r="CA591" s="43"/>
      <c r="CB591" s="43"/>
      <c r="CC591" s="43"/>
      <c r="CD591" s="43"/>
      <c r="CE591" s="43"/>
      <c r="CF591" s="43"/>
      <c r="CG591" s="43"/>
      <c r="CH591" s="43"/>
      <c r="CI591" s="43"/>
      <c r="CJ591" s="43"/>
      <c r="CK591" s="43"/>
      <c r="CL591" s="43"/>
      <c r="CM591" s="43"/>
      <c r="CN591" s="43"/>
      <c r="CO591" s="43"/>
      <c r="CP591" s="43"/>
      <c r="CQ591" s="43"/>
      <c r="CR591" s="43"/>
      <c r="CS591" s="43"/>
      <c r="CT591" s="43"/>
      <c r="CU591" s="43"/>
      <c r="CV591" s="43"/>
      <c r="CW591" s="43"/>
      <c r="CX591" s="43"/>
      <c r="CY591" s="21"/>
      <c r="CZ591" s="43"/>
      <c r="DA591" s="43"/>
      <c r="DB591" s="43"/>
      <c r="DC591" s="43"/>
      <c r="DD591" s="43"/>
      <c r="DE591" s="43"/>
      <c r="DF591" s="43"/>
      <c r="DG591" s="43"/>
      <c r="DH591" s="43"/>
      <c r="DI591" s="43"/>
      <c r="DJ591" s="43"/>
      <c r="DK591" s="43"/>
      <c r="DL591" s="43"/>
      <c r="DM591" s="43"/>
      <c r="DN591" s="43"/>
      <c r="DO591" s="43"/>
      <c r="DP591" s="43"/>
      <c r="DQ591" s="43"/>
      <c r="DR591" s="43"/>
      <c r="DS591" s="43"/>
      <c r="DT591" s="43"/>
      <c r="DU591" s="43"/>
      <c r="DV591" s="43"/>
      <c r="DW591" s="43"/>
      <c r="DX591" s="43"/>
      <c r="DY591" s="43"/>
      <c r="DZ591" s="43"/>
      <c r="EA591" s="21"/>
      <c r="EB591" s="21"/>
      <c r="EC591" s="21"/>
      <c r="ED591" s="21"/>
    </row>
    <row r="592" spans="1:134">
      <c r="A592" s="7"/>
      <c r="B592" s="7"/>
      <c r="C592" s="43"/>
      <c r="D592" s="43"/>
      <c r="E592" s="43"/>
      <c r="F592" s="43"/>
      <c r="G592" s="7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7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7"/>
      <c r="AM592" s="43"/>
      <c r="AN592" s="43"/>
      <c r="AO592" s="43"/>
      <c r="AP592" s="43"/>
      <c r="AQ592" s="43"/>
      <c r="AR592" s="58"/>
      <c r="AS592" s="58"/>
      <c r="AT592" s="43"/>
      <c r="AU592" s="43"/>
      <c r="AV592" s="43"/>
      <c r="AW592" s="43"/>
      <c r="AX592" s="43"/>
      <c r="AY592" s="43"/>
      <c r="AZ592" s="43"/>
      <c r="BA592" s="43"/>
      <c r="BB592" s="43"/>
      <c r="BC592" s="43"/>
      <c r="BD592" s="43"/>
      <c r="BE592" s="43"/>
      <c r="BF592" s="43"/>
      <c r="BG592" s="43"/>
      <c r="BH592" s="43"/>
      <c r="BI592" s="43"/>
      <c r="BJ592" s="43"/>
      <c r="BK592" s="43"/>
      <c r="BL592" s="43"/>
      <c r="BM592" s="43"/>
      <c r="BN592" s="43"/>
      <c r="BO592" s="43"/>
      <c r="BP592" s="43"/>
      <c r="BQ592" s="43"/>
      <c r="BR592" s="43"/>
      <c r="BS592" s="43"/>
      <c r="BT592" s="43"/>
      <c r="BU592" s="43"/>
      <c r="BV592" s="43"/>
      <c r="BW592" s="43"/>
      <c r="BX592" s="43"/>
      <c r="BY592" s="43"/>
      <c r="BZ592" s="43"/>
      <c r="CA592" s="43"/>
      <c r="CB592" s="43"/>
      <c r="CC592" s="43"/>
      <c r="CD592" s="43"/>
      <c r="CE592" s="43"/>
      <c r="CF592" s="43"/>
      <c r="CG592" s="43"/>
      <c r="CH592" s="43"/>
      <c r="CI592" s="43"/>
      <c r="CJ592" s="43"/>
      <c r="CK592" s="43"/>
      <c r="CL592" s="43"/>
      <c r="CM592" s="43"/>
      <c r="CN592" s="43"/>
      <c r="CO592" s="43"/>
      <c r="CP592" s="43"/>
      <c r="CQ592" s="43"/>
      <c r="CR592" s="43"/>
      <c r="CS592" s="43"/>
      <c r="CT592" s="43"/>
      <c r="CU592" s="43"/>
      <c r="CV592" s="43"/>
      <c r="CW592" s="43"/>
      <c r="CX592" s="43"/>
      <c r="CY592" s="21"/>
      <c r="CZ592" s="43"/>
      <c r="DA592" s="43"/>
      <c r="DB592" s="43"/>
      <c r="DC592" s="43"/>
      <c r="DD592" s="43"/>
      <c r="DE592" s="43"/>
      <c r="DF592" s="43"/>
      <c r="DG592" s="43"/>
      <c r="DH592" s="43"/>
      <c r="DI592" s="43"/>
      <c r="DJ592" s="43"/>
      <c r="DK592" s="43"/>
      <c r="DL592" s="43"/>
      <c r="DM592" s="43"/>
      <c r="DN592" s="43"/>
      <c r="DO592" s="43"/>
      <c r="DP592" s="43"/>
      <c r="DQ592" s="43"/>
      <c r="DR592" s="43"/>
      <c r="DS592" s="43"/>
      <c r="DT592" s="43"/>
      <c r="DU592" s="43"/>
      <c r="DV592" s="43"/>
      <c r="DW592" s="43"/>
      <c r="DX592" s="43"/>
      <c r="DY592" s="43"/>
      <c r="DZ592" s="43"/>
      <c r="EA592" s="21"/>
      <c r="EB592" s="21"/>
      <c r="EC592" s="21"/>
      <c r="ED592" s="21"/>
    </row>
    <row r="593" spans="1:134">
      <c r="A593" s="7"/>
      <c r="B593" s="7"/>
      <c r="C593" s="43"/>
      <c r="D593" s="43"/>
      <c r="E593" s="43"/>
      <c r="F593" s="43"/>
      <c r="G593" s="7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7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7"/>
      <c r="AM593" s="43"/>
      <c r="AN593" s="43"/>
      <c r="AO593" s="43"/>
      <c r="AP593" s="43"/>
      <c r="AQ593" s="43"/>
      <c r="AR593" s="58"/>
      <c r="AS593" s="58"/>
      <c r="AT593" s="43"/>
      <c r="AU593" s="43"/>
      <c r="AV593" s="43"/>
      <c r="AW593" s="43"/>
      <c r="AX593" s="43"/>
      <c r="AY593" s="43"/>
      <c r="AZ593" s="43"/>
      <c r="BA593" s="43"/>
      <c r="BB593" s="43"/>
      <c r="BC593" s="43"/>
      <c r="BD593" s="43"/>
      <c r="BE593" s="43"/>
      <c r="BF593" s="43"/>
      <c r="BG593" s="43"/>
      <c r="BH593" s="43"/>
      <c r="BI593" s="43"/>
      <c r="BJ593" s="43"/>
      <c r="BK593" s="43"/>
      <c r="BL593" s="43"/>
      <c r="BM593" s="43"/>
      <c r="BN593" s="43"/>
      <c r="BO593" s="43"/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3"/>
      <c r="CA593" s="43"/>
      <c r="CB593" s="43"/>
      <c r="CC593" s="43"/>
      <c r="CD593" s="43"/>
      <c r="CE593" s="43"/>
      <c r="CF593" s="43"/>
      <c r="CG593" s="43"/>
      <c r="CH593" s="43"/>
      <c r="CI593" s="43"/>
      <c r="CJ593" s="43"/>
      <c r="CK593" s="43"/>
      <c r="CL593" s="43"/>
      <c r="CM593" s="43"/>
      <c r="CN593" s="43"/>
      <c r="CO593" s="43"/>
      <c r="CP593" s="43"/>
      <c r="CQ593" s="43"/>
      <c r="CR593" s="43"/>
      <c r="CS593" s="43"/>
      <c r="CT593" s="43"/>
      <c r="CU593" s="43"/>
      <c r="CV593" s="43"/>
      <c r="CW593" s="43"/>
      <c r="CX593" s="43"/>
      <c r="CY593" s="21"/>
      <c r="CZ593" s="43"/>
      <c r="DA593" s="43"/>
      <c r="DB593" s="43"/>
      <c r="DC593" s="43"/>
      <c r="DD593" s="43"/>
      <c r="DE593" s="43"/>
      <c r="DF593" s="43"/>
      <c r="DG593" s="43"/>
      <c r="DH593" s="43"/>
      <c r="DI593" s="43"/>
      <c r="DJ593" s="43"/>
      <c r="DK593" s="43"/>
      <c r="DL593" s="43"/>
      <c r="DM593" s="43"/>
      <c r="DN593" s="43"/>
      <c r="DO593" s="43"/>
      <c r="DP593" s="43"/>
      <c r="DQ593" s="43"/>
      <c r="DR593" s="43"/>
      <c r="DS593" s="43"/>
      <c r="DT593" s="43"/>
      <c r="DU593" s="43"/>
      <c r="DV593" s="43"/>
      <c r="DW593" s="43"/>
      <c r="DX593" s="43"/>
      <c r="DY593" s="43"/>
      <c r="DZ593" s="43"/>
      <c r="EA593" s="21"/>
      <c r="EB593" s="21"/>
      <c r="EC593" s="21"/>
      <c r="ED593" s="21"/>
    </row>
    <row r="594" spans="1:134">
      <c r="A594" s="7"/>
      <c r="B594" s="7"/>
      <c r="C594" s="43"/>
      <c r="D594" s="43"/>
      <c r="E594" s="43"/>
      <c r="F594" s="43"/>
      <c r="G594" s="7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7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7"/>
      <c r="AM594" s="43"/>
      <c r="AN594" s="43"/>
      <c r="AO594" s="43"/>
      <c r="AP594" s="43"/>
      <c r="AQ594" s="43"/>
      <c r="AR594" s="58"/>
      <c r="AS594" s="58"/>
      <c r="AT594" s="43"/>
      <c r="AU594" s="43"/>
      <c r="AV594" s="43"/>
      <c r="AW594" s="43"/>
      <c r="AX594" s="43"/>
      <c r="AY594" s="43"/>
      <c r="AZ594" s="43"/>
      <c r="BA594" s="43"/>
      <c r="BB594" s="43"/>
      <c r="BC594" s="43"/>
      <c r="BD594" s="43"/>
      <c r="BE594" s="43"/>
      <c r="BF594" s="43"/>
      <c r="BG594" s="43"/>
      <c r="BH594" s="43"/>
      <c r="BI594" s="43"/>
      <c r="BJ594" s="43"/>
      <c r="BK594" s="43"/>
      <c r="BL594" s="43"/>
      <c r="BM594" s="43"/>
      <c r="BN594" s="43"/>
      <c r="BO594" s="43"/>
      <c r="BP594" s="43"/>
      <c r="BQ594" s="43"/>
      <c r="BR594" s="43"/>
      <c r="BS594" s="43"/>
      <c r="BT594" s="43"/>
      <c r="BU594" s="43"/>
      <c r="BV594" s="43"/>
      <c r="BW594" s="43"/>
      <c r="BX594" s="43"/>
      <c r="BY594" s="43"/>
      <c r="BZ594" s="43"/>
      <c r="CA594" s="43"/>
      <c r="CB594" s="43"/>
      <c r="CC594" s="43"/>
      <c r="CD594" s="43"/>
      <c r="CE594" s="43"/>
      <c r="CF594" s="43"/>
      <c r="CG594" s="43"/>
      <c r="CH594" s="43"/>
      <c r="CI594" s="43"/>
      <c r="CJ594" s="43"/>
      <c r="CK594" s="43"/>
      <c r="CL594" s="43"/>
      <c r="CM594" s="43"/>
      <c r="CN594" s="43"/>
      <c r="CO594" s="43"/>
      <c r="CP594" s="43"/>
      <c r="CQ594" s="43"/>
      <c r="CR594" s="43"/>
      <c r="CS594" s="43"/>
      <c r="CT594" s="43"/>
      <c r="CU594" s="43"/>
      <c r="CV594" s="43"/>
      <c r="CW594" s="43"/>
      <c r="CX594" s="43"/>
      <c r="CY594" s="21"/>
      <c r="CZ594" s="43"/>
      <c r="DA594" s="43"/>
      <c r="DB594" s="43"/>
      <c r="DC594" s="43"/>
      <c r="DD594" s="43"/>
      <c r="DE594" s="43"/>
      <c r="DF594" s="43"/>
      <c r="DG594" s="43"/>
      <c r="DH594" s="43"/>
      <c r="DI594" s="43"/>
      <c r="DJ594" s="43"/>
      <c r="DK594" s="43"/>
      <c r="DL594" s="43"/>
      <c r="DM594" s="43"/>
      <c r="DN594" s="43"/>
      <c r="DO594" s="43"/>
      <c r="DP594" s="43"/>
      <c r="DQ594" s="43"/>
      <c r="DR594" s="43"/>
      <c r="DS594" s="43"/>
      <c r="DT594" s="43"/>
      <c r="DU594" s="43"/>
      <c r="DV594" s="43"/>
      <c r="DW594" s="43"/>
      <c r="DX594" s="43"/>
      <c r="DY594" s="43"/>
      <c r="DZ594" s="43"/>
      <c r="EA594" s="21"/>
      <c r="EB594" s="21"/>
      <c r="EC594" s="21"/>
      <c r="ED594" s="21"/>
    </row>
    <row r="595" spans="1:134">
      <c r="A595" s="7"/>
      <c r="B595" s="7"/>
      <c r="C595" s="43"/>
      <c r="D595" s="43"/>
      <c r="E595" s="43"/>
      <c r="F595" s="43"/>
      <c r="G595" s="7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7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7"/>
      <c r="AM595" s="43"/>
      <c r="AN595" s="43"/>
      <c r="AO595" s="43"/>
      <c r="AP595" s="43"/>
      <c r="AQ595" s="43"/>
      <c r="AR595" s="58"/>
      <c r="AS595" s="58"/>
      <c r="AT595" s="43"/>
      <c r="AU595" s="43"/>
      <c r="AV595" s="43"/>
      <c r="AW595" s="43"/>
      <c r="AX595" s="43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  <c r="BL595" s="43"/>
      <c r="BM595" s="43"/>
      <c r="BN595" s="43"/>
      <c r="BO595" s="43"/>
      <c r="BP595" s="43"/>
      <c r="BQ595" s="43"/>
      <c r="BR595" s="43"/>
      <c r="BS595" s="43"/>
      <c r="BT595" s="43"/>
      <c r="BU595" s="43"/>
      <c r="BV595" s="43"/>
      <c r="BW595" s="43"/>
      <c r="BX595" s="43"/>
      <c r="BY595" s="43"/>
      <c r="BZ595" s="43"/>
      <c r="CA595" s="43"/>
      <c r="CB595" s="43"/>
      <c r="CC595" s="43"/>
      <c r="CD595" s="43"/>
      <c r="CE595" s="43"/>
      <c r="CF595" s="43"/>
      <c r="CG595" s="43"/>
      <c r="CH595" s="43"/>
      <c r="CI595" s="43"/>
      <c r="CJ595" s="43"/>
      <c r="CK595" s="43"/>
      <c r="CL595" s="43"/>
      <c r="CM595" s="43"/>
      <c r="CN595" s="43"/>
      <c r="CO595" s="43"/>
      <c r="CP595" s="43"/>
      <c r="CQ595" s="43"/>
      <c r="CR595" s="43"/>
      <c r="CS595" s="43"/>
      <c r="CT595" s="43"/>
      <c r="CU595" s="43"/>
      <c r="CV595" s="43"/>
      <c r="CW595" s="43"/>
      <c r="CX595" s="43"/>
      <c r="CY595" s="21"/>
      <c r="CZ595" s="43"/>
      <c r="DA595" s="43"/>
      <c r="DB595" s="43"/>
      <c r="DC595" s="43"/>
      <c r="DD595" s="43"/>
      <c r="DE595" s="43"/>
      <c r="DF595" s="43"/>
      <c r="DG595" s="43"/>
      <c r="DH595" s="43"/>
      <c r="DI595" s="43"/>
      <c r="DJ595" s="43"/>
      <c r="DK595" s="43"/>
      <c r="DL595" s="43"/>
      <c r="DM595" s="43"/>
      <c r="DN595" s="43"/>
      <c r="DO595" s="43"/>
      <c r="DP595" s="43"/>
      <c r="DQ595" s="43"/>
      <c r="DR595" s="43"/>
      <c r="DS595" s="43"/>
      <c r="DT595" s="43"/>
      <c r="DU595" s="43"/>
      <c r="DV595" s="43"/>
      <c r="DW595" s="43"/>
      <c r="DX595" s="43"/>
      <c r="DY595" s="43"/>
      <c r="DZ595" s="43"/>
      <c r="EA595" s="21"/>
      <c r="EB595" s="21"/>
      <c r="EC595" s="21"/>
      <c r="ED595" s="21"/>
    </row>
    <row r="596" spans="1:134">
      <c r="A596" s="7"/>
      <c r="B596" s="7"/>
      <c r="C596" s="43"/>
      <c r="D596" s="43"/>
      <c r="E596" s="43"/>
      <c r="F596" s="43"/>
      <c r="G596" s="7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7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7"/>
      <c r="AM596" s="43"/>
      <c r="AN596" s="43"/>
      <c r="AO596" s="43"/>
      <c r="AP596" s="43"/>
      <c r="AQ596" s="43"/>
      <c r="AR596" s="58"/>
      <c r="AS596" s="58"/>
      <c r="AT596" s="43"/>
      <c r="AU596" s="43"/>
      <c r="AV596" s="43"/>
      <c r="AW596" s="43"/>
      <c r="AX596" s="43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43"/>
      <c r="BJ596" s="43"/>
      <c r="BK596" s="43"/>
      <c r="BL596" s="43"/>
      <c r="BM596" s="43"/>
      <c r="BN596" s="43"/>
      <c r="BO596" s="43"/>
      <c r="BP596" s="43"/>
      <c r="BQ596" s="43"/>
      <c r="BR596" s="43"/>
      <c r="BS596" s="43"/>
      <c r="BT596" s="43"/>
      <c r="BU596" s="43"/>
      <c r="BV596" s="43"/>
      <c r="BW596" s="43"/>
      <c r="BX596" s="43"/>
      <c r="BY596" s="43"/>
      <c r="BZ596" s="43"/>
      <c r="CA596" s="43"/>
      <c r="CB596" s="43"/>
      <c r="CC596" s="43"/>
      <c r="CD596" s="43"/>
      <c r="CE596" s="43"/>
      <c r="CF596" s="43"/>
      <c r="CG596" s="43"/>
      <c r="CH596" s="43"/>
      <c r="CI596" s="43"/>
      <c r="CJ596" s="43"/>
      <c r="CK596" s="43"/>
      <c r="CL596" s="43"/>
      <c r="CM596" s="43"/>
      <c r="CN596" s="43"/>
      <c r="CO596" s="43"/>
      <c r="CP596" s="43"/>
      <c r="CQ596" s="43"/>
      <c r="CR596" s="43"/>
      <c r="CS596" s="43"/>
      <c r="CT596" s="43"/>
      <c r="CU596" s="43"/>
      <c r="CV596" s="43"/>
      <c r="CW596" s="43"/>
      <c r="CX596" s="43"/>
      <c r="CY596" s="21"/>
      <c r="CZ596" s="43"/>
      <c r="DA596" s="43"/>
      <c r="DB596" s="43"/>
      <c r="DC596" s="43"/>
      <c r="DD596" s="43"/>
      <c r="DE596" s="43"/>
      <c r="DF596" s="43"/>
      <c r="DG596" s="43"/>
      <c r="DH596" s="43"/>
      <c r="DI596" s="43"/>
      <c r="DJ596" s="43"/>
      <c r="DK596" s="43"/>
      <c r="DL596" s="43"/>
      <c r="DM596" s="43"/>
      <c r="DN596" s="43"/>
      <c r="DO596" s="43"/>
      <c r="DP596" s="43"/>
      <c r="DQ596" s="43"/>
      <c r="DR596" s="43"/>
      <c r="DS596" s="43"/>
      <c r="DT596" s="43"/>
      <c r="DU596" s="43"/>
      <c r="DV596" s="43"/>
      <c r="DW596" s="43"/>
      <c r="DX596" s="43"/>
      <c r="DY596" s="43"/>
      <c r="DZ596" s="43"/>
      <c r="EA596" s="21"/>
      <c r="EB596" s="21"/>
      <c r="EC596" s="21"/>
      <c r="ED596" s="21"/>
    </row>
    <row r="597" spans="1:134">
      <c r="A597" s="7"/>
      <c r="B597" s="7"/>
      <c r="C597" s="43"/>
      <c r="D597" s="43"/>
      <c r="E597" s="43"/>
      <c r="F597" s="43"/>
      <c r="G597" s="7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7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7"/>
      <c r="AM597" s="43"/>
      <c r="AN597" s="43"/>
      <c r="AO597" s="43"/>
      <c r="AP597" s="43"/>
      <c r="AQ597" s="43"/>
      <c r="AR597" s="58"/>
      <c r="AS597" s="58"/>
      <c r="AT597" s="43"/>
      <c r="AU597" s="43"/>
      <c r="AV597" s="43"/>
      <c r="AW597" s="43"/>
      <c r="AX597" s="43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43"/>
      <c r="BJ597" s="43"/>
      <c r="BK597" s="43"/>
      <c r="BL597" s="43"/>
      <c r="BM597" s="43"/>
      <c r="BN597" s="43"/>
      <c r="BO597" s="43"/>
      <c r="BP597" s="43"/>
      <c r="BQ597" s="43"/>
      <c r="BR597" s="43"/>
      <c r="BS597" s="43"/>
      <c r="BT597" s="43"/>
      <c r="BU597" s="43"/>
      <c r="BV597" s="43"/>
      <c r="BW597" s="43"/>
      <c r="BX597" s="43"/>
      <c r="BY597" s="43"/>
      <c r="BZ597" s="43"/>
      <c r="CA597" s="43"/>
      <c r="CB597" s="43"/>
      <c r="CC597" s="43"/>
      <c r="CD597" s="43"/>
      <c r="CE597" s="43"/>
      <c r="CF597" s="43"/>
      <c r="CG597" s="43"/>
      <c r="CH597" s="43"/>
      <c r="CI597" s="43"/>
      <c r="CJ597" s="43"/>
      <c r="CK597" s="43"/>
      <c r="CL597" s="43"/>
      <c r="CM597" s="43"/>
      <c r="CN597" s="43"/>
      <c r="CO597" s="43"/>
      <c r="CP597" s="43"/>
      <c r="CQ597" s="43"/>
      <c r="CR597" s="43"/>
      <c r="CS597" s="43"/>
      <c r="CT597" s="43"/>
      <c r="CU597" s="43"/>
      <c r="CV597" s="43"/>
      <c r="CW597" s="43"/>
      <c r="CX597" s="43"/>
      <c r="CY597" s="21"/>
      <c r="CZ597" s="43"/>
      <c r="DA597" s="43"/>
      <c r="DB597" s="43"/>
      <c r="DC597" s="43"/>
      <c r="DD597" s="43"/>
      <c r="DE597" s="43"/>
      <c r="DF597" s="43"/>
      <c r="DG597" s="43"/>
      <c r="DH597" s="43"/>
      <c r="DI597" s="43"/>
      <c r="DJ597" s="43"/>
      <c r="DK597" s="43"/>
      <c r="DL597" s="43"/>
      <c r="DM597" s="43"/>
      <c r="DN597" s="43"/>
      <c r="DO597" s="43"/>
      <c r="DP597" s="43"/>
      <c r="DQ597" s="43"/>
      <c r="DR597" s="43"/>
      <c r="DS597" s="43"/>
      <c r="DT597" s="43"/>
      <c r="DU597" s="43"/>
      <c r="DV597" s="43"/>
      <c r="DW597" s="43"/>
      <c r="DX597" s="43"/>
      <c r="DY597" s="43"/>
      <c r="DZ597" s="43"/>
      <c r="EA597" s="21"/>
      <c r="EB597" s="21"/>
      <c r="EC597" s="21"/>
      <c r="ED597" s="21"/>
    </row>
    <row r="598" spans="1:134">
      <c r="A598" s="7"/>
      <c r="B598" s="7"/>
      <c r="C598" s="43"/>
      <c r="D598" s="43"/>
      <c r="E598" s="43"/>
      <c r="F598" s="43"/>
      <c r="G598" s="7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7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7"/>
      <c r="AM598" s="43"/>
      <c r="AN598" s="43"/>
      <c r="AO598" s="43"/>
      <c r="AP598" s="43"/>
      <c r="AQ598" s="43"/>
      <c r="AR598" s="58"/>
      <c r="AS598" s="58"/>
      <c r="AT598" s="43"/>
      <c r="AU598" s="43"/>
      <c r="AV598" s="43"/>
      <c r="AW598" s="43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/>
      <c r="BK598" s="43"/>
      <c r="BL598" s="43"/>
      <c r="BM598" s="43"/>
      <c r="BN598" s="43"/>
      <c r="BO598" s="43"/>
      <c r="BP598" s="43"/>
      <c r="BQ598" s="43"/>
      <c r="BR598" s="43"/>
      <c r="BS598" s="43"/>
      <c r="BT598" s="43"/>
      <c r="BU598" s="43"/>
      <c r="BV598" s="43"/>
      <c r="BW598" s="43"/>
      <c r="BX598" s="43"/>
      <c r="BY598" s="43"/>
      <c r="BZ598" s="43"/>
      <c r="CA598" s="43"/>
      <c r="CB598" s="43"/>
      <c r="CC598" s="43"/>
      <c r="CD598" s="43"/>
      <c r="CE598" s="43"/>
      <c r="CF598" s="43"/>
      <c r="CG598" s="43"/>
      <c r="CH598" s="43"/>
      <c r="CI598" s="43"/>
      <c r="CJ598" s="43"/>
      <c r="CK598" s="43"/>
      <c r="CL598" s="43"/>
      <c r="CM598" s="43"/>
      <c r="CN598" s="43"/>
      <c r="CO598" s="43"/>
      <c r="CP598" s="43"/>
      <c r="CQ598" s="43"/>
      <c r="CR598" s="43"/>
      <c r="CS598" s="43"/>
      <c r="CT598" s="43"/>
      <c r="CU598" s="43"/>
      <c r="CV598" s="43"/>
      <c r="CW598" s="43"/>
      <c r="CX598" s="43"/>
      <c r="CY598" s="21"/>
      <c r="CZ598" s="43"/>
      <c r="DA598" s="43"/>
      <c r="DB598" s="43"/>
      <c r="DC598" s="43"/>
      <c r="DD598" s="43"/>
      <c r="DE598" s="43"/>
      <c r="DF598" s="43"/>
      <c r="DG598" s="43"/>
      <c r="DH598" s="43"/>
      <c r="DI598" s="43"/>
      <c r="DJ598" s="43"/>
      <c r="DK598" s="43"/>
      <c r="DL598" s="43"/>
      <c r="DM598" s="43"/>
      <c r="DN598" s="43"/>
      <c r="DO598" s="43"/>
      <c r="DP598" s="43"/>
      <c r="DQ598" s="43"/>
      <c r="DR598" s="43"/>
      <c r="DS598" s="43"/>
      <c r="DT598" s="43"/>
      <c r="DU598" s="43"/>
      <c r="DV598" s="43"/>
      <c r="DW598" s="43"/>
      <c r="DX598" s="43"/>
      <c r="DY598" s="43"/>
      <c r="DZ598" s="43"/>
      <c r="EA598" s="21"/>
      <c r="EB598" s="21"/>
      <c r="EC598" s="21"/>
      <c r="ED598" s="21"/>
    </row>
    <row r="599" spans="1:134">
      <c r="A599" s="7"/>
      <c r="B599" s="7"/>
      <c r="C599" s="43"/>
      <c r="D599" s="43"/>
      <c r="E599" s="43"/>
      <c r="F599" s="43"/>
      <c r="G599" s="7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7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7"/>
      <c r="AM599" s="43"/>
      <c r="AN599" s="43"/>
      <c r="AO599" s="43"/>
      <c r="AP599" s="43"/>
      <c r="AQ599" s="43"/>
      <c r="AR599" s="58"/>
      <c r="AS599" s="58"/>
      <c r="AT599" s="43"/>
      <c r="AU599" s="43"/>
      <c r="AV599" s="43"/>
      <c r="AW599" s="43"/>
      <c r="AX599" s="43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43"/>
      <c r="BJ599" s="43"/>
      <c r="BK599" s="43"/>
      <c r="BL599" s="43"/>
      <c r="BM599" s="43"/>
      <c r="BN599" s="43"/>
      <c r="BO599" s="43"/>
      <c r="BP599" s="43"/>
      <c r="BQ599" s="43"/>
      <c r="BR599" s="43"/>
      <c r="BS599" s="43"/>
      <c r="BT599" s="43"/>
      <c r="BU599" s="43"/>
      <c r="BV599" s="43"/>
      <c r="BW599" s="43"/>
      <c r="BX599" s="43"/>
      <c r="BY599" s="43"/>
      <c r="BZ599" s="43"/>
      <c r="CA599" s="43"/>
      <c r="CB599" s="43"/>
      <c r="CC599" s="43"/>
      <c r="CD599" s="43"/>
      <c r="CE599" s="43"/>
      <c r="CF599" s="43"/>
      <c r="CG599" s="43"/>
      <c r="CH599" s="43"/>
      <c r="CI599" s="43"/>
      <c r="CJ599" s="43"/>
      <c r="CK599" s="43"/>
      <c r="CL599" s="43"/>
      <c r="CM599" s="43"/>
      <c r="CN599" s="43"/>
      <c r="CO599" s="43"/>
      <c r="CP599" s="43"/>
      <c r="CQ599" s="43"/>
      <c r="CR599" s="43"/>
      <c r="CS599" s="43"/>
      <c r="CT599" s="43"/>
      <c r="CU599" s="43"/>
      <c r="CV599" s="43"/>
      <c r="CW599" s="43"/>
      <c r="CX599" s="43"/>
      <c r="CY599" s="21"/>
      <c r="CZ599" s="43"/>
      <c r="DA599" s="43"/>
      <c r="DB599" s="43"/>
      <c r="DC599" s="43"/>
      <c r="DD599" s="43"/>
      <c r="DE599" s="43"/>
      <c r="DF599" s="43"/>
      <c r="DG599" s="43"/>
      <c r="DH599" s="43"/>
      <c r="DI599" s="43"/>
      <c r="DJ599" s="43"/>
      <c r="DK599" s="43"/>
      <c r="DL599" s="43"/>
      <c r="DM599" s="43"/>
      <c r="DN599" s="43"/>
      <c r="DO599" s="43"/>
      <c r="DP599" s="43"/>
      <c r="DQ599" s="43"/>
      <c r="DR599" s="43"/>
      <c r="DS599" s="43"/>
      <c r="DT599" s="43"/>
      <c r="DU599" s="43"/>
      <c r="DV599" s="43"/>
      <c r="DW599" s="43"/>
      <c r="DX599" s="43"/>
      <c r="DY599" s="43"/>
      <c r="DZ599" s="43"/>
      <c r="EA599" s="21"/>
      <c r="EB599" s="21"/>
      <c r="EC599" s="21"/>
      <c r="ED599" s="21"/>
    </row>
    <row r="600" spans="1:134">
      <c r="A600" s="7"/>
      <c r="B600" s="7"/>
      <c r="C600" s="43"/>
      <c r="D600" s="43"/>
      <c r="E600" s="43"/>
      <c r="F600" s="43"/>
      <c r="G600" s="7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7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7"/>
      <c r="AM600" s="43"/>
      <c r="AN600" s="43"/>
      <c r="AO600" s="43"/>
      <c r="AP600" s="43"/>
      <c r="AQ600" s="43"/>
      <c r="AR600" s="58"/>
      <c r="AS600" s="58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43"/>
      <c r="BO600" s="43"/>
      <c r="BP600" s="43"/>
      <c r="BQ600" s="43"/>
      <c r="BR600" s="43"/>
      <c r="BS600" s="43"/>
      <c r="BT600" s="43"/>
      <c r="BU600" s="43"/>
      <c r="BV600" s="43"/>
      <c r="BW600" s="43"/>
      <c r="BX600" s="43"/>
      <c r="BY600" s="43"/>
      <c r="BZ600" s="43"/>
      <c r="CA600" s="43"/>
      <c r="CB600" s="43"/>
      <c r="CC600" s="43"/>
      <c r="CD600" s="43"/>
      <c r="CE600" s="43"/>
      <c r="CF600" s="43"/>
      <c r="CG600" s="43"/>
      <c r="CH600" s="43"/>
      <c r="CI600" s="43"/>
      <c r="CJ600" s="43"/>
      <c r="CK600" s="43"/>
      <c r="CL600" s="43"/>
      <c r="CM600" s="43"/>
      <c r="CN600" s="43"/>
      <c r="CO600" s="43"/>
      <c r="CP600" s="43"/>
      <c r="CQ600" s="43"/>
      <c r="CR600" s="43"/>
      <c r="CS600" s="43"/>
      <c r="CT600" s="43"/>
      <c r="CU600" s="43"/>
      <c r="CV600" s="43"/>
      <c r="CW600" s="43"/>
      <c r="CX600" s="43"/>
      <c r="CY600" s="21"/>
      <c r="CZ600" s="43"/>
      <c r="DA600" s="43"/>
      <c r="DB600" s="43"/>
      <c r="DC600" s="43"/>
      <c r="DD600" s="43"/>
      <c r="DE600" s="43"/>
      <c r="DF600" s="43"/>
      <c r="DG600" s="43"/>
      <c r="DH600" s="43"/>
      <c r="DI600" s="43"/>
      <c r="DJ600" s="43"/>
      <c r="DK600" s="43"/>
      <c r="DL600" s="43"/>
      <c r="DM600" s="43"/>
      <c r="DN600" s="43"/>
      <c r="DO600" s="43"/>
      <c r="DP600" s="43"/>
      <c r="DQ600" s="43"/>
      <c r="DR600" s="43"/>
      <c r="DS600" s="43"/>
      <c r="DT600" s="43"/>
      <c r="DU600" s="43"/>
      <c r="DV600" s="43"/>
      <c r="DW600" s="43"/>
      <c r="DX600" s="43"/>
      <c r="DY600" s="43"/>
      <c r="DZ600" s="43"/>
      <c r="EA600" s="21"/>
      <c r="EB600" s="21"/>
      <c r="EC600" s="21"/>
      <c r="ED600" s="21"/>
    </row>
    <row r="601" spans="1:134">
      <c r="A601" s="7"/>
      <c r="B601" s="7"/>
      <c r="C601" s="43"/>
      <c r="D601" s="43"/>
      <c r="E601" s="43"/>
      <c r="F601" s="43"/>
      <c r="G601" s="7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7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7"/>
      <c r="AM601" s="43"/>
      <c r="AN601" s="43"/>
      <c r="AO601" s="43"/>
      <c r="AP601" s="43"/>
      <c r="AQ601" s="43"/>
      <c r="AR601" s="58"/>
      <c r="AS601" s="58"/>
      <c r="AT601" s="43"/>
      <c r="AU601" s="43"/>
      <c r="AV601" s="43"/>
      <c r="AW601" s="43"/>
      <c r="AX601" s="43"/>
      <c r="AY601" s="43"/>
      <c r="AZ601" s="43"/>
      <c r="BA601" s="43"/>
      <c r="BB601" s="43"/>
      <c r="BC601" s="43"/>
      <c r="BD601" s="43"/>
      <c r="BE601" s="43"/>
      <c r="BF601" s="43"/>
      <c r="BG601" s="43"/>
      <c r="BH601" s="43"/>
      <c r="BI601" s="43"/>
      <c r="BJ601" s="43"/>
      <c r="BK601" s="43"/>
      <c r="BL601" s="43"/>
      <c r="BM601" s="43"/>
      <c r="BN601" s="43"/>
      <c r="BO601" s="43"/>
      <c r="BP601" s="43"/>
      <c r="BQ601" s="43"/>
      <c r="BR601" s="43"/>
      <c r="BS601" s="43"/>
      <c r="BT601" s="43"/>
      <c r="BU601" s="43"/>
      <c r="BV601" s="43"/>
      <c r="BW601" s="43"/>
      <c r="BX601" s="43"/>
      <c r="BY601" s="43"/>
      <c r="BZ601" s="43"/>
      <c r="CA601" s="43"/>
      <c r="CB601" s="43"/>
      <c r="CC601" s="43"/>
      <c r="CD601" s="43"/>
      <c r="CE601" s="43"/>
      <c r="CF601" s="43"/>
      <c r="CG601" s="43"/>
      <c r="CH601" s="43"/>
      <c r="CI601" s="43"/>
      <c r="CJ601" s="43"/>
      <c r="CK601" s="43"/>
      <c r="CL601" s="43"/>
      <c r="CM601" s="43"/>
      <c r="CN601" s="43"/>
      <c r="CO601" s="43"/>
      <c r="CP601" s="43"/>
      <c r="CQ601" s="43"/>
      <c r="CR601" s="43"/>
      <c r="CS601" s="43"/>
      <c r="CT601" s="43"/>
      <c r="CU601" s="43"/>
      <c r="CV601" s="43"/>
      <c r="CW601" s="43"/>
      <c r="CX601" s="43"/>
      <c r="CY601" s="21"/>
      <c r="CZ601" s="43"/>
      <c r="DA601" s="43"/>
      <c r="DB601" s="43"/>
      <c r="DC601" s="43"/>
      <c r="DD601" s="43"/>
      <c r="DE601" s="43"/>
      <c r="DF601" s="43"/>
      <c r="DG601" s="43"/>
      <c r="DH601" s="43"/>
      <c r="DI601" s="43"/>
      <c r="DJ601" s="43"/>
      <c r="DK601" s="43"/>
      <c r="DL601" s="43"/>
      <c r="DM601" s="43"/>
      <c r="DN601" s="43"/>
      <c r="DO601" s="43"/>
      <c r="DP601" s="43"/>
      <c r="DQ601" s="43"/>
      <c r="DR601" s="43"/>
      <c r="DS601" s="43"/>
      <c r="DT601" s="43"/>
      <c r="DU601" s="43"/>
      <c r="DV601" s="43"/>
      <c r="DW601" s="43"/>
      <c r="DX601" s="43"/>
      <c r="DY601" s="43"/>
      <c r="DZ601" s="43"/>
      <c r="EA601" s="21"/>
      <c r="EB601" s="21"/>
      <c r="EC601" s="21"/>
      <c r="ED601" s="21"/>
    </row>
    <row r="602" spans="1:134">
      <c r="A602" s="7"/>
      <c r="B602" s="7"/>
      <c r="C602" s="43"/>
      <c r="D602" s="43"/>
      <c r="E602" s="43"/>
      <c r="F602" s="43"/>
      <c r="G602" s="7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7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7"/>
      <c r="AM602" s="43"/>
      <c r="AN602" s="43"/>
      <c r="AO602" s="43"/>
      <c r="AP602" s="43"/>
      <c r="AQ602" s="43"/>
      <c r="AR602" s="58"/>
      <c r="AS602" s="58"/>
      <c r="AT602" s="43"/>
      <c r="AU602" s="43"/>
      <c r="AV602" s="43"/>
      <c r="AW602" s="43"/>
      <c r="AX602" s="43"/>
      <c r="AY602" s="43"/>
      <c r="AZ602" s="43"/>
      <c r="BA602" s="43"/>
      <c r="BB602" s="43"/>
      <c r="BC602" s="43"/>
      <c r="BD602" s="43"/>
      <c r="BE602" s="43"/>
      <c r="BF602" s="43"/>
      <c r="BG602" s="43"/>
      <c r="BH602" s="43"/>
      <c r="BI602" s="43"/>
      <c r="BJ602" s="43"/>
      <c r="BK602" s="43"/>
      <c r="BL602" s="43"/>
      <c r="BM602" s="43"/>
      <c r="BN602" s="43"/>
      <c r="BO602" s="43"/>
      <c r="BP602" s="43"/>
      <c r="BQ602" s="43"/>
      <c r="BR602" s="43"/>
      <c r="BS602" s="43"/>
      <c r="BT602" s="43"/>
      <c r="BU602" s="43"/>
      <c r="BV602" s="43"/>
      <c r="BW602" s="43"/>
      <c r="BX602" s="43"/>
      <c r="BY602" s="43"/>
      <c r="BZ602" s="43"/>
      <c r="CA602" s="43"/>
      <c r="CB602" s="43"/>
      <c r="CC602" s="43"/>
      <c r="CD602" s="43"/>
      <c r="CE602" s="43"/>
      <c r="CF602" s="43"/>
      <c r="CG602" s="43"/>
      <c r="CH602" s="43"/>
      <c r="CI602" s="43"/>
      <c r="CJ602" s="43"/>
      <c r="CK602" s="43"/>
      <c r="CL602" s="43"/>
      <c r="CM602" s="43"/>
      <c r="CN602" s="43"/>
      <c r="CO602" s="43"/>
      <c r="CP602" s="43"/>
      <c r="CQ602" s="43"/>
      <c r="CR602" s="43"/>
      <c r="CS602" s="43"/>
      <c r="CT602" s="43"/>
      <c r="CU602" s="43"/>
      <c r="CV602" s="43"/>
      <c r="CW602" s="43"/>
      <c r="CX602" s="43"/>
      <c r="CY602" s="21"/>
      <c r="CZ602" s="43"/>
      <c r="DA602" s="43"/>
      <c r="DB602" s="43"/>
      <c r="DC602" s="43"/>
      <c r="DD602" s="43"/>
      <c r="DE602" s="43"/>
      <c r="DF602" s="43"/>
      <c r="DG602" s="43"/>
      <c r="DH602" s="43"/>
      <c r="DI602" s="43"/>
      <c r="DJ602" s="43"/>
      <c r="DK602" s="43"/>
      <c r="DL602" s="43"/>
      <c r="DM602" s="43"/>
      <c r="DN602" s="43"/>
      <c r="DO602" s="43"/>
      <c r="DP602" s="43"/>
      <c r="DQ602" s="43"/>
      <c r="DR602" s="43"/>
      <c r="DS602" s="43"/>
      <c r="DT602" s="43"/>
      <c r="DU602" s="43"/>
      <c r="DV602" s="43"/>
      <c r="DW602" s="43"/>
      <c r="DX602" s="43"/>
      <c r="DY602" s="43"/>
      <c r="DZ602" s="43"/>
      <c r="EA602" s="21"/>
      <c r="EB602" s="21"/>
      <c r="EC602" s="21"/>
      <c r="ED602" s="21"/>
    </row>
    <row r="603" spans="1:134">
      <c r="A603" s="7"/>
      <c r="B603" s="7"/>
      <c r="C603" s="43"/>
      <c r="D603" s="43"/>
      <c r="E603" s="43"/>
      <c r="F603" s="43"/>
      <c r="G603" s="7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7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7"/>
      <c r="AM603" s="43"/>
      <c r="AN603" s="43"/>
      <c r="AO603" s="43"/>
      <c r="AP603" s="43"/>
      <c r="AQ603" s="43"/>
      <c r="AR603" s="58"/>
      <c r="AS603" s="58"/>
      <c r="AT603" s="43"/>
      <c r="AU603" s="43"/>
      <c r="AV603" s="43"/>
      <c r="AW603" s="43"/>
      <c r="AX603" s="43"/>
      <c r="AY603" s="43"/>
      <c r="AZ603" s="43"/>
      <c r="BA603" s="43"/>
      <c r="BB603" s="43"/>
      <c r="BC603" s="43"/>
      <c r="BD603" s="43"/>
      <c r="BE603" s="43"/>
      <c r="BF603" s="43"/>
      <c r="BG603" s="43"/>
      <c r="BH603" s="43"/>
      <c r="BI603" s="43"/>
      <c r="BJ603" s="43"/>
      <c r="BK603" s="43"/>
      <c r="BL603" s="43"/>
      <c r="BM603" s="43"/>
      <c r="BN603" s="43"/>
      <c r="BO603" s="43"/>
      <c r="BP603" s="43"/>
      <c r="BQ603" s="43"/>
      <c r="BR603" s="43"/>
      <c r="BS603" s="43"/>
      <c r="BT603" s="43"/>
      <c r="BU603" s="43"/>
      <c r="BV603" s="43"/>
      <c r="BW603" s="43"/>
      <c r="BX603" s="43"/>
      <c r="BY603" s="43"/>
      <c r="BZ603" s="43"/>
      <c r="CA603" s="43"/>
      <c r="CB603" s="43"/>
      <c r="CC603" s="43"/>
      <c r="CD603" s="43"/>
      <c r="CE603" s="43"/>
      <c r="CF603" s="43"/>
      <c r="CG603" s="43"/>
      <c r="CH603" s="43"/>
      <c r="CI603" s="43"/>
      <c r="CJ603" s="43"/>
      <c r="CK603" s="43"/>
      <c r="CL603" s="43"/>
      <c r="CM603" s="43"/>
      <c r="CN603" s="43"/>
      <c r="CO603" s="43"/>
      <c r="CP603" s="43"/>
      <c r="CQ603" s="43"/>
      <c r="CR603" s="43"/>
      <c r="CS603" s="43"/>
      <c r="CT603" s="43"/>
      <c r="CU603" s="43"/>
      <c r="CV603" s="43"/>
      <c r="CW603" s="43"/>
      <c r="CX603" s="43"/>
      <c r="CY603" s="21"/>
      <c r="CZ603" s="43"/>
      <c r="DA603" s="43"/>
      <c r="DB603" s="43"/>
      <c r="DC603" s="43"/>
      <c r="DD603" s="43"/>
      <c r="DE603" s="43"/>
      <c r="DF603" s="43"/>
      <c r="DG603" s="43"/>
      <c r="DH603" s="43"/>
      <c r="DI603" s="43"/>
      <c r="DJ603" s="43"/>
      <c r="DK603" s="43"/>
      <c r="DL603" s="43"/>
      <c r="DM603" s="43"/>
      <c r="DN603" s="43"/>
      <c r="DO603" s="43"/>
      <c r="DP603" s="43"/>
      <c r="DQ603" s="43"/>
      <c r="DR603" s="43"/>
      <c r="DS603" s="43"/>
      <c r="DT603" s="43"/>
      <c r="DU603" s="43"/>
      <c r="DV603" s="43"/>
      <c r="DW603" s="43"/>
      <c r="DX603" s="43"/>
      <c r="DY603" s="43"/>
      <c r="DZ603" s="43"/>
      <c r="EA603" s="21"/>
      <c r="EB603" s="21"/>
      <c r="EC603" s="21"/>
      <c r="ED603" s="21"/>
    </row>
    <row r="604" spans="1:134">
      <c r="A604" s="7"/>
      <c r="B604" s="7"/>
      <c r="C604" s="43"/>
      <c r="D604" s="43"/>
      <c r="E604" s="43"/>
      <c r="F604" s="43"/>
      <c r="G604" s="7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7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7"/>
      <c r="AM604" s="43"/>
      <c r="AN604" s="43"/>
      <c r="AO604" s="43"/>
      <c r="AP604" s="43"/>
      <c r="AQ604" s="43"/>
      <c r="AR604" s="58"/>
      <c r="AS604" s="58"/>
      <c r="AT604" s="43"/>
      <c r="AU604" s="43"/>
      <c r="AV604" s="43"/>
      <c r="AW604" s="43"/>
      <c r="AX604" s="43"/>
      <c r="AY604" s="43"/>
      <c r="AZ604" s="43"/>
      <c r="BA604" s="43"/>
      <c r="BB604" s="43"/>
      <c r="BC604" s="43"/>
      <c r="BD604" s="43"/>
      <c r="BE604" s="43"/>
      <c r="BF604" s="43"/>
      <c r="BG604" s="43"/>
      <c r="BH604" s="43"/>
      <c r="BI604" s="43"/>
      <c r="BJ604" s="43"/>
      <c r="BK604" s="43"/>
      <c r="BL604" s="43"/>
      <c r="BM604" s="43"/>
      <c r="BN604" s="43"/>
      <c r="BO604" s="43"/>
      <c r="BP604" s="43"/>
      <c r="BQ604" s="43"/>
      <c r="BR604" s="43"/>
      <c r="BS604" s="43"/>
      <c r="BT604" s="43"/>
      <c r="BU604" s="43"/>
      <c r="BV604" s="43"/>
      <c r="BW604" s="43"/>
      <c r="BX604" s="43"/>
      <c r="BY604" s="43"/>
      <c r="BZ604" s="43"/>
      <c r="CA604" s="43"/>
      <c r="CB604" s="43"/>
      <c r="CC604" s="43"/>
      <c r="CD604" s="43"/>
      <c r="CE604" s="43"/>
      <c r="CF604" s="43"/>
      <c r="CG604" s="43"/>
      <c r="CH604" s="43"/>
      <c r="CI604" s="43"/>
      <c r="CJ604" s="43"/>
      <c r="CK604" s="43"/>
      <c r="CL604" s="43"/>
      <c r="CM604" s="43"/>
      <c r="CN604" s="43"/>
      <c r="CO604" s="43"/>
      <c r="CP604" s="43"/>
      <c r="CQ604" s="43"/>
      <c r="CR604" s="43"/>
      <c r="CS604" s="43"/>
      <c r="CT604" s="43"/>
      <c r="CU604" s="43"/>
      <c r="CV604" s="43"/>
      <c r="CW604" s="43"/>
      <c r="CX604" s="43"/>
      <c r="CY604" s="21"/>
      <c r="CZ604" s="43"/>
      <c r="DA604" s="43"/>
      <c r="DB604" s="43"/>
      <c r="DC604" s="43"/>
      <c r="DD604" s="43"/>
      <c r="DE604" s="43"/>
      <c r="DF604" s="43"/>
      <c r="DG604" s="43"/>
      <c r="DH604" s="43"/>
      <c r="DI604" s="43"/>
      <c r="DJ604" s="43"/>
      <c r="DK604" s="43"/>
      <c r="DL604" s="43"/>
      <c r="DM604" s="43"/>
      <c r="DN604" s="43"/>
      <c r="DO604" s="43"/>
      <c r="DP604" s="43"/>
      <c r="DQ604" s="43"/>
      <c r="DR604" s="43"/>
      <c r="DS604" s="43"/>
      <c r="DT604" s="43"/>
      <c r="DU604" s="43"/>
      <c r="DV604" s="43"/>
      <c r="DW604" s="43"/>
      <c r="DX604" s="43"/>
      <c r="DY604" s="43"/>
      <c r="DZ604" s="43"/>
      <c r="EA604" s="21"/>
      <c r="EB604" s="21"/>
      <c r="EC604" s="21"/>
      <c r="ED604" s="21"/>
    </row>
    <row r="605" spans="1:134">
      <c r="A605" s="7"/>
      <c r="B605" s="7"/>
      <c r="C605" s="43"/>
      <c r="D605" s="43"/>
      <c r="E605" s="43"/>
      <c r="F605" s="43"/>
      <c r="G605" s="7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7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7"/>
      <c r="AM605" s="43"/>
      <c r="AN605" s="43"/>
      <c r="AO605" s="43"/>
      <c r="AP605" s="43"/>
      <c r="AQ605" s="43"/>
      <c r="AR605" s="58"/>
      <c r="AS605" s="58"/>
      <c r="AT605" s="43"/>
      <c r="AU605" s="43"/>
      <c r="AV605" s="43"/>
      <c r="AW605" s="43"/>
      <c r="AX605" s="43"/>
      <c r="AY605" s="43"/>
      <c r="AZ605" s="43"/>
      <c r="BA605" s="43"/>
      <c r="BB605" s="43"/>
      <c r="BC605" s="43"/>
      <c r="BD605" s="43"/>
      <c r="BE605" s="43"/>
      <c r="BF605" s="43"/>
      <c r="BG605" s="43"/>
      <c r="BH605" s="43"/>
      <c r="BI605" s="43"/>
      <c r="BJ605" s="43"/>
      <c r="BK605" s="43"/>
      <c r="BL605" s="43"/>
      <c r="BM605" s="43"/>
      <c r="BN605" s="43"/>
      <c r="BO605" s="43"/>
      <c r="BP605" s="43"/>
      <c r="BQ605" s="43"/>
      <c r="BR605" s="43"/>
      <c r="BS605" s="43"/>
      <c r="BT605" s="43"/>
      <c r="BU605" s="43"/>
      <c r="BV605" s="43"/>
      <c r="BW605" s="43"/>
      <c r="BX605" s="43"/>
      <c r="BY605" s="43"/>
      <c r="BZ605" s="43"/>
      <c r="CA605" s="43"/>
      <c r="CB605" s="43"/>
      <c r="CC605" s="43"/>
      <c r="CD605" s="43"/>
      <c r="CE605" s="43"/>
      <c r="CF605" s="43"/>
      <c r="CG605" s="43"/>
      <c r="CH605" s="43"/>
      <c r="CI605" s="43"/>
      <c r="CJ605" s="43"/>
      <c r="CK605" s="43"/>
      <c r="CL605" s="43"/>
      <c r="CM605" s="43"/>
      <c r="CN605" s="43"/>
      <c r="CO605" s="43"/>
      <c r="CP605" s="43"/>
      <c r="CQ605" s="43"/>
      <c r="CR605" s="43"/>
      <c r="CS605" s="43"/>
      <c r="CT605" s="43"/>
      <c r="CU605" s="43"/>
      <c r="CV605" s="43"/>
      <c r="CW605" s="43"/>
      <c r="CX605" s="43"/>
      <c r="CY605" s="21"/>
      <c r="CZ605" s="43"/>
      <c r="DA605" s="43"/>
      <c r="DB605" s="43"/>
      <c r="DC605" s="43"/>
      <c r="DD605" s="43"/>
      <c r="DE605" s="43"/>
      <c r="DF605" s="43"/>
      <c r="DG605" s="43"/>
      <c r="DH605" s="43"/>
      <c r="DI605" s="43"/>
      <c r="DJ605" s="43"/>
      <c r="DK605" s="43"/>
      <c r="DL605" s="43"/>
      <c r="DM605" s="43"/>
      <c r="DN605" s="43"/>
      <c r="DO605" s="43"/>
      <c r="DP605" s="43"/>
      <c r="DQ605" s="43"/>
      <c r="DR605" s="43"/>
      <c r="DS605" s="43"/>
      <c r="DT605" s="43"/>
      <c r="DU605" s="43"/>
      <c r="DV605" s="43"/>
      <c r="DW605" s="43"/>
      <c r="DX605" s="43"/>
      <c r="DY605" s="43"/>
      <c r="DZ605" s="43"/>
      <c r="EA605" s="21"/>
      <c r="EB605" s="21"/>
      <c r="EC605" s="21"/>
      <c r="ED605" s="21"/>
    </row>
    <row r="606" spans="1:134">
      <c r="A606" s="7"/>
      <c r="B606" s="7"/>
      <c r="C606" s="43"/>
      <c r="D606" s="43"/>
      <c r="E606" s="43"/>
      <c r="F606" s="43"/>
      <c r="G606" s="7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7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7"/>
      <c r="AM606" s="43"/>
      <c r="AN606" s="43"/>
      <c r="AO606" s="43"/>
      <c r="AP606" s="43"/>
      <c r="AQ606" s="43"/>
      <c r="AR606" s="58"/>
      <c r="AS606" s="58"/>
      <c r="AT606" s="43"/>
      <c r="AU606" s="43"/>
      <c r="AV606" s="43"/>
      <c r="AW606" s="43"/>
      <c r="AX606" s="43"/>
      <c r="AY606" s="43"/>
      <c r="AZ606" s="43"/>
      <c r="BA606" s="43"/>
      <c r="BB606" s="43"/>
      <c r="BC606" s="43"/>
      <c r="BD606" s="43"/>
      <c r="BE606" s="43"/>
      <c r="BF606" s="43"/>
      <c r="BG606" s="43"/>
      <c r="BH606" s="43"/>
      <c r="BI606" s="43"/>
      <c r="BJ606" s="43"/>
      <c r="BK606" s="43"/>
      <c r="BL606" s="43"/>
      <c r="BM606" s="43"/>
      <c r="BN606" s="43"/>
      <c r="BO606" s="43"/>
      <c r="BP606" s="43"/>
      <c r="BQ606" s="43"/>
      <c r="BR606" s="43"/>
      <c r="BS606" s="43"/>
      <c r="BT606" s="43"/>
      <c r="BU606" s="43"/>
      <c r="BV606" s="43"/>
      <c r="BW606" s="43"/>
      <c r="BX606" s="43"/>
      <c r="BY606" s="43"/>
      <c r="BZ606" s="43"/>
      <c r="CA606" s="43"/>
      <c r="CB606" s="43"/>
      <c r="CC606" s="43"/>
      <c r="CD606" s="43"/>
      <c r="CE606" s="43"/>
      <c r="CF606" s="43"/>
      <c r="CG606" s="43"/>
      <c r="CH606" s="43"/>
      <c r="CI606" s="43"/>
      <c r="CJ606" s="43"/>
      <c r="CK606" s="43"/>
      <c r="CL606" s="43"/>
      <c r="CM606" s="43"/>
      <c r="CN606" s="43"/>
      <c r="CO606" s="43"/>
      <c r="CP606" s="43"/>
      <c r="CQ606" s="43"/>
      <c r="CR606" s="43"/>
      <c r="CS606" s="43"/>
      <c r="CT606" s="43"/>
      <c r="CU606" s="43"/>
      <c r="CV606" s="43"/>
      <c r="CW606" s="43"/>
      <c r="CX606" s="43"/>
      <c r="CY606" s="21"/>
      <c r="CZ606" s="43"/>
      <c r="DA606" s="43"/>
      <c r="DB606" s="43"/>
      <c r="DC606" s="43"/>
      <c r="DD606" s="43"/>
      <c r="DE606" s="43"/>
      <c r="DF606" s="43"/>
      <c r="DG606" s="43"/>
      <c r="DH606" s="43"/>
      <c r="DI606" s="43"/>
      <c r="DJ606" s="43"/>
      <c r="DK606" s="43"/>
      <c r="DL606" s="43"/>
      <c r="DM606" s="43"/>
      <c r="DN606" s="43"/>
      <c r="DO606" s="43"/>
      <c r="DP606" s="43"/>
      <c r="DQ606" s="43"/>
      <c r="DR606" s="43"/>
      <c r="DS606" s="43"/>
      <c r="DT606" s="43"/>
      <c r="DU606" s="43"/>
      <c r="DV606" s="43"/>
      <c r="DW606" s="43"/>
      <c r="DX606" s="43"/>
      <c r="DY606" s="43"/>
      <c r="DZ606" s="43"/>
      <c r="EA606" s="21"/>
      <c r="EB606" s="21"/>
      <c r="EC606" s="21"/>
      <c r="ED606" s="21"/>
    </row>
    <row r="607" spans="1:134">
      <c r="A607" s="7"/>
      <c r="B607" s="7"/>
      <c r="C607" s="43"/>
      <c r="D607" s="43"/>
      <c r="E607" s="43"/>
      <c r="F607" s="43"/>
      <c r="G607" s="7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7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7"/>
      <c r="AM607" s="43"/>
      <c r="AN607" s="43"/>
      <c r="AO607" s="43"/>
      <c r="AP607" s="43"/>
      <c r="AQ607" s="43"/>
      <c r="AR607" s="58"/>
      <c r="AS607" s="58"/>
      <c r="AT607" s="43"/>
      <c r="AU607" s="43"/>
      <c r="AV607" s="43"/>
      <c r="AW607" s="43"/>
      <c r="AX607" s="43"/>
      <c r="AY607" s="43"/>
      <c r="AZ607" s="43"/>
      <c r="BA607" s="43"/>
      <c r="BB607" s="43"/>
      <c r="BC607" s="43"/>
      <c r="BD607" s="43"/>
      <c r="BE607" s="43"/>
      <c r="BF607" s="43"/>
      <c r="BG607" s="43"/>
      <c r="BH607" s="43"/>
      <c r="BI607" s="43"/>
      <c r="BJ607" s="43"/>
      <c r="BK607" s="43"/>
      <c r="BL607" s="43"/>
      <c r="BM607" s="43"/>
      <c r="BN607" s="43"/>
      <c r="BO607" s="43"/>
      <c r="BP607" s="43"/>
      <c r="BQ607" s="43"/>
      <c r="BR607" s="43"/>
      <c r="BS607" s="43"/>
      <c r="BT607" s="43"/>
      <c r="BU607" s="43"/>
      <c r="BV607" s="43"/>
      <c r="BW607" s="43"/>
      <c r="BX607" s="43"/>
      <c r="BY607" s="43"/>
      <c r="BZ607" s="43"/>
      <c r="CA607" s="43"/>
      <c r="CB607" s="43"/>
      <c r="CC607" s="43"/>
      <c r="CD607" s="43"/>
      <c r="CE607" s="43"/>
      <c r="CF607" s="43"/>
      <c r="CG607" s="43"/>
      <c r="CH607" s="43"/>
      <c r="CI607" s="43"/>
      <c r="CJ607" s="43"/>
      <c r="CK607" s="43"/>
      <c r="CL607" s="43"/>
      <c r="CM607" s="43"/>
      <c r="CN607" s="43"/>
      <c r="CO607" s="43"/>
      <c r="CP607" s="43"/>
      <c r="CQ607" s="43"/>
      <c r="CR607" s="43"/>
      <c r="CS607" s="43"/>
      <c r="CT607" s="43"/>
      <c r="CU607" s="43"/>
      <c r="CV607" s="43"/>
      <c r="CW607" s="43"/>
      <c r="CX607" s="43"/>
      <c r="CY607" s="21"/>
      <c r="CZ607" s="43"/>
      <c r="DA607" s="43"/>
      <c r="DB607" s="43"/>
      <c r="DC607" s="43"/>
      <c r="DD607" s="43"/>
      <c r="DE607" s="43"/>
      <c r="DF607" s="43"/>
      <c r="DG607" s="43"/>
      <c r="DH607" s="43"/>
      <c r="DI607" s="43"/>
      <c r="DJ607" s="43"/>
      <c r="DK607" s="43"/>
      <c r="DL607" s="43"/>
      <c r="DM607" s="43"/>
      <c r="DN607" s="43"/>
      <c r="DO607" s="43"/>
      <c r="DP607" s="43"/>
      <c r="DQ607" s="43"/>
      <c r="DR607" s="43"/>
      <c r="DS607" s="43"/>
      <c r="DT607" s="43"/>
      <c r="DU607" s="43"/>
      <c r="DV607" s="43"/>
      <c r="DW607" s="43"/>
      <c r="DX607" s="43"/>
      <c r="DY607" s="43"/>
      <c r="DZ607" s="43"/>
      <c r="EA607" s="21"/>
      <c r="EB607" s="21"/>
      <c r="EC607" s="21"/>
      <c r="ED607" s="21"/>
    </row>
    <row r="608" spans="1:134">
      <c r="A608" s="7"/>
      <c r="B608" s="7"/>
      <c r="C608" s="43"/>
      <c r="D608" s="43"/>
      <c r="E608" s="43"/>
      <c r="F608" s="43"/>
      <c r="G608" s="7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7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7"/>
      <c r="AM608" s="43"/>
      <c r="AN608" s="43"/>
      <c r="AO608" s="43"/>
      <c r="AP608" s="43"/>
      <c r="AQ608" s="43"/>
      <c r="AR608" s="58"/>
      <c r="AS608" s="58"/>
      <c r="AT608" s="43"/>
      <c r="AU608" s="43"/>
      <c r="AV608" s="43"/>
      <c r="AW608" s="43"/>
      <c r="AX608" s="43"/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43"/>
      <c r="BJ608" s="43"/>
      <c r="BK608" s="43"/>
      <c r="BL608" s="43"/>
      <c r="BM608" s="43"/>
      <c r="BN608" s="43"/>
      <c r="BO608" s="43"/>
      <c r="BP608" s="43"/>
      <c r="BQ608" s="43"/>
      <c r="BR608" s="43"/>
      <c r="BS608" s="43"/>
      <c r="BT608" s="43"/>
      <c r="BU608" s="43"/>
      <c r="BV608" s="43"/>
      <c r="BW608" s="43"/>
      <c r="BX608" s="43"/>
      <c r="BY608" s="43"/>
      <c r="BZ608" s="43"/>
      <c r="CA608" s="43"/>
      <c r="CB608" s="43"/>
      <c r="CC608" s="43"/>
      <c r="CD608" s="43"/>
      <c r="CE608" s="43"/>
      <c r="CF608" s="43"/>
      <c r="CG608" s="43"/>
      <c r="CH608" s="43"/>
      <c r="CI608" s="43"/>
      <c r="CJ608" s="43"/>
      <c r="CK608" s="43"/>
      <c r="CL608" s="43"/>
      <c r="CM608" s="43"/>
      <c r="CN608" s="43"/>
      <c r="CO608" s="43"/>
      <c r="CP608" s="43"/>
      <c r="CQ608" s="43"/>
      <c r="CR608" s="43"/>
      <c r="CS608" s="43"/>
      <c r="CT608" s="43"/>
      <c r="CU608" s="43"/>
      <c r="CV608" s="43"/>
      <c r="CW608" s="43"/>
      <c r="CX608" s="43"/>
      <c r="CY608" s="21"/>
      <c r="CZ608" s="43"/>
      <c r="DA608" s="43"/>
      <c r="DB608" s="43"/>
      <c r="DC608" s="43"/>
      <c r="DD608" s="43"/>
      <c r="DE608" s="43"/>
      <c r="DF608" s="43"/>
      <c r="DG608" s="43"/>
      <c r="DH608" s="43"/>
      <c r="DI608" s="43"/>
      <c r="DJ608" s="43"/>
      <c r="DK608" s="43"/>
      <c r="DL608" s="43"/>
      <c r="DM608" s="43"/>
      <c r="DN608" s="43"/>
      <c r="DO608" s="43"/>
      <c r="DP608" s="43"/>
      <c r="DQ608" s="43"/>
      <c r="DR608" s="43"/>
      <c r="DS608" s="43"/>
      <c r="DT608" s="43"/>
      <c r="DU608" s="43"/>
      <c r="DV608" s="43"/>
      <c r="DW608" s="43"/>
      <c r="DX608" s="43"/>
      <c r="DY608" s="43"/>
      <c r="DZ608" s="43"/>
      <c r="EA608" s="21"/>
      <c r="EB608" s="21"/>
      <c r="EC608" s="21"/>
      <c r="ED608" s="21"/>
    </row>
    <row r="609" spans="1:134">
      <c r="A609" s="7"/>
      <c r="B609" s="7"/>
      <c r="C609" s="43"/>
      <c r="D609" s="43"/>
      <c r="E609" s="43"/>
      <c r="F609" s="43"/>
      <c r="G609" s="7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7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7"/>
      <c r="AM609" s="43"/>
      <c r="AN609" s="43"/>
      <c r="AO609" s="43"/>
      <c r="AP609" s="43"/>
      <c r="AQ609" s="43"/>
      <c r="AR609" s="58"/>
      <c r="AS609" s="58"/>
      <c r="AT609" s="43"/>
      <c r="AU609" s="43"/>
      <c r="AV609" s="43"/>
      <c r="AW609" s="43"/>
      <c r="AX609" s="43"/>
      <c r="AY609" s="43"/>
      <c r="AZ609" s="43"/>
      <c r="BA609" s="43"/>
      <c r="BB609" s="43"/>
      <c r="BC609" s="43"/>
      <c r="BD609" s="43"/>
      <c r="BE609" s="43"/>
      <c r="BF609" s="43"/>
      <c r="BG609" s="43"/>
      <c r="BH609" s="43"/>
      <c r="BI609" s="43"/>
      <c r="BJ609" s="43"/>
      <c r="BK609" s="43"/>
      <c r="BL609" s="43"/>
      <c r="BM609" s="43"/>
      <c r="BN609" s="43"/>
      <c r="BO609" s="43"/>
      <c r="BP609" s="43"/>
      <c r="BQ609" s="43"/>
      <c r="BR609" s="43"/>
      <c r="BS609" s="43"/>
      <c r="BT609" s="43"/>
      <c r="BU609" s="43"/>
      <c r="BV609" s="43"/>
      <c r="BW609" s="43"/>
      <c r="BX609" s="43"/>
      <c r="BY609" s="43"/>
      <c r="BZ609" s="43"/>
      <c r="CA609" s="43"/>
      <c r="CB609" s="43"/>
      <c r="CC609" s="43"/>
      <c r="CD609" s="43"/>
      <c r="CE609" s="43"/>
      <c r="CF609" s="43"/>
      <c r="CG609" s="43"/>
      <c r="CH609" s="43"/>
      <c r="CI609" s="43"/>
      <c r="CJ609" s="43"/>
      <c r="CK609" s="43"/>
      <c r="CL609" s="43"/>
      <c r="CM609" s="43"/>
      <c r="CN609" s="43"/>
      <c r="CO609" s="43"/>
      <c r="CP609" s="43"/>
      <c r="CQ609" s="43"/>
      <c r="CR609" s="43"/>
      <c r="CS609" s="43"/>
      <c r="CT609" s="43"/>
      <c r="CU609" s="43"/>
      <c r="CV609" s="43"/>
      <c r="CW609" s="43"/>
      <c r="CX609" s="43"/>
      <c r="CY609" s="21"/>
      <c r="CZ609" s="43"/>
      <c r="DA609" s="43"/>
      <c r="DB609" s="43"/>
      <c r="DC609" s="43"/>
      <c r="DD609" s="43"/>
      <c r="DE609" s="43"/>
      <c r="DF609" s="43"/>
      <c r="DG609" s="43"/>
      <c r="DH609" s="43"/>
      <c r="DI609" s="43"/>
      <c r="DJ609" s="43"/>
      <c r="DK609" s="43"/>
      <c r="DL609" s="43"/>
      <c r="DM609" s="43"/>
      <c r="DN609" s="43"/>
      <c r="DO609" s="43"/>
      <c r="DP609" s="43"/>
      <c r="DQ609" s="43"/>
      <c r="DR609" s="43"/>
      <c r="DS609" s="43"/>
      <c r="DT609" s="43"/>
      <c r="DU609" s="43"/>
      <c r="DV609" s="43"/>
      <c r="DW609" s="43"/>
      <c r="DX609" s="43"/>
      <c r="DY609" s="43"/>
      <c r="DZ609" s="43"/>
      <c r="EA609" s="21"/>
      <c r="EB609" s="21"/>
      <c r="EC609" s="21"/>
      <c r="ED609" s="21"/>
    </row>
    <row r="610" spans="1:134">
      <c r="A610" s="7"/>
      <c r="B610" s="7"/>
      <c r="C610" s="43"/>
      <c r="D610" s="43"/>
      <c r="E610" s="43"/>
      <c r="F610" s="43"/>
      <c r="G610" s="7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7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7"/>
      <c r="AM610" s="43"/>
      <c r="AN610" s="43"/>
      <c r="AO610" s="43"/>
      <c r="AP610" s="43"/>
      <c r="AQ610" s="43"/>
      <c r="AR610" s="58"/>
      <c r="AS610" s="58"/>
      <c r="AT610" s="43"/>
      <c r="AU610" s="43"/>
      <c r="AV610" s="43"/>
      <c r="AW610" s="43"/>
      <c r="AX610" s="43"/>
      <c r="AY610" s="43"/>
      <c r="AZ610" s="43"/>
      <c r="BA610" s="43"/>
      <c r="BB610" s="43"/>
      <c r="BC610" s="43"/>
      <c r="BD610" s="43"/>
      <c r="BE610" s="43"/>
      <c r="BF610" s="43"/>
      <c r="BG610" s="43"/>
      <c r="BH610" s="43"/>
      <c r="BI610" s="43"/>
      <c r="BJ610" s="43"/>
      <c r="BK610" s="43"/>
      <c r="BL610" s="43"/>
      <c r="BM610" s="43"/>
      <c r="BN610" s="43"/>
      <c r="BO610" s="43"/>
      <c r="BP610" s="43"/>
      <c r="BQ610" s="43"/>
      <c r="BR610" s="43"/>
      <c r="BS610" s="43"/>
      <c r="BT610" s="43"/>
      <c r="BU610" s="43"/>
      <c r="BV610" s="43"/>
      <c r="BW610" s="43"/>
      <c r="BX610" s="43"/>
      <c r="BY610" s="43"/>
      <c r="BZ610" s="43"/>
      <c r="CA610" s="43"/>
      <c r="CB610" s="43"/>
      <c r="CC610" s="43"/>
      <c r="CD610" s="43"/>
      <c r="CE610" s="43"/>
      <c r="CF610" s="43"/>
      <c r="CG610" s="43"/>
      <c r="CH610" s="43"/>
      <c r="CI610" s="43"/>
      <c r="CJ610" s="43"/>
      <c r="CK610" s="43"/>
      <c r="CL610" s="43"/>
      <c r="CM610" s="43"/>
      <c r="CN610" s="43"/>
      <c r="CO610" s="43"/>
      <c r="CP610" s="43"/>
      <c r="CQ610" s="43"/>
      <c r="CR610" s="43"/>
      <c r="CS610" s="43"/>
      <c r="CT610" s="43"/>
      <c r="CU610" s="43"/>
      <c r="CV610" s="43"/>
      <c r="CW610" s="43"/>
      <c r="CX610" s="43"/>
      <c r="CY610" s="21"/>
      <c r="CZ610" s="43"/>
      <c r="DA610" s="43"/>
      <c r="DB610" s="43"/>
      <c r="DC610" s="43"/>
      <c r="DD610" s="43"/>
      <c r="DE610" s="43"/>
      <c r="DF610" s="43"/>
      <c r="DG610" s="43"/>
      <c r="DH610" s="43"/>
      <c r="DI610" s="43"/>
      <c r="DJ610" s="43"/>
      <c r="DK610" s="43"/>
      <c r="DL610" s="43"/>
      <c r="DM610" s="43"/>
      <c r="DN610" s="43"/>
      <c r="DO610" s="43"/>
      <c r="DP610" s="43"/>
      <c r="DQ610" s="43"/>
      <c r="DR610" s="43"/>
      <c r="DS610" s="43"/>
      <c r="DT610" s="43"/>
      <c r="DU610" s="43"/>
      <c r="DV610" s="43"/>
      <c r="DW610" s="43"/>
      <c r="DX610" s="43"/>
      <c r="DY610" s="43"/>
      <c r="DZ610" s="43"/>
      <c r="EA610" s="21"/>
      <c r="EB610" s="21"/>
      <c r="EC610" s="21"/>
      <c r="ED610" s="21"/>
    </row>
    <row r="611" spans="1:134">
      <c r="A611" s="7"/>
      <c r="B611" s="7"/>
      <c r="C611" s="43"/>
      <c r="D611" s="43"/>
      <c r="E611" s="43"/>
      <c r="F611" s="43"/>
      <c r="G611" s="7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7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7"/>
      <c r="AM611" s="43"/>
      <c r="AN611" s="43"/>
      <c r="AO611" s="43"/>
      <c r="AP611" s="43"/>
      <c r="AQ611" s="43"/>
      <c r="AR611" s="58"/>
      <c r="AS611" s="58"/>
      <c r="AT611" s="43"/>
      <c r="AU611" s="43"/>
      <c r="AV611" s="43"/>
      <c r="AW611" s="43"/>
      <c r="AX611" s="43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43"/>
      <c r="BJ611" s="43"/>
      <c r="BK611" s="43"/>
      <c r="BL611" s="43"/>
      <c r="BM611" s="43"/>
      <c r="BN611" s="43"/>
      <c r="BO611" s="43"/>
      <c r="BP611" s="43"/>
      <c r="BQ611" s="43"/>
      <c r="BR611" s="43"/>
      <c r="BS611" s="43"/>
      <c r="BT611" s="43"/>
      <c r="BU611" s="43"/>
      <c r="BV611" s="43"/>
      <c r="BW611" s="43"/>
      <c r="BX611" s="43"/>
      <c r="BY611" s="43"/>
      <c r="BZ611" s="43"/>
      <c r="CA611" s="43"/>
      <c r="CB611" s="43"/>
      <c r="CC611" s="43"/>
      <c r="CD611" s="43"/>
      <c r="CE611" s="43"/>
      <c r="CF611" s="43"/>
      <c r="CG611" s="43"/>
      <c r="CH611" s="43"/>
      <c r="CI611" s="43"/>
      <c r="CJ611" s="43"/>
      <c r="CK611" s="43"/>
      <c r="CL611" s="43"/>
      <c r="CM611" s="43"/>
      <c r="CN611" s="43"/>
      <c r="CO611" s="43"/>
      <c r="CP611" s="43"/>
      <c r="CQ611" s="43"/>
      <c r="CR611" s="43"/>
      <c r="CS611" s="43"/>
      <c r="CT611" s="43"/>
      <c r="CU611" s="43"/>
      <c r="CV611" s="43"/>
      <c r="CW611" s="43"/>
      <c r="CX611" s="43"/>
      <c r="CY611" s="21"/>
      <c r="CZ611" s="43"/>
      <c r="DA611" s="43"/>
      <c r="DB611" s="43"/>
      <c r="DC611" s="43"/>
      <c r="DD611" s="43"/>
      <c r="DE611" s="43"/>
      <c r="DF611" s="43"/>
      <c r="DG611" s="43"/>
      <c r="DH611" s="43"/>
      <c r="DI611" s="43"/>
      <c r="DJ611" s="43"/>
      <c r="DK611" s="43"/>
      <c r="DL611" s="43"/>
      <c r="DM611" s="43"/>
      <c r="DN611" s="43"/>
      <c r="DO611" s="43"/>
      <c r="DP611" s="43"/>
      <c r="DQ611" s="43"/>
      <c r="DR611" s="43"/>
      <c r="DS611" s="43"/>
      <c r="DT611" s="43"/>
      <c r="DU611" s="43"/>
      <c r="DV611" s="43"/>
      <c r="DW611" s="43"/>
      <c r="DX611" s="43"/>
      <c r="DY611" s="43"/>
      <c r="DZ611" s="43"/>
      <c r="EA611" s="21"/>
      <c r="EB611" s="21"/>
      <c r="EC611" s="21"/>
      <c r="ED611" s="21"/>
    </row>
    <row r="612" spans="1:134">
      <c r="A612" s="7"/>
      <c r="B612" s="7"/>
      <c r="C612" s="43"/>
      <c r="D612" s="43"/>
      <c r="E612" s="43"/>
      <c r="F612" s="43"/>
      <c r="G612" s="7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7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7"/>
      <c r="AM612" s="43"/>
      <c r="AN612" s="43"/>
      <c r="AO612" s="43"/>
      <c r="AP612" s="43"/>
      <c r="AQ612" s="43"/>
      <c r="AR612" s="58"/>
      <c r="AS612" s="58"/>
      <c r="AT612" s="43"/>
      <c r="AU612" s="43"/>
      <c r="AV612" s="43"/>
      <c r="AW612" s="43"/>
      <c r="AX612" s="43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43"/>
      <c r="BJ612" s="43"/>
      <c r="BK612" s="43"/>
      <c r="BL612" s="43"/>
      <c r="BM612" s="43"/>
      <c r="BN612" s="43"/>
      <c r="BO612" s="43"/>
      <c r="BP612" s="43"/>
      <c r="BQ612" s="43"/>
      <c r="BR612" s="43"/>
      <c r="BS612" s="43"/>
      <c r="BT612" s="43"/>
      <c r="BU612" s="43"/>
      <c r="BV612" s="43"/>
      <c r="BW612" s="43"/>
      <c r="BX612" s="43"/>
      <c r="BY612" s="43"/>
      <c r="BZ612" s="43"/>
      <c r="CA612" s="43"/>
      <c r="CB612" s="43"/>
      <c r="CC612" s="43"/>
      <c r="CD612" s="43"/>
      <c r="CE612" s="43"/>
      <c r="CF612" s="43"/>
      <c r="CG612" s="43"/>
      <c r="CH612" s="43"/>
      <c r="CI612" s="43"/>
      <c r="CJ612" s="43"/>
      <c r="CK612" s="43"/>
      <c r="CL612" s="43"/>
      <c r="CM612" s="43"/>
      <c r="CN612" s="43"/>
      <c r="CO612" s="43"/>
      <c r="CP612" s="43"/>
      <c r="CQ612" s="43"/>
      <c r="CR612" s="43"/>
      <c r="CS612" s="43"/>
      <c r="CT612" s="43"/>
      <c r="CU612" s="43"/>
      <c r="CV612" s="43"/>
      <c r="CW612" s="43"/>
      <c r="CX612" s="43"/>
      <c r="CY612" s="21"/>
      <c r="CZ612" s="43"/>
      <c r="DA612" s="43"/>
      <c r="DB612" s="43"/>
      <c r="DC612" s="43"/>
      <c r="DD612" s="43"/>
      <c r="DE612" s="43"/>
      <c r="DF612" s="43"/>
      <c r="DG612" s="43"/>
      <c r="DH612" s="43"/>
      <c r="DI612" s="43"/>
      <c r="DJ612" s="43"/>
      <c r="DK612" s="43"/>
      <c r="DL612" s="43"/>
      <c r="DM612" s="43"/>
      <c r="DN612" s="43"/>
      <c r="DO612" s="43"/>
      <c r="DP612" s="43"/>
      <c r="DQ612" s="43"/>
      <c r="DR612" s="43"/>
      <c r="DS612" s="43"/>
      <c r="DT612" s="43"/>
      <c r="DU612" s="43"/>
      <c r="DV612" s="43"/>
      <c r="DW612" s="43"/>
      <c r="DX612" s="43"/>
      <c r="DY612" s="43"/>
      <c r="DZ612" s="43"/>
      <c r="EA612" s="21"/>
      <c r="EB612" s="21"/>
      <c r="EC612" s="21"/>
      <c r="ED612" s="21"/>
    </row>
    <row r="613" spans="1:134">
      <c r="A613" s="7"/>
      <c r="B613" s="7"/>
      <c r="C613" s="43"/>
      <c r="D613" s="43"/>
      <c r="E613" s="43"/>
      <c r="F613" s="43"/>
      <c r="G613" s="7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7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7"/>
      <c r="AM613" s="43"/>
      <c r="AN613" s="43"/>
      <c r="AO613" s="43"/>
      <c r="AP613" s="43"/>
      <c r="AQ613" s="43"/>
      <c r="AR613" s="58"/>
      <c r="AS613" s="58"/>
      <c r="AT613" s="43"/>
      <c r="AU613" s="43"/>
      <c r="AV613" s="43"/>
      <c r="AW613" s="43"/>
      <c r="AX613" s="43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43"/>
      <c r="BJ613" s="43"/>
      <c r="BK613" s="43"/>
      <c r="BL613" s="43"/>
      <c r="BM613" s="43"/>
      <c r="BN613" s="43"/>
      <c r="BO613" s="43"/>
      <c r="BP613" s="43"/>
      <c r="BQ613" s="43"/>
      <c r="BR613" s="43"/>
      <c r="BS613" s="43"/>
      <c r="BT613" s="43"/>
      <c r="BU613" s="43"/>
      <c r="BV613" s="43"/>
      <c r="BW613" s="43"/>
      <c r="BX613" s="43"/>
      <c r="BY613" s="43"/>
      <c r="BZ613" s="43"/>
      <c r="CA613" s="43"/>
      <c r="CB613" s="43"/>
      <c r="CC613" s="43"/>
      <c r="CD613" s="43"/>
      <c r="CE613" s="43"/>
      <c r="CF613" s="43"/>
      <c r="CG613" s="43"/>
      <c r="CH613" s="43"/>
      <c r="CI613" s="43"/>
      <c r="CJ613" s="43"/>
      <c r="CK613" s="43"/>
      <c r="CL613" s="43"/>
      <c r="CM613" s="43"/>
      <c r="CN613" s="43"/>
      <c r="CO613" s="43"/>
      <c r="CP613" s="43"/>
      <c r="CQ613" s="43"/>
      <c r="CR613" s="43"/>
      <c r="CS613" s="43"/>
      <c r="CT613" s="43"/>
      <c r="CU613" s="43"/>
      <c r="CV613" s="43"/>
      <c r="CW613" s="43"/>
      <c r="CX613" s="43"/>
      <c r="CY613" s="21"/>
      <c r="CZ613" s="43"/>
      <c r="DA613" s="43"/>
      <c r="DB613" s="43"/>
      <c r="DC613" s="43"/>
      <c r="DD613" s="43"/>
      <c r="DE613" s="43"/>
      <c r="DF613" s="43"/>
      <c r="DG613" s="43"/>
      <c r="DH613" s="43"/>
      <c r="DI613" s="43"/>
      <c r="DJ613" s="43"/>
      <c r="DK613" s="43"/>
      <c r="DL613" s="43"/>
      <c r="DM613" s="43"/>
      <c r="DN613" s="43"/>
      <c r="DO613" s="43"/>
      <c r="DP613" s="43"/>
      <c r="DQ613" s="43"/>
      <c r="DR613" s="43"/>
      <c r="DS613" s="43"/>
      <c r="DT613" s="43"/>
      <c r="DU613" s="43"/>
      <c r="DV613" s="43"/>
      <c r="DW613" s="43"/>
      <c r="DX613" s="43"/>
      <c r="DY613" s="43"/>
      <c r="DZ613" s="43"/>
      <c r="EA613" s="21"/>
      <c r="EB613" s="21"/>
      <c r="EC613" s="21"/>
      <c r="ED613" s="21"/>
    </row>
    <row r="614" spans="1:134">
      <c r="A614" s="7"/>
      <c r="B614" s="7"/>
      <c r="C614" s="43"/>
      <c r="D614" s="43"/>
      <c r="E614" s="43"/>
      <c r="F614" s="43"/>
      <c r="G614" s="7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7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7"/>
      <c r="AM614" s="43"/>
      <c r="AN614" s="43"/>
      <c r="AO614" s="43"/>
      <c r="AP614" s="43"/>
      <c r="AQ614" s="43"/>
      <c r="AR614" s="58"/>
      <c r="AS614" s="58"/>
      <c r="AT614" s="43"/>
      <c r="AU614" s="43"/>
      <c r="AV614" s="43"/>
      <c r="AW614" s="43"/>
      <c r="AX614" s="43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43"/>
      <c r="BJ614" s="43"/>
      <c r="BK614" s="43"/>
      <c r="BL614" s="43"/>
      <c r="BM614" s="43"/>
      <c r="BN614" s="43"/>
      <c r="BO614" s="43"/>
      <c r="BP614" s="43"/>
      <c r="BQ614" s="43"/>
      <c r="BR614" s="43"/>
      <c r="BS614" s="43"/>
      <c r="BT614" s="43"/>
      <c r="BU614" s="43"/>
      <c r="BV614" s="43"/>
      <c r="BW614" s="43"/>
      <c r="BX614" s="43"/>
      <c r="BY614" s="43"/>
      <c r="BZ614" s="43"/>
      <c r="CA614" s="43"/>
      <c r="CB614" s="43"/>
      <c r="CC614" s="43"/>
      <c r="CD614" s="43"/>
      <c r="CE614" s="43"/>
      <c r="CF614" s="43"/>
      <c r="CG614" s="43"/>
      <c r="CH614" s="43"/>
      <c r="CI614" s="43"/>
      <c r="CJ614" s="43"/>
      <c r="CK614" s="43"/>
      <c r="CL614" s="43"/>
      <c r="CM614" s="43"/>
      <c r="CN614" s="43"/>
      <c r="CO614" s="43"/>
      <c r="CP614" s="43"/>
      <c r="CQ614" s="43"/>
      <c r="CR614" s="43"/>
      <c r="CS614" s="43"/>
      <c r="CT614" s="43"/>
      <c r="CU614" s="43"/>
      <c r="CV614" s="43"/>
      <c r="CW614" s="43"/>
      <c r="CX614" s="43"/>
      <c r="CY614" s="21"/>
      <c r="CZ614" s="43"/>
      <c r="DA614" s="43"/>
      <c r="DB614" s="43"/>
      <c r="DC614" s="43"/>
      <c r="DD614" s="43"/>
      <c r="DE614" s="43"/>
      <c r="DF614" s="43"/>
      <c r="DG614" s="43"/>
      <c r="DH614" s="43"/>
      <c r="DI614" s="43"/>
      <c r="DJ614" s="43"/>
      <c r="DK614" s="43"/>
      <c r="DL614" s="43"/>
      <c r="DM614" s="43"/>
      <c r="DN614" s="43"/>
      <c r="DO614" s="43"/>
      <c r="DP614" s="43"/>
      <c r="DQ614" s="43"/>
      <c r="DR614" s="43"/>
      <c r="DS614" s="43"/>
      <c r="DT614" s="43"/>
      <c r="DU614" s="43"/>
      <c r="DV614" s="43"/>
      <c r="DW614" s="43"/>
      <c r="DX614" s="43"/>
      <c r="DY614" s="43"/>
      <c r="DZ614" s="43"/>
      <c r="EA614" s="21"/>
      <c r="EB614" s="21"/>
      <c r="EC614" s="21"/>
      <c r="ED614" s="21"/>
    </row>
    <row r="615" spans="1:134">
      <c r="A615" s="7"/>
      <c r="B615" s="7"/>
      <c r="C615" s="43"/>
      <c r="D615" s="43"/>
      <c r="E615" s="43"/>
      <c r="F615" s="43"/>
      <c r="G615" s="7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7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7"/>
      <c r="AM615" s="43"/>
      <c r="AN615" s="43"/>
      <c r="AO615" s="43"/>
      <c r="AP615" s="43"/>
      <c r="AQ615" s="43"/>
      <c r="AR615" s="58"/>
      <c r="AS615" s="58"/>
      <c r="AT615" s="43"/>
      <c r="AU615" s="43"/>
      <c r="AV615" s="43"/>
      <c r="AW615" s="43"/>
      <c r="AX615" s="43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43"/>
      <c r="BJ615" s="43"/>
      <c r="BK615" s="43"/>
      <c r="BL615" s="43"/>
      <c r="BM615" s="43"/>
      <c r="BN615" s="43"/>
      <c r="BO615" s="43"/>
      <c r="BP615" s="43"/>
      <c r="BQ615" s="43"/>
      <c r="BR615" s="43"/>
      <c r="BS615" s="43"/>
      <c r="BT615" s="43"/>
      <c r="BU615" s="43"/>
      <c r="BV615" s="43"/>
      <c r="BW615" s="43"/>
      <c r="BX615" s="43"/>
      <c r="BY615" s="43"/>
      <c r="BZ615" s="43"/>
      <c r="CA615" s="43"/>
      <c r="CB615" s="43"/>
      <c r="CC615" s="43"/>
      <c r="CD615" s="43"/>
      <c r="CE615" s="43"/>
      <c r="CF615" s="43"/>
      <c r="CG615" s="43"/>
      <c r="CH615" s="43"/>
      <c r="CI615" s="43"/>
      <c r="CJ615" s="43"/>
      <c r="CK615" s="43"/>
      <c r="CL615" s="43"/>
      <c r="CM615" s="43"/>
      <c r="CN615" s="43"/>
      <c r="CO615" s="43"/>
      <c r="CP615" s="43"/>
      <c r="CQ615" s="43"/>
      <c r="CR615" s="43"/>
      <c r="CS615" s="43"/>
      <c r="CT615" s="43"/>
      <c r="CU615" s="43"/>
      <c r="CV615" s="43"/>
      <c r="CW615" s="43"/>
      <c r="CX615" s="43"/>
      <c r="CY615" s="21"/>
      <c r="CZ615" s="43"/>
      <c r="DA615" s="43"/>
      <c r="DB615" s="43"/>
      <c r="DC615" s="43"/>
      <c r="DD615" s="43"/>
      <c r="DE615" s="43"/>
      <c r="DF615" s="43"/>
      <c r="DG615" s="43"/>
      <c r="DH615" s="43"/>
      <c r="DI615" s="43"/>
      <c r="DJ615" s="43"/>
      <c r="DK615" s="43"/>
      <c r="DL615" s="43"/>
      <c r="DM615" s="43"/>
      <c r="DN615" s="43"/>
      <c r="DO615" s="43"/>
      <c r="DP615" s="43"/>
      <c r="DQ615" s="43"/>
      <c r="DR615" s="43"/>
      <c r="DS615" s="43"/>
      <c r="DT615" s="43"/>
      <c r="DU615" s="43"/>
      <c r="DV615" s="43"/>
      <c r="DW615" s="43"/>
      <c r="DX615" s="43"/>
      <c r="DY615" s="43"/>
      <c r="DZ615" s="43"/>
      <c r="EA615" s="21"/>
      <c r="EB615" s="21"/>
      <c r="EC615" s="21"/>
      <c r="ED615" s="21"/>
    </row>
    <row r="616" spans="1:134">
      <c r="A616" s="7"/>
      <c r="B616" s="7"/>
      <c r="C616" s="43"/>
      <c r="D616" s="43"/>
      <c r="E616" s="43"/>
      <c r="F616" s="43"/>
      <c r="G616" s="7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7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7"/>
      <c r="AM616" s="43"/>
      <c r="AN616" s="43"/>
      <c r="AO616" s="43"/>
      <c r="AP616" s="43"/>
      <c r="AQ616" s="43"/>
      <c r="AR616" s="58"/>
      <c r="AS616" s="58"/>
      <c r="AT616" s="43"/>
      <c r="AU616" s="43"/>
      <c r="AV616" s="43"/>
      <c r="AW616" s="43"/>
      <c r="AX616" s="43"/>
      <c r="AY616" s="43"/>
      <c r="AZ616" s="43"/>
      <c r="BA616" s="43"/>
      <c r="BB616" s="43"/>
      <c r="BC616" s="43"/>
      <c r="BD616" s="43"/>
      <c r="BE616" s="43"/>
      <c r="BF616" s="43"/>
      <c r="BG616" s="43"/>
      <c r="BH616" s="43"/>
      <c r="BI616" s="43"/>
      <c r="BJ616" s="43"/>
      <c r="BK616" s="43"/>
      <c r="BL616" s="43"/>
      <c r="BM616" s="43"/>
      <c r="BN616" s="43"/>
      <c r="BO616" s="43"/>
      <c r="BP616" s="43"/>
      <c r="BQ616" s="43"/>
      <c r="BR616" s="43"/>
      <c r="BS616" s="43"/>
      <c r="BT616" s="43"/>
      <c r="BU616" s="43"/>
      <c r="BV616" s="43"/>
      <c r="BW616" s="43"/>
      <c r="BX616" s="43"/>
      <c r="BY616" s="43"/>
      <c r="BZ616" s="43"/>
      <c r="CA616" s="43"/>
      <c r="CB616" s="43"/>
      <c r="CC616" s="43"/>
      <c r="CD616" s="43"/>
      <c r="CE616" s="43"/>
      <c r="CF616" s="43"/>
      <c r="CG616" s="43"/>
      <c r="CH616" s="43"/>
      <c r="CI616" s="43"/>
      <c r="CJ616" s="43"/>
      <c r="CK616" s="43"/>
      <c r="CL616" s="43"/>
      <c r="CM616" s="43"/>
      <c r="CN616" s="43"/>
      <c r="CO616" s="43"/>
      <c r="CP616" s="43"/>
      <c r="CQ616" s="43"/>
      <c r="CR616" s="43"/>
      <c r="CS616" s="43"/>
      <c r="CT616" s="43"/>
      <c r="CU616" s="43"/>
      <c r="CV616" s="43"/>
      <c r="CW616" s="43"/>
      <c r="CX616" s="43"/>
      <c r="CY616" s="21"/>
      <c r="CZ616" s="43"/>
      <c r="DA616" s="43"/>
      <c r="DB616" s="43"/>
      <c r="DC616" s="43"/>
      <c r="DD616" s="43"/>
      <c r="DE616" s="43"/>
      <c r="DF616" s="43"/>
      <c r="DG616" s="43"/>
      <c r="DH616" s="43"/>
      <c r="DI616" s="43"/>
      <c r="DJ616" s="43"/>
      <c r="DK616" s="43"/>
      <c r="DL616" s="43"/>
      <c r="DM616" s="43"/>
      <c r="DN616" s="43"/>
      <c r="DO616" s="43"/>
      <c r="DP616" s="43"/>
      <c r="DQ616" s="43"/>
      <c r="DR616" s="43"/>
      <c r="DS616" s="43"/>
      <c r="DT616" s="43"/>
      <c r="DU616" s="43"/>
      <c r="DV616" s="43"/>
      <c r="DW616" s="43"/>
      <c r="DX616" s="43"/>
      <c r="DY616" s="43"/>
      <c r="DZ616" s="43"/>
      <c r="EA616" s="21"/>
      <c r="EB616" s="21"/>
      <c r="EC616" s="21"/>
      <c r="ED616" s="21"/>
    </row>
    <row r="617" spans="1:134">
      <c r="A617" s="7"/>
      <c r="B617" s="7"/>
      <c r="C617" s="43"/>
      <c r="D617" s="43"/>
      <c r="E617" s="43"/>
      <c r="F617" s="43"/>
      <c r="G617" s="7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7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7"/>
      <c r="AM617" s="43"/>
      <c r="AN617" s="43"/>
      <c r="AO617" s="43"/>
      <c r="AP617" s="43"/>
      <c r="AQ617" s="43"/>
      <c r="AR617" s="58"/>
      <c r="AS617" s="58"/>
      <c r="AT617" s="43"/>
      <c r="AU617" s="43"/>
      <c r="AV617" s="43"/>
      <c r="AW617" s="43"/>
      <c r="AX617" s="43"/>
      <c r="AY617" s="43"/>
      <c r="AZ617" s="43"/>
      <c r="BA617" s="43"/>
      <c r="BB617" s="43"/>
      <c r="BC617" s="43"/>
      <c r="BD617" s="43"/>
      <c r="BE617" s="43"/>
      <c r="BF617" s="43"/>
      <c r="BG617" s="43"/>
      <c r="BH617" s="43"/>
      <c r="BI617" s="43"/>
      <c r="BJ617" s="43"/>
      <c r="BK617" s="43"/>
      <c r="BL617" s="43"/>
      <c r="BM617" s="43"/>
      <c r="BN617" s="43"/>
      <c r="BO617" s="43"/>
      <c r="BP617" s="43"/>
      <c r="BQ617" s="43"/>
      <c r="BR617" s="43"/>
      <c r="BS617" s="43"/>
      <c r="BT617" s="43"/>
      <c r="BU617" s="43"/>
      <c r="BV617" s="43"/>
      <c r="BW617" s="43"/>
      <c r="BX617" s="43"/>
      <c r="BY617" s="43"/>
      <c r="BZ617" s="43"/>
      <c r="CA617" s="43"/>
      <c r="CB617" s="43"/>
      <c r="CC617" s="43"/>
      <c r="CD617" s="43"/>
      <c r="CE617" s="43"/>
      <c r="CF617" s="43"/>
      <c r="CG617" s="43"/>
      <c r="CH617" s="43"/>
      <c r="CI617" s="43"/>
      <c r="CJ617" s="43"/>
      <c r="CK617" s="43"/>
      <c r="CL617" s="43"/>
      <c r="CM617" s="43"/>
      <c r="CN617" s="43"/>
      <c r="CO617" s="43"/>
      <c r="CP617" s="43"/>
      <c r="CQ617" s="43"/>
      <c r="CR617" s="43"/>
      <c r="CS617" s="43"/>
      <c r="CT617" s="43"/>
      <c r="CU617" s="43"/>
      <c r="CV617" s="43"/>
      <c r="CW617" s="43"/>
      <c r="CX617" s="43"/>
      <c r="CY617" s="21"/>
      <c r="CZ617" s="43"/>
      <c r="DA617" s="43"/>
      <c r="DB617" s="43"/>
      <c r="DC617" s="43"/>
      <c r="DD617" s="43"/>
      <c r="DE617" s="43"/>
      <c r="DF617" s="43"/>
      <c r="DG617" s="43"/>
      <c r="DH617" s="43"/>
      <c r="DI617" s="43"/>
      <c r="DJ617" s="43"/>
      <c r="DK617" s="43"/>
      <c r="DL617" s="43"/>
      <c r="DM617" s="43"/>
      <c r="DN617" s="43"/>
      <c r="DO617" s="43"/>
      <c r="DP617" s="43"/>
      <c r="DQ617" s="43"/>
      <c r="DR617" s="43"/>
      <c r="DS617" s="43"/>
      <c r="DT617" s="43"/>
      <c r="DU617" s="43"/>
      <c r="DV617" s="43"/>
      <c r="DW617" s="43"/>
      <c r="DX617" s="43"/>
      <c r="DY617" s="43"/>
      <c r="DZ617" s="43"/>
      <c r="EA617" s="21"/>
      <c r="EB617" s="21"/>
      <c r="EC617" s="21"/>
      <c r="ED617" s="21"/>
    </row>
    <row r="618" spans="1:134">
      <c r="A618" s="7"/>
      <c r="B618" s="7"/>
      <c r="C618" s="43"/>
      <c r="D618" s="43"/>
      <c r="E618" s="43"/>
      <c r="F618" s="43"/>
      <c r="G618" s="7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7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7"/>
      <c r="AM618" s="43"/>
      <c r="AN618" s="43"/>
      <c r="AO618" s="43"/>
      <c r="AP618" s="43"/>
      <c r="AQ618" s="43"/>
      <c r="AR618" s="58"/>
      <c r="AS618" s="58"/>
      <c r="AT618" s="43"/>
      <c r="AU618" s="43"/>
      <c r="AV618" s="43"/>
      <c r="AW618" s="43"/>
      <c r="AX618" s="43"/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43"/>
      <c r="BJ618" s="43"/>
      <c r="BK618" s="43"/>
      <c r="BL618" s="43"/>
      <c r="BM618" s="43"/>
      <c r="BN618" s="43"/>
      <c r="BO618" s="43"/>
      <c r="BP618" s="43"/>
      <c r="BQ618" s="43"/>
      <c r="BR618" s="43"/>
      <c r="BS618" s="43"/>
      <c r="BT618" s="43"/>
      <c r="BU618" s="43"/>
      <c r="BV618" s="43"/>
      <c r="BW618" s="43"/>
      <c r="BX618" s="43"/>
      <c r="BY618" s="43"/>
      <c r="BZ618" s="43"/>
      <c r="CA618" s="43"/>
      <c r="CB618" s="43"/>
      <c r="CC618" s="43"/>
      <c r="CD618" s="43"/>
      <c r="CE618" s="43"/>
      <c r="CF618" s="43"/>
      <c r="CG618" s="43"/>
      <c r="CH618" s="43"/>
      <c r="CI618" s="43"/>
      <c r="CJ618" s="43"/>
      <c r="CK618" s="43"/>
      <c r="CL618" s="43"/>
      <c r="CM618" s="43"/>
      <c r="CN618" s="43"/>
      <c r="CO618" s="43"/>
      <c r="CP618" s="43"/>
      <c r="CQ618" s="43"/>
      <c r="CR618" s="43"/>
      <c r="CS618" s="43"/>
      <c r="CT618" s="43"/>
      <c r="CU618" s="43"/>
      <c r="CV618" s="43"/>
      <c r="CW618" s="43"/>
      <c r="CX618" s="43"/>
      <c r="CY618" s="21"/>
      <c r="CZ618" s="43"/>
      <c r="DA618" s="43"/>
      <c r="DB618" s="43"/>
      <c r="DC618" s="43"/>
      <c r="DD618" s="43"/>
      <c r="DE618" s="43"/>
      <c r="DF618" s="43"/>
      <c r="DG618" s="43"/>
      <c r="DH618" s="43"/>
      <c r="DI618" s="43"/>
      <c r="DJ618" s="43"/>
      <c r="DK618" s="43"/>
      <c r="DL618" s="43"/>
      <c r="DM618" s="43"/>
      <c r="DN618" s="43"/>
      <c r="DO618" s="43"/>
      <c r="DP618" s="43"/>
      <c r="DQ618" s="43"/>
      <c r="DR618" s="43"/>
      <c r="DS618" s="43"/>
      <c r="DT618" s="43"/>
      <c r="DU618" s="43"/>
      <c r="DV618" s="43"/>
      <c r="DW618" s="43"/>
      <c r="DX618" s="43"/>
      <c r="DY618" s="43"/>
      <c r="DZ618" s="43"/>
      <c r="EA618" s="21"/>
      <c r="EB618" s="21"/>
      <c r="EC618" s="21"/>
      <c r="ED618" s="21"/>
    </row>
    <row r="619" spans="1:134">
      <c r="A619" s="7"/>
      <c r="B619" s="7"/>
      <c r="C619" s="43"/>
      <c r="D619" s="43"/>
      <c r="E619" s="43"/>
      <c r="F619" s="43"/>
      <c r="G619" s="7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7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7"/>
      <c r="AM619" s="43"/>
      <c r="AN619" s="43"/>
      <c r="AO619" s="43"/>
      <c r="AP619" s="43"/>
      <c r="AQ619" s="43"/>
      <c r="AR619" s="58"/>
      <c r="AS619" s="58"/>
      <c r="AT619" s="43"/>
      <c r="AU619" s="43"/>
      <c r="AV619" s="43"/>
      <c r="AW619" s="43"/>
      <c r="AX619" s="43"/>
      <c r="AY619" s="43"/>
      <c r="AZ619" s="43"/>
      <c r="BA619" s="43"/>
      <c r="BB619" s="43"/>
      <c r="BC619" s="43"/>
      <c r="BD619" s="43"/>
      <c r="BE619" s="43"/>
      <c r="BF619" s="43"/>
      <c r="BG619" s="43"/>
      <c r="BH619" s="43"/>
      <c r="BI619" s="43"/>
      <c r="BJ619" s="43"/>
      <c r="BK619" s="43"/>
      <c r="BL619" s="43"/>
      <c r="BM619" s="43"/>
      <c r="BN619" s="43"/>
      <c r="BO619" s="43"/>
      <c r="BP619" s="43"/>
      <c r="BQ619" s="43"/>
      <c r="BR619" s="43"/>
      <c r="BS619" s="43"/>
      <c r="BT619" s="43"/>
      <c r="BU619" s="43"/>
      <c r="BV619" s="43"/>
      <c r="BW619" s="43"/>
      <c r="BX619" s="43"/>
      <c r="BY619" s="43"/>
      <c r="BZ619" s="43"/>
      <c r="CA619" s="43"/>
      <c r="CB619" s="43"/>
      <c r="CC619" s="43"/>
      <c r="CD619" s="43"/>
      <c r="CE619" s="43"/>
      <c r="CF619" s="43"/>
      <c r="CG619" s="43"/>
      <c r="CH619" s="43"/>
      <c r="CI619" s="43"/>
      <c r="CJ619" s="43"/>
      <c r="CK619" s="43"/>
      <c r="CL619" s="43"/>
      <c r="CM619" s="43"/>
      <c r="CN619" s="43"/>
      <c r="CO619" s="43"/>
      <c r="CP619" s="43"/>
      <c r="CQ619" s="43"/>
      <c r="CR619" s="43"/>
      <c r="CS619" s="43"/>
      <c r="CT619" s="43"/>
      <c r="CU619" s="43"/>
      <c r="CV619" s="43"/>
      <c r="CW619" s="43"/>
      <c r="CX619" s="43"/>
      <c r="CY619" s="21"/>
      <c r="CZ619" s="43"/>
      <c r="DA619" s="43"/>
      <c r="DB619" s="43"/>
      <c r="DC619" s="43"/>
      <c r="DD619" s="43"/>
      <c r="DE619" s="43"/>
      <c r="DF619" s="43"/>
      <c r="DG619" s="43"/>
      <c r="DH619" s="43"/>
      <c r="DI619" s="43"/>
      <c r="DJ619" s="43"/>
      <c r="DK619" s="43"/>
      <c r="DL619" s="43"/>
      <c r="DM619" s="43"/>
      <c r="DN619" s="43"/>
      <c r="DO619" s="43"/>
      <c r="DP619" s="43"/>
      <c r="DQ619" s="43"/>
      <c r="DR619" s="43"/>
      <c r="DS619" s="43"/>
      <c r="DT619" s="43"/>
      <c r="DU619" s="43"/>
      <c r="DV619" s="43"/>
      <c r="DW619" s="43"/>
      <c r="DX619" s="43"/>
      <c r="DY619" s="43"/>
      <c r="DZ619" s="43"/>
      <c r="EA619" s="21"/>
      <c r="EB619" s="21"/>
      <c r="EC619" s="21"/>
      <c r="ED619" s="21"/>
    </row>
    <row r="620" spans="1:134">
      <c r="A620" s="7"/>
      <c r="B620" s="7"/>
      <c r="C620" s="43"/>
      <c r="D620" s="43"/>
      <c r="E620" s="43"/>
      <c r="F620" s="43"/>
      <c r="G620" s="7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7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7"/>
      <c r="AM620" s="43"/>
      <c r="AN620" s="43"/>
      <c r="AO620" s="43"/>
      <c r="AP620" s="43"/>
      <c r="AQ620" s="43"/>
      <c r="AR620" s="58"/>
      <c r="AS620" s="58"/>
      <c r="AT620" s="43"/>
      <c r="AU620" s="43"/>
      <c r="AV620" s="43"/>
      <c r="AW620" s="43"/>
      <c r="AX620" s="43"/>
      <c r="AY620" s="43"/>
      <c r="AZ620" s="43"/>
      <c r="BA620" s="43"/>
      <c r="BB620" s="43"/>
      <c r="BC620" s="43"/>
      <c r="BD620" s="43"/>
      <c r="BE620" s="43"/>
      <c r="BF620" s="43"/>
      <c r="BG620" s="43"/>
      <c r="BH620" s="43"/>
      <c r="BI620" s="43"/>
      <c r="BJ620" s="43"/>
      <c r="BK620" s="43"/>
      <c r="BL620" s="43"/>
      <c r="BM620" s="43"/>
      <c r="BN620" s="43"/>
      <c r="BO620" s="43"/>
      <c r="BP620" s="43"/>
      <c r="BQ620" s="43"/>
      <c r="BR620" s="43"/>
      <c r="BS620" s="43"/>
      <c r="BT620" s="43"/>
      <c r="BU620" s="43"/>
      <c r="BV620" s="43"/>
      <c r="BW620" s="43"/>
      <c r="BX620" s="43"/>
      <c r="BY620" s="43"/>
      <c r="BZ620" s="43"/>
      <c r="CA620" s="43"/>
      <c r="CB620" s="43"/>
      <c r="CC620" s="43"/>
      <c r="CD620" s="43"/>
      <c r="CE620" s="43"/>
      <c r="CF620" s="43"/>
      <c r="CG620" s="43"/>
      <c r="CH620" s="43"/>
      <c r="CI620" s="43"/>
      <c r="CJ620" s="43"/>
      <c r="CK620" s="43"/>
      <c r="CL620" s="43"/>
      <c r="CM620" s="43"/>
      <c r="CN620" s="43"/>
      <c r="CO620" s="43"/>
      <c r="CP620" s="43"/>
      <c r="CQ620" s="43"/>
      <c r="CR620" s="43"/>
      <c r="CS620" s="43"/>
      <c r="CT620" s="43"/>
      <c r="CU620" s="43"/>
      <c r="CV620" s="43"/>
      <c r="CW620" s="43"/>
      <c r="CX620" s="43"/>
      <c r="CY620" s="21"/>
      <c r="CZ620" s="43"/>
      <c r="DA620" s="43"/>
      <c r="DB620" s="43"/>
      <c r="DC620" s="43"/>
      <c r="DD620" s="43"/>
      <c r="DE620" s="43"/>
      <c r="DF620" s="43"/>
      <c r="DG620" s="43"/>
      <c r="DH620" s="43"/>
      <c r="DI620" s="43"/>
      <c r="DJ620" s="43"/>
      <c r="DK620" s="43"/>
      <c r="DL620" s="43"/>
      <c r="DM620" s="43"/>
      <c r="DN620" s="43"/>
      <c r="DO620" s="43"/>
      <c r="DP620" s="43"/>
      <c r="DQ620" s="43"/>
      <c r="DR620" s="43"/>
      <c r="DS620" s="43"/>
      <c r="DT620" s="43"/>
      <c r="DU620" s="43"/>
      <c r="DV620" s="43"/>
      <c r="DW620" s="43"/>
      <c r="DX620" s="43"/>
      <c r="DY620" s="43"/>
      <c r="DZ620" s="43"/>
      <c r="EA620" s="21"/>
      <c r="EB620" s="21"/>
      <c r="EC620" s="21"/>
      <c r="ED620" s="21"/>
    </row>
    <row r="621" spans="1:134">
      <c r="A621" s="7"/>
      <c r="B621" s="7"/>
      <c r="C621" s="43"/>
      <c r="D621" s="43"/>
      <c r="E621" s="43"/>
      <c r="F621" s="43"/>
      <c r="G621" s="7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7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7"/>
      <c r="AM621" s="43"/>
      <c r="AN621" s="43"/>
      <c r="AO621" s="43"/>
      <c r="AP621" s="43"/>
      <c r="AQ621" s="43"/>
      <c r="AR621" s="58"/>
      <c r="AS621" s="58"/>
      <c r="AT621" s="43"/>
      <c r="AU621" s="43"/>
      <c r="AV621" s="43"/>
      <c r="AW621" s="43"/>
      <c r="AX621" s="43"/>
      <c r="AY621" s="43"/>
      <c r="AZ621" s="43"/>
      <c r="BA621" s="43"/>
      <c r="BB621" s="43"/>
      <c r="BC621" s="43"/>
      <c r="BD621" s="43"/>
      <c r="BE621" s="43"/>
      <c r="BF621" s="43"/>
      <c r="BG621" s="43"/>
      <c r="BH621" s="43"/>
      <c r="BI621" s="43"/>
      <c r="BJ621" s="43"/>
      <c r="BK621" s="43"/>
      <c r="BL621" s="43"/>
      <c r="BM621" s="43"/>
      <c r="BN621" s="43"/>
      <c r="BO621" s="43"/>
      <c r="BP621" s="43"/>
      <c r="BQ621" s="43"/>
      <c r="BR621" s="43"/>
      <c r="BS621" s="43"/>
      <c r="BT621" s="43"/>
      <c r="BU621" s="43"/>
      <c r="BV621" s="43"/>
      <c r="BW621" s="43"/>
      <c r="BX621" s="43"/>
      <c r="BY621" s="43"/>
      <c r="BZ621" s="43"/>
      <c r="CA621" s="43"/>
      <c r="CB621" s="43"/>
      <c r="CC621" s="43"/>
      <c r="CD621" s="43"/>
      <c r="CE621" s="43"/>
      <c r="CF621" s="43"/>
      <c r="CG621" s="43"/>
      <c r="CH621" s="43"/>
      <c r="CI621" s="43"/>
      <c r="CJ621" s="43"/>
      <c r="CK621" s="43"/>
      <c r="CL621" s="43"/>
      <c r="CM621" s="43"/>
      <c r="CN621" s="43"/>
      <c r="CO621" s="43"/>
      <c r="CP621" s="43"/>
      <c r="CQ621" s="43"/>
      <c r="CR621" s="43"/>
      <c r="CS621" s="43"/>
      <c r="CT621" s="43"/>
      <c r="CU621" s="43"/>
      <c r="CV621" s="43"/>
      <c r="CW621" s="43"/>
      <c r="CX621" s="43"/>
      <c r="CY621" s="21"/>
      <c r="CZ621" s="43"/>
      <c r="DA621" s="43"/>
      <c r="DB621" s="43"/>
      <c r="DC621" s="43"/>
      <c r="DD621" s="43"/>
      <c r="DE621" s="43"/>
      <c r="DF621" s="43"/>
      <c r="DG621" s="43"/>
      <c r="DH621" s="43"/>
      <c r="DI621" s="43"/>
      <c r="DJ621" s="43"/>
      <c r="DK621" s="43"/>
      <c r="DL621" s="43"/>
      <c r="DM621" s="43"/>
      <c r="DN621" s="43"/>
      <c r="DO621" s="43"/>
      <c r="DP621" s="43"/>
      <c r="DQ621" s="43"/>
      <c r="DR621" s="43"/>
      <c r="DS621" s="43"/>
      <c r="DT621" s="43"/>
      <c r="DU621" s="43"/>
      <c r="DV621" s="43"/>
      <c r="DW621" s="43"/>
      <c r="DX621" s="43"/>
      <c r="DY621" s="43"/>
      <c r="DZ621" s="43"/>
      <c r="EA621" s="21"/>
      <c r="EB621" s="21"/>
      <c r="EC621" s="21"/>
      <c r="ED621" s="21"/>
    </row>
    <row r="622" spans="1:134">
      <c r="A622" s="7"/>
      <c r="B622" s="7"/>
      <c r="C622" s="43"/>
      <c r="D622" s="43"/>
      <c r="E622" s="43"/>
      <c r="F622" s="43"/>
      <c r="G622" s="7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7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7"/>
      <c r="AM622" s="43"/>
      <c r="AN622" s="43"/>
      <c r="AO622" s="43"/>
      <c r="AP622" s="43"/>
      <c r="AQ622" s="43"/>
      <c r="AR622" s="58"/>
      <c r="AS622" s="58"/>
      <c r="AT622" s="43"/>
      <c r="AU622" s="43"/>
      <c r="AV622" s="43"/>
      <c r="AW622" s="43"/>
      <c r="AX622" s="43"/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43"/>
      <c r="BJ622" s="43"/>
      <c r="BK622" s="43"/>
      <c r="BL622" s="43"/>
      <c r="BM622" s="43"/>
      <c r="BN622" s="43"/>
      <c r="BO622" s="43"/>
      <c r="BP622" s="43"/>
      <c r="BQ622" s="43"/>
      <c r="BR622" s="43"/>
      <c r="BS622" s="43"/>
      <c r="BT622" s="43"/>
      <c r="BU622" s="43"/>
      <c r="BV622" s="43"/>
      <c r="BW622" s="43"/>
      <c r="BX622" s="43"/>
      <c r="BY622" s="43"/>
      <c r="BZ622" s="43"/>
      <c r="CA622" s="43"/>
      <c r="CB622" s="43"/>
      <c r="CC622" s="43"/>
      <c r="CD622" s="43"/>
      <c r="CE622" s="43"/>
      <c r="CF622" s="43"/>
      <c r="CG622" s="43"/>
      <c r="CH622" s="43"/>
      <c r="CI622" s="43"/>
      <c r="CJ622" s="43"/>
      <c r="CK622" s="43"/>
      <c r="CL622" s="43"/>
      <c r="CM622" s="43"/>
      <c r="CN622" s="43"/>
      <c r="CO622" s="43"/>
      <c r="CP622" s="43"/>
      <c r="CQ622" s="43"/>
      <c r="CR622" s="43"/>
      <c r="CS622" s="43"/>
      <c r="CT622" s="43"/>
      <c r="CU622" s="43"/>
      <c r="CV622" s="43"/>
      <c r="CW622" s="43"/>
      <c r="CX622" s="43"/>
      <c r="CY622" s="21"/>
      <c r="CZ622" s="43"/>
      <c r="DA622" s="43"/>
      <c r="DB622" s="43"/>
      <c r="DC622" s="43"/>
      <c r="DD622" s="43"/>
      <c r="DE622" s="43"/>
      <c r="DF622" s="43"/>
      <c r="DG622" s="43"/>
      <c r="DH622" s="43"/>
      <c r="DI622" s="43"/>
      <c r="DJ622" s="43"/>
      <c r="DK622" s="43"/>
      <c r="DL622" s="43"/>
      <c r="DM622" s="43"/>
      <c r="DN622" s="43"/>
      <c r="DO622" s="43"/>
      <c r="DP622" s="43"/>
      <c r="DQ622" s="43"/>
      <c r="DR622" s="43"/>
      <c r="DS622" s="43"/>
      <c r="DT622" s="43"/>
      <c r="DU622" s="43"/>
      <c r="DV622" s="43"/>
      <c r="DW622" s="43"/>
      <c r="DX622" s="43"/>
      <c r="DY622" s="43"/>
      <c r="DZ622" s="43"/>
      <c r="EA622" s="21"/>
      <c r="EB622" s="21"/>
      <c r="EC622" s="21"/>
      <c r="ED622" s="21"/>
    </row>
    <row r="623" spans="1:134">
      <c r="A623" s="7"/>
      <c r="B623" s="7"/>
      <c r="C623" s="43"/>
      <c r="D623" s="43"/>
      <c r="E623" s="43"/>
      <c r="F623" s="43"/>
      <c r="G623" s="7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7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7"/>
      <c r="AM623" s="43"/>
      <c r="AN623" s="43"/>
      <c r="AO623" s="43"/>
      <c r="AP623" s="43"/>
      <c r="AQ623" s="43"/>
      <c r="AR623" s="58"/>
      <c r="AS623" s="58"/>
      <c r="AT623" s="43"/>
      <c r="AU623" s="43"/>
      <c r="AV623" s="43"/>
      <c r="AW623" s="43"/>
      <c r="AX623" s="43"/>
      <c r="AY623" s="43"/>
      <c r="AZ623" s="43"/>
      <c r="BA623" s="43"/>
      <c r="BB623" s="43"/>
      <c r="BC623" s="43"/>
      <c r="BD623" s="43"/>
      <c r="BE623" s="43"/>
      <c r="BF623" s="43"/>
      <c r="BG623" s="43"/>
      <c r="BH623" s="43"/>
      <c r="BI623" s="43"/>
      <c r="BJ623" s="43"/>
      <c r="BK623" s="43"/>
      <c r="BL623" s="43"/>
      <c r="BM623" s="43"/>
      <c r="BN623" s="43"/>
      <c r="BO623" s="43"/>
      <c r="BP623" s="43"/>
      <c r="BQ623" s="43"/>
      <c r="BR623" s="43"/>
      <c r="BS623" s="43"/>
      <c r="BT623" s="43"/>
      <c r="BU623" s="43"/>
      <c r="BV623" s="43"/>
      <c r="BW623" s="43"/>
      <c r="BX623" s="43"/>
      <c r="BY623" s="43"/>
      <c r="BZ623" s="43"/>
      <c r="CA623" s="43"/>
      <c r="CB623" s="43"/>
      <c r="CC623" s="43"/>
      <c r="CD623" s="43"/>
      <c r="CE623" s="43"/>
      <c r="CF623" s="43"/>
      <c r="CG623" s="43"/>
      <c r="CH623" s="43"/>
      <c r="CI623" s="43"/>
      <c r="CJ623" s="43"/>
      <c r="CK623" s="43"/>
      <c r="CL623" s="43"/>
      <c r="CM623" s="43"/>
      <c r="CN623" s="43"/>
      <c r="CO623" s="43"/>
      <c r="CP623" s="43"/>
      <c r="CQ623" s="43"/>
      <c r="CR623" s="43"/>
      <c r="CS623" s="43"/>
      <c r="CT623" s="43"/>
      <c r="CU623" s="43"/>
      <c r="CV623" s="43"/>
      <c r="CW623" s="43"/>
      <c r="CX623" s="43"/>
      <c r="CY623" s="21"/>
      <c r="CZ623" s="43"/>
      <c r="DA623" s="43"/>
      <c r="DB623" s="43"/>
      <c r="DC623" s="43"/>
      <c r="DD623" s="43"/>
      <c r="DE623" s="43"/>
      <c r="DF623" s="43"/>
      <c r="DG623" s="43"/>
      <c r="DH623" s="43"/>
      <c r="DI623" s="43"/>
      <c r="DJ623" s="43"/>
      <c r="DK623" s="43"/>
      <c r="DL623" s="43"/>
      <c r="DM623" s="43"/>
      <c r="DN623" s="43"/>
      <c r="DO623" s="43"/>
      <c r="DP623" s="43"/>
      <c r="DQ623" s="43"/>
      <c r="DR623" s="43"/>
      <c r="DS623" s="43"/>
      <c r="DT623" s="43"/>
      <c r="DU623" s="43"/>
      <c r="DV623" s="43"/>
      <c r="DW623" s="43"/>
      <c r="DX623" s="43"/>
      <c r="DY623" s="43"/>
      <c r="DZ623" s="43"/>
      <c r="EA623" s="21"/>
      <c r="EB623" s="21"/>
      <c r="EC623" s="21"/>
      <c r="ED623" s="21"/>
    </row>
    <row r="624" spans="1:134">
      <c r="A624" s="7"/>
      <c r="B624" s="7"/>
      <c r="C624" s="43"/>
      <c r="D624" s="43"/>
      <c r="E624" s="43"/>
      <c r="F624" s="43"/>
      <c r="G624" s="7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7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7"/>
      <c r="AM624" s="43"/>
      <c r="AN624" s="43"/>
      <c r="AO624" s="43"/>
      <c r="AP624" s="43"/>
      <c r="AQ624" s="43"/>
      <c r="AR624" s="58"/>
      <c r="AS624" s="58"/>
      <c r="AT624" s="43"/>
      <c r="AU624" s="43"/>
      <c r="AV624" s="43"/>
      <c r="AW624" s="43"/>
      <c r="AX624" s="43"/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43"/>
      <c r="BJ624" s="43"/>
      <c r="BK624" s="43"/>
      <c r="BL624" s="43"/>
      <c r="BM624" s="43"/>
      <c r="BN624" s="43"/>
      <c r="BO624" s="43"/>
      <c r="BP624" s="43"/>
      <c r="BQ624" s="43"/>
      <c r="BR624" s="43"/>
      <c r="BS624" s="43"/>
      <c r="BT624" s="43"/>
      <c r="BU624" s="43"/>
      <c r="BV624" s="43"/>
      <c r="BW624" s="43"/>
      <c r="BX624" s="43"/>
      <c r="BY624" s="43"/>
      <c r="BZ624" s="43"/>
      <c r="CA624" s="43"/>
      <c r="CB624" s="43"/>
      <c r="CC624" s="43"/>
      <c r="CD624" s="43"/>
      <c r="CE624" s="43"/>
      <c r="CF624" s="43"/>
      <c r="CG624" s="43"/>
      <c r="CH624" s="43"/>
      <c r="CI624" s="43"/>
      <c r="CJ624" s="43"/>
      <c r="CK624" s="43"/>
      <c r="CL624" s="43"/>
      <c r="CM624" s="43"/>
      <c r="CN624" s="43"/>
      <c r="CO624" s="43"/>
      <c r="CP624" s="43"/>
      <c r="CQ624" s="43"/>
      <c r="CR624" s="43"/>
      <c r="CS624" s="43"/>
      <c r="CT624" s="43"/>
      <c r="CU624" s="43"/>
      <c r="CV624" s="43"/>
      <c r="CW624" s="43"/>
      <c r="CX624" s="43"/>
      <c r="CY624" s="21"/>
      <c r="CZ624" s="43"/>
      <c r="DA624" s="43"/>
      <c r="DB624" s="43"/>
      <c r="DC624" s="43"/>
      <c r="DD624" s="43"/>
      <c r="DE624" s="43"/>
      <c r="DF624" s="43"/>
      <c r="DG624" s="43"/>
      <c r="DH624" s="43"/>
      <c r="DI624" s="43"/>
      <c r="DJ624" s="43"/>
      <c r="DK624" s="43"/>
      <c r="DL624" s="43"/>
      <c r="DM624" s="43"/>
      <c r="DN624" s="43"/>
      <c r="DO624" s="43"/>
      <c r="DP624" s="43"/>
      <c r="DQ624" s="43"/>
      <c r="DR624" s="43"/>
      <c r="DS624" s="43"/>
      <c r="DT624" s="43"/>
      <c r="DU624" s="43"/>
      <c r="DV624" s="43"/>
      <c r="DW624" s="43"/>
      <c r="DX624" s="43"/>
      <c r="DY624" s="43"/>
      <c r="DZ624" s="43"/>
      <c r="EA624" s="21"/>
      <c r="EB624" s="21"/>
      <c r="EC624" s="21"/>
      <c r="ED624" s="21"/>
    </row>
    <row r="625" spans="1:134">
      <c r="A625" s="7"/>
      <c r="B625" s="7"/>
      <c r="C625" s="43"/>
      <c r="D625" s="43"/>
      <c r="E625" s="43"/>
      <c r="F625" s="43"/>
      <c r="G625" s="7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7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7"/>
      <c r="AM625" s="43"/>
      <c r="AN625" s="43"/>
      <c r="AO625" s="43"/>
      <c r="AP625" s="43"/>
      <c r="AQ625" s="43"/>
      <c r="AR625" s="58"/>
      <c r="AS625" s="58"/>
      <c r="AT625" s="43"/>
      <c r="AU625" s="43"/>
      <c r="AV625" s="43"/>
      <c r="AW625" s="43"/>
      <c r="AX625" s="43"/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/>
      <c r="BK625" s="43"/>
      <c r="BL625" s="43"/>
      <c r="BM625" s="43"/>
      <c r="BN625" s="43"/>
      <c r="BO625" s="43"/>
      <c r="BP625" s="43"/>
      <c r="BQ625" s="43"/>
      <c r="BR625" s="43"/>
      <c r="BS625" s="43"/>
      <c r="BT625" s="43"/>
      <c r="BU625" s="43"/>
      <c r="BV625" s="43"/>
      <c r="BW625" s="43"/>
      <c r="BX625" s="43"/>
      <c r="BY625" s="43"/>
      <c r="BZ625" s="43"/>
      <c r="CA625" s="43"/>
      <c r="CB625" s="43"/>
      <c r="CC625" s="43"/>
      <c r="CD625" s="43"/>
      <c r="CE625" s="43"/>
      <c r="CF625" s="43"/>
      <c r="CG625" s="43"/>
      <c r="CH625" s="43"/>
      <c r="CI625" s="43"/>
      <c r="CJ625" s="43"/>
      <c r="CK625" s="43"/>
      <c r="CL625" s="43"/>
      <c r="CM625" s="43"/>
      <c r="CN625" s="43"/>
      <c r="CO625" s="43"/>
      <c r="CP625" s="43"/>
      <c r="CQ625" s="43"/>
      <c r="CR625" s="43"/>
      <c r="CS625" s="43"/>
      <c r="CT625" s="43"/>
      <c r="CU625" s="43"/>
      <c r="CV625" s="43"/>
      <c r="CW625" s="43"/>
      <c r="CX625" s="43"/>
      <c r="CY625" s="21"/>
      <c r="CZ625" s="43"/>
      <c r="DA625" s="43"/>
      <c r="DB625" s="43"/>
      <c r="DC625" s="43"/>
      <c r="DD625" s="43"/>
      <c r="DE625" s="43"/>
      <c r="DF625" s="43"/>
      <c r="DG625" s="43"/>
      <c r="DH625" s="43"/>
      <c r="DI625" s="43"/>
      <c r="DJ625" s="43"/>
      <c r="DK625" s="43"/>
      <c r="DL625" s="43"/>
      <c r="DM625" s="43"/>
      <c r="DN625" s="43"/>
      <c r="DO625" s="43"/>
      <c r="DP625" s="43"/>
      <c r="DQ625" s="43"/>
      <c r="DR625" s="43"/>
      <c r="DS625" s="43"/>
      <c r="DT625" s="43"/>
      <c r="DU625" s="43"/>
      <c r="DV625" s="43"/>
      <c r="DW625" s="43"/>
      <c r="DX625" s="43"/>
      <c r="DY625" s="43"/>
      <c r="DZ625" s="43"/>
      <c r="EA625" s="21"/>
      <c r="EB625" s="21"/>
      <c r="EC625" s="21"/>
      <c r="ED625" s="21"/>
    </row>
    <row r="626" spans="1:134">
      <c r="A626" s="7"/>
      <c r="B626" s="7"/>
      <c r="C626" s="43"/>
      <c r="D626" s="43"/>
      <c r="E626" s="43"/>
      <c r="F626" s="43"/>
      <c r="G626" s="7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7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7"/>
      <c r="AM626" s="43"/>
      <c r="AN626" s="43"/>
      <c r="AO626" s="43"/>
      <c r="AP626" s="43"/>
      <c r="AQ626" s="43"/>
      <c r="AR626" s="58"/>
      <c r="AS626" s="58"/>
      <c r="AT626" s="43"/>
      <c r="AU626" s="43"/>
      <c r="AV626" s="43"/>
      <c r="AW626" s="43"/>
      <c r="AX626" s="43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43"/>
      <c r="BJ626" s="43"/>
      <c r="BK626" s="43"/>
      <c r="BL626" s="43"/>
      <c r="BM626" s="43"/>
      <c r="BN626" s="43"/>
      <c r="BO626" s="43"/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3"/>
      <c r="CA626" s="43"/>
      <c r="CB626" s="43"/>
      <c r="CC626" s="43"/>
      <c r="CD626" s="43"/>
      <c r="CE626" s="43"/>
      <c r="CF626" s="43"/>
      <c r="CG626" s="43"/>
      <c r="CH626" s="43"/>
      <c r="CI626" s="43"/>
      <c r="CJ626" s="43"/>
      <c r="CK626" s="43"/>
      <c r="CL626" s="43"/>
      <c r="CM626" s="43"/>
      <c r="CN626" s="43"/>
      <c r="CO626" s="43"/>
      <c r="CP626" s="43"/>
      <c r="CQ626" s="43"/>
      <c r="CR626" s="43"/>
      <c r="CS626" s="43"/>
      <c r="CT626" s="43"/>
      <c r="CU626" s="43"/>
      <c r="CV626" s="43"/>
      <c r="CW626" s="43"/>
      <c r="CX626" s="43"/>
      <c r="CY626" s="21"/>
      <c r="CZ626" s="43"/>
      <c r="DA626" s="43"/>
      <c r="DB626" s="43"/>
      <c r="DC626" s="43"/>
      <c r="DD626" s="43"/>
      <c r="DE626" s="43"/>
      <c r="DF626" s="43"/>
      <c r="DG626" s="43"/>
      <c r="DH626" s="43"/>
      <c r="DI626" s="43"/>
      <c r="DJ626" s="43"/>
      <c r="DK626" s="43"/>
      <c r="DL626" s="43"/>
      <c r="DM626" s="43"/>
      <c r="DN626" s="43"/>
      <c r="DO626" s="43"/>
      <c r="DP626" s="43"/>
      <c r="DQ626" s="43"/>
      <c r="DR626" s="43"/>
      <c r="DS626" s="43"/>
      <c r="DT626" s="43"/>
      <c r="DU626" s="43"/>
      <c r="DV626" s="43"/>
      <c r="DW626" s="43"/>
      <c r="DX626" s="43"/>
      <c r="DY626" s="43"/>
      <c r="DZ626" s="43"/>
      <c r="EA626" s="21"/>
      <c r="EB626" s="21"/>
      <c r="EC626" s="21"/>
      <c r="ED626" s="21"/>
    </row>
    <row r="627" spans="1:134">
      <c r="A627" s="7"/>
      <c r="B627" s="7"/>
      <c r="C627" s="43"/>
      <c r="D627" s="43"/>
      <c r="E627" s="43"/>
      <c r="F627" s="43"/>
      <c r="G627" s="7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7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7"/>
      <c r="AM627" s="43"/>
      <c r="AN627" s="43"/>
      <c r="AO627" s="43"/>
      <c r="AP627" s="43"/>
      <c r="AQ627" s="43"/>
      <c r="AR627" s="58"/>
      <c r="AS627" s="58"/>
      <c r="AT627" s="43"/>
      <c r="AU627" s="43"/>
      <c r="AV627" s="43"/>
      <c r="AW627" s="43"/>
      <c r="AX627" s="43"/>
      <c r="AY627" s="43"/>
      <c r="AZ627" s="43"/>
      <c r="BA627" s="43"/>
      <c r="BB627" s="43"/>
      <c r="BC627" s="43"/>
      <c r="BD627" s="43"/>
      <c r="BE627" s="43"/>
      <c r="BF627" s="43"/>
      <c r="BG627" s="43"/>
      <c r="BH627" s="43"/>
      <c r="BI627" s="43"/>
      <c r="BJ627" s="43"/>
      <c r="BK627" s="43"/>
      <c r="BL627" s="43"/>
      <c r="BM627" s="43"/>
      <c r="BN627" s="43"/>
      <c r="BO627" s="43"/>
      <c r="BP627" s="43"/>
      <c r="BQ627" s="43"/>
      <c r="BR627" s="43"/>
      <c r="BS627" s="43"/>
      <c r="BT627" s="43"/>
      <c r="BU627" s="43"/>
      <c r="BV627" s="43"/>
      <c r="BW627" s="43"/>
      <c r="BX627" s="43"/>
      <c r="BY627" s="43"/>
      <c r="BZ627" s="43"/>
      <c r="CA627" s="43"/>
      <c r="CB627" s="43"/>
      <c r="CC627" s="43"/>
      <c r="CD627" s="43"/>
      <c r="CE627" s="43"/>
      <c r="CF627" s="43"/>
      <c r="CG627" s="43"/>
      <c r="CH627" s="43"/>
      <c r="CI627" s="43"/>
      <c r="CJ627" s="43"/>
      <c r="CK627" s="43"/>
      <c r="CL627" s="43"/>
      <c r="CM627" s="43"/>
      <c r="CN627" s="43"/>
      <c r="CO627" s="43"/>
      <c r="CP627" s="43"/>
      <c r="CQ627" s="43"/>
      <c r="CR627" s="43"/>
      <c r="CS627" s="43"/>
      <c r="CT627" s="43"/>
      <c r="CU627" s="43"/>
      <c r="CV627" s="43"/>
      <c r="CW627" s="43"/>
      <c r="CX627" s="43"/>
      <c r="CY627" s="21"/>
      <c r="CZ627" s="43"/>
      <c r="DA627" s="43"/>
      <c r="DB627" s="43"/>
      <c r="DC627" s="43"/>
      <c r="DD627" s="43"/>
      <c r="DE627" s="43"/>
      <c r="DF627" s="43"/>
      <c r="DG627" s="43"/>
      <c r="DH627" s="43"/>
      <c r="DI627" s="43"/>
      <c r="DJ627" s="43"/>
      <c r="DK627" s="43"/>
      <c r="DL627" s="43"/>
      <c r="DM627" s="43"/>
      <c r="DN627" s="43"/>
      <c r="DO627" s="43"/>
      <c r="DP627" s="43"/>
      <c r="DQ627" s="43"/>
      <c r="DR627" s="43"/>
      <c r="DS627" s="43"/>
      <c r="DT627" s="43"/>
      <c r="DU627" s="43"/>
      <c r="DV627" s="43"/>
      <c r="DW627" s="43"/>
      <c r="DX627" s="43"/>
      <c r="DY627" s="43"/>
      <c r="DZ627" s="43"/>
      <c r="EA627" s="21"/>
      <c r="EB627" s="21"/>
      <c r="EC627" s="21"/>
      <c r="ED627" s="21"/>
    </row>
    <row r="628" spans="1:134">
      <c r="A628" s="7"/>
      <c r="B628" s="7"/>
      <c r="C628" s="43"/>
      <c r="D628" s="43"/>
      <c r="E628" s="43"/>
      <c r="F628" s="43"/>
      <c r="G628" s="7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7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7"/>
      <c r="AM628" s="43"/>
      <c r="AN628" s="43"/>
      <c r="AO628" s="43"/>
      <c r="AP628" s="43"/>
      <c r="AQ628" s="43"/>
      <c r="AR628" s="58"/>
      <c r="AS628" s="58"/>
      <c r="AT628" s="43"/>
      <c r="AU628" s="43"/>
      <c r="AV628" s="43"/>
      <c r="AW628" s="43"/>
      <c r="AX628" s="43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  <c r="BL628" s="43"/>
      <c r="BM628" s="43"/>
      <c r="BN628" s="43"/>
      <c r="BO628" s="43"/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3"/>
      <c r="CA628" s="43"/>
      <c r="CB628" s="43"/>
      <c r="CC628" s="43"/>
      <c r="CD628" s="43"/>
      <c r="CE628" s="43"/>
      <c r="CF628" s="43"/>
      <c r="CG628" s="43"/>
      <c r="CH628" s="43"/>
      <c r="CI628" s="43"/>
      <c r="CJ628" s="43"/>
      <c r="CK628" s="43"/>
      <c r="CL628" s="43"/>
      <c r="CM628" s="43"/>
      <c r="CN628" s="43"/>
      <c r="CO628" s="43"/>
      <c r="CP628" s="43"/>
      <c r="CQ628" s="43"/>
      <c r="CR628" s="43"/>
      <c r="CS628" s="43"/>
      <c r="CT628" s="43"/>
      <c r="CU628" s="43"/>
      <c r="CV628" s="43"/>
      <c r="CW628" s="43"/>
      <c r="CX628" s="43"/>
      <c r="CY628" s="21"/>
      <c r="CZ628" s="43"/>
      <c r="DA628" s="43"/>
      <c r="DB628" s="43"/>
      <c r="DC628" s="43"/>
      <c r="DD628" s="43"/>
      <c r="DE628" s="43"/>
      <c r="DF628" s="43"/>
      <c r="DG628" s="43"/>
      <c r="DH628" s="43"/>
      <c r="DI628" s="43"/>
      <c r="DJ628" s="43"/>
      <c r="DK628" s="43"/>
      <c r="DL628" s="43"/>
      <c r="DM628" s="43"/>
      <c r="DN628" s="43"/>
      <c r="DO628" s="43"/>
      <c r="DP628" s="43"/>
      <c r="DQ628" s="43"/>
      <c r="DR628" s="43"/>
      <c r="DS628" s="43"/>
      <c r="DT628" s="43"/>
      <c r="DU628" s="43"/>
      <c r="DV628" s="43"/>
      <c r="DW628" s="43"/>
      <c r="DX628" s="43"/>
      <c r="DY628" s="43"/>
      <c r="DZ628" s="43"/>
      <c r="EA628" s="21"/>
      <c r="EB628" s="21"/>
      <c r="EC628" s="21"/>
      <c r="ED628" s="21"/>
    </row>
    <row r="629" spans="1:134">
      <c r="A629" s="7"/>
      <c r="B629" s="7"/>
      <c r="C629" s="43"/>
      <c r="D629" s="43"/>
      <c r="E629" s="43"/>
      <c r="F629" s="43"/>
      <c r="G629" s="7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7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7"/>
      <c r="AM629" s="43"/>
      <c r="AN629" s="43"/>
      <c r="AO629" s="43"/>
      <c r="AP629" s="43"/>
      <c r="AQ629" s="43"/>
      <c r="AR629" s="58"/>
      <c r="AS629" s="58"/>
      <c r="AT629" s="43"/>
      <c r="AU629" s="43"/>
      <c r="AV629" s="43"/>
      <c r="AW629" s="43"/>
      <c r="AX629" s="43"/>
      <c r="AY629" s="43"/>
      <c r="AZ629" s="43"/>
      <c r="BA629" s="43"/>
      <c r="BB629" s="43"/>
      <c r="BC629" s="43"/>
      <c r="BD629" s="43"/>
      <c r="BE629" s="43"/>
      <c r="BF629" s="43"/>
      <c r="BG629" s="43"/>
      <c r="BH629" s="43"/>
      <c r="BI629" s="43"/>
      <c r="BJ629" s="43"/>
      <c r="BK629" s="43"/>
      <c r="BL629" s="43"/>
      <c r="BM629" s="43"/>
      <c r="BN629" s="43"/>
      <c r="BO629" s="43"/>
      <c r="BP629" s="43"/>
      <c r="BQ629" s="43"/>
      <c r="BR629" s="43"/>
      <c r="BS629" s="43"/>
      <c r="BT629" s="43"/>
      <c r="BU629" s="43"/>
      <c r="BV629" s="43"/>
      <c r="BW629" s="43"/>
      <c r="BX629" s="43"/>
      <c r="BY629" s="43"/>
      <c r="BZ629" s="43"/>
      <c r="CA629" s="43"/>
      <c r="CB629" s="43"/>
      <c r="CC629" s="43"/>
      <c r="CD629" s="43"/>
      <c r="CE629" s="43"/>
      <c r="CF629" s="43"/>
      <c r="CG629" s="43"/>
      <c r="CH629" s="43"/>
      <c r="CI629" s="43"/>
      <c r="CJ629" s="43"/>
      <c r="CK629" s="43"/>
      <c r="CL629" s="43"/>
      <c r="CM629" s="43"/>
      <c r="CN629" s="43"/>
      <c r="CO629" s="43"/>
      <c r="CP629" s="43"/>
      <c r="CQ629" s="43"/>
      <c r="CR629" s="43"/>
      <c r="CS629" s="43"/>
      <c r="CT629" s="43"/>
      <c r="CU629" s="43"/>
      <c r="CV629" s="43"/>
      <c r="CW629" s="43"/>
      <c r="CX629" s="43"/>
      <c r="CY629" s="21"/>
      <c r="CZ629" s="43"/>
      <c r="DA629" s="43"/>
      <c r="DB629" s="43"/>
      <c r="DC629" s="43"/>
      <c r="DD629" s="43"/>
      <c r="DE629" s="43"/>
      <c r="DF629" s="43"/>
      <c r="DG629" s="43"/>
      <c r="DH629" s="43"/>
      <c r="DI629" s="43"/>
      <c r="DJ629" s="43"/>
      <c r="DK629" s="43"/>
      <c r="DL629" s="43"/>
      <c r="DM629" s="43"/>
      <c r="DN629" s="43"/>
      <c r="DO629" s="43"/>
      <c r="DP629" s="43"/>
      <c r="DQ629" s="43"/>
      <c r="DR629" s="43"/>
      <c r="DS629" s="43"/>
      <c r="DT629" s="43"/>
      <c r="DU629" s="43"/>
      <c r="DV629" s="43"/>
      <c r="DW629" s="43"/>
      <c r="DX629" s="43"/>
      <c r="DY629" s="43"/>
      <c r="DZ629" s="43"/>
      <c r="EA629" s="21"/>
      <c r="EB629" s="21"/>
      <c r="EC629" s="21"/>
      <c r="ED629" s="21"/>
    </row>
    <row r="630" spans="1:134">
      <c r="A630" s="7"/>
      <c r="B630" s="7"/>
      <c r="C630" s="43"/>
      <c r="D630" s="43"/>
      <c r="E630" s="43"/>
      <c r="F630" s="43"/>
      <c r="G630" s="7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7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7"/>
      <c r="AM630" s="43"/>
      <c r="AN630" s="43"/>
      <c r="AO630" s="43"/>
      <c r="AP630" s="43"/>
      <c r="AQ630" s="43"/>
      <c r="AR630" s="58"/>
      <c r="AS630" s="58"/>
      <c r="AT630" s="43"/>
      <c r="AU630" s="43"/>
      <c r="AV630" s="43"/>
      <c r="AW630" s="43"/>
      <c r="AX630" s="43"/>
      <c r="AY630" s="43"/>
      <c r="AZ630" s="43"/>
      <c r="BA630" s="43"/>
      <c r="BB630" s="43"/>
      <c r="BC630" s="43"/>
      <c r="BD630" s="43"/>
      <c r="BE630" s="43"/>
      <c r="BF630" s="43"/>
      <c r="BG630" s="43"/>
      <c r="BH630" s="43"/>
      <c r="BI630" s="43"/>
      <c r="BJ630" s="43"/>
      <c r="BK630" s="43"/>
      <c r="BL630" s="43"/>
      <c r="BM630" s="43"/>
      <c r="BN630" s="43"/>
      <c r="BO630" s="43"/>
      <c r="BP630" s="43"/>
      <c r="BQ630" s="43"/>
      <c r="BR630" s="43"/>
      <c r="BS630" s="43"/>
      <c r="BT630" s="43"/>
      <c r="BU630" s="43"/>
      <c r="BV630" s="43"/>
      <c r="BW630" s="43"/>
      <c r="BX630" s="43"/>
      <c r="BY630" s="43"/>
      <c r="BZ630" s="43"/>
      <c r="CA630" s="43"/>
      <c r="CB630" s="43"/>
      <c r="CC630" s="43"/>
      <c r="CD630" s="43"/>
      <c r="CE630" s="43"/>
      <c r="CF630" s="43"/>
      <c r="CG630" s="43"/>
      <c r="CH630" s="43"/>
      <c r="CI630" s="43"/>
      <c r="CJ630" s="43"/>
      <c r="CK630" s="43"/>
      <c r="CL630" s="43"/>
      <c r="CM630" s="43"/>
      <c r="CN630" s="43"/>
      <c r="CO630" s="43"/>
      <c r="CP630" s="43"/>
      <c r="CQ630" s="43"/>
      <c r="CR630" s="43"/>
      <c r="CS630" s="43"/>
      <c r="CT630" s="43"/>
      <c r="CU630" s="43"/>
      <c r="CV630" s="43"/>
      <c r="CW630" s="43"/>
      <c r="CX630" s="43"/>
      <c r="CY630" s="21"/>
      <c r="CZ630" s="43"/>
      <c r="DA630" s="43"/>
      <c r="DB630" s="43"/>
      <c r="DC630" s="43"/>
      <c r="DD630" s="43"/>
      <c r="DE630" s="43"/>
      <c r="DF630" s="43"/>
      <c r="DG630" s="43"/>
      <c r="DH630" s="43"/>
      <c r="DI630" s="43"/>
      <c r="DJ630" s="43"/>
      <c r="DK630" s="43"/>
      <c r="DL630" s="43"/>
      <c r="DM630" s="43"/>
      <c r="DN630" s="43"/>
      <c r="DO630" s="43"/>
      <c r="DP630" s="43"/>
      <c r="DQ630" s="43"/>
      <c r="DR630" s="43"/>
      <c r="DS630" s="43"/>
      <c r="DT630" s="43"/>
      <c r="DU630" s="43"/>
      <c r="DV630" s="43"/>
      <c r="DW630" s="43"/>
      <c r="DX630" s="43"/>
      <c r="DY630" s="43"/>
      <c r="DZ630" s="43"/>
      <c r="EA630" s="21"/>
      <c r="EB630" s="21"/>
      <c r="EC630" s="21"/>
      <c r="ED630" s="21"/>
    </row>
    <row r="631" spans="1:134">
      <c r="A631" s="7"/>
      <c r="B631" s="7"/>
      <c r="C631" s="43"/>
      <c r="D631" s="43"/>
      <c r="E631" s="43"/>
      <c r="F631" s="43"/>
      <c r="G631" s="7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7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7"/>
      <c r="AM631" s="43"/>
      <c r="AN631" s="43"/>
      <c r="AO631" s="43"/>
      <c r="AP631" s="43"/>
      <c r="AQ631" s="43"/>
      <c r="AR631" s="58"/>
      <c r="AS631" s="58"/>
      <c r="AT631" s="43"/>
      <c r="AU631" s="43"/>
      <c r="AV631" s="43"/>
      <c r="AW631" s="43"/>
      <c r="AX631" s="43"/>
      <c r="AY631" s="43"/>
      <c r="AZ631" s="43"/>
      <c r="BA631" s="43"/>
      <c r="BB631" s="43"/>
      <c r="BC631" s="43"/>
      <c r="BD631" s="43"/>
      <c r="BE631" s="43"/>
      <c r="BF631" s="43"/>
      <c r="BG631" s="43"/>
      <c r="BH631" s="43"/>
      <c r="BI631" s="43"/>
      <c r="BJ631" s="43"/>
      <c r="BK631" s="43"/>
      <c r="BL631" s="43"/>
      <c r="BM631" s="43"/>
      <c r="BN631" s="43"/>
      <c r="BO631" s="43"/>
      <c r="BP631" s="43"/>
      <c r="BQ631" s="43"/>
      <c r="BR631" s="43"/>
      <c r="BS631" s="43"/>
      <c r="BT631" s="43"/>
      <c r="BU631" s="43"/>
      <c r="BV631" s="43"/>
      <c r="BW631" s="43"/>
      <c r="BX631" s="43"/>
      <c r="BY631" s="43"/>
      <c r="BZ631" s="43"/>
      <c r="CA631" s="43"/>
      <c r="CB631" s="43"/>
      <c r="CC631" s="43"/>
      <c r="CD631" s="43"/>
      <c r="CE631" s="43"/>
      <c r="CF631" s="43"/>
      <c r="CG631" s="43"/>
      <c r="CH631" s="43"/>
      <c r="CI631" s="43"/>
      <c r="CJ631" s="43"/>
      <c r="CK631" s="43"/>
      <c r="CL631" s="43"/>
      <c r="CM631" s="43"/>
      <c r="CN631" s="43"/>
      <c r="CO631" s="43"/>
      <c r="CP631" s="43"/>
      <c r="CQ631" s="43"/>
      <c r="CR631" s="43"/>
      <c r="CS631" s="43"/>
      <c r="CT631" s="43"/>
      <c r="CU631" s="43"/>
      <c r="CV631" s="43"/>
      <c r="CW631" s="43"/>
      <c r="CX631" s="43"/>
      <c r="CY631" s="21"/>
      <c r="CZ631" s="43"/>
      <c r="DA631" s="43"/>
      <c r="DB631" s="43"/>
      <c r="DC631" s="43"/>
      <c r="DD631" s="43"/>
      <c r="DE631" s="43"/>
      <c r="DF631" s="43"/>
      <c r="DG631" s="43"/>
      <c r="DH631" s="43"/>
      <c r="DI631" s="43"/>
      <c r="DJ631" s="43"/>
      <c r="DK631" s="43"/>
      <c r="DL631" s="43"/>
      <c r="DM631" s="43"/>
      <c r="DN631" s="43"/>
      <c r="DO631" s="43"/>
      <c r="DP631" s="43"/>
      <c r="DQ631" s="43"/>
      <c r="DR631" s="43"/>
      <c r="DS631" s="43"/>
      <c r="DT631" s="43"/>
      <c r="DU631" s="43"/>
      <c r="DV631" s="43"/>
      <c r="DW631" s="43"/>
      <c r="DX631" s="43"/>
      <c r="DY631" s="43"/>
      <c r="DZ631" s="43"/>
      <c r="EA631" s="21"/>
      <c r="EB631" s="21"/>
      <c r="EC631" s="21"/>
      <c r="ED631" s="21"/>
    </row>
    <row r="632" spans="1:134">
      <c r="A632" s="7"/>
      <c r="B632" s="7"/>
      <c r="C632" s="43"/>
      <c r="D632" s="43"/>
      <c r="E632" s="43"/>
      <c r="F632" s="43"/>
      <c r="G632" s="7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7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7"/>
      <c r="AM632" s="43"/>
      <c r="AN632" s="43"/>
      <c r="AO632" s="43"/>
      <c r="AP632" s="43"/>
      <c r="AQ632" s="43"/>
      <c r="AR632" s="58"/>
      <c r="AS632" s="58"/>
      <c r="AT632" s="43"/>
      <c r="AU632" s="43"/>
      <c r="AV632" s="43"/>
      <c r="AW632" s="43"/>
      <c r="AX632" s="43"/>
      <c r="AY632" s="43"/>
      <c r="AZ632" s="43"/>
      <c r="BA632" s="43"/>
      <c r="BB632" s="43"/>
      <c r="BC632" s="43"/>
      <c r="BD632" s="43"/>
      <c r="BE632" s="43"/>
      <c r="BF632" s="43"/>
      <c r="BG632" s="43"/>
      <c r="BH632" s="43"/>
      <c r="BI632" s="43"/>
      <c r="BJ632" s="43"/>
      <c r="BK632" s="43"/>
      <c r="BL632" s="43"/>
      <c r="BM632" s="43"/>
      <c r="BN632" s="43"/>
      <c r="BO632" s="43"/>
      <c r="BP632" s="43"/>
      <c r="BQ632" s="43"/>
      <c r="BR632" s="43"/>
      <c r="BS632" s="43"/>
      <c r="BT632" s="43"/>
      <c r="BU632" s="43"/>
      <c r="BV632" s="43"/>
      <c r="BW632" s="43"/>
      <c r="BX632" s="43"/>
      <c r="BY632" s="43"/>
      <c r="BZ632" s="43"/>
      <c r="CA632" s="43"/>
      <c r="CB632" s="43"/>
      <c r="CC632" s="43"/>
      <c r="CD632" s="43"/>
      <c r="CE632" s="43"/>
      <c r="CF632" s="43"/>
      <c r="CG632" s="43"/>
      <c r="CH632" s="43"/>
      <c r="CI632" s="43"/>
      <c r="CJ632" s="43"/>
      <c r="CK632" s="43"/>
      <c r="CL632" s="43"/>
      <c r="CM632" s="43"/>
      <c r="CN632" s="43"/>
      <c r="CO632" s="43"/>
      <c r="CP632" s="43"/>
      <c r="CQ632" s="43"/>
      <c r="CR632" s="43"/>
      <c r="CS632" s="43"/>
      <c r="CT632" s="43"/>
      <c r="CU632" s="43"/>
      <c r="CV632" s="43"/>
      <c r="CW632" s="43"/>
      <c r="CX632" s="43"/>
      <c r="CY632" s="21"/>
      <c r="CZ632" s="43"/>
      <c r="DA632" s="43"/>
      <c r="DB632" s="43"/>
      <c r="DC632" s="43"/>
      <c r="DD632" s="43"/>
      <c r="DE632" s="43"/>
      <c r="DF632" s="43"/>
      <c r="DG632" s="43"/>
      <c r="DH632" s="43"/>
      <c r="DI632" s="43"/>
      <c r="DJ632" s="43"/>
      <c r="DK632" s="43"/>
      <c r="DL632" s="43"/>
      <c r="DM632" s="43"/>
      <c r="DN632" s="43"/>
      <c r="DO632" s="43"/>
      <c r="DP632" s="43"/>
      <c r="DQ632" s="43"/>
      <c r="DR632" s="43"/>
      <c r="DS632" s="43"/>
      <c r="DT632" s="43"/>
      <c r="DU632" s="43"/>
      <c r="DV632" s="43"/>
      <c r="DW632" s="43"/>
      <c r="DX632" s="43"/>
      <c r="DY632" s="43"/>
      <c r="DZ632" s="43"/>
      <c r="EA632" s="21"/>
      <c r="EB632" s="21"/>
      <c r="EC632" s="21"/>
      <c r="ED632" s="21"/>
    </row>
    <row r="633" spans="1:134">
      <c r="A633" s="7"/>
      <c r="B633" s="7"/>
      <c r="C633" s="43"/>
      <c r="D633" s="43"/>
      <c r="E633" s="43"/>
      <c r="F633" s="43"/>
      <c r="G633" s="7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7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7"/>
      <c r="AM633" s="43"/>
      <c r="AN633" s="43"/>
      <c r="AO633" s="43"/>
      <c r="AP633" s="43"/>
      <c r="AQ633" s="43"/>
      <c r="AR633" s="58"/>
      <c r="AS633" s="58"/>
      <c r="AT633" s="43"/>
      <c r="AU633" s="43"/>
      <c r="AV633" s="43"/>
      <c r="AW633" s="43"/>
      <c r="AX633" s="43"/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43"/>
      <c r="BJ633" s="43"/>
      <c r="BK633" s="43"/>
      <c r="BL633" s="43"/>
      <c r="BM633" s="43"/>
      <c r="BN633" s="43"/>
      <c r="BO633" s="43"/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3"/>
      <c r="CA633" s="43"/>
      <c r="CB633" s="43"/>
      <c r="CC633" s="43"/>
      <c r="CD633" s="43"/>
      <c r="CE633" s="43"/>
      <c r="CF633" s="43"/>
      <c r="CG633" s="43"/>
      <c r="CH633" s="43"/>
      <c r="CI633" s="43"/>
      <c r="CJ633" s="43"/>
      <c r="CK633" s="43"/>
      <c r="CL633" s="43"/>
      <c r="CM633" s="43"/>
      <c r="CN633" s="43"/>
      <c r="CO633" s="43"/>
      <c r="CP633" s="43"/>
      <c r="CQ633" s="43"/>
      <c r="CR633" s="43"/>
      <c r="CS633" s="43"/>
      <c r="CT633" s="43"/>
      <c r="CU633" s="43"/>
      <c r="CV633" s="43"/>
      <c r="CW633" s="43"/>
      <c r="CX633" s="43"/>
      <c r="CY633" s="21"/>
      <c r="CZ633" s="43"/>
      <c r="DA633" s="43"/>
      <c r="DB633" s="43"/>
      <c r="DC633" s="43"/>
      <c r="DD633" s="43"/>
      <c r="DE633" s="43"/>
      <c r="DF633" s="43"/>
      <c r="DG633" s="43"/>
      <c r="DH633" s="43"/>
      <c r="DI633" s="43"/>
      <c r="DJ633" s="43"/>
      <c r="DK633" s="43"/>
      <c r="DL633" s="43"/>
      <c r="DM633" s="43"/>
      <c r="DN633" s="43"/>
      <c r="DO633" s="43"/>
      <c r="DP633" s="43"/>
      <c r="DQ633" s="43"/>
      <c r="DR633" s="43"/>
      <c r="DS633" s="43"/>
      <c r="DT633" s="43"/>
      <c r="DU633" s="43"/>
      <c r="DV633" s="43"/>
      <c r="DW633" s="43"/>
      <c r="DX633" s="43"/>
      <c r="DY633" s="43"/>
      <c r="DZ633" s="43"/>
      <c r="EA633" s="21"/>
      <c r="EB633" s="21"/>
      <c r="EC633" s="21"/>
      <c r="ED633" s="21"/>
    </row>
    <row r="634" spans="1:134">
      <c r="A634" s="7"/>
      <c r="B634" s="7"/>
      <c r="C634" s="43"/>
      <c r="D634" s="43"/>
      <c r="E634" s="43"/>
      <c r="F634" s="43"/>
      <c r="G634" s="7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7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7"/>
      <c r="AM634" s="43"/>
      <c r="AN634" s="43"/>
      <c r="AO634" s="43"/>
      <c r="AP634" s="43"/>
      <c r="AQ634" s="43"/>
      <c r="AR634" s="58"/>
      <c r="AS634" s="58"/>
      <c r="AT634" s="43"/>
      <c r="AU634" s="43"/>
      <c r="AV634" s="43"/>
      <c r="AW634" s="43"/>
      <c r="AX634" s="43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43"/>
      <c r="BJ634" s="43"/>
      <c r="BK634" s="43"/>
      <c r="BL634" s="43"/>
      <c r="BM634" s="43"/>
      <c r="BN634" s="43"/>
      <c r="BO634" s="43"/>
      <c r="BP634" s="43"/>
      <c r="BQ634" s="43"/>
      <c r="BR634" s="43"/>
      <c r="BS634" s="43"/>
      <c r="BT634" s="43"/>
      <c r="BU634" s="43"/>
      <c r="BV634" s="43"/>
      <c r="BW634" s="43"/>
      <c r="BX634" s="43"/>
      <c r="BY634" s="43"/>
      <c r="BZ634" s="43"/>
      <c r="CA634" s="43"/>
      <c r="CB634" s="43"/>
      <c r="CC634" s="43"/>
      <c r="CD634" s="43"/>
      <c r="CE634" s="43"/>
      <c r="CF634" s="43"/>
      <c r="CG634" s="43"/>
      <c r="CH634" s="43"/>
      <c r="CI634" s="43"/>
      <c r="CJ634" s="43"/>
      <c r="CK634" s="43"/>
      <c r="CL634" s="43"/>
      <c r="CM634" s="43"/>
      <c r="CN634" s="43"/>
      <c r="CO634" s="43"/>
      <c r="CP634" s="43"/>
      <c r="CQ634" s="43"/>
      <c r="CR634" s="43"/>
      <c r="CS634" s="43"/>
      <c r="CT634" s="43"/>
      <c r="CU634" s="43"/>
      <c r="CV634" s="43"/>
      <c r="CW634" s="43"/>
      <c r="CX634" s="43"/>
      <c r="CY634" s="21"/>
      <c r="CZ634" s="43"/>
      <c r="DA634" s="43"/>
      <c r="DB634" s="43"/>
      <c r="DC634" s="43"/>
      <c r="DD634" s="43"/>
      <c r="DE634" s="43"/>
      <c r="DF634" s="43"/>
      <c r="DG634" s="43"/>
      <c r="DH634" s="43"/>
      <c r="DI634" s="43"/>
      <c r="DJ634" s="43"/>
      <c r="DK634" s="43"/>
      <c r="DL634" s="43"/>
      <c r="DM634" s="43"/>
      <c r="DN634" s="43"/>
      <c r="DO634" s="43"/>
      <c r="DP634" s="43"/>
      <c r="DQ634" s="43"/>
      <c r="DR634" s="43"/>
      <c r="DS634" s="43"/>
      <c r="DT634" s="43"/>
      <c r="DU634" s="43"/>
      <c r="DV634" s="43"/>
      <c r="DW634" s="43"/>
      <c r="DX634" s="43"/>
      <c r="DY634" s="43"/>
      <c r="DZ634" s="43"/>
      <c r="EA634" s="21"/>
      <c r="EB634" s="21"/>
      <c r="EC634" s="21"/>
      <c r="ED634" s="21"/>
    </row>
    <row r="635" spans="1:134">
      <c r="A635" s="7"/>
      <c r="B635" s="7"/>
      <c r="C635" s="43"/>
      <c r="D635" s="43"/>
      <c r="E635" s="43"/>
      <c r="F635" s="43"/>
      <c r="G635" s="7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7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7"/>
      <c r="AM635" s="43"/>
      <c r="AN635" s="43"/>
      <c r="AO635" s="43"/>
      <c r="AP635" s="43"/>
      <c r="AQ635" s="43"/>
      <c r="AR635" s="58"/>
      <c r="AS635" s="58"/>
      <c r="AT635" s="43"/>
      <c r="AU635" s="43"/>
      <c r="AV635" s="43"/>
      <c r="AW635" s="43"/>
      <c r="AX635" s="43"/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43"/>
      <c r="BJ635" s="43"/>
      <c r="BK635" s="43"/>
      <c r="BL635" s="43"/>
      <c r="BM635" s="43"/>
      <c r="BN635" s="43"/>
      <c r="BO635" s="43"/>
      <c r="BP635" s="43"/>
      <c r="BQ635" s="43"/>
      <c r="BR635" s="43"/>
      <c r="BS635" s="43"/>
      <c r="BT635" s="43"/>
      <c r="BU635" s="43"/>
      <c r="BV635" s="43"/>
      <c r="BW635" s="43"/>
      <c r="BX635" s="43"/>
      <c r="BY635" s="43"/>
      <c r="BZ635" s="43"/>
      <c r="CA635" s="43"/>
      <c r="CB635" s="43"/>
      <c r="CC635" s="43"/>
      <c r="CD635" s="43"/>
      <c r="CE635" s="43"/>
      <c r="CF635" s="43"/>
      <c r="CG635" s="43"/>
      <c r="CH635" s="43"/>
      <c r="CI635" s="43"/>
      <c r="CJ635" s="43"/>
      <c r="CK635" s="43"/>
      <c r="CL635" s="43"/>
      <c r="CM635" s="43"/>
      <c r="CN635" s="43"/>
      <c r="CO635" s="43"/>
      <c r="CP635" s="43"/>
      <c r="CQ635" s="43"/>
      <c r="CR635" s="43"/>
      <c r="CS635" s="43"/>
      <c r="CT635" s="43"/>
      <c r="CU635" s="43"/>
      <c r="CV635" s="43"/>
      <c r="CW635" s="43"/>
      <c r="CX635" s="43"/>
      <c r="CY635" s="21"/>
      <c r="CZ635" s="43"/>
      <c r="DA635" s="43"/>
      <c r="DB635" s="43"/>
      <c r="DC635" s="43"/>
      <c r="DD635" s="43"/>
      <c r="DE635" s="43"/>
      <c r="DF635" s="43"/>
      <c r="DG635" s="43"/>
      <c r="DH635" s="43"/>
      <c r="DI635" s="43"/>
      <c r="DJ635" s="43"/>
      <c r="DK635" s="43"/>
      <c r="DL635" s="43"/>
      <c r="DM635" s="43"/>
      <c r="DN635" s="43"/>
      <c r="DO635" s="43"/>
      <c r="DP635" s="43"/>
      <c r="DQ635" s="43"/>
      <c r="DR635" s="43"/>
      <c r="DS635" s="43"/>
      <c r="DT635" s="43"/>
      <c r="DU635" s="43"/>
      <c r="DV635" s="43"/>
      <c r="DW635" s="43"/>
      <c r="DX635" s="43"/>
      <c r="DY635" s="43"/>
      <c r="DZ635" s="43"/>
      <c r="EA635" s="21"/>
      <c r="EB635" s="21"/>
      <c r="EC635" s="21"/>
      <c r="ED635" s="21"/>
    </row>
    <row r="636" spans="1:134">
      <c r="A636" s="7"/>
      <c r="B636" s="7"/>
      <c r="C636" s="43"/>
      <c r="D636" s="43"/>
      <c r="E636" s="43"/>
      <c r="F636" s="43"/>
      <c r="G636" s="7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7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7"/>
      <c r="AM636" s="43"/>
      <c r="AN636" s="43"/>
      <c r="AO636" s="43"/>
      <c r="AP636" s="43"/>
      <c r="AQ636" s="43"/>
      <c r="AR636" s="58"/>
      <c r="AS636" s="58"/>
      <c r="AT636" s="43"/>
      <c r="AU636" s="43"/>
      <c r="AV636" s="43"/>
      <c r="AW636" s="43"/>
      <c r="AX636" s="43"/>
      <c r="AY636" s="43"/>
      <c r="AZ636" s="43"/>
      <c r="BA636" s="43"/>
      <c r="BB636" s="43"/>
      <c r="BC636" s="43"/>
      <c r="BD636" s="43"/>
      <c r="BE636" s="43"/>
      <c r="BF636" s="43"/>
      <c r="BG636" s="43"/>
      <c r="BH636" s="43"/>
      <c r="BI636" s="43"/>
      <c r="BJ636" s="43"/>
      <c r="BK636" s="43"/>
      <c r="BL636" s="43"/>
      <c r="BM636" s="43"/>
      <c r="BN636" s="43"/>
      <c r="BO636" s="43"/>
      <c r="BP636" s="43"/>
      <c r="BQ636" s="43"/>
      <c r="BR636" s="43"/>
      <c r="BS636" s="43"/>
      <c r="BT636" s="43"/>
      <c r="BU636" s="43"/>
      <c r="BV636" s="43"/>
      <c r="BW636" s="43"/>
      <c r="BX636" s="43"/>
      <c r="BY636" s="43"/>
      <c r="BZ636" s="43"/>
      <c r="CA636" s="43"/>
      <c r="CB636" s="43"/>
      <c r="CC636" s="43"/>
      <c r="CD636" s="43"/>
      <c r="CE636" s="43"/>
      <c r="CF636" s="43"/>
      <c r="CG636" s="43"/>
      <c r="CH636" s="43"/>
      <c r="CI636" s="43"/>
      <c r="CJ636" s="43"/>
      <c r="CK636" s="43"/>
      <c r="CL636" s="43"/>
      <c r="CM636" s="43"/>
      <c r="CN636" s="43"/>
      <c r="CO636" s="43"/>
      <c r="CP636" s="43"/>
      <c r="CQ636" s="43"/>
      <c r="CR636" s="43"/>
      <c r="CS636" s="43"/>
      <c r="CT636" s="43"/>
      <c r="CU636" s="43"/>
      <c r="CV636" s="43"/>
      <c r="CW636" s="43"/>
      <c r="CX636" s="43"/>
      <c r="CY636" s="21"/>
      <c r="CZ636" s="43"/>
      <c r="DA636" s="43"/>
      <c r="DB636" s="43"/>
      <c r="DC636" s="43"/>
      <c r="DD636" s="43"/>
      <c r="DE636" s="43"/>
      <c r="DF636" s="43"/>
      <c r="DG636" s="43"/>
      <c r="DH636" s="43"/>
      <c r="DI636" s="43"/>
      <c r="DJ636" s="43"/>
      <c r="DK636" s="43"/>
      <c r="DL636" s="43"/>
      <c r="DM636" s="43"/>
      <c r="DN636" s="43"/>
      <c r="DO636" s="43"/>
      <c r="DP636" s="43"/>
      <c r="DQ636" s="43"/>
      <c r="DR636" s="43"/>
      <c r="DS636" s="43"/>
      <c r="DT636" s="43"/>
      <c r="DU636" s="43"/>
      <c r="DV636" s="43"/>
      <c r="DW636" s="43"/>
      <c r="DX636" s="43"/>
      <c r="DY636" s="43"/>
      <c r="DZ636" s="43"/>
      <c r="EA636" s="21"/>
      <c r="EB636" s="21"/>
      <c r="EC636" s="21"/>
      <c r="ED636" s="21"/>
    </row>
    <row r="637" spans="1:134">
      <c r="A637" s="7"/>
      <c r="B637" s="7"/>
      <c r="C637" s="43"/>
      <c r="D637" s="43"/>
      <c r="E637" s="43"/>
      <c r="F637" s="43"/>
      <c r="G637" s="7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7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7"/>
      <c r="AM637" s="43"/>
      <c r="AN637" s="43"/>
      <c r="AO637" s="43"/>
      <c r="AP637" s="43"/>
      <c r="AQ637" s="43"/>
      <c r="AR637" s="58"/>
      <c r="AS637" s="58"/>
      <c r="AT637" s="43"/>
      <c r="AU637" s="43"/>
      <c r="AV637" s="43"/>
      <c r="AW637" s="43"/>
      <c r="AX637" s="43"/>
      <c r="AY637" s="43"/>
      <c r="AZ637" s="43"/>
      <c r="BA637" s="43"/>
      <c r="BB637" s="43"/>
      <c r="BC637" s="43"/>
      <c r="BD637" s="43"/>
      <c r="BE637" s="43"/>
      <c r="BF637" s="43"/>
      <c r="BG637" s="43"/>
      <c r="BH637" s="43"/>
      <c r="BI637" s="43"/>
      <c r="BJ637" s="43"/>
      <c r="BK637" s="43"/>
      <c r="BL637" s="43"/>
      <c r="BM637" s="43"/>
      <c r="BN637" s="43"/>
      <c r="BO637" s="43"/>
      <c r="BP637" s="43"/>
      <c r="BQ637" s="43"/>
      <c r="BR637" s="43"/>
      <c r="BS637" s="43"/>
      <c r="BT637" s="43"/>
      <c r="BU637" s="43"/>
      <c r="BV637" s="43"/>
      <c r="BW637" s="43"/>
      <c r="BX637" s="43"/>
      <c r="BY637" s="43"/>
      <c r="BZ637" s="43"/>
      <c r="CA637" s="43"/>
      <c r="CB637" s="43"/>
      <c r="CC637" s="43"/>
      <c r="CD637" s="43"/>
      <c r="CE637" s="43"/>
      <c r="CF637" s="43"/>
      <c r="CG637" s="43"/>
      <c r="CH637" s="43"/>
      <c r="CI637" s="43"/>
      <c r="CJ637" s="43"/>
      <c r="CK637" s="43"/>
      <c r="CL637" s="43"/>
      <c r="CM637" s="43"/>
      <c r="CN637" s="43"/>
      <c r="CO637" s="43"/>
      <c r="CP637" s="43"/>
      <c r="CQ637" s="43"/>
      <c r="CR637" s="43"/>
      <c r="CS637" s="43"/>
      <c r="CT637" s="43"/>
      <c r="CU637" s="43"/>
      <c r="CV637" s="43"/>
      <c r="CW637" s="43"/>
      <c r="CX637" s="43"/>
      <c r="CY637" s="21"/>
      <c r="CZ637" s="43"/>
      <c r="DA637" s="43"/>
      <c r="DB637" s="43"/>
      <c r="DC637" s="43"/>
      <c r="DD637" s="43"/>
      <c r="DE637" s="43"/>
      <c r="DF637" s="43"/>
      <c r="DG637" s="43"/>
      <c r="DH637" s="43"/>
      <c r="DI637" s="43"/>
      <c r="DJ637" s="43"/>
      <c r="DK637" s="43"/>
      <c r="DL637" s="43"/>
      <c r="DM637" s="43"/>
      <c r="DN637" s="43"/>
      <c r="DO637" s="43"/>
      <c r="DP637" s="43"/>
      <c r="DQ637" s="43"/>
      <c r="DR637" s="43"/>
      <c r="DS637" s="43"/>
      <c r="DT637" s="43"/>
      <c r="DU637" s="43"/>
      <c r="DV637" s="43"/>
      <c r="DW637" s="43"/>
      <c r="DX637" s="43"/>
      <c r="DY637" s="43"/>
      <c r="DZ637" s="43"/>
      <c r="EA637" s="21"/>
      <c r="EB637" s="21"/>
      <c r="EC637" s="21"/>
      <c r="ED637" s="21"/>
    </row>
    <row r="638" spans="1:134">
      <c r="A638" s="7"/>
      <c r="B638" s="7"/>
      <c r="C638" s="43"/>
      <c r="D638" s="43"/>
      <c r="E638" s="43"/>
      <c r="F638" s="43"/>
      <c r="G638" s="7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7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7"/>
      <c r="AM638" s="43"/>
      <c r="AN638" s="43"/>
      <c r="AO638" s="43"/>
      <c r="AP638" s="43"/>
      <c r="AQ638" s="43"/>
      <c r="AR638" s="58"/>
      <c r="AS638" s="58"/>
      <c r="AT638" s="43"/>
      <c r="AU638" s="43"/>
      <c r="AV638" s="43"/>
      <c r="AW638" s="43"/>
      <c r="AX638" s="43"/>
      <c r="AY638" s="43"/>
      <c r="AZ638" s="43"/>
      <c r="BA638" s="43"/>
      <c r="BB638" s="43"/>
      <c r="BC638" s="43"/>
      <c r="BD638" s="43"/>
      <c r="BE638" s="43"/>
      <c r="BF638" s="43"/>
      <c r="BG638" s="43"/>
      <c r="BH638" s="43"/>
      <c r="BI638" s="43"/>
      <c r="BJ638" s="43"/>
      <c r="BK638" s="43"/>
      <c r="BL638" s="43"/>
      <c r="BM638" s="43"/>
      <c r="BN638" s="43"/>
      <c r="BO638" s="43"/>
      <c r="BP638" s="43"/>
      <c r="BQ638" s="43"/>
      <c r="BR638" s="43"/>
      <c r="BS638" s="43"/>
      <c r="BT638" s="43"/>
      <c r="BU638" s="43"/>
      <c r="BV638" s="43"/>
      <c r="BW638" s="43"/>
      <c r="BX638" s="43"/>
      <c r="BY638" s="43"/>
      <c r="BZ638" s="43"/>
      <c r="CA638" s="43"/>
      <c r="CB638" s="43"/>
      <c r="CC638" s="43"/>
      <c r="CD638" s="43"/>
      <c r="CE638" s="43"/>
      <c r="CF638" s="43"/>
      <c r="CG638" s="43"/>
      <c r="CH638" s="43"/>
      <c r="CI638" s="43"/>
      <c r="CJ638" s="43"/>
      <c r="CK638" s="43"/>
      <c r="CL638" s="43"/>
      <c r="CM638" s="43"/>
      <c r="CN638" s="43"/>
      <c r="CO638" s="43"/>
      <c r="CP638" s="43"/>
      <c r="CQ638" s="43"/>
      <c r="CR638" s="43"/>
      <c r="CS638" s="43"/>
      <c r="CT638" s="43"/>
      <c r="CU638" s="43"/>
      <c r="CV638" s="43"/>
      <c r="CW638" s="43"/>
      <c r="CX638" s="43"/>
      <c r="CY638" s="21"/>
      <c r="CZ638" s="43"/>
      <c r="DA638" s="43"/>
      <c r="DB638" s="43"/>
      <c r="DC638" s="43"/>
      <c r="DD638" s="43"/>
      <c r="DE638" s="43"/>
      <c r="DF638" s="43"/>
      <c r="DG638" s="43"/>
      <c r="DH638" s="43"/>
      <c r="DI638" s="43"/>
      <c r="DJ638" s="43"/>
      <c r="DK638" s="43"/>
      <c r="DL638" s="43"/>
      <c r="DM638" s="43"/>
      <c r="DN638" s="43"/>
      <c r="DO638" s="43"/>
      <c r="DP638" s="43"/>
      <c r="DQ638" s="43"/>
      <c r="DR638" s="43"/>
      <c r="DS638" s="43"/>
      <c r="DT638" s="43"/>
      <c r="DU638" s="43"/>
      <c r="DV638" s="43"/>
      <c r="DW638" s="43"/>
      <c r="DX638" s="43"/>
      <c r="DY638" s="43"/>
      <c r="DZ638" s="43"/>
      <c r="EA638" s="21"/>
      <c r="EB638" s="21"/>
      <c r="EC638" s="21"/>
      <c r="ED638" s="21"/>
    </row>
    <row r="639" spans="1:134">
      <c r="A639" s="7"/>
      <c r="B639" s="7"/>
      <c r="C639" s="43"/>
      <c r="D639" s="43"/>
      <c r="E639" s="43"/>
      <c r="F639" s="43"/>
      <c r="G639" s="7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7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7"/>
      <c r="AM639" s="43"/>
      <c r="AN639" s="43"/>
      <c r="AO639" s="43"/>
      <c r="AP639" s="43"/>
      <c r="AQ639" s="43"/>
      <c r="AR639" s="58"/>
      <c r="AS639" s="58"/>
      <c r="AT639" s="43"/>
      <c r="AU639" s="43"/>
      <c r="AV639" s="43"/>
      <c r="AW639" s="43"/>
      <c r="AX639" s="43"/>
      <c r="AY639" s="43"/>
      <c r="AZ639" s="43"/>
      <c r="BA639" s="43"/>
      <c r="BB639" s="43"/>
      <c r="BC639" s="43"/>
      <c r="BD639" s="43"/>
      <c r="BE639" s="43"/>
      <c r="BF639" s="43"/>
      <c r="BG639" s="43"/>
      <c r="BH639" s="43"/>
      <c r="BI639" s="43"/>
      <c r="BJ639" s="43"/>
      <c r="BK639" s="43"/>
      <c r="BL639" s="43"/>
      <c r="BM639" s="43"/>
      <c r="BN639" s="43"/>
      <c r="BO639" s="43"/>
      <c r="BP639" s="43"/>
      <c r="BQ639" s="43"/>
      <c r="BR639" s="43"/>
      <c r="BS639" s="43"/>
      <c r="BT639" s="43"/>
      <c r="BU639" s="43"/>
      <c r="BV639" s="43"/>
      <c r="BW639" s="43"/>
      <c r="BX639" s="43"/>
      <c r="BY639" s="43"/>
      <c r="BZ639" s="43"/>
      <c r="CA639" s="43"/>
      <c r="CB639" s="43"/>
      <c r="CC639" s="43"/>
      <c r="CD639" s="43"/>
      <c r="CE639" s="43"/>
      <c r="CF639" s="43"/>
      <c r="CG639" s="43"/>
      <c r="CH639" s="43"/>
      <c r="CI639" s="43"/>
      <c r="CJ639" s="43"/>
      <c r="CK639" s="43"/>
      <c r="CL639" s="43"/>
      <c r="CM639" s="43"/>
      <c r="CN639" s="43"/>
      <c r="CO639" s="43"/>
      <c r="CP639" s="43"/>
      <c r="CQ639" s="43"/>
      <c r="CR639" s="43"/>
      <c r="CS639" s="43"/>
      <c r="CT639" s="43"/>
      <c r="CU639" s="43"/>
      <c r="CV639" s="43"/>
      <c r="CW639" s="43"/>
      <c r="CX639" s="43"/>
      <c r="CY639" s="21"/>
      <c r="CZ639" s="43"/>
      <c r="DA639" s="43"/>
      <c r="DB639" s="43"/>
      <c r="DC639" s="43"/>
      <c r="DD639" s="43"/>
      <c r="DE639" s="43"/>
      <c r="DF639" s="43"/>
      <c r="DG639" s="43"/>
      <c r="DH639" s="43"/>
      <c r="DI639" s="43"/>
      <c r="DJ639" s="43"/>
      <c r="DK639" s="43"/>
      <c r="DL639" s="43"/>
      <c r="DM639" s="43"/>
      <c r="DN639" s="43"/>
      <c r="DO639" s="43"/>
      <c r="DP639" s="43"/>
      <c r="DQ639" s="43"/>
      <c r="DR639" s="43"/>
      <c r="DS639" s="43"/>
      <c r="DT639" s="43"/>
      <c r="DU639" s="43"/>
      <c r="DV639" s="43"/>
      <c r="DW639" s="43"/>
      <c r="DX639" s="43"/>
      <c r="DY639" s="43"/>
      <c r="DZ639" s="43"/>
      <c r="EA639" s="21"/>
      <c r="EB639" s="21"/>
      <c r="EC639" s="21"/>
      <c r="ED639" s="21"/>
    </row>
    <row r="640" spans="1:134">
      <c r="A640" s="7"/>
      <c r="B640" s="7"/>
      <c r="C640" s="43"/>
      <c r="D640" s="43"/>
      <c r="E640" s="43"/>
      <c r="F640" s="43"/>
      <c r="G640" s="7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7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7"/>
      <c r="AM640" s="43"/>
      <c r="AN640" s="43"/>
      <c r="AO640" s="43"/>
      <c r="AP640" s="43"/>
      <c r="AQ640" s="43"/>
      <c r="AR640" s="58"/>
      <c r="AS640" s="58"/>
      <c r="AT640" s="43"/>
      <c r="AU640" s="43"/>
      <c r="AV640" s="43"/>
      <c r="AW640" s="43"/>
      <c r="AX640" s="43"/>
      <c r="AY640" s="43"/>
      <c r="AZ640" s="43"/>
      <c r="BA640" s="43"/>
      <c r="BB640" s="43"/>
      <c r="BC640" s="43"/>
      <c r="BD640" s="43"/>
      <c r="BE640" s="43"/>
      <c r="BF640" s="43"/>
      <c r="BG640" s="43"/>
      <c r="BH640" s="43"/>
      <c r="BI640" s="43"/>
      <c r="BJ640" s="43"/>
      <c r="BK640" s="43"/>
      <c r="BL640" s="43"/>
      <c r="BM640" s="43"/>
      <c r="BN640" s="43"/>
      <c r="BO640" s="43"/>
      <c r="BP640" s="43"/>
      <c r="BQ640" s="43"/>
      <c r="BR640" s="43"/>
      <c r="BS640" s="43"/>
      <c r="BT640" s="43"/>
      <c r="BU640" s="43"/>
      <c r="BV640" s="43"/>
      <c r="BW640" s="43"/>
      <c r="BX640" s="43"/>
      <c r="BY640" s="43"/>
      <c r="BZ640" s="43"/>
      <c r="CA640" s="43"/>
      <c r="CB640" s="43"/>
      <c r="CC640" s="43"/>
      <c r="CD640" s="43"/>
      <c r="CE640" s="43"/>
      <c r="CF640" s="43"/>
      <c r="CG640" s="43"/>
      <c r="CH640" s="43"/>
      <c r="CI640" s="43"/>
      <c r="CJ640" s="43"/>
      <c r="CK640" s="43"/>
      <c r="CL640" s="43"/>
      <c r="CM640" s="43"/>
      <c r="CN640" s="43"/>
      <c r="CO640" s="43"/>
      <c r="CP640" s="43"/>
      <c r="CQ640" s="43"/>
      <c r="CR640" s="43"/>
      <c r="CS640" s="43"/>
      <c r="CT640" s="43"/>
      <c r="CU640" s="43"/>
      <c r="CV640" s="43"/>
      <c r="CW640" s="43"/>
      <c r="CX640" s="43"/>
      <c r="CY640" s="21"/>
      <c r="CZ640" s="43"/>
      <c r="DA640" s="43"/>
      <c r="DB640" s="43"/>
      <c r="DC640" s="43"/>
      <c r="DD640" s="43"/>
      <c r="DE640" s="43"/>
      <c r="DF640" s="43"/>
      <c r="DG640" s="43"/>
      <c r="DH640" s="43"/>
      <c r="DI640" s="43"/>
      <c r="DJ640" s="43"/>
      <c r="DK640" s="43"/>
      <c r="DL640" s="43"/>
      <c r="DM640" s="43"/>
      <c r="DN640" s="43"/>
      <c r="DO640" s="43"/>
      <c r="DP640" s="43"/>
      <c r="DQ640" s="43"/>
      <c r="DR640" s="43"/>
      <c r="DS640" s="43"/>
      <c r="DT640" s="43"/>
      <c r="DU640" s="43"/>
      <c r="DV640" s="43"/>
      <c r="DW640" s="43"/>
      <c r="DX640" s="43"/>
      <c r="DY640" s="43"/>
      <c r="DZ640" s="43"/>
      <c r="EA640" s="21"/>
      <c r="EB640" s="21"/>
      <c r="EC640" s="21"/>
      <c r="ED640" s="21"/>
    </row>
    <row r="641" spans="1:134">
      <c r="A641" s="7"/>
      <c r="B641" s="7"/>
      <c r="C641" s="43"/>
      <c r="D641" s="43"/>
      <c r="E641" s="43"/>
      <c r="F641" s="43"/>
      <c r="G641" s="7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7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7"/>
      <c r="AM641" s="43"/>
      <c r="AN641" s="43"/>
      <c r="AO641" s="43"/>
      <c r="AP641" s="43"/>
      <c r="AQ641" s="43"/>
      <c r="AR641" s="58"/>
      <c r="AS641" s="58"/>
      <c r="AT641" s="43"/>
      <c r="AU641" s="43"/>
      <c r="AV641" s="43"/>
      <c r="AW641" s="43"/>
      <c r="AX641" s="43"/>
      <c r="AY641" s="43"/>
      <c r="AZ641" s="43"/>
      <c r="BA641" s="43"/>
      <c r="BB641" s="43"/>
      <c r="BC641" s="43"/>
      <c r="BD641" s="43"/>
      <c r="BE641" s="43"/>
      <c r="BF641" s="43"/>
      <c r="BG641" s="43"/>
      <c r="BH641" s="43"/>
      <c r="BI641" s="43"/>
      <c r="BJ641" s="43"/>
      <c r="BK641" s="43"/>
      <c r="BL641" s="43"/>
      <c r="BM641" s="43"/>
      <c r="BN641" s="43"/>
      <c r="BO641" s="43"/>
      <c r="BP641" s="43"/>
      <c r="BQ641" s="43"/>
      <c r="BR641" s="43"/>
      <c r="BS641" s="43"/>
      <c r="BT641" s="43"/>
      <c r="BU641" s="43"/>
      <c r="BV641" s="43"/>
      <c r="BW641" s="43"/>
      <c r="BX641" s="43"/>
      <c r="BY641" s="43"/>
      <c r="BZ641" s="43"/>
      <c r="CA641" s="43"/>
      <c r="CB641" s="43"/>
      <c r="CC641" s="43"/>
      <c r="CD641" s="43"/>
      <c r="CE641" s="43"/>
      <c r="CF641" s="43"/>
      <c r="CG641" s="43"/>
      <c r="CH641" s="43"/>
      <c r="CI641" s="43"/>
      <c r="CJ641" s="43"/>
      <c r="CK641" s="43"/>
      <c r="CL641" s="43"/>
      <c r="CM641" s="43"/>
      <c r="CN641" s="43"/>
      <c r="CO641" s="43"/>
      <c r="CP641" s="43"/>
      <c r="CQ641" s="43"/>
      <c r="CR641" s="43"/>
      <c r="CS641" s="43"/>
      <c r="CT641" s="43"/>
      <c r="CU641" s="43"/>
      <c r="CV641" s="43"/>
      <c r="CW641" s="43"/>
      <c r="CX641" s="43"/>
      <c r="CY641" s="21"/>
      <c r="CZ641" s="43"/>
      <c r="DA641" s="43"/>
      <c r="DB641" s="43"/>
      <c r="DC641" s="43"/>
      <c r="DD641" s="43"/>
      <c r="DE641" s="43"/>
      <c r="DF641" s="43"/>
      <c r="DG641" s="43"/>
      <c r="DH641" s="43"/>
      <c r="DI641" s="43"/>
      <c r="DJ641" s="43"/>
      <c r="DK641" s="43"/>
      <c r="DL641" s="43"/>
      <c r="DM641" s="43"/>
      <c r="DN641" s="43"/>
      <c r="DO641" s="43"/>
      <c r="DP641" s="43"/>
      <c r="DQ641" s="43"/>
      <c r="DR641" s="43"/>
      <c r="DS641" s="43"/>
      <c r="DT641" s="43"/>
      <c r="DU641" s="43"/>
      <c r="DV641" s="43"/>
      <c r="DW641" s="43"/>
      <c r="DX641" s="43"/>
      <c r="DY641" s="43"/>
      <c r="DZ641" s="43"/>
      <c r="EA641" s="21"/>
      <c r="EB641" s="21"/>
      <c r="EC641" s="21"/>
      <c r="ED641" s="21"/>
    </row>
    <row r="642" spans="1:134">
      <c r="A642" s="7"/>
      <c r="B642" s="7"/>
      <c r="C642" s="43"/>
      <c r="D642" s="43"/>
      <c r="E642" s="43"/>
      <c r="F642" s="43"/>
      <c r="G642" s="7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7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7"/>
      <c r="AM642" s="43"/>
      <c r="AN642" s="43"/>
      <c r="AO642" s="43"/>
      <c r="AP642" s="43"/>
      <c r="AQ642" s="43"/>
      <c r="AR642" s="58"/>
      <c r="AS642" s="58"/>
      <c r="AT642" s="43"/>
      <c r="AU642" s="43"/>
      <c r="AV642" s="43"/>
      <c r="AW642" s="43"/>
      <c r="AX642" s="43"/>
      <c r="AY642" s="43"/>
      <c r="AZ642" s="43"/>
      <c r="BA642" s="43"/>
      <c r="BB642" s="43"/>
      <c r="BC642" s="43"/>
      <c r="BD642" s="43"/>
      <c r="BE642" s="43"/>
      <c r="BF642" s="43"/>
      <c r="BG642" s="43"/>
      <c r="BH642" s="43"/>
      <c r="BI642" s="43"/>
      <c r="BJ642" s="43"/>
      <c r="BK642" s="43"/>
      <c r="BL642" s="43"/>
      <c r="BM642" s="43"/>
      <c r="BN642" s="43"/>
      <c r="BO642" s="43"/>
      <c r="BP642" s="43"/>
      <c r="BQ642" s="43"/>
      <c r="BR642" s="43"/>
      <c r="BS642" s="43"/>
      <c r="BT642" s="43"/>
      <c r="BU642" s="43"/>
      <c r="BV642" s="43"/>
      <c r="BW642" s="43"/>
      <c r="BX642" s="43"/>
      <c r="BY642" s="43"/>
      <c r="BZ642" s="43"/>
      <c r="CA642" s="43"/>
      <c r="CB642" s="43"/>
      <c r="CC642" s="43"/>
      <c r="CD642" s="43"/>
      <c r="CE642" s="43"/>
      <c r="CF642" s="43"/>
      <c r="CG642" s="43"/>
      <c r="CH642" s="43"/>
      <c r="CI642" s="43"/>
      <c r="CJ642" s="43"/>
      <c r="CK642" s="43"/>
      <c r="CL642" s="43"/>
      <c r="CM642" s="43"/>
      <c r="CN642" s="43"/>
      <c r="CO642" s="43"/>
      <c r="CP642" s="43"/>
      <c r="CQ642" s="43"/>
      <c r="CR642" s="43"/>
      <c r="CS642" s="43"/>
      <c r="CT642" s="43"/>
      <c r="CU642" s="43"/>
      <c r="CV642" s="43"/>
      <c r="CW642" s="43"/>
      <c r="CX642" s="43"/>
      <c r="CY642" s="21"/>
      <c r="CZ642" s="43"/>
      <c r="DA642" s="43"/>
      <c r="DB642" s="43"/>
      <c r="DC642" s="43"/>
      <c r="DD642" s="43"/>
      <c r="DE642" s="43"/>
      <c r="DF642" s="43"/>
      <c r="DG642" s="43"/>
      <c r="DH642" s="43"/>
      <c r="DI642" s="43"/>
      <c r="DJ642" s="43"/>
      <c r="DK642" s="43"/>
      <c r="DL642" s="43"/>
      <c r="DM642" s="43"/>
      <c r="DN642" s="43"/>
      <c r="DO642" s="43"/>
      <c r="DP642" s="43"/>
      <c r="DQ642" s="43"/>
      <c r="DR642" s="43"/>
      <c r="DS642" s="43"/>
      <c r="DT642" s="43"/>
      <c r="DU642" s="43"/>
      <c r="DV642" s="43"/>
      <c r="DW642" s="43"/>
      <c r="DX642" s="43"/>
      <c r="DY642" s="43"/>
      <c r="DZ642" s="43"/>
      <c r="EA642" s="21"/>
      <c r="EB642" s="21"/>
      <c r="EC642" s="21"/>
      <c r="ED642" s="21"/>
    </row>
    <row r="643" spans="1:134">
      <c r="A643" s="7"/>
      <c r="B643" s="7"/>
      <c r="C643" s="43"/>
      <c r="D643" s="43"/>
      <c r="E643" s="43"/>
      <c r="F643" s="43"/>
      <c r="G643" s="7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7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7"/>
      <c r="AM643" s="43"/>
      <c r="AN643" s="43"/>
      <c r="AO643" s="43"/>
      <c r="AP643" s="43"/>
      <c r="AQ643" s="43"/>
      <c r="AR643" s="58"/>
      <c r="AS643" s="58"/>
      <c r="AT643" s="43"/>
      <c r="AU643" s="43"/>
      <c r="AV643" s="43"/>
      <c r="AW643" s="43"/>
      <c r="AX643" s="43"/>
      <c r="AY643" s="43"/>
      <c r="AZ643" s="43"/>
      <c r="BA643" s="43"/>
      <c r="BB643" s="43"/>
      <c r="BC643" s="43"/>
      <c r="BD643" s="43"/>
      <c r="BE643" s="43"/>
      <c r="BF643" s="43"/>
      <c r="BG643" s="43"/>
      <c r="BH643" s="43"/>
      <c r="BI643" s="43"/>
      <c r="BJ643" s="43"/>
      <c r="BK643" s="43"/>
      <c r="BL643" s="43"/>
      <c r="BM643" s="43"/>
      <c r="BN643" s="43"/>
      <c r="BO643" s="43"/>
      <c r="BP643" s="43"/>
      <c r="BQ643" s="43"/>
      <c r="BR643" s="43"/>
      <c r="BS643" s="43"/>
      <c r="BT643" s="43"/>
      <c r="BU643" s="43"/>
      <c r="BV643" s="43"/>
      <c r="BW643" s="43"/>
      <c r="BX643" s="43"/>
      <c r="BY643" s="43"/>
      <c r="BZ643" s="43"/>
      <c r="CA643" s="43"/>
      <c r="CB643" s="43"/>
      <c r="CC643" s="43"/>
      <c r="CD643" s="43"/>
      <c r="CE643" s="43"/>
      <c r="CF643" s="43"/>
      <c r="CG643" s="43"/>
      <c r="CH643" s="43"/>
      <c r="CI643" s="43"/>
      <c r="CJ643" s="43"/>
      <c r="CK643" s="43"/>
      <c r="CL643" s="43"/>
      <c r="CM643" s="43"/>
      <c r="CN643" s="43"/>
      <c r="CO643" s="43"/>
      <c r="CP643" s="43"/>
      <c r="CQ643" s="43"/>
      <c r="CR643" s="43"/>
      <c r="CS643" s="43"/>
      <c r="CT643" s="43"/>
      <c r="CU643" s="43"/>
      <c r="CV643" s="43"/>
      <c r="CW643" s="43"/>
      <c r="CX643" s="43"/>
      <c r="CY643" s="21"/>
      <c r="CZ643" s="43"/>
      <c r="DA643" s="43"/>
      <c r="DB643" s="43"/>
      <c r="DC643" s="43"/>
      <c r="DD643" s="43"/>
      <c r="DE643" s="43"/>
      <c r="DF643" s="43"/>
      <c r="DG643" s="43"/>
      <c r="DH643" s="43"/>
      <c r="DI643" s="43"/>
      <c r="DJ643" s="43"/>
      <c r="DK643" s="43"/>
      <c r="DL643" s="43"/>
      <c r="DM643" s="43"/>
      <c r="DN643" s="43"/>
      <c r="DO643" s="43"/>
      <c r="DP643" s="43"/>
      <c r="DQ643" s="43"/>
      <c r="DR643" s="43"/>
      <c r="DS643" s="43"/>
      <c r="DT643" s="43"/>
      <c r="DU643" s="43"/>
      <c r="DV643" s="43"/>
      <c r="DW643" s="43"/>
      <c r="DX643" s="43"/>
      <c r="DY643" s="43"/>
      <c r="DZ643" s="43"/>
      <c r="EA643" s="21"/>
      <c r="EB643" s="21"/>
      <c r="EC643" s="21"/>
      <c r="ED643" s="21"/>
    </row>
    <row r="644" spans="1:134">
      <c r="A644" s="7"/>
      <c r="B644" s="7"/>
      <c r="C644" s="43"/>
      <c r="D644" s="43"/>
      <c r="E644" s="43"/>
      <c r="F644" s="43"/>
      <c r="G644" s="7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7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7"/>
      <c r="AM644" s="43"/>
      <c r="AN644" s="43"/>
      <c r="AO644" s="43"/>
      <c r="AP644" s="43"/>
      <c r="AQ644" s="43"/>
      <c r="AR644" s="58"/>
      <c r="AS644" s="58"/>
      <c r="AT644" s="43"/>
      <c r="AU644" s="43"/>
      <c r="AV644" s="43"/>
      <c r="AW644" s="43"/>
      <c r="AX644" s="43"/>
      <c r="AY644" s="43"/>
      <c r="AZ644" s="43"/>
      <c r="BA644" s="43"/>
      <c r="BB644" s="43"/>
      <c r="BC644" s="43"/>
      <c r="BD644" s="43"/>
      <c r="BE644" s="43"/>
      <c r="BF644" s="43"/>
      <c r="BG644" s="43"/>
      <c r="BH644" s="43"/>
      <c r="BI644" s="43"/>
      <c r="BJ644" s="43"/>
      <c r="BK644" s="43"/>
      <c r="BL644" s="43"/>
      <c r="BM644" s="43"/>
      <c r="BN644" s="43"/>
      <c r="BO644" s="43"/>
      <c r="BP644" s="43"/>
      <c r="BQ644" s="43"/>
      <c r="BR644" s="43"/>
      <c r="BS644" s="43"/>
      <c r="BT644" s="43"/>
      <c r="BU644" s="43"/>
      <c r="BV644" s="43"/>
      <c r="BW644" s="43"/>
      <c r="BX644" s="43"/>
      <c r="BY644" s="43"/>
      <c r="BZ644" s="43"/>
      <c r="CA644" s="43"/>
      <c r="CB644" s="43"/>
      <c r="CC644" s="43"/>
      <c r="CD644" s="43"/>
      <c r="CE644" s="43"/>
      <c r="CF644" s="43"/>
      <c r="CG644" s="43"/>
      <c r="CH644" s="43"/>
      <c r="CI644" s="43"/>
      <c r="CJ644" s="43"/>
      <c r="CK644" s="43"/>
      <c r="CL644" s="43"/>
      <c r="CM644" s="43"/>
      <c r="CN644" s="43"/>
      <c r="CO644" s="43"/>
      <c r="CP644" s="43"/>
      <c r="CQ644" s="43"/>
      <c r="CR644" s="43"/>
      <c r="CS644" s="43"/>
      <c r="CT644" s="43"/>
      <c r="CU644" s="43"/>
      <c r="CV644" s="43"/>
      <c r="CW644" s="43"/>
      <c r="CX644" s="43"/>
      <c r="CY644" s="21"/>
      <c r="CZ644" s="43"/>
      <c r="DA644" s="43"/>
      <c r="DB644" s="43"/>
      <c r="DC644" s="43"/>
      <c r="DD644" s="43"/>
      <c r="DE644" s="43"/>
      <c r="DF644" s="43"/>
      <c r="DG644" s="43"/>
      <c r="DH644" s="43"/>
      <c r="DI644" s="43"/>
      <c r="DJ644" s="43"/>
      <c r="DK644" s="43"/>
      <c r="DL644" s="43"/>
      <c r="DM644" s="43"/>
      <c r="DN644" s="43"/>
      <c r="DO644" s="43"/>
      <c r="DP644" s="43"/>
      <c r="DQ644" s="43"/>
      <c r="DR644" s="43"/>
      <c r="DS644" s="43"/>
      <c r="DT644" s="43"/>
      <c r="DU644" s="43"/>
      <c r="DV644" s="43"/>
      <c r="DW644" s="43"/>
      <c r="DX644" s="43"/>
      <c r="DY644" s="43"/>
      <c r="DZ644" s="43"/>
      <c r="EA644" s="21"/>
      <c r="EB644" s="21"/>
      <c r="EC644" s="21"/>
      <c r="ED644" s="21"/>
    </row>
    <row r="645" spans="1:134">
      <c r="A645" s="7"/>
      <c r="B645" s="7"/>
      <c r="C645" s="43"/>
      <c r="D645" s="43"/>
      <c r="E645" s="43"/>
      <c r="F645" s="43"/>
      <c r="G645" s="7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7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7"/>
      <c r="AM645" s="43"/>
      <c r="AN645" s="43"/>
      <c r="AO645" s="43"/>
      <c r="AP645" s="43"/>
      <c r="AQ645" s="43"/>
      <c r="AR645" s="58"/>
      <c r="AS645" s="58"/>
      <c r="AT645" s="43"/>
      <c r="AU645" s="43"/>
      <c r="AV645" s="43"/>
      <c r="AW645" s="43"/>
      <c r="AX645" s="43"/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  <c r="BL645" s="43"/>
      <c r="BM645" s="43"/>
      <c r="BN645" s="43"/>
      <c r="BO645" s="43"/>
      <c r="BP645" s="43"/>
      <c r="BQ645" s="43"/>
      <c r="BR645" s="43"/>
      <c r="BS645" s="43"/>
      <c r="BT645" s="43"/>
      <c r="BU645" s="43"/>
      <c r="BV645" s="43"/>
      <c r="BW645" s="43"/>
      <c r="BX645" s="43"/>
      <c r="BY645" s="43"/>
      <c r="BZ645" s="43"/>
      <c r="CA645" s="43"/>
      <c r="CB645" s="43"/>
      <c r="CC645" s="43"/>
      <c r="CD645" s="43"/>
      <c r="CE645" s="43"/>
      <c r="CF645" s="43"/>
      <c r="CG645" s="43"/>
      <c r="CH645" s="43"/>
      <c r="CI645" s="43"/>
      <c r="CJ645" s="43"/>
      <c r="CK645" s="43"/>
      <c r="CL645" s="43"/>
      <c r="CM645" s="43"/>
      <c r="CN645" s="43"/>
      <c r="CO645" s="43"/>
      <c r="CP645" s="43"/>
      <c r="CQ645" s="43"/>
      <c r="CR645" s="43"/>
      <c r="CS645" s="43"/>
      <c r="CT645" s="43"/>
      <c r="CU645" s="43"/>
      <c r="CV645" s="43"/>
      <c r="CW645" s="43"/>
      <c r="CX645" s="43"/>
      <c r="CY645" s="21"/>
      <c r="CZ645" s="43"/>
      <c r="DA645" s="43"/>
      <c r="DB645" s="43"/>
      <c r="DC645" s="43"/>
      <c r="DD645" s="43"/>
      <c r="DE645" s="43"/>
      <c r="DF645" s="43"/>
      <c r="DG645" s="43"/>
      <c r="DH645" s="43"/>
      <c r="DI645" s="43"/>
      <c r="DJ645" s="43"/>
      <c r="DK645" s="43"/>
      <c r="DL645" s="43"/>
      <c r="DM645" s="43"/>
      <c r="DN645" s="43"/>
      <c r="DO645" s="43"/>
      <c r="DP645" s="43"/>
      <c r="DQ645" s="43"/>
      <c r="DR645" s="43"/>
      <c r="DS645" s="43"/>
      <c r="DT645" s="43"/>
      <c r="DU645" s="43"/>
      <c r="DV645" s="43"/>
      <c r="DW645" s="43"/>
      <c r="DX645" s="43"/>
      <c r="DY645" s="43"/>
      <c r="DZ645" s="43"/>
      <c r="EA645" s="21"/>
      <c r="EB645" s="21"/>
      <c r="EC645" s="21"/>
      <c r="ED645" s="21"/>
    </row>
    <row r="646" spans="1:134">
      <c r="A646" s="7"/>
      <c r="B646" s="7"/>
      <c r="C646" s="43"/>
      <c r="D646" s="43"/>
      <c r="E646" s="43"/>
      <c r="F646" s="43"/>
      <c r="G646" s="7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7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7"/>
      <c r="AM646" s="43"/>
      <c r="AN646" s="43"/>
      <c r="AO646" s="43"/>
      <c r="AP646" s="43"/>
      <c r="AQ646" s="43"/>
      <c r="AR646" s="58"/>
      <c r="AS646" s="58"/>
      <c r="AT646" s="43"/>
      <c r="AU646" s="43"/>
      <c r="AV646" s="43"/>
      <c r="AW646" s="43"/>
      <c r="AX646" s="43"/>
      <c r="AY646" s="43"/>
      <c r="AZ646" s="43"/>
      <c r="BA646" s="43"/>
      <c r="BB646" s="43"/>
      <c r="BC646" s="43"/>
      <c r="BD646" s="43"/>
      <c r="BE646" s="43"/>
      <c r="BF646" s="43"/>
      <c r="BG646" s="43"/>
      <c r="BH646" s="43"/>
      <c r="BI646" s="43"/>
      <c r="BJ646" s="43"/>
      <c r="BK646" s="43"/>
      <c r="BL646" s="43"/>
      <c r="BM646" s="43"/>
      <c r="BN646" s="43"/>
      <c r="BO646" s="43"/>
      <c r="BP646" s="43"/>
      <c r="BQ646" s="43"/>
      <c r="BR646" s="43"/>
      <c r="BS646" s="43"/>
      <c r="BT646" s="43"/>
      <c r="BU646" s="43"/>
      <c r="BV646" s="43"/>
      <c r="BW646" s="43"/>
      <c r="BX646" s="43"/>
      <c r="BY646" s="43"/>
      <c r="BZ646" s="43"/>
      <c r="CA646" s="43"/>
      <c r="CB646" s="43"/>
      <c r="CC646" s="43"/>
      <c r="CD646" s="43"/>
      <c r="CE646" s="43"/>
      <c r="CF646" s="43"/>
      <c r="CG646" s="43"/>
      <c r="CH646" s="43"/>
      <c r="CI646" s="43"/>
      <c r="CJ646" s="43"/>
      <c r="CK646" s="43"/>
      <c r="CL646" s="43"/>
      <c r="CM646" s="43"/>
      <c r="CN646" s="43"/>
      <c r="CO646" s="43"/>
      <c r="CP646" s="43"/>
      <c r="CQ646" s="43"/>
      <c r="CR646" s="43"/>
      <c r="CS646" s="43"/>
      <c r="CT646" s="43"/>
      <c r="CU646" s="43"/>
      <c r="CV646" s="43"/>
      <c r="CW646" s="43"/>
      <c r="CX646" s="43"/>
      <c r="CY646" s="21"/>
      <c r="CZ646" s="43"/>
      <c r="DA646" s="43"/>
      <c r="DB646" s="43"/>
      <c r="DC646" s="43"/>
      <c r="DD646" s="43"/>
      <c r="DE646" s="43"/>
      <c r="DF646" s="43"/>
      <c r="DG646" s="43"/>
      <c r="DH646" s="43"/>
      <c r="DI646" s="43"/>
      <c r="DJ646" s="43"/>
      <c r="DK646" s="43"/>
      <c r="DL646" s="43"/>
      <c r="DM646" s="43"/>
      <c r="DN646" s="43"/>
      <c r="DO646" s="43"/>
      <c r="DP646" s="43"/>
      <c r="DQ646" s="43"/>
      <c r="DR646" s="43"/>
      <c r="DS646" s="43"/>
      <c r="DT646" s="43"/>
      <c r="DU646" s="43"/>
      <c r="DV646" s="43"/>
      <c r="DW646" s="43"/>
      <c r="DX646" s="43"/>
      <c r="DY646" s="43"/>
      <c r="DZ646" s="43"/>
      <c r="EA646" s="21"/>
      <c r="EB646" s="21"/>
      <c r="EC646" s="21"/>
      <c r="ED646" s="21"/>
    </row>
    <row r="647" spans="1:134">
      <c r="A647" s="7"/>
      <c r="B647" s="7"/>
      <c r="C647" s="43"/>
      <c r="D647" s="43"/>
      <c r="E647" s="43"/>
      <c r="F647" s="43"/>
      <c r="G647" s="7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7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7"/>
      <c r="AM647" s="43"/>
      <c r="AN647" s="43"/>
      <c r="AO647" s="43"/>
      <c r="AP647" s="43"/>
      <c r="AQ647" s="43"/>
      <c r="AR647" s="58"/>
      <c r="AS647" s="58"/>
      <c r="AT647" s="43"/>
      <c r="AU647" s="43"/>
      <c r="AV647" s="43"/>
      <c r="AW647" s="43"/>
      <c r="AX647" s="43"/>
      <c r="AY647" s="43"/>
      <c r="AZ647" s="43"/>
      <c r="BA647" s="43"/>
      <c r="BB647" s="43"/>
      <c r="BC647" s="43"/>
      <c r="BD647" s="43"/>
      <c r="BE647" s="43"/>
      <c r="BF647" s="43"/>
      <c r="BG647" s="43"/>
      <c r="BH647" s="43"/>
      <c r="BI647" s="43"/>
      <c r="BJ647" s="43"/>
      <c r="BK647" s="43"/>
      <c r="BL647" s="43"/>
      <c r="BM647" s="43"/>
      <c r="BN647" s="43"/>
      <c r="BO647" s="43"/>
      <c r="BP647" s="43"/>
      <c r="BQ647" s="43"/>
      <c r="BR647" s="43"/>
      <c r="BS647" s="43"/>
      <c r="BT647" s="43"/>
      <c r="BU647" s="43"/>
      <c r="BV647" s="43"/>
      <c r="BW647" s="43"/>
      <c r="BX647" s="43"/>
      <c r="BY647" s="43"/>
      <c r="BZ647" s="43"/>
      <c r="CA647" s="43"/>
      <c r="CB647" s="43"/>
      <c r="CC647" s="43"/>
      <c r="CD647" s="43"/>
      <c r="CE647" s="43"/>
      <c r="CF647" s="43"/>
      <c r="CG647" s="43"/>
      <c r="CH647" s="43"/>
      <c r="CI647" s="43"/>
      <c r="CJ647" s="43"/>
      <c r="CK647" s="43"/>
      <c r="CL647" s="43"/>
      <c r="CM647" s="43"/>
      <c r="CN647" s="43"/>
      <c r="CO647" s="43"/>
      <c r="CP647" s="43"/>
      <c r="CQ647" s="43"/>
      <c r="CR647" s="43"/>
      <c r="CS647" s="43"/>
      <c r="CT647" s="43"/>
      <c r="CU647" s="43"/>
      <c r="CV647" s="43"/>
      <c r="CW647" s="43"/>
      <c r="CX647" s="43"/>
      <c r="CY647" s="21"/>
      <c r="CZ647" s="43"/>
      <c r="DA647" s="43"/>
      <c r="DB647" s="43"/>
      <c r="DC647" s="43"/>
      <c r="DD647" s="43"/>
      <c r="DE647" s="43"/>
      <c r="DF647" s="43"/>
      <c r="DG647" s="43"/>
      <c r="DH647" s="43"/>
      <c r="DI647" s="43"/>
      <c r="DJ647" s="43"/>
      <c r="DK647" s="43"/>
      <c r="DL647" s="43"/>
      <c r="DM647" s="43"/>
      <c r="DN647" s="43"/>
      <c r="DO647" s="43"/>
      <c r="DP647" s="43"/>
      <c r="DQ647" s="43"/>
      <c r="DR647" s="43"/>
      <c r="DS647" s="43"/>
      <c r="DT647" s="43"/>
      <c r="DU647" s="43"/>
      <c r="DV647" s="43"/>
      <c r="DW647" s="43"/>
      <c r="DX647" s="43"/>
      <c r="DY647" s="43"/>
      <c r="DZ647" s="43"/>
      <c r="EA647" s="21"/>
      <c r="EB647" s="21"/>
      <c r="EC647" s="21"/>
      <c r="ED647" s="21"/>
    </row>
    <row r="648" spans="1:134">
      <c r="A648" s="7"/>
      <c r="B648" s="7"/>
      <c r="C648" s="43"/>
      <c r="D648" s="43"/>
      <c r="E648" s="43"/>
      <c r="F648" s="43"/>
      <c r="G648" s="7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7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7"/>
      <c r="AM648" s="43"/>
      <c r="AN648" s="43"/>
      <c r="AO648" s="43"/>
      <c r="AP648" s="43"/>
      <c r="AQ648" s="43"/>
      <c r="AR648" s="58"/>
      <c r="AS648" s="58"/>
      <c r="AT648" s="43"/>
      <c r="AU648" s="43"/>
      <c r="AV648" s="43"/>
      <c r="AW648" s="43"/>
      <c r="AX648" s="43"/>
      <c r="AY648" s="43"/>
      <c r="AZ648" s="43"/>
      <c r="BA648" s="43"/>
      <c r="BB648" s="43"/>
      <c r="BC648" s="43"/>
      <c r="BD648" s="43"/>
      <c r="BE648" s="43"/>
      <c r="BF648" s="43"/>
      <c r="BG648" s="43"/>
      <c r="BH648" s="43"/>
      <c r="BI648" s="43"/>
      <c r="BJ648" s="43"/>
      <c r="BK648" s="43"/>
      <c r="BL648" s="43"/>
      <c r="BM648" s="43"/>
      <c r="BN648" s="43"/>
      <c r="BO648" s="43"/>
      <c r="BP648" s="43"/>
      <c r="BQ648" s="43"/>
      <c r="BR648" s="43"/>
      <c r="BS648" s="43"/>
      <c r="BT648" s="43"/>
      <c r="BU648" s="43"/>
      <c r="BV648" s="43"/>
      <c r="BW648" s="43"/>
      <c r="BX648" s="43"/>
      <c r="BY648" s="43"/>
      <c r="BZ648" s="43"/>
      <c r="CA648" s="43"/>
      <c r="CB648" s="43"/>
      <c r="CC648" s="43"/>
      <c r="CD648" s="43"/>
      <c r="CE648" s="43"/>
      <c r="CF648" s="43"/>
      <c r="CG648" s="43"/>
      <c r="CH648" s="43"/>
      <c r="CI648" s="43"/>
      <c r="CJ648" s="43"/>
      <c r="CK648" s="43"/>
      <c r="CL648" s="43"/>
      <c r="CM648" s="43"/>
      <c r="CN648" s="43"/>
      <c r="CO648" s="43"/>
      <c r="CP648" s="43"/>
      <c r="CQ648" s="43"/>
      <c r="CR648" s="43"/>
      <c r="CS648" s="43"/>
      <c r="CT648" s="43"/>
      <c r="CU648" s="43"/>
      <c r="CV648" s="43"/>
      <c r="CW648" s="43"/>
      <c r="CX648" s="43"/>
      <c r="CY648" s="21"/>
      <c r="CZ648" s="43"/>
      <c r="DA648" s="43"/>
      <c r="DB648" s="43"/>
      <c r="DC648" s="43"/>
      <c r="DD648" s="43"/>
      <c r="DE648" s="43"/>
      <c r="DF648" s="43"/>
      <c r="DG648" s="43"/>
      <c r="DH648" s="43"/>
      <c r="DI648" s="43"/>
      <c r="DJ648" s="43"/>
      <c r="DK648" s="43"/>
      <c r="DL648" s="43"/>
      <c r="DM648" s="43"/>
      <c r="DN648" s="43"/>
      <c r="DO648" s="43"/>
      <c r="DP648" s="43"/>
      <c r="DQ648" s="43"/>
      <c r="DR648" s="43"/>
      <c r="DS648" s="43"/>
      <c r="DT648" s="43"/>
      <c r="DU648" s="43"/>
      <c r="DV648" s="43"/>
      <c r="DW648" s="43"/>
      <c r="DX648" s="43"/>
      <c r="DY648" s="43"/>
      <c r="DZ648" s="43"/>
      <c r="EA648" s="21"/>
      <c r="EB648" s="21"/>
      <c r="EC648" s="21"/>
      <c r="ED648" s="21"/>
    </row>
    <row r="649" spans="1:134">
      <c r="A649" s="7"/>
      <c r="B649" s="7"/>
      <c r="C649" s="43"/>
      <c r="D649" s="43"/>
      <c r="E649" s="43"/>
      <c r="F649" s="43"/>
      <c r="G649" s="7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7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7"/>
      <c r="AM649" s="43"/>
      <c r="AN649" s="43"/>
      <c r="AO649" s="43"/>
      <c r="AP649" s="43"/>
      <c r="AQ649" s="43"/>
      <c r="AR649" s="58"/>
      <c r="AS649" s="58"/>
      <c r="AT649" s="43"/>
      <c r="AU649" s="43"/>
      <c r="AV649" s="43"/>
      <c r="AW649" s="43"/>
      <c r="AX649" s="43"/>
      <c r="AY649" s="43"/>
      <c r="AZ649" s="43"/>
      <c r="BA649" s="43"/>
      <c r="BB649" s="43"/>
      <c r="BC649" s="43"/>
      <c r="BD649" s="43"/>
      <c r="BE649" s="43"/>
      <c r="BF649" s="43"/>
      <c r="BG649" s="43"/>
      <c r="BH649" s="43"/>
      <c r="BI649" s="43"/>
      <c r="BJ649" s="43"/>
      <c r="BK649" s="43"/>
      <c r="BL649" s="43"/>
      <c r="BM649" s="43"/>
      <c r="BN649" s="43"/>
      <c r="BO649" s="43"/>
      <c r="BP649" s="43"/>
      <c r="BQ649" s="43"/>
      <c r="BR649" s="43"/>
      <c r="BS649" s="43"/>
      <c r="BT649" s="43"/>
      <c r="BU649" s="43"/>
      <c r="BV649" s="43"/>
      <c r="BW649" s="43"/>
      <c r="BX649" s="43"/>
      <c r="BY649" s="43"/>
      <c r="BZ649" s="43"/>
      <c r="CA649" s="43"/>
      <c r="CB649" s="43"/>
      <c r="CC649" s="43"/>
      <c r="CD649" s="43"/>
      <c r="CE649" s="43"/>
      <c r="CF649" s="43"/>
      <c r="CG649" s="43"/>
      <c r="CH649" s="43"/>
      <c r="CI649" s="43"/>
      <c r="CJ649" s="43"/>
      <c r="CK649" s="43"/>
      <c r="CL649" s="43"/>
      <c r="CM649" s="43"/>
      <c r="CN649" s="43"/>
      <c r="CO649" s="43"/>
      <c r="CP649" s="43"/>
      <c r="CQ649" s="43"/>
      <c r="CR649" s="43"/>
      <c r="CS649" s="43"/>
      <c r="CT649" s="43"/>
      <c r="CU649" s="43"/>
      <c r="CV649" s="43"/>
      <c r="CW649" s="43"/>
      <c r="CX649" s="43"/>
      <c r="CY649" s="21"/>
      <c r="CZ649" s="43"/>
      <c r="DA649" s="43"/>
      <c r="DB649" s="43"/>
      <c r="DC649" s="43"/>
      <c r="DD649" s="43"/>
      <c r="DE649" s="43"/>
      <c r="DF649" s="43"/>
      <c r="DG649" s="43"/>
      <c r="DH649" s="43"/>
      <c r="DI649" s="43"/>
      <c r="DJ649" s="43"/>
      <c r="DK649" s="43"/>
      <c r="DL649" s="43"/>
      <c r="DM649" s="43"/>
      <c r="DN649" s="43"/>
      <c r="DO649" s="43"/>
      <c r="DP649" s="43"/>
      <c r="DQ649" s="43"/>
      <c r="DR649" s="43"/>
      <c r="DS649" s="43"/>
      <c r="DT649" s="43"/>
      <c r="DU649" s="43"/>
      <c r="DV649" s="43"/>
      <c r="DW649" s="43"/>
      <c r="DX649" s="43"/>
      <c r="DY649" s="43"/>
      <c r="DZ649" s="43"/>
      <c r="EA649" s="21"/>
      <c r="EB649" s="21"/>
      <c r="EC649" s="21"/>
      <c r="ED649" s="21"/>
    </row>
    <row r="650" spans="1:134">
      <c r="A650" s="7"/>
      <c r="B650" s="7"/>
      <c r="C650" s="43"/>
      <c r="D650" s="43"/>
      <c r="E650" s="43"/>
      <c r="F650" s="43"/>
      <c r="G650" s="7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7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7"/>
      <c r="AM650" s="43"/>
      <c r="AN650" s="43"/>
      <c r="AO650" s="43"/>
      <c r="AP650" s="43"/>
      <c r="AQ650" s="43"/>
      <c r="AR650" s="58"/>
      <c r="AS650" s="58"/>
      <c r="AT650" s="43"/>
      <c r="AU650" s="43"/>
      <c r="AV650" s="43"/>
      <c r="AW650" s="43"/>
      <c r="AX650" s="43"/>
      <c r="AY650" s="43"/>
      <c r="AZ650" s="43"/>
      <c r="BA650" s="43"/>
      <c r="BB650" s="43"/>
      <c r="BC650" s="43"/>
      <c r="BD650" s="43"/>
      <c r="BE650" s="43"/>
      <c r="BF650" s="43"/>
      <c r="BG650" s="43"/>
      <c r="BH650" s="43"/>
      <c r="BI650" s="43"/>
      <c r="BJ650" s="43"/>
      <c r="BK650" s="43"/>
      <c r="BL650" s="43"/>
      <c r="BM650" s="43"/>
      <c r="BN650" s="43"/>
      <c r="BO650" s="43"/>
      <c r="BP650" s="43"/>
      <c r="BQ650" s="43"/>
      <c r="BR650" s="43"/>
      <c r="BS650" s="43"/>
      <c r="BT650" s="43"/>
      <c r="BU650" s="43"/>
      <c r="BV650" s="43"/>
      <c r="BW650" s="43"/>
      <c r="BX650" s="43"/>
      <c r="BY650" s="43"/>
      <c r="BZ650" s="43"/>
      <c r="CA650" s="43"/>
      <c r="CB650" s="43"/>
      <c r="CC650" s="43"/>
      <c r="CD650" s="43"/>
      <c r="CE650" s="43"/>
      <c r="CF650" s="43"/>
      <c r="CG650" s="43"/>
      <c r="CH650" s="43"/>
      <c r="CI650" s="43"/>
      <c r="CJ650" s="43"/>
      <c r="CK650" s="43"/>
      <c r="CL650" s="43"/>
      <c r="CM650" s="43"/>
      <c r="CN650" s="43"/>
      <c r="CO650" s="43"/>
      <c r="CP650" s="43"/>
      <c r="CQ650" s="43"/>
      <c r="CR650" s="43"/>
      <c r="CS650" s="43"/>
      <c r="CT650" s="43"/>
      <c r="CU650" s="43"/>
      <c r="CV650" s="43"/>
      <c r="CW650" s="43"/>
      <c r="CX650" s="43"/>
      <c r="CY650" s="21"/>
      <c r="CZ650" s="43"/>
      <c r="DA650" s="43"/>
      <c r="DB650" s="43"/>
      <c r="DC650" s="43"/>
      <c r="DD650" s="43"/>
      <c r="DE650" s="43"/>
      <c r="DF650" s="43"/>
      <c r="DG650" s="43"/>
      <c r="DH650" s="43"/>
      <c r="DI650" s="43"/>
      <c r="DJ650" s="43"/>
      <c r="DK650" s="43"/>
      <c r="DL650" s="43"/>
      <c r="DM650" s="43"/>
      <c r="DN650" s="43"/>
      <c r="DO650" s="43"/>
      <c r="DP650" s="43"/>
      <c r="DQ650" s="43"/>
      <c r="DR650" s="43"/>
      <c r="DS650" s="43"/>
      <c r="DT650" s="43"/>
      <c r="DU650" s="43"/>
      <c r="DV650" s="43"/>
      <c r="DW650" s="43"/>
      <c r="DX650" s="43"/>
      <c r="DY650" s="43"/>
      <c r="DZ650" s="43"/>
      <c r="EA650" s="21"/>
      <c r="EB650" s="21"/>
      <c r="EC650" s="21"/>
      <c r="ED650" s="21"/>
    </row>
    <row r="651" spans="1:134">
      <c r="A651" s="7"/>
      <c r="B651" s="7"/>
      <c r="C651" s="43"/>
      <c r="D651" s="43"/>
      <c r="E651" s="43"/>
      <c r="F651" s="43"/>
      <c r="G651" s="7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7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7"/>
      <c r="AM651" s="43"/>
      <c r="AN651" s="43"/>
      <c r="AO651" s="43"/>
      <c r="AP651" s="43"/>
      <c r="AQ651" s="43"/>
      <c r="AR651" s="58"/>
      <c r="AS651" s="58"/>
      <c r="AT651" s="43"/>
      <c r="AU651" s="43"/>
      <c r="AV651" s="43"/>
      <c r="AW651" s="43"/>
      <c r="AX651" s="43"/>
      <c r="AY651" s="43"/>
      <c r="AZ651" s="43"/>
      <c r="BA651" s="43"/>
      <c r="BB651" s="43"/>
      <c r="BC651" s="43"/>
      <c r="BD651" s="43"/>
      <c r="BE651" s="43"/>
      <c r="BF651" s="43"/>
      <c r="BG651" s="43"/>
      <c r="BH651" s="43"/>
      <c r="BI651" s="43"/>
      <c r="BJ651" s="43"/>
      <c r="BK651" s="43"/>
      <c r="BL651" s="43"/>
      <c r="BM651" s="43"/>
      <c r="BN651" s="43"/>
      <c r="BO651" s="43"/>
      <c r="BP651" s="43"/>
      <c r="BQ651" s="43"/>
      <c r="BR651" s="43"/>
      <c r="BS651" s="43"/>
      <c r="BT651" s="43"/>
      <c r="BU651" s="43"/>
      <c r="BV651" s="43"/>
      <c r="BW651" s="43"/>
      <c r="BX651" s="43"/>
      <c r="BY651" s="43"/>
      <c r="BZ651" s="43"/>
      <c r="CA651" s="43"/>
      <c r="CB651" s="43"/>
      <c r="CC651" s="43"/>
      <c r="CD651" s="43"/>
      <c r="CE651" s="43"/>
      <c r="CF651" s="43"/>
      <c r="CG651" s="43"/>
      <c r="CH651" s="43"/>
      <c r="CI651" s="43"/>
      <c r="CJ651" s="43"/>
      <c r="CK651" s="43"/>
      <c r="CL651" s="43"/>
      <c r="CM651" s="43"/>
      <c r="CN651" s="43"/>
      <c r="CO651" s="43"/>
      <c r="CP651" s="43"/>
      <c r="CQ651" s="43"/>
      <c r="CR651" s="43"/>
      <c r="CS651" s="43"/>
      <c r="CT651" s="43"/>
      <c r="CU651" s="43"/>
      <c r="CV651" s="43"/>
      <c r="CW651" s="43"/>
      <c r="CX651" s="43"/>
      <c r="CY651" s="21"/>
      <c r="CZ651" s="43"/>
      <c r="DA651" s="43"/>
      <c r="DB651" s="43"/>
      <c r="DC651" s="43"/>
      <c r="DD651" s="43"/>
      <c r="DE651" s="43"/>
      <c r="DF651" s="43"/>
      <c r="DG651" s="43"/>
      <c r="DH651" s="43"/>
      <c r="DI651" s="43"/>
      <c r="DJ651" s="43"/>
      <c r="DK651" s="43"/>
      <c r="DL651" s="43"/>
      <c r="DM651" s="43"/>
      <c r="DN651" s="43"/>
      <c r="DO651" s="43"/>
      <c r="DP651" s="43"/>
      <c r="DQ651" s="43"/>
      <c r="DR651" s="43"/>
      <c r="DS651" s="43"/>
      <c r="DT651" s="43"/>
      <c r="DU651" s="43"/>
      <c r="DV651" s="43"/>
      <c r="DW651" s="43"/>
      <c r="DX651" s="43"/>
      <c r="DY651" s="43"/>
      <c r="DZ651" s="43"/>
      <c r="EA651" s="21"/>
      <c r="EB651" s="21"/>
      <c r="EC651" s="21"/>
      <c r="ED651" s="21"/>
    </row>
    <row r="652" spans="1:134">
      <c r="A652" s="7"/>
      <c r="B652" s="7"/>
      <c r="C652" s="43"/>
      <c r="D652" s="43"/>
      <c r="E652" s="43"/>
      <c r="F652" s="43"/>
      <c r="G652" s="7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7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7"/>
      <c r="AM652" s="43"/>
      <c r="AN652" s="43"/>
      <c r="AO652" s="43"/>
      <c r="AP652" s="43"/>
      <c r="AQ652" s="43"/>
      <c r="AR652" s="58"/>
      <c r="AS652" s="58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/>
      <c r="BK652" s="43"/>
      <c r="BL652" s="43"/>
      <c r="BM652" s="43"/>
      <c r="BN652" s="43"/>
      <c r="BO652" s="43"/>
      <c r="BP652" s="43"/>
      <c r="BQ652" s="43"/>
      <c r="BR652" s="43"/>
      <c r="BS652" s="43"/>
      <c r="BT652" s="43"/>
      <c r="BU652" s="43"/>
      <c r="BV652" s="43"/>
      <c r="BW652" s="43"/>
      <c r="BX652" s="43"/>
      <c r="BY652" s="43"/>
      <c r="BZ652" s="43"/>
      <c r="CA652" s="43"/>
      <c r="CB652" s="43"/>
      <c r="CC652" s="43"/>
      <c r="CD652" s="43"/>
      <c r="CE652" s="43"/>
      <c r="CF652" s="43"/>
      <c r="CG652" s="43"/>
      <c r="CH652" s="43"/>
      <c r="CI652" s="43"/>
      <c r="CJ652" s="43"/>
      <c r="CK652" s="43"/>
      <c r="CL652" s="43"/>
      <c r="CM652" s="43"/>
      <c r="CN652" s="43"/>
      <c r="CO652" s="43"/>
      <c r="CP652" s="43"/>
      <c r="CQ652" s="43"/>
      <c r="CR652" s="43"/>
      <c r="CS652" s="43"/>
      <c r="CT652" s="43"/>
      <c r="CU652" s="43"/>
      <c r="CV652" s="43"/>
      <c r="CW652" s="43"/>
      <c r="CX652" s="43"/>
      <c r="CY652" s="21"/>
      <c r="CZ652" s="43"/>
      <c r="DA652" s="43"/>
      <c r="DB652" s="43"/>
      <c r="DC652" s="43"/>
      <c r="DD652" s="43"/>
      <c r="DE652" s="43"/>
      <c r="DF652" s="43"/>
      <c r="DG652" s="43"/>
      <c r="DH652" s="43"/>
      <c r="DI652" s="43"/>
      <c r="DJ652" s="43"/>
      <c r="DK652" s="43"/>
      <c r="DL652" s="43"/>
      <c r="DM652" s="43"/>
      <c r="DN652" s="43"/>
      <c r="DO652" s="43"/>
      <c r="DP652" s="43"/>
      <c r="DQ652" s="43"/>
      <c r="DR652" s="43"/>
      <c r="DS652" s="43"/>
      <c r="DT652" s="43"/>
      <c r="DU652" s="43"/>
      <c r="DV652" s="43"/>
      <c r="DW652" s="43"/>
      <c r="DX652" s="43"/>
      <c r="DY652" s="43"/>
      <c r="DZ652" s="43"/>
      <c r="EA652" s="21"/>
      <c r="EB652" s="21"/>
      <c r="EC652" s="21"/>
      <c r="ED652" s="21"/>
    </row>
    <row r="653" spans="1:134">
      <c r="A653" s="7"/>
      <c r="B653" s="7"/>
      <c r="C653" s="43"/>
      <c r="D653" s="43"/>
      <c r="E653" s="43"/>
      <c r="F653" s="43"/>
      <c r="G653" s="7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7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7"/>
      <c r="AM653" s="43"/>
      <c r="AN653" s="43"/>
      <c r="AO653" s="43"/>
      <c r="AP653" s="43"/>
      <c r="AQ653" s="43"/>
      <c r="AR653" s="58"/>
      <c r="AS653" s="58"/>
      <c r="AT653" s="43"/>
      <c r="AU653" s="43"/>
      <c r="AV653" s="43"/>
      <c r="AW653" s="43"/>
      <c r="AX653" s="43"/>
      <c r="AY653" s="43"/>
      <c r="AZ653" s="43"/>
      <c r="BA653" s="43"/>
      <c r="BB653" s="43"/>
      <c r="BC653" s="43"/>
      <c r="BD653" s="43"/>
      <c r="BE653" s="43"/>
      <c r="BF653" s="43"/>
      <c r="BG653" s="43"/>
      <c r="BH653" s="43"/>
      <c r="BI653" s="43"/>
      <c r="BJ653" s="43"/>
      <c r="BK653" s="43"/>
      <c r="BL653" s="43"/>
      <c r="BM653" s="43"/>
      <c r="BN653" s="43"/>
      <c r="BO653" s="43"/>
      <c r="BP653" s="43"/>
      <c r="BQ653" s="43"/>
      <c r="BR653" s="43"/>
      <c r="BS653" s="43"/>
      <c r="BT653" s="43"/>
      <c r="BU653" s="43"/>
      <c r="BV653" s="43"/>
      <c r="BW653" s="43"/>
      <c r="BX653" s="43"/>
      <c r="BY653" s="43"/>
      <c r="BZ653" s="43"/>
      <c r="CA653" s="43"/>
      <c r="CB653" s="43"/>
      <c r="CC653" s="43"/>
      <c r="CD653" s="43"/>
      <c r="CE653" s="43"/>
      <c r="CF653" s="43"/>
      <c r="CG653" s="43"/>
      <c r="CH653" s="43"/>
      <c r="CI653" s="43"/>
      <c r="CJ653" s="43"/>
      <c r="CK653" s="43"/>
      <c r="CL653" s="43"/>
      <c r="CM653" s="43"/>
      <c r="CN653" s="43"/>
      <c r="CO653" s="43"/>
      <c r="CP653" s="43"/>
      <c r="CQ653" s="43"/>
      <c r="CR653" s="43"/>
      <c r="CS653" s="43"/>
      <c r="CT653" s="43"/>
      <c r="CU653" s="43"/>
      <c r="CV653" s="43"/>
      <c r="CW653" s="43"/>
      <c r="CX653" s="43"/>
      <c r="CY653" s="21"/>
      <c r="CZ653" s="43"/>
      <c r="DA653" s="43"/>
      <c r="DB653" s="43"/>
      <c r="DC653" s="43"/>
      <c r="DD653" s="43"/>
      <c r="DE653" s="43"/>
      <c r="DF653" s="43"/>
      <c r="DG653" s="43"/>
      <c r="DH653" s="43"/>
      <c r="DI653" s="43"/>
      <c r="DJ653" s="43"/>
      <c r="DK653" s="43"/>
      <c r="DL653" s="43"/>
      <c r="DM653" s="43"/>
      <c r="DN653" s="43"/>
      <c r="DO653" s="43"/>
      <c r="DP653" s="43"/>
      <c r="DQ653" s="43"/>
      <c r="DR653" s="43"/>
      <c r="DS653" s="43"/>
      <c r="DT653" s="43"/>
      <c r="DU653" s="43"/>
      <c r="DV653" s="43"/>
      <c r="DW653" s="43"/>
      <c r="DX653" s="43"/>
      <c r="DY653" s="43"/>
      <c r="DZ653" s="43"/>
      <c r="EA653" s="21"/>
      <c r="EB653" s="21"/>
      <c r="EC653" s="21"/>
      <c r="ED653" s="21"/>
    </row>
    <row r="654" spans="1:134">
      <c r="A654" s="7"/>
      <c r="B654" s="7"/>
      <c r="C654" s="43"/>
      <c r="D654" s="43"/>
      <c r="E654" s="43"/>
      <c r="F654" s="43"/>
      <c r="G654" s="7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7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7"/>
      <c r="AM654" s="43"/>
      <c r="AN654" s="43"/>
      <c r="AO654" s="43"/>
      <c r="AP654" s="43"/>
      <c r="AQ654" s="43"/>
      <c r="AR654" s="58"/>
      <c r="AS654" s="58"/>
      <c r="AT654" s="43"/>
      <c r="AU654" s="43"/>
      <c r="AV654" s="43"/>
      <c r="AW654" s="43"/>
      <c r="AX654" s="43"/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43"/>
      <c r="BJ654" s="43"/>
      <c r="BK654" s="43"/>
      <c r="BL654" s="43"/>
      <c r="BM654" s="43"/>
      <c r="BN654" s="43"/>
      <c r="BO654" s="43"/>
      <c r="BP654" s="43"/>
      <c r="BQ654" s="43"/>
      <c r="BR654" s="43"/>
      <c r="BS654" s="43"/>
      <c r="BT654" s="43"/>
      <c r="BU654" s="43"/>
      <c r="BV654" s="43"/>
      <c r="BW654" s="43"/>
      <c r="BX654" s="43"/>
      <c r="BY654" s="43"/>
      <c r="BZ654" s="43"/>
      <c r="CA654" s="43"/>
      <c r="CB654" s="43"/>
      <c r="CC654" s="43"/>
      <c r="CD654" s="43"/>
      <c r="CE654" s="43"/>
      <c r="CF654" s="43"/>
      <c r="CG654" s="43"/>
      <c r="CH654" s="43"/>
      <c r="CI654" s="43"/>
      <c r="CJ654" s="43"/>
      <c r="CK654" s="43"/>
      <c r="CL654" s="43"/>
      <c r="CM654" s="43"/>
      <c r="CN654" s="43"/>
      <c r="CO654" s="43"/>
      <c r="CP654" s="43"/>
      <c r="CQ654" s="43"/>
      <c r="CR654" s="43"/>
      <c r="CS654" s="43"/>
      <c r="CT654" s="43"/>
      <c r="CU654" s="43"/>
      <c r="CV654" s="43"/>
      <c r="CW654" s="43"/>
      <c r="CX654" s="43"/>
      <c r="CY654" s="21"/>
      <c r="CZ654" s="43"/>
      <c r="DA654" s="43"/>
      <c r="DB654" s="43"/>
      <c r="DC654" s="43"/>
      <c r="DD654" s="43"/>
      <c r="DE654" s="43"/>
      <c r="DF654" s="43"/>
      <c r="DG654" s="43"/>
      <c r="DH654" s="43"/>
      <c r="DI654" s="43"/>
      <c r="DJ654" s="43"/>
      <c r="DK654" s="43"/>
      <c r="DL654" s="43"/>
      <c r="DM654" s="43"/>
      <c r="DN654" s="43"/>
      <c r="DO654" s="43"/>
      <c r="DP654" s="43"/>
      <c r="DQ654" s="43"/>
      <c r="DR654" s="43"/>
      <c r="DS654" s="43"/>
      <c r="DT654" s="43"/>
      <c r="DU654" s="43"/>
      <c r="DV654" s="43"/>
      <c r="DW654" s="43"/>
      <c r="DX654" s="43"/>
      <c r="DY654" s="43"/>
      <c r="DZ654" s="43"/>
      <c r="EA654" s="21"/>
      <c r="EB654" s="21"/>
      <c r="EC654" s="21"/>
      <c r="ED654" s="21"/>
    </row>
    <row r="655" spans="1:134">
      <c r="A655" s="7"/>
      <c r="B655" s="7"/>
      <c r="C655" s="43"/>
      <c r="D655" s="43"/>
      <c r="E655" s="43"/>
      <c r="F655" s="43"/>
      <c r="G655" s="7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7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7"/>
      <c r="AM655" s="43"/>
      <c r="AN655" s="43"/>
      <c r="AO655" s="43"/>
      <c r="AP655" s="43"/>
      <c r="AQ655" s="43"/>
      <c r="AR655" s="58"/>
      <c r="AS655" s="58"/>
      <c r="AT655" s="43"/>
      <c r="AU655" s="43"/>
      <c r="AV655" s="43"/>
      <c r="AW655" s="43"/>
      <c r="AX655" s="43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  <c r="BL655" s="43"/>
      <c r="BM655" s="43"/>
      <c r="BN655" s="43"/>
      <c r="BO655" s="43"/>
      <c r="BP655" s="43"/>
      <c r="BQ655" s="43"/>
      <c r="BR655" s="43"/>
      <c r="BS655" s="43"/>
      <c r="BT655" s="43"/>
      <c r="BU655" s="43"/>
      <c r="BV655" s="43"/>
      <c r="BW655" s="43"/>
      <c r="BX655" s="43"/>
      <c r="BY655" s="43"/>
      <c r="BZ655" s="43"/>
      <c r="CA655" s="43"/>
      <c r="CB655" s="43"/>
      <c r="CC655" s="43"/>
      <c r="CD655" s="43"/>
      <c r="CE655" s="43"/>
      <c r="CF655" s="43"/>
      <c r="CG655" s="43"/>
      <c r="CH655" s="43"/>
      <c r="CI655" s="43"/>
      <c r="CJ655" s="43"/>
      <c r="CK655" s="43"/>
      <c r="CL655" s="43"/>
      <c r="CM655" s="43"/>
      <c r="CN655" s="43"/>
      <c r="CO655" s="43"/>
      <c r="CP655" s="43"/>
      <c r="CQ655" s="43"/>
      <c r="CR655" s="43"/>
      <c r="CS655" s="43"/>
      <c r="CT655" s="43"/>
      <c r="CU655" s="43"/>
      <c r="CV655" s="43"/>
      <c r="CW655" s="43"/>
      <c r="CX655" s="43"/>
      <c r="CY655" s="21"/>
      <c r="CZ655" s="43"/>
      <c r="DA655" s="43"/>
      <c r="DB655" s="43"/>
      <c r="DC655" s="43"/>
      <c r="DD655" s="43"/>
      <c r="DE655" s="43"/>
      <c r="DF655" s="43"/>
      <c r="DG655" s="43"/>
      <c r="DH655" s="43"/>
      <c r="DI655" s="43"/>
      <c r="DJ655" s="43"/>
      <c r="DK655" s="43"/>
      <c r="DL655" s="43"/>
      <c r="DM655" s="43"/>
      <c r="DN655" s="43"/>
      <c r="DO655" s="43"/>
      <c r="DP655" s="43"/>
      <c r="DQ655" s="43"/>
      <c r="DR655" s="43"/>
      <c r="DS655" s="43"/>
      <c r="DT655" s="43"/>
      <c r="DU655" s="43"/>
      <c r="DV655" s="43"/>
      <c r="DW655" s="43"/>
      <c r="DX655" s="43"/>
      <c r="DY655" s="43"/>
      <c r="DZ655" s="43"/>
      <c r="EA655" s="21"/>
      <c r="EB655" s="21"/>
      <c r="EC655" s="21"/>
      <c r="ED655" s="21"/>
    </row>
    <row r="656" spans="1:134">
      <c r="A656" s="7"/>
      <c r="B656" s="7"/>
      <c r="C656" s="43"/>
      <c r="D656" s="43"/>
      <c r="E656" s="43"/>
      <c r="F656" s="43"/>
      <c r="G656" s="7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7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7"/>
      <c r="AM656" s="43"/>
      <c r="AN656" s="43"/>
      <c r="AO656" s="43"/>
      <c r="AP656" s="43"/>
      <c r="AQ656" s="43"/>
      <c r="AR656" s="58"/>
      <c r="AS656" s="58"/>
      <c r="AT656" s="43"/>
      <c r="AU656" s="43"/>
      <c r="AV656" s="43"/>
      <c r="AW656" s="43"/>
      <c r="AX656" s="43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43"/>
      <c r="BJ656" s="43"/>
      <c r="BK656" s="43"/>
      <c r="BL656" s="43"/>
      <c r="BM656" s="43"/>
      <c r="BN656" s="43"/>
      <c r="BO656" s="43"/>
      <c r="BP656" s="43"/>
      <c r="BQ656" s="43"/>
      <c r="BR656" s="43"/>
      <c r="BS656" s="43"/>
      <c r="BT656" s="43"/>
      <c r="BU656" s="43"/>
      <c r="BV656" s="43"/>
      <c r="BW656" s="43"/>
      <c r="BX656" s="43"/>
      <c r="BY656" s="43"/>
      <c r="BZ656" s="43"/>
      <c r="CA656" s="43"/>
      <c r="CB656" s="43"/>
      <c r="CC656" s="43"/>
      <c r="CD656" s="43"/>
      <c r="CE656" s="43"/>
      <c r="CF656" s="43"/>
      <c r="CG656" s="43"/>
      <c r="CH656" s="43"/>
      <c r="CI656" s="43"/>
      <c r="CJ656" s="43"/>
      <c r="CK656" s="43"/>
      <c r="CL656" s="43"/>
      <c r="CM656" s="43"/>
      <c r="CN656" s="43"/>
      <c r="CO656" s="43"/>
      <c r="CP656" s="43"/>
      <c r="CQ656" s="43"/>
      <c r="CR656" s="43"/>
      <c r="CS656" s="43"/>
      <c r="CT656" s="43"/>
      <c r="CU656" s="43"/>
      <c r="CV656" s="43"/>
      <c r="CW656" s="43"/>
      <c r="CX656" s="43"/>
      <c r="CY656" s="21"/>
      <c r="CZ656" s="43"/>
      <c r="DA656" s="43"/>
      <c r="DB656" s="43"/>
      <c r="DC656" s="43"/>
      <c r="DD656" s="43"/>
      <c r="DE656" s="43"/>
      <c r="DF656" s="43"/>
      <c r="DG656" s="43"/>
      <c r="DH656" s="43"/>
      <c r="DI656" s="43"/>
      <c r="DJ656" s="43"/>
      <c r="DK656" s="43"/>
      <c r="DL656" s="43"/>
      <c r="DM656" s="43"/>
      <c r="DN656" s="43"/>
      <c r="DO656" s="43"/>
      <c r="DP656" s="43"/>
      <c r="DQ656" s="43"/>
      <c r="DR656" s="43"/>
      <c r="DS656" s="43"/>
      <c r="DT656" s="43"/>
      <c r="DU656" s="43"/>
      <c r="DV656" s="43"/>
      <c r="DW656" s="43"/>
      <c r="DX656" s="43"/>
      <c r="DY656" s="43"/>
      <c r="DZ656" s="43"/>
      <c r="EA656" s="21"/>
      <c r="EB656" s="21"/>
      <c r="EC656" s="21"/>
      <c r="ED656" s="21"/>
    </row>
    <row r="657" spans="1:134">
      <c r="A657" s="7"/>
      <c r="B657" s="7"/>
      <c r="C657" s="43"/>
      <c r="D657" s="43"/>
      <c r="E657" s="43"/>
      <c r="F657" s="43"/>
      <c r="G657" s="7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7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7"/>
      <c r="AM657" s="43"/>
      <c r="AN657" s="43"/>
      <c r="AO657" s="43"/>
      <c r="AP657" s="43"/>
      <c r="AQ657" s="43"/>
      <c r="AR657" s="58"/>
      <c r="AS657" s="58"/>
      <c r="AT657" s="43"/>
      <c r="AU657" s="43"/>
      <c r="AV657" s="43"/>
      <c r="AW657" s="43"/>
      <c r="AX657" s="43"/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  <c r="BL657" s="43"/>
      <c r="BM657" s="43"/>
      <c r="BN657" s="43"/>
      <c r="BO657" s="43"/>
      <c r="BP657" s="43"/>
      <c r="BQ657" s="43"/>
      <c r="BR657" s="43"/>
      <c r="BS657" s="43"/>
      <c r="BT657" s="43"/>
      <c r="BU657" s="43"/>
      <c r="BV657" s="43"/>
      <c r="BW657" s="43"/>
      <c r="BX657" s="43"/>
      <c r="BY657" s="43"/>
      <c r="BZ657" s="43"/>
      <c r="CA657" s="43"/>
      <c r="CB657" s="43"/>
      <c r="CC657" s="43"/>
      <c r="CD657" s="43"/>
      <c r="CE657" s="43"/>
      <c r="CF657" s="43"/>
      <c r="CG657" s="43"/>
      <c r="CH657" s="43"/>
      <c r="CI657" s="43"/>
      <c r="CJ657" s="43"/>
      <c r="CK657" s="43"/>
      <c r="CL657" s="43"/>
      <c r="CM657" s="43"/>
      <c r="CN657" s="43"/>
      <c r="CO657" s="43"/>
      <c r="CP657" s="43"/>
      <c r="CQ657" s="43"/>
      <c r="CR657" s="43"/>
      <c r="CS657" s="43"/>
      <c r="CT657" s="43"/>
      <c r="CU657" s="43"/>
      <c r="CV657" s="43"/>
      <c r="CW657" s="43"/>
      <c r="CX657" s="43"/>
      <c r="CY657" s="21"/>
      <c r="CZ657" s="43"/>
      <c r="DA657" s="43"/>
      <c r="DB657" s="43"/>
      <c r="DC657" s="43"/>
      <c r="DD657" s="43"/>
      <c r="DE657" s="43"/>
      <c r="DF657" s="43"/>
      <c r="DG657" s="43"/>
      <c r="DH657" s="43"/>
      <c r="DI657" s="43"/>
      <c r="DJ657" s="43"/>
      <c r="DK657" s="43"/>
      <c r="DL657" s="43"/>
      <c r="DM657" s="43"/>
      <c r="DN657" s="43"/>
      <c r="DO657" s="43"/>
      <c r="DP657" s="43"/>
      <c r="DQ657" s="43"/>
      <c r="DR657" s="43"/>
      <c r="DS657" s="43"/>
      <c r="DT657" s="43"/>
      <c r="DU657" s="43"/>
      <c r="DV657" s="43"/>
      <c r="DW657" s="43"/>
      <c r="DX657" s="43"/>
      <c r="DY657" s="43"/>
      <c r="DZ657" s="43"/>
      <c r="EA657" s="21"/>
      <c r="EB657" s="21"/>
      <c r="EC657" s="21"/>
      <c r="ED657" s="21"/>
    </row>
    <row r="658" spans="1:134">
      <c r="A658" s="7"/>
      <c r="B658" s="7"/>
      <c r="C658" s="43"/>
      <c r="D658" s="43"/>
      <c r="E658" s="43"/>
      <c r="F658" s="43"/>
      <c r="G658" s="7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7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7"/>
      <c r="AM658" s="43"/>
      <c r="AN658" s="43"/>
      <c r="AO658" s="43"/>
      <c r="AP658" s="43"/>
      <c r="AQ658" s="43"/>
      <c r="AR658" s="58"/>
      <c r="AS658" s="58"/>
      <c r="AT658" s="43"/>
      <c r="AU658" s="43"/>
      <c r="AV658" s="43"/>
      <c r="AW658" s="43"/>
      <c r="AX658" s="43"/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43"/>
      <c r="BJ658" s="43"/>
      <c r="BK658" s="43"/>
      <c r="BL658" s="43"/>
      <c r="BM658" s="43"/>
      <c r="BN658" s="43"/>
      <c r="BO658" s="43"/>
      <c r="BP658" s="43"/>
      <c r="BQ658" s="43"/>
      <c r="BR658" s="43"/>
      <c r="BS658" s="43"/>
      <c r="BT658" s="43"/>
      <c r="BU658" s="43"/>
      <c r="BV658" s="43"/>
      <c r="BW658" s="43"/>
      <c r="BX658" s="43"/>
      <c r="BY658" s="43"/>
      <c r="BZ658" s="43"/>
      <c r="CA658" s="43"/>
      <c r="CB658" s="43"/>
      <c r="CC658" s="43"/>
      <c r="CD658" s="43"/>
      <c r="CE658" s="43"/>
      <c r="CF658" s="43"/>
      <c r="CG658" s="43"/>
      <c r="CH658" s="43"/>
      <c r="CI658" s="43"/>
      <c r="CJ658" s="43"/>
      <c r="CK658" s="43"/>
      <c r="CL658" s="43"/>
      <c r="CM658" s="43"/>
      <c r="CN658" s="43"/>
      <c r="CO658" s="43"/>
      <c r="CP658" s="43"/>
      <c r="CQ658" s="43"/>
      <c r="CR658" s="43"/>
      <c r="CS658" s="43"/>
      <c r="CT658" s="43"/>
      <c r="CU658" s="43"/>
      <c r="CV658" s="43"/>
      <c r="CW658" s="43"/>
      <c r="CX658" s="43"/>
      <c r="CY658" s="21"/>
      <c r="CZ658" s="43"/>
      <c r="DA658" s="43"/>
      <c r="DB658" s="43"/>
      <c r="DC658" s="43"/>
      <c r="DD658" s="43"/>
      <c r="DE658" s="43"/>
      <c r="DF658" s="43"/>
      <c r="DG658" s="43"/>
      <c r="DH658" s="43"/>
      <c r="DI658" s="43"/>
      <c r="DJ658" s="43"/>
      <c r="DK658" s="43"/>
      <c r="DL658" s="43"/>
      <c r="DM658" s="43"/>
      <c r="DN658" s="43"/>
      <c r="DO658" s="43"/>
      <c r="DP658" s="43"/>
      <c r="DQ658" s="43"/>
      <c r="DR658" s="43"/>
      <c r="DS658" s="43"/>
      <c r="DT658" s="43"/>
      <c r="DU658" s="43"/>
      <c r="DV658" s="43"/>
      <c r="DW658" s="43"/>
      <c r="DX658" s="43"/>
      <c r="DY658" s="43"/>
      <c r="DZ658" s="43"/>
      <c r="EA658" s="21"/>
      <c r="EB658" s="21"/>
      <c r="EC658" s="21"/>
      <c r="ED658" s="21"/>
    </row>
    <row r="659" spans="1:134">
      <c r="A659" s="7"/>
      <c r="B659" s="7"/>
      <c r="C659" s="43"/>
      <c r="D659" s="43"/>
      <c r="E659" s="43"/>
      <c r="F659" s="43"/>
      <c r="G659" s="7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7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7"/>
      <c r="AM659" s="43"/>
      <c r="AN659" s="43"/>
      <c r="AO659" s="43"/>
      <c r="AP659" s="43"/>
      <c r="AQ659" s="43"/>
      <c r="AR659" s="58"/>
      <c r="AS659" s="58"/>
      <c r="AT659" s="43"/>
      <c r="AU659" s="43"/>
      <c r="AV659" s="43"/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43"/>
      <c r="BK659" s="43"/>
      <c r="BL659" s="43"/>
      <c r="BM659" s="43"/>
      <c r="BN659" s="43"/>
      <c r="BO659" s="43"/>
      <c r="BP659" s="43"/>
      <c r="BQ659" s="43"/>
      <c r="BR659" s="43"/>
      <c r="BS659" s="43"/>
      <c r="BT659" s="43"/>
      <c r="BU659" s="43"/>
      <c r="BV659" s="43"/>
      <c r="BW659" s="43"/>
      <c r="BX659" s="43"/>
      <c r="BY659" s="43"/>
      <c r="BZ659" s="43"/>
      <c r="CA659" s="43"/>
      <c r="CB659" s="43"/>
      <c r="CC659" s="43"/>
      <c r="CD659" s="43"/>
      <c r="CE659" s="43"/>
      <c r="CF659" s="43"/>
      <c r="CG659" s="43"/>
      <c r="CH659" s="43"/>
      <c r="CI659" s="43"/>
      <c r="CJ659" s="43"/>
      <c r="CK659" s="43"/>
      <c r="CL659" s="43"/>
      <c r="CM659" s="43"/>
      <c r="CN659" s="43"/>
      <c r="CO659" s="43"/>
      <c r="CP659" s="43"/>
      <c r="CQ659" s="43"/>
      <c r="CR659" s="43"/>
      <c r="CS659" s="43"/>
      <c r="CT659" s="43"/>
      <c r="CU659" s="43"/>
      <c r="CV659" s="43"/>
      <c r="CW659" s="43"/>
      <c r="CX659" s="43"/>
      <c r="CY659" s="21"/>
      <c r="CZ659" s="43"/>
      <c r="DA659" s="43"/>
      <c r="DB659" s="43"/>
      <c r="DC659" s="43"/>
      <c r="DD659" s="43"/>
      <c r="DE659" s="43"/>
      <c r="DF659" s="43"/>
      <c r="DG659" s="43"/>
      <c r="DH659" s="43"/>
      <c r="DI659" s="43"/>
      <c r="DJ659" s="43"/>
      <c r="DK659" s="43"/>
      <c r="DL659" s="43"/>
      <c r="DM659" s="43"/>
      <c r="DN659" s="43"/>
      <c r="DO659" s="43"/>
      <c r="DP659" s="43"/>
      <c r="DQ659" s="43"/>
      <c r="DR659" s="43"/>
      <c r="DS659" s="43"/>
      <c r="DT659" s="43"/>
      <c r="DU659" s="43"/>
      <c r="DV659" s="43"/>
      <c r="DW659" s="43"/>
      <c r="DX659" s="43"/>
      <c r="DY659" s="43"/>
      <c r="DZ659" s="43"/>
      <c r="EA659" s="21"/>
      <c r="EB659" s="21"/>
      <c r="EC659" s="21"/>
      <c r="ED659" s="21"/>
    </row>
    <row r="660" spans="1:134">
      <c r="A660" s="7"/>
      <c r="B660" s="7"/>
      <c r="C660" s="43"/>
      <c r="D660" s="43"/>
      <c r="E660" s="43"/>
      <c r="F660" s="43"/>
      <c r="G660" s="7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7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7"/>
      <c r="AM660" s="43"/>
      <c r="AN660" s="43"/>
      <c r="AO660" s="43"/>
      <c r="AP660" s="43"/>
      <c r="AQ660" s="43"/>
      <c r="AR660" s="58"/>
      <c r="AS660" s="58"/>
      <c r="AT660" s="43"/>
      <c r="AU660" s="43"/>
      <c r="AV660" s="43"/>
      <c r="AW660" s="43"/>
      <c r="AX660" s="43"/>
      <c r="AY660" s="43"/>
      <c r="AZ660" s="43"/>
      <c r="BA660" s="43"/>
      <c r="BB660" s="43"/>
      <c r="BC660" s="43"/>
      <c r="BD660" s="43"/>
      <c r="BE660" s="43"/>
      <c r="BF660" s="43"/>
      <c r="BG660" s="43"/>
      <c r="BH660" s="43"/>
      <c r="BI660" s="43"/>
      <c r="BJ660" s="43"/>
      <c r="BK660" s="43"/>
      <c r="BL660" s="43"/>
      <c r="BM660" s="43"/>
      <c r="BN660" s="43"/>
      <c r="BO660" s="43"/>
      <c r="BP660" s="43"/>
      <c r="BQ660" s="43"/>
      <c r="BR660" s="43"/>
      <c r="BS660" s="43"/>
      <c r="BT660" s="43"/>
      <c r="BU660" s="43"/>
      <c r="BV660" s="43"/>
      <c r="BW660" s="43"/>
      <c r="BX660" s="43"/>
      <c r="BY660" s="43"/>
      <c r="BZ660" s="43"/>
      <c r="CA660" s="43"/>
      <c r="CB660" s="43"/>
      <c r="CC660" s="43"/>
      <c r="CD660" s="43"/>
      <c r="CE660" s="43"/>
      <c r="CF660" s="43"/>
      <c r="CG660" s="43"/>
      <c r="CH660" s="43"/>
      <c r="CI660" s="43"/>
      <c r="CJ660" s="43"/>
      <c r="CK660" s="43"/>
      <c r="CL660" s="43"/>
      <c r="CM660" s="43"/>
      <c r="CN660" s="43"/>
      <c r="CO660" s="43"/>
      <c r="CP660" s="43"/>
      <c r="CQ660" s="43"/>
      <c r="CR660" s="43"/>
      <c r="CS660" s="43"/>
      <c r="CT660" s="43"/>
      <c r="CU660" s="43"/>
      <c r="CV660" s="43"/>
      <c r="CW660" s="43"/>
      <c r="CX660" s="43"/>
      <c r="CY660" s="21"/>
      <c r="CZ660" s="43"/>
      <c r="DA660" s="43"/>
      <c r="DB660" s="43"/>
      <c r="DC660" s="43"/>
      <c r="DD660" s="43"/>
      <c r="DE660" s="43"/>
      <c r="DF660" s="43"/>
      <c r="DG660" s="43"/>
      <c r="DH660" s="43"/>
      <c r="DI660" s="43"/>
      <c r="DJ660" s="43"/>
      <c r="DK660" s="43"/>
      <c r="DL660" s="43"/>
      <c r="DM660" s="43"/>
      <c r="DN660" s="43"/>
      <c r="DO660" s="43"/>
      <c r="DP660" s="43"/>
      <c r="DQ660" s="43"/>
      <c r="DR660" s="43"/>
      <c r="DS660" s="43"/>
      <c r="DT660" s="43"/>
      <c r="DU660" s="43"/>
      <c r="DV660" s="43"/>
      <c r="DW660" s="43"/>
      <c r="DX660" s="43"/>
      <c r="DY660" s="43"/>
      <c r="DZ660" s="43"/>
      <c r="EA660" s="21"/>
      <c r="EB660" s="21"/>
      <c r="EC660" s="21"/>
      <c r="ED660" s="21"/>
    </row>
    <row r="661" spans="1:134">
      <c r="A661" s="7"/>
      <c r="B661" s="7"/>
      <c r="C661" s="43"/>
      <c r="D661" s="43"/>
      <c r="E661" s="43"/>
      <c r="F661" s="43"/>
      <c r="G661" s="7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7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7"/>
      <c r="AM661" s="43"/>
      <c r="AN661" s="43"/>
      <c r="AO661" s="43"/>
      <c r="AP661" s="43"/>
      <c r="AQ661" s="43"/>
      <c r="AR661" s="58"/>
      <c r="AS661" s="58"/>
      <c r="AT661" s="43"/>
      <c r="AU661" s="43"/>
      <c r="AV661" s="43"/>
      <c r="AW661" s="43"/>
      <c r="AX661" s="43"/>
      <c r="AY661" s="43"/>
      <c r="AZ661" s="43"/>
      <c r="BA661" s="43"/>
      <c r="BB661" s="43"/>
      <c r="BC661" s="43"/>
      <c r="BD661" s="43"/>
      <c r="BE661" s="43"/>
      <c r="BF661" s="43"/>
      <c r="BG661" s="43"/>
      <c r="BH661" s="43"/>
      <c r="BI661" s="43"/>
      <c r="BJ661" s="43"/>
      <c r="BK661" s="43"/>
      <c r="BL661" s="43"/>
      <c r="BM661" s="43"/>
      <c r="BN661" s="43"/>
      <c r="BO661" s="43"/>
      <c r="BP661" s="43"/>
      <c r="BQ661" s="43"/>
      <c r="BR661" s="43"/>
      <c r="BS661" s="43"/>
      <c r="BT661" s="43"/>
      <c r="BU661" s="43"/>
      <c r="BV661" s="43"/>
      <c r="BW661" s="43"/>
      <c r="BX661" s="43"/>
      <c r="BY661" s="43"/>
      <c r="BZ661" s="43"/>
      <c r="CA661" s="43"/>
      <c r="CB661" s="43"/>
      <c r="CC661" s="43"/>
      <c r="CD661" s="43"/>
      <c r="CE661" s="43"/>
      <c r="CF661" s="43"/>
      <c r="CG661" s="43"/>
      <c r="CH661" s="43"/>
      <c r="CI661" s="43"/>
      <c r="CJ661" s="43"/>
      <c r="CK661" s="43"/>
      <c r="CL661" s="43"/>
      <c r="CM661" s="43"/>
      <c r="CN661" s="43"/>
      <c r="CO661" s="43"/>
      <c r="CP661" s="43"/>
      <c r="CQ661" s="43"/>
      <c r="CR661" s="43"/>
      <c r="CS661" s="43"/>
      <c r="CT661" s="43"/>
      <c r="CU661" s="43"/>
      <c r="CV661" s="43"/>
      <c r="CW661" s="43"/>
      <c r="CX661" s="43"/>
      <c r="CY661" s="21"/>
      <c r="CZ661" s="43"/>
      <c r="DA661" s="43"/>
      <c r="DB661" s="43"/>
      <c r="DC661" s="43"/>
      <c r="DD661" s="43"/>
      <c r="DE661" s="43"/>
      <c r="DF661" s="43"/>
      <c r="DG661" s="43"/>
      <c r="DH661" s="43"/>
      <c r="DI661" s="43"/>
      <c r="DJ661" s="43"/>
      <c r="DK661" s="43"/>
      <c r="DL661" s="43"/>
      <c r="DM661" s="43"/>
      <c r="DN661" s="43"/>
      <c r="DO661" s="43"/>
      <c r="DP661" s="43"/>
      <c r="DQ661" s="43"/>
      <c r="DR661" s="43"/>
      <c r="DS661" s="43"/>
      <c r="DT661" s="43"/>
      <c r="DU661" s="43"/>
      <c r="DV661" s="43"/>
      <c r="DW661" s="43"/>
      <c r="DX661" s="43"/>
      <c r="DY661" s="43"/>
      <c r="DZ661" s="43"/>
      <c r="EA661" s="21"/>
      <c r="EB661" s="21"/>
      <c r="EC661" s="21"/>
      <c r="ED661" s="21"/>
    </row>
    <row r="662" spans="1:134">
      <c r="A662" s="7"/>
      <c r="B662" s="7"/>
      <c r="C662" s="43"/>
      <c r="D662" s="43"/>
      <c r="E662" s="43"/>
      <c r="F662" s="43"/>
      <c r="G662" s="7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7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7"/>
      <c r="AM662" s="43"/>
      <c r="AN662" s="43"/>
      <c r="AO662" s="43"/>
      <c r="AP662" s="43"/>
      <c r="AQ662" s="43"/>
      <c r="AR662" s="58"/>
      <c r="AS662" s="58"/>
      <c r="AT662" s="43"/>
      <c r="AU662" s="43"/>
      <c r="AV662" s="43"/>
      <c r="AW662" s="43"/>
      <c r="AX662" s="43"/>
      <c r="AY662" s="43"/>
      <c r="AZ662" s="43"/>
      <c r="BA662" s="43"/>
      <c r="BB662" s="43"/>
      <c r="BC662" s="43"/>
      <c r="BD662" s="43"/>
      <c r="BE662" s="43"/>
      <c r="BF662" s="43"/>
      <c r="BG662" s="43"/>
      <c r="BH662" s="43"/>
      <c r="BI662" s="43"/>
      <c r="BJ662" s="43"/>
      <c r="BK662" s="43"/>
      <c r="BL662" s="43"/>
      <c r="BM662" s="43"/>
      <c r="BN662" s="43"/>
      <c r="BO662" s="43"/>
      <c r="BP662" s="43"/>
      <c r="BQ662" s="43"/>
      <c r="BR662" s="43"/>
      <c r="BS662" s="43"/>
      <c r="BT662" s="43"/>
      <c r="BU662" s="43"/>
      <c r="BV662" s="43"/>
      <c r="BW662" s="43"/>
      <c r="BX662" s="43"/>
      <c r="BY662" s="43"/>
      <c r="BZ662" s="43"/>
      <c r="CA662" s="43"/>
      <c r="CB662" s="43"/>
      <c r="CC662" s="43"/>
      <c r="CD662" s="43"/>
      <c r="CE662" s="43"/>
      <c r="CF662" s="43"/>
      <c r="CG662" s="43"/>
      <c r="CH662" s="43"/>
      <c r="CI662" s="43"/>
      <c r="CJ662" s="43"/>
      <c r="CK662" s="43"/>
      <c r="CL662" s="43"/>
      <c r="CM662" s="43"/>
      <c r="CN662" s="43"/>
      <c r="CO662" s="43"/>
      <c r="CP662" s="43"/>
      <c r="CQ662" s="43"/>
      <c r="CR662" s="43"/>
      <c r="CS662" s="43"/>
      <c r="CT662" s="43"/>
      <c r="CU662" s="43"/>
      <c r="CV662" s="43"/>
      <c r="CW662" s="43"/>
      <c r="CX662" s="43"/>
      <c r="CY662" s="21"/>
      <c r="CZ662" s="43"/>
      <c r="DA662" s="43"/>
      <c r="DB662" s="43"/>
      <c r="DC662" s="43"/>
      <c r="DD662" s="43"/>
      <c r="DE662" s="43"/>
      <c r="DF662" s="43"/>
      <c r="DG662" s="43"/>
      <c r="DH662" s="43"/>
      <c r="DI662" s="43"/>
      <c r="DJ662" s="43"/>
      <c r="DK662" s="43"/>
      <c r="DL662" s="43"/>
      <c r="DM662" s="43"/>
      <c r="DN662" s="43"/>
      <c r="DO662" s="43"/>
      <c r="DP662" s="43"/>
      <c r="DQ662" s="43"/>
      <c r="DR662" s="43"/>
      <c r="DS662" s="43"/>
      <c r="DT662" s="43"/>
      <c r="DU662" s="43"/>
      <c r="DV662" s="43"/>
      <c r="DW662" s="43"/>
      <c r="DX662" s="43"/>
      <c r="DY662" s="43"/>
      <c r="DZ662" s="43"/>
      <c r="EA662" s="21"/>
      <c r="EB662" s="21"/>
      <c r="EC662" s="21"/>
      <c r="ED662" s="21"/>
    </row>
    <row r="663" spans="1:134">
      <c r="A663" s="7"/>
      <c r="B663" s="7"/>
      <c r="C663" s="43"/>
      <c r="D663" s="43"/>
      <c r="E663" s="43"/>
      <c r="F663" s="43"/>
      <c r="G663" s="7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7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7"/>
      <c r="AM663" s="43"/>
      <c r="AN663" s="43"/>
      <c r="AO663" s="43"/>
      <c r="AP663" s="43"/>
      <c r="AQ663" s="43"/>
      <c r="AR663" s="58"/>
      <c r="AS663" s="58"/>
      <c r="AT663" s="43"/>
      <c r="AU663" s="43"/>
      <c r="AV663" s="43"/>
      <c r="AW663" s="43"/>
      <c r="AX663" s="43"/>
      <c r="AY663" s="43"/>
      <c r="AZ663" s="43"/>
      <c r="BA663" s="43"/>
      <c r="BB663" s="43"/>
      <c r="BC663" s="43"/>
      <c r="BD663" s="43"/>
      <c r="BE663" s="43"/>
      <c r="BF663" s="43"/>
      <c r="BG663" s="43"/>
      <c r="BH663" s="43"/>
      <c r="BI663" s="43"/>
      <c r="BJ663" s="43"/>
      <c r="BK663" s="43"/>
      <c r="BL663" s="43"/>
      <c r="BM663" s="43"/>
      <c r="BN663" s="43"/>
      <c r="BO663" s="43"/>
      <c r="BP663" s="43"/>
      <c r="BQ663" s="43"/>
      <c r="BR663" s="43"/>
      <c r="BS663" s="43"/>
      <c r="BT663" s="43"/>
      <c r="BU663" s="43"/>
      <c r="BV663" s="43"/>
      <c r="BW663" s="43"/>
      <c r="BX663" s="43"/>
      <c r="BY663" s="43"/>
      <c r="BZ663" s="43"/>
      <c r="CA663" s="43"/>
      <c r="CB663" s="43"/>
      <c r="CC663" s="43"/>
      <c r="CD663" s="43"/>
      <c r="CE663" s="43"/>
      <c r="CF663" s="43"/>
      <c r="CG663" s="43"/>
      <c r="CH663" s="43"/>
      <c r="CI663" s="43"/>
      <c r="CJ663" s="43"/>
      <c r="CK663" s="43"/>
      <c r="CL663" s="43"/>
      <c r="CM663" s="43"/>
      <c r="CN663" s="43"/>
      <c r="CO663" s="43"/>
      <c r="CP663" s="43"/>
      <c r="CQ663" s="43"/>
      <c r="CR663" s="43"/>
      <c r="CS663" s="43"/>
      <c r="CT663" s="43"/>
      <c r="CU663" s="43"/>
      <c r="CV663" s="43"/>
      <c r="CW663" s="43"/>
      <c r="CX663" s="43"/>
      <c r="CY663" s="21"/>
      <c r="CZ663" s="43"/>
      <c r="DA663" s="43"/>
      <c r="DB663" s="43"/>
      <c r="DC663" s="43"/>
      <c r="DD663" s="43"/>
      <c r="DE663" s="43"/>
      <c r="DF663" s="43"/>
      <c r="DG663" s="43"/>
      <c r="DH663" s="43"/>
      <c r="DI663" s="43"/>
      <c r="DJ663" s="43"/>
      <c r="DK663" s="43"/>
      <c r="DL663" s="43"/>
      <c r="DM663" s="43"/>
      <c r="DN663" s="43"/>
      <c r="DO663" s="43"/>
      <c r="DP663" s="43"/>
      <c r="DQ663" s="43"/>
      <c r="DR663" s="43"/>
      <c r="DS663" s="43"/>
      <c r="DT663" s="43"/>
      <c r="DU663" s="43"/>
      <c r="DV663" s="43"/>
      <c r="DW663" s="43"/>
      <c r="DX663" s="43"/>
      <c r="DY663" s="43"/>
      <c r="DZ663" s="43"/>
      <c r="EA663" s="21"/>
      <c r="EB663" s="21"/>
      <c r="EC663" s="21"/>
      <c r="ED663" s="21"/>
    </row>
    <row r="664" spans="1:134">
      <c r="A664" s="7"/>
      <c r="B664" s="7"/>
      <c r="C664" s="43"/>
      <c r="D664" s="43"/>
      <c r="E664" s="43"/>
      <c r="F664" s="43"/>
      <c r="G664" s="7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7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7"/>
      <c r="AM664" s="43"/>
      <c r="AN664" s="43"/>
      <c r="AO664" s="43"/>
      <c r="AP664" s="43"/>
      <c r="AQ664" s="43"/>
      <c r="AR664" s="58"/>
      <c r="AS664" s="58"/>
      <c r="AT664" s="43"/>
      <c r="AU664" s="43"/>
      <c r="AV664" s="43"/>
      <c r="AW664" s="43"/>
      <c r="AX664" s="43"/>
      <c r="AY664" s="43"/>
      <c r="AZ664" s="43"/>
      <c r="BA664" s="43"/>
      <c r="BB664" s="43"/>
      <c r="BC664" s="43"/>
      <c r="BD664" s="43"/>
      <c r="BE664" s="43"/>
      <c r="BF664" s="43"/>
      <c r="BG664" s="43"/>
      <c r="BH664" s="43"/>
      <c r="BI664" s="43"/>
      <c r="BJ664" s="43"/>
      <c r="BK664" s="43"/>
      <c r="BL664" s="43"/>
      <c r="BM664" s="43"/>
      <c r="BN664" s="43"/>
      <c r="BO664" s="43"/>
      <c r="BP664" s="43"/>
      <c r="BQ664" s="43"/>
      <c r="BR664" s="43"/>
      <c r="BS664" s="43"/>
      <c r="BT664" s="43"/>
      <c r="BU664" s="43"/>
      <c r="BV664" s="43"/>
      <c r="BW664" s="43"/>
      <c r="BX664" s="43"/>
      <c r="BY664" s="43"/>
      <c r="BZ664" s="43"/>
      <c r="CA664" s="43"/>
      <c r="CB664" s="43"/>
      <c r="CC664" s="43"/>
      <c r="CD664" s="43"/>
      <c r="CE664" s="43"/>
      <c r="CF664" s="43"/>
      <c r="CG664" s="43"/>
      <c r="CH664" s="43"/>
      <c r="CI664" s="43"/>
      <c r="CJ664" s="43"/>
      <c r="CK664" s="43"/>
      <c r="CL664" s="43"/>
      <c r="CM664" s="43"/>
      <c r="CN664" s="43"/>
      <c r="CO664" s="43"/>
      <c r="CP664" s="43"/>
      <c r="CQ664" s="43"/>
      <c r="CR664" s="43"/>
      <c r="CS664" s="43"/>
      <c r="CT664" s="43"/>
      <c r="CU664" s="43"/>
      <c r="CV664" s="43"/>
      <c r="CW664" s="43"/>
      <c r="CX664" s="43"/>
      <c r="CY664" s="21"/>
      <c r="CZ664" s="43"/>
      <c r="DA664" s="43"/>
      <c r="DB664" s="43"/>
      <c r="DC664" s="43"/>
      <c r="DD664" s="43"/>
      <c r="DE664" s="43"/>
      <c r="DF664" s="43"/>
      <c r="DG664" s="43"/>
      <c r="DH664" s="43"/>
      <c r="DI664" s="43"/>
      <c r="DJ664" s="43"/>
      <c r="DK664" s="43"/>
      <c r="DL664" s="43"/>
      <c r="DM664" s="43"/>
      <c r="DN664" s="43"/>
      <c r="DO664" s="43"/>
      <c r="DP664" s="43"/>
      <c r="DQ664" s="43"/>
      <c r="DR664" s="43"/>
      <c r="DS664" s="43"/>
      <c r="DT664" s="43"/>
      <c r="DU664" s="43"/>
      <c r="DV664" s="43"/>
      <c r="DW664" s="43"/>
      <c r="DX664" s="43"/>
      <c r="DY664" s="43"/>
      <c r="DZ664" s="43"/>
      <c r="EA664" s="21"/>
      <c r="EB664" s="21"/>
      <c r="EC664" s="21"/>
      <c r="ED664" s="21"/>
    </row>
    <row r="665" spans="1:134">
      <c r="A665" s="7"/>
      <c r="B665" s="7"/>
      <c r="C665" s="43"/>
      <c r="D665" s="43"/>
      <c r="E665" s="43"/>
      <c r="F665" s="43"/>
      <c r="G665" s="7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7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7"/>
      <c r="AM665" s="43"/>
      <c r="AN665" s="43"/>
      <c r="AO665" s="43"/>
      <c r="AP665" s="43"/>
      <c r="AQ665" s="43"/>
      <c r="AR665" s="58"/>
      <c r="AS665" s="58"/>
      <c r="AT665" s="43"/>
      <c r="AU665" s="43"/>
      <c r="AV665" s="43"/>
      <c r="AW665" s="43"/>
      <c r="AX665" s="43"/>
      <c r="AY665" s="43"/>
      <c r="AZ665" s="43"/>
      <c r="BA665" s="43"/>
      <c r="BB665" s="43"/>
      <c r="BC665" s="43"/>
      <c r="BD665" s="43"/>
      <c r="BE665" s="43"/>
      <c r="BF665" s="43"/>
      <c r="BG665" s="43"/>
      <c r="BH665" s="43"/>
      <c r="BI665" s="43"/>
      <c r="BJ665" s="43"/>
      <c r="BK665" s="43"/>
      <c r="BL665" s="43"/>
      <c r="BM665" s="43"/>
      <c r="BN665" s="43"/>
      <c r="BO665" s="43"/>
      <c r="BP665" s="43"/>
      <c r="BQ665" s="43"/>
      <c r="BR665" s="43"/>
      <c r="BS665" s="43"/>
      <c r="BT665" s="43"/>
      <c r="BU665" s="43"/>
      <c r="BV665" s="43"/>
      <c r="BW665" s="43"/>
      <c r="BX665" s="43"/>
      <c r="BY665" s="43"/>
      <c r="BZ665" s="43"/>
      <c r="CA665" s="43"/>
      <c r="CB665" s="43"/>
      <c r="CC665" s="43"/>
      <c r="CD665" s="43"/>
      <c r="CE665" s="43"/>
      <c r="CF665" s="43"/>
      <c r="CG665" s="43"/>
      <c r="CH665" s="43"/>
      <c r="CI665" s="43"/>
      <c r="CJ665" s="43"/>
      <c r="CK665" s="43"/>
      <c r="CL665" s="43"/>
      <c r="CM665" s="43"/>
      <c r="CN665" s="43"/>
      <c r="CO665" s="43"/>
      <c r="CP665" s="43"/>
      <c r="CQ665" s="43"/>
      <c r="CR665" s="43"/>
      <c r="CS665" s="43"/>
      <c r="CT665" s="43"/>
      <c r="CU665" s="43"/>
      <c r="CV665" s="43"/>
      <c r="CW665" s="43"/>
      <c r="CX665" s="43"/>
      <c r="CY665" s="21"/>
      <c r="CZ665" s="43"/>
      <c r="DA665" s="43"/>
      <c r="DB665" s="43"/>
      <c r="DC665" s="43"/>
      <c r="DD665" s="43"/>
      <c r="DE665" s="43"/>
      <c r="DF665" s="43"/>
      <c r="DG665" s="43"/>
      <c r="DH665" s="43"/>
      <c r="DI665" s="43"/>
      <c r="DJ665" s="43"/>
      <c r="DK665" s="43"/>
      <c r="DL665" s="43"/>
      <c r="DM665" s="43"/>
      <c r="DN665" s="43"/>
      <c r="DO665" s="43"/>
      <c r="DP665" s="43"/>
      <c r="DQ665" s="43"/>
      <c r="DR665" s="43"/>
      <c r="DS665" s="43"/>
      <c r="DT665" s="43"/>
      <c r="DU665" s="43"/>
      <c r="DV665" s="43"/>
      <c r="DW665" s="43"/>
      <c r="DX665" s="43"/>
      <c r="DY665" s="43"/>
      <c r="DZ665" s="43"/>
      <c r="EA665" s="21"/>
      <c r="EB665" s="21"/>
      <c r="EC665" s="21"/>
      <c r="ED665" s="21"/>
    </row>
    <row r="666" spans="1:134">
      <c r="A666" s="7"/>
      <c r="B666" s="7"/>
      <c r="C666" s="43"/>
      <c r="D666" s="43"/>
      <c r="E666" s="43"/>
      <c r="F666" s="43"/>
      <c r="G666" s="7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7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7"/>
      <c r="AM666" s="43"/>
      <c r="AN666" s="43"/>
      <c r="AO666" s="43"/>
      <c r="AP666" s="43"/>
      <c r="AQ666" s="43"/>
      <c r="AR666" s="58"/>
      <c r="AS666" s="58"/>
      <c r="AT666" s="43"/>
      <c r="AU666" s="43"/>
      <c r="AV666" s="43"/>
      <c r="AW666" s="43"/>
      <c r="AX666" s="43"/>
      <c r="AY666" s="43"/>
      <c r="AZ666" s="43"/>
      <c r="BA666" s="43"/>
      <c r="BB666" s="43"/>
      <c r="BC666" s="43"/>
      <c r="BD666" s="43"/>
      <c r="BE666" s="43"/>
      <c r="BF666" s="43"/>
      <c r="BG666" s="43"/>
      <c r="BH666" s="43"/>
      <c r="BI666" s="43"/>
      <c r="BJ666" s="43"/>
      <c r="BK666" s="43"/>
      <c r="BL666" s="43"/>
      <c r="BM666" s="43"/>
      <c r="BN666" s="43"/>
      <c r="BO666" s="43"/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3"/>
      <c r="CA666" s="43"/>
      <c r="CB666" s="43"/>
      <c r="CC666" s="43"/>
      <c r="CD666" s="43"/>
      <c r="CE666" s="43"/>
      <c r="CF666" s="43"/>
      <c r="CG666" s="43"/>
      <c r="CH666" s="43"/>
      <c r="CI666" s="43"/>
      <c r="CJ666" s="43"/>
      <c r="CK666" s="43"/>
      <c r="CL666" s="43"/>
      <c r="CM666" s="43"/>
      <c r="CN666" s="43"/>
      <c r="CO666" s="43"/>
      <c r="CP666" s="43"/>
      <c r="CQ666" s="43"/>
      <c r="CR666" s="43"/>
      <c r="CS666" s="43"/>
      <c r="CT666" s="43"/>
      <c r="CU666" s="43"/>
      <c r="CV666" s="43"/>
      <c r="CW666" s="43"/>
      <c r="CX666" s="43"/>
      <c r="CY666" s="21"/>
      <c r="CZ666" s="43"/>
      <c r="DA666" s="43"/>
      <c r="DB666" s="43"/>
      <c r="DC666" s="43"/>
      <c r="DD666" s="43"/>
      <c r="DE666" s="43"/>
      <c r="DF666" s="43"/>
      <c r="DG666" s="43"/>
      <c r="DH666" s="43"/>
      <c r="DI666" s="43"/>
      <c r="DJ666" s="43"/>
      <c r="DK666" s="43"/>
      <c r="DL666" s="43"/>
      <c r="DM666" s="43"/>
      <c r="DN666" s="43"/>
      <c r="DO666" s="43"/>
      <c r="DP666" s="43"/>
      <c r="DQ666" s="43"/>
      <c r="DR666" s="43"/>
      <c r="DS666" s="43"/>
      <c r="DT666" s="43"/>
      <c r="DU666" s="43"/>
      <c r="DV666" s="43"/>
      <c r="DW666" s="43"/>
      <c r="DX666" s="43"/>
      <c r="DY666" s="43"/>
      <c r="DZ666" s="43"/>
      <c r="EA666" s="21"/>
      <c r="EB666" s="21"/>
      <c r="EC666" s="21"/>
      <c r="ED666" s="21"/>
    </row>
    <row r="667" spans="1:134">
      <c r="A667" s="7"/>
      <c r="B667" s="7"/>
      <c r="C667" s="43"/>
      <c r="D667" s="43"/>
      <c r="E667" s="43"/>
      <c r="F667" s="43"/>
      <c r="G667" s="7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7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7"/>
      <c r="AM667" s="43"/>
      <c r="AN667" s="43"/>
      <c r="AO667" s="43"/>
      <c r="AP667" s="43"/>
      <c r="AQ667" s="43"/>
      <c r="AR667" s="58"/>
      <c r="AS667" s="58"/>
      <c r="AT667" s="43"/>
      <c r="AU667" s="43"/>
      <c r="AV667" s="43"/>
      <c r="AW667" s="43"/>
      <c r="AX667" s="43"/>
      <c r="AY667" s="43"/>
      <c r="AZ667" s="43"/>
      <c r="BA667" s="43"/>
      <c r="BB667" s="43"/>
      <c r="BC667" s="43"/>
      <c r="BD667" s="43"/>
      <c r="BE667" s="43"/>
      <c r="BF667" s="43"/>
      <c r="BG667" s="43"/>
      <c r="BH667" s="43"/>
      <c r="BI667" s="43"/>
      <c r="BJ667" s="43"/>
      <c r="BK667" s="43"/>
      <c r="BL667" s="43"/>
      <c r="BM667" s="43"/>
      <c r="BN667" s="43"/>
      <c r="BO667" s="43"/>
      <c r="BP667" s="43"/>
      <c r="BQ667" s="43"/>
      <c r="BR667" s="43"/>
      <c r="BS667" s="43"/>
      <c r="BT667" s="43"/>
      <c r="BU667" s="43"/>
      <c r="BV667" s="43"/>
      <c r="BW667" s="43"/>
      <c r="BX667" s="43"/>
      <c r="BY667" s="43"/>
      <c r="BZ667" s="43"/>
      <c r="CA667" s="43"/>
      <c r="CB667" s="43"/>
      <c r="CC667" s="43"/>
      <c r="CD667" s="43"/>
      <c r="CE667" s="43"/>
      <c r="CF667" s="43"/>
      <c r="CG667" s="43"/>
      <c r="CH667" s="43"/>
      <c r="CI667" s="43"/>
      <c r="CJ667" s="43"/>
      <c r="CK667" s="43"/>
      <c r="CL667" s="43"/>
      <c r="CM667" s="43"/>
      <c r="CN667" s="43"/>
      <c r="CO667" s="43"/>
      <c r="CP667" s="43"/>
      <c r="CQ667" s="43"/>
      <c r="CR667" s="43"/>
      <c r="CS667" s="43"/>
      <c r="CT667" s="43"/>
      <c r="CU667" s="43"/>
      <c r="CV667" s="43"/>
      <c r="CW667" s="43"/>
      <c r="CX667" s="43"/>
      <c r="CY667" s="21"/>
      <c r="CZ667" s="43"/>
      <c r="DA667" s="43"/>
      <c r="DB667" s="43"/>
      <c r="DC667" s="43"/>
      <c r="DD667" s="43"/>
      <c r="DE667" s="43"/>
      <c r="DF667" s="43"/>
      <c r="DG667" s="43"/>
      <c r="DH667" s="43"/>
      <c r="DI667" s="43"/>
      <c r="DJ667" s="43"/>
      <c r="DK667" s="43"/>
      <c r="DL667" s="43"/>
      <c r="DM667" s="43"/>
      <c r="DN667" s="43"/>
      <c r="DO667" s="43"/>
      <c r="DP667" s="43"/>
      <c r="DQ667" s="43"/>
      <c r="DR667" s="43"/>
      <c r="DS667" s="43"/>
      <c r="DT667" s="43"/>
      <c r="DU667" s="43"/>
      <c r="DV667" s="43"/>
      <c r="DW667" s="43"/>
      <c r="DX667" s="43"/>
      <c r="DY667" s="43"/>
      <c r="DZ667" s="43"/>
      <c r="EA667" s="21"/>
      <c r="EB667" s="21"/>
      <c r="EC667" s="21"/>
      <c r="ED667" s="21"/>
    </row>
    <row r="668" spans="1:134">
      <c r="A668" s="7"/>
      <c r="B668" s="7"/>
      <c r="C668" s="43"/>
      <c r="D668" s="43"/>
      <c r="E668" s="43"/>
      <c r="F668" s="43"/>
      <c r="G668" s="7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7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7"/>
      <c r="AM668" s="43"/>
      <c r="AN668" s="43"/>
      <c r="AO668" s="43"/>
      <c r="AP668" s="43"/>
      <c r="AQ668" s="43"/>
      <c r="AR668" s="58"/>
      <c r="AS668" s="58"/>
      <c r="AT668" s="43"/>
      <c r="AU668" s="43"/>
      <c r="AV668" s="43"/>
      <c r="AW668" s="43"/>
      <c r="AX668" s="43"/>
      <c r="AY668" s="43"/>
      <c r="AZ668" s="43"/>
      <c r="BA668" s="43"/>
      <c r="BB668" s="43"/>
      <c r="BC668" s="43"/>
      <c r="BD668" s="43"/>
      <c r="BE668" s="43"/>
      <c r="BF668" s="43"/>
      <c r="BG668" s="43"/>
      <c r="BH668" s="43"/>
      <c r="BI668" s="43"/>
      <c r="BJ668" s="43"/>
      <c r="BK668" s="43"/>
      <c r="BL668" s="43"/>
      <c r="BM668" s="43"/>
      <c r="BN668" s="43"/>
      <c r="BO668" s="43"/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3"/>
      <c r="CA668" s="43"/>
      <c r="CB668" s="43"/>
      <c r="CC668" s="43"/>
      <c r="CD668" s="43"/>
      <c r="CE668" s="43"/>
      <c r="CF668" s="43"/>
      <c r="CG668" s="43"/>
      <c r="CH668" s="43"/>
      <c r="CI668" s="43"/>
      <c r="CJ668" s="43"/>
      <c r="CK668" s="43"/>
      <c r="CL668" s="43"/>
      <c r="CM668" s="43"/>
      <c r="CN668" s="43"/>
      <c r="CO668" s="43"/>
      <c r="CP668" s="43"/>
      <c r="CQ668" s="43"/>
      <c r="CR668" s="43"/>
      <c r="CS668" s="43"/>
      <c r="CT668" s="43"/>
      <c r="CU668" s="43"/>
      <c r="CV668" s="43"/>
      <c r="CW668" s="43"/>
      <c r="CX668" s="43"/>
      <c r="CY668" s="21"/>
      <c r="CZ668" s="43"/>
      <c r="DA668" s="43"/>
      <c r="DB668" s="43"/>
      <c r="DC668" s="43"/>
      <c r="DD668" s="43"/>
      <c r="DE668" s="43"/>
      <c r="DF668" s="43"/>
      <c r="DG668" s="43"/>
      <c r="DH668" s="43"/>
      <c r="DI668" s="43"/>
      <c r="DJ668" s="43"/>
      <c r="DK668" s="43"/>
      <c r="DL668" s="43"/>
      <c r="DM668" s="43"/>
      <c r="DN668" s="43"/>
      <c r="DO668" s="43"/>
      <c r="DP668" s="43"/>
      <c r="DQ668" s="43"/>
      <c r="DR668" s="43"/>
      <c r="DS668" s="43"/>
      <c r="DT668" s="43"/>
      <c r="DU668" s="43"/>
      <c r="DV668" s="43"/>
      <c r="DW668" s="43"/>
      <c r="DX668" s="43"/>
      <c r="DY668" s="43"/>
      <c r="DZ668" s="43"/>
      <c r="EA668" s="21"/>
      <c r="EB668" s="21"/>
      <c r="EC668" s="21"/>
      <c r="ED668" s="21"/>
    </row>
    <row r="669" spans="1:134">
      <c r="A669" s="7"/>
      <c r="B669" s="7"/>
      <c r="C669" s="43"/>
      <c r="D669" s="43"/>
      <c r="E669" s="43"/>
      <c r="F669" s="43"/>
      <c r="G669" s="7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7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7"/>
      <c r="AM669" s="43"/>
      <c r="AN669" s="43"/>
      <c r="AO669" s="43"/>
      <c r="AP669" s="43"/>
      <c r="AQ669" s="43"/>
      <c r="AR669" s="58"/>
      <c r="AS669" s="58"/>
      <c r="AT669" s="43"/>
      <c r="AU669" s="43"/>
      <c r="AV669" s="43"/>
      <c r="AW669" s="43"/>
      <c r="AX669" s="43"/>
      <c r="AY669" s="43"/>
      <c r="AZ669" s="43"/>
      <c r="BA669" s="43"/>
      <c r="BB669" s="43"/>
      <c r="BC669" s="43"/>
      <c r="BD669" s="43"/>
      <c r="BE669" s="43"/>
      <c r="BF669" s="43"/>
      <c r="BG669" s="43"/>
      <c r="BH669" s="43"/>
      <c r="BI669" s="43"/>
      <c r="BJ669" s="43"/>
      <c r="BK669" s="43"/>
      <c r="BL669" s="43"/>
      <c r="BM669" s="43"/>
      <c r="BN669" s="43"/>
      <c r="BO669" s="43"/>
      <c r="BP669" s="43"/>
      <c r="BQ669" s="43"/>
      <c r="BR669" s="43"/>
      <c r="BS669" s="43"/>
      <c r="BT669" s="43"/>
      <c r="BU669" s="43"/>
      <c r="BV669" s="43"/>
      <c r="BW669" s="43"/>
      <c r="BX669" s="43"/>
      <c r="BY669" s="43"/>
      <c r="BZ669" s="43"/>
      <c r="CA669" s="43"/>
      <c r="CB669" s="43"/>
      <c r="CC669" s="43"/>
      <c r="CD669" s="43"/>
      <c r="CE669" s="43"/>
      <c r="CF669" s="43"/>
      <c r="CG669" s="43"/>
      <c r="CH669" s="43"/>
      <c r="CI669" s="43"/>
      <c r="CJ669" s="43"/>
      <c r="CK669" s="43"/>
      <c r="CL669" s="43"/>
      <c r="CM669" s="43"/>
      <c r="CN669" s="43"/>
      <c r="CO669" s="43"/>
      <c r="CP669" s="43"/>
      <c r="CQ669" s="43"/>
      <c r="CR669" s="43"/>
      <c r="CS669" s="43"/>
      <c r="CT669" s="43"/>
      <c r="CU669" s="43"/>
      <c r="CV669" s="43"/>
      <c r="CW669" s="43"/>
      <c r="CX669" s="43"/>
      <c r="CY669" s="21"/>
      <c r="CZ669" s="43"/>
      <c r="DA669" s="43"/>
      <c r="DB669" s="43"/>
      <c r="DC669" s="43"/>
      <c r="DD669" s="43"/>
      <c r="DE669" s="43"/>
      <c r="DF669" s="43"/>
      <c r="DG669" s="43"/>
      <c r="DH669" s="43"/>
      <c r="DI669" s="43"/>
      <c r="DJ669" s="43"/>
      <c r="DK669" s="43"/>
      <c r="DL669" s="43"/>
      <c r="DM669" s="43"/>
      <c r="DN669" s="43"/>
      <c r="DO669" s="43"/>
      <c r="DP669" s="43"/>
      <c r="DQ669" s="43"/>
      <c r="DR669" s="43"/>
      <c r="DS669" s="43"/>
      <c r="DT669" s="43"/>
      <c r="DU669" s="43"/>
      <c r="DV669" s="43"/>
      <c r="DW669" s="43"/>
      <c r="DX669" s="43"/>
      <c r="DY669" s="43"/>
      <c r="DZ669" s="43"/>
      <c r="EA669" s="21"/>
      <c r="EB669" s="21"/>
      <c r="EC669" s="21"/>
      <c r="ED669" s="21"/>
    </row>
    <row r="670" spans="1:134">
      <c r="A670" s="7"/>
      <c r="B670" s="7"/>
      <c r="C670" s="43"/>
      <c r="D670" s="43"/>
      <c r="E670" s="43"/>
      <c r="F670" s="43"/>
      <c r="G670" s="7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7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7"/>
      <c r="AM670" s="43"/>
      <c r="AN670" s="43"/>
      <c r="AO670" s="43"/>
      <c r="AP670" s="43"/>
      <c r="AQ670" s="43"/>
      <c r="AR670" s="58"/>
      <c r="AS670" s="58"/>
      <c r="AT670" s="43"/>
      <c r="AU670" s="43"/>
      <c r="AV670" s="43"/>
      <c r="AW670" s="43"/>
      <c r="AX670" s="43"/>
      <c r="AY670" s="43"/>
      <c r="AZ670" s="43"/>
      <c r="BA670" s="43"/>
      <c r="BB670" s="43"/>
      <c r="BC670" s="43"/>
      <c r="BD670" s="43"/>
      <c r="BE670" s="43"/>
      <c r="BF670" s="43"/>
      <c r="BG670" s="43"/>
      <c r="BH670" s="43"/>
      <c r="BI670" s="43"/>
      <c r="BJ670" s="43"/>
      <c r="BK670" s="43"/>
      <c r="BL670" s="43"/>
      <c r="BM670" s="43"/>
      <c r="BN670" s="43"/>
      <c r="BO670" s="43"/>
      <c r="BP670" s="43"/>
      <c r="BQ670" s="43"/>
      <c r="BR670" s="43"/>
      <c r="BS670" s="43"/>
      <c r="BT670" s="43"/>
      <c r="BU670" s="43"/>
      <c r="BV670" s="43"/>
      <c r="BW670" s="43"/>
      <c r="BX670" s="43"/>
      <c r="BY670" s="43"/>
      <c r="BZ670" s="43"/>
      <c r="CA670" s="43"/>
      <c r="CB670" s="43"/>
      <c r="CC670" s="43"/>
      <c r="CD670" s="43"/>
      <c r="CE670" s="43"/>
      <c r="CF670" s="43"/>
      <c r="CG670" s="43"/>
      <c r="CH670" s="43"/>
      <c r="CI670" s="43"/>
      <c r="CJ670" s="43"/>
      <c r="CK670" s="43"/>
      <c r="CL670" s="43"/>
      <c r="CM670" s="43"/>
      <c r="CN670" s="43"/>
      <c r="CO670" s="43"/>
      <c r="CP670" s="43"/>
      <c r="CQ670" s="43"/>
      <c r="CR670" s="43"/>
      <c r="CS670" s="43"/>
      <c r="CT670" s="43"/>
      <c r="CU670" s="43"/>
      <c r="CV670" s="43"/>
      <c r="CW670" s="43"/>
      <c r="CX670" s="43"/>
      <c r="CY670" s="21"/>
      <c r="CZ670" s="43"/>
      <c r="DA670" s="43"/>
      <c r="DB670" s="43"/>
      <c r="DC670" s="43"/>
      <c r="DD670" s="43"/>
      <c r="DE670" s="43"/>
      <c r="DF670" s="43"/>
      <c r="DG670" s="43"/>
      <c r="DH670" s="43"/>
      <c r="DI670" s="43"/>
      <c r="DJ670" s="43"/>
      <c r="DK670" s="43"/>
      <c r="DL670" s="43"/>
      <c r="DM670" s="43"/>
      <c r="DN670" s="43"/>
      <c r="DO670" s="43"/>
      <c r="DP670" s="43"/>
      <c r="DQ670" s="43"/>
      <c r="DR670" s="43"/>
      <c r="DS670" s="43"/>
      <c r="DT670" s="43"/>
      <c r="DU670" s="43"/>
      <c r="DV670" s="43"/>
      <c r="DW670" s="43"/>
      <c r="DX670" s="43"/>
      <c r="DY670" s="43"/>
      <c r="DZ670" s="43"/>
      <c r="EA670" s="21"/>
      <c r="EB670" s="21"/>
      <c r="EC670" s="21"/>
      <c r="ED670" s="21"/>
    </row>
    <row r="671" spans="1:134">
      <c r="A671" s="7"/>
      <c r="B671" s="7"/>
      <c r="C671" s="43"/>
      <c r="D671" s="43"/>
      <c r="E671" s="43"/>
      <c r="F671" s="43"/>
      <c r="G671" s="7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7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7"/>
      <c r="AM671" s="43"/>
      <c r="AN671" s="43"/>
      <c r="AO671" s="43"/>
      <c r="AP671" s="43"/>
      <c r="AQ671" s="43"/>
      <c r="AR671" s="58"/>
      <c r="AS671" s="58"/>
      <c r="AT671" s="43"/>
      <c r="AU671" s="43"/>
      <c r="AV671" s="43"/>
      <c r="AW671" s="43"/>
      <c r="AX671" s="43"/>
      <c r="AY671" s="43"/>
      <c r="AZ671" s="43"/>
      <c r="BA671" s="43"/>
      <c r="BB671" s="43"/>
      <c r="BC671" s="43"/>
      <c r="BD671" s="43"/>
      <c r="BE671" s="43"/>
      <c r="BF671" s="43"/>
      <c r="BG671" s="43"/>
      <c r="BH671" s="43"/>
      <c r="BI671" s="43"/>
      <c r="BJ671" s="43"/>
      <c r="BK671" s="43"/>
      <c r="BL671" s="43"/>
      <c r="BM671" s="43"/>
      <c r="BN671" s="43"/>
      <c r="BO671" s="43"/>
      <c r="BP671" s="43"/>
      <c r="BQ671" s="43"/>
      <c r="BR671" s="43"/>
      <c r="BS671" s="43"/>
      <c r="BT671" s="43"/>
      <c r="BU671" s="43"/>
      <c r="BV671" s="43"/>
      <c r="BW671" s="43"/>
      <c r="BX671" s="43"/>
      <c r="BY671" s="43"/>
      <c r="BZ671" s="43"/>
      <c r="CA671" s="43"/>
      <c r="CB671" s="43"/>
      <c r="CC671" s="43"/>
      <c r="CD671" s="43"/>
      <c r="CE671" s="43"/>
      <c r="CF671" s="43"/>
      <c r="CG671" s="43"/>
      <c r="CH671" s="43"/>
      <c r="CI671" s="43"/>
      <c r="CJ671" s="43"/>
      <c r="CK671" s="43"/>
      <c r="CL671" s="43"/>
      <c r="CM671" s="43"/>
      <c r="CN671" s="43"/>
      <c r="CO671" s="43"/>
      <c r="CP671" s="43"/>
      <c r="CQ671" s="43"/>
      <c r="CR671" s="43"/>
      <c r="CS671" s="43"/>
      <c r="CT671" s="43"/>
      <c r="CU671" s="43"/>
      <c r="CV671" s="43"/>
      <c r="CW671" s="43"/>
      <c r="CX671" s="43"/>
      <c r="CY671" s="21"/>
      <c r="CZ671" s="43"/>
      <c r="DA671" s="43"/>
      <c r="DB671" s="43"/>
      <c r="DC671" s="43"/>
      <c r="DD671" s="43"/>
      <c r="DE671" s="43"/>
      <c r="DF671" s="43"/>
      <c r="DG671" s="43"/>
      <c r="DH671" s="43"/>
      <c r="DI671" s="43"/>
      <c r="DJ671" s="43"/>
      <c r="DK671" s="43"/>
      <c r="DL671" s="43"/>
      <c r="DM671" s="43"/>
      <c r="DN671" s="43"/>
      <c r="DO671" s="43"/>
      <c r="DP671" s="43"/>
      <c r="DQ671" s="43"/>
      <c r="DR671" s="43"/>
      <c r="DS671" s="43"/>
      <c r="DT671" s="43"/>
      <c r="DU671" s="43"/>
      <c r="DV671" s="43"/>
      <c r="DW671" s="43"/>
      <c r="DX671" s="43"/>
      <c r="DY671" s="43"/>
      <c r="DZ671" s="43"/>
      <c r="EA671" s="21"/>
      <c r="EB671" s="21"/>
      <c r="EC671" s="21"/>
      <c r="ED671" s="21"/>
    </row>
    <row r="672" spans="1:134">
      <c r="A672" s="7"/>
      <c r="B672" s="7"/>
      <c r="C672" s="43"/>
      <c r="D672" s="43"/>
      <c r="E672" s="43"/>
      <c r="F672" s="43"/>
      <c r="G672" s="7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7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7"/>
      <c r="AM672" s="43"/>
      <c r="AN672" s="43"/>
      <c r="AO672" s="43"/>
      <c r="AP672" s="43"/>
      <c r="AQ672" s="43"/>
      <c r="AR672" s="58"/>
      <c r="AS672" s="58"/>
      <c r="AT672" s="43"/>
      <c r="AU672" s="43"/>
      <c r="AV672" s="43"/>
      <c r="AW672" s="43"/>
      <c r="AX672" s="43"/>
      <c r="AY672" s="43"/>
      <c r="AZ672" s="43"/>
      <c r="BA672" s="43"/>
      <c r="BB672" s="43"/>
      <c r="BC672" s="43"/>
      <c r="BD672" s="43"/>
      <c r="BE672" s="43"/>
      <c r="BF672" s="43"/>
      <c r="BG672" s="43"/>
      <c r="BH672" s="43"/>
      <c r="BI672" s="43"/>
      <c r="BJ672" s="43"/>
      <c r="BK672" s="43"/>
      <c r="BL672" s="43"/>
      <c r="BM672" s="43"/>
      <c r="BN672" s="43"/>
      <c r="BO672" s="43"/>
      <c r="BP672" s="43"/>
      <c r="BQ672" s="43"/>
      <c r="BR672" s="43"/>
      <c r="BS672" s="43"/>
      <c r="BT672" s="43"/>
      <c r="BU672" s="43"/>
      <c r="BV672" s="43"/>
      <c r="BW672" s="43"/>
      <c r="BX672" s="43"/>
      <c r="BY672" s="43"/>
      <c r="BZ672" s="43"/>
      <c r="CA672" s="43"/>
      <c r="CB672" s="43"/>
      <c r="CC672" s="43"/>
      <c r="CD672" s="43"/>
      <c r="CE672" s="43"/>
      <c r="CF672" s="43"/>
      <c r="CG672" s="43"/>
      <c r="CH672" s="43"/>
      <c r="CI672" s="43"/>
      <c r="CJ672" s="43"/>
      <c r="CK672" s="43"/>
      <c r="CL672" s="43"/>
      <c r="CM672" s="43"/>
      <c r="CN672" s="43"/>
      <c r="CO672" s="43"/>
      <c r="CP672" s="43"/>
      <c r="CQ672" s="43"/>
      <c r="CR672" s="43"/>
      <c r="CS672" s="43"/>
      <c r="CT672" s="43"/>
      <c r="CU672" s="43"/>
      <c r="CV672" s="43"/>
      <c r="CW672" s="43"/>
      <c r="CX672" s="43"/>
      <c r="CY672" s="21"/>
      <c r="CZ672" s="43"/>
      <c r="DA672" s="43"/>
      <c r="DB672" s="43"/>
      <c r="DC672" s="43"/>
      <c r="DD672" s="43"/>
      <c r="DE672" s="43"/>
      <c r="DF672" s="43"/>
      <c r="DG672" s="43"/>
      <c r="DH672" s="43"/>
      <c r="DI672" s="43"/>
      <c r="DJ672" s="43"/>
      <c r="DK672" s="43"/>
      <c r="DL672" s="43"/>
      <c r="DM672" s="43"/>
      <c r="DN672" s="43"/>
      <c r="DO672" s="43"/>
      <c r="DP672" s="43"/>
      <c r="DQ672" s="43"/>
      <c r="DR672" s="43"/>
      <c r="DS672" s="43"/>
      <c r="DT672" s="43"/>
      <c r="DU672" s="43"/>
      <c r="DV672" s="43"/>
      <c r="DW672" s="43"/>
      <c r="DX672" s="43"/>
      <c r="DY672" s="43"/>
      <c r="DZ672" s="43"/>
      <c r="EA672" s="21"/>
      <c r="EB672" s="21"/>
      <c r="EC672" s="21"/>
      <c r="ED672" s="21"/>
    </row>
    <row r="673" spans="1:134">
      <c r="A673" s="7"/>
      <c r="B673" s="7"/>
      <c r="C673" s="43"/>
      <c r="D673" s="43"/>
      <c r="E673" s="43"/>
      <c r="F673" s="43"/>
      <c r="G673" s="7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7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7"/>
      <c r="AM673" s="43"/>
      <c r="AN673" s="43"/>
      <c r="AO673" s="43"/>
      <c r="AP673" s="43"/>
      <c r="AQ673" s="43"/>
      <c r="AR673" s="58"/>
      <c r="AS673" s="58"/>
      <c r="AT673" s="43"/>
      <c r="AU673" s="43"/>
      <c r="AV673" s="43"/>
      <c r="AW673" s="43"/>
      <c r="AX673" s="43"/>
      <c r="AY673" s="43"/>
      <c r="AZ673" s="43"/>
      <c r="BA673" s="43"/>
      <c r="BB673" s="43"/>
      <c r="BC673" s="43"/>
      <c r="BD673" s="43"/>
      <c r="BE673" s="43"/>
      <c r="BF673" s="43"/>
      <c r="BG673" s="43"/>
      <c r="BH673" s="43"/>
      <c r="BI673" s="43"/>
      <c r="BJ673" s="43"/>
      <c r="BK673" s="43"/>
      <c r="BL673" s="43"/>
      <c r="BM673" s="43"/>
      <c r="BN673" s="43"/>
      <c r="BO673" s="43"/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3"/>
      <c r="CA673" s="43"/>
      <c r="CB673" s="43"/>
      <c r="CC673" s="43"/>
      <c r="CD673" s="43"/>
      <c r="CE673" s="43"/>
      <c r="CF673" s="43"/>
      <c r="CG673" s="43"/>
      <c r="CH673" s="43"/>
      <c r="CI673" s="43"/>
      <c r="CJ673" s="43"/>
      <c r="CK673" s="43"/>
      <c r="CL673" s="43"/>
      <c r="CM673" s="43"/>
      <c r="CN673" s="43"/>
      <c r="CO673" s="43"/>
      <c r="CP673" s="43"/>
      <c r="CQ673" s="43"/>
      <c r="CR673" s="43"/>
      <c r="CS673" s="43"/>
      <c r="CT673" s="43"/>
      <c r="CU673" s="43"/>
      <c r="CV673" s="43"/>
      <c r="CW673" s="43"/>
      <c r="CX673" s="43"/>
      <c r="CY673" s="21"/>
      <c r="CZ673" s="43"/>
      <c r="DA673" s="43"/>
      <c r="DB673" s="43"/>
      <c r="DC673" s="43"/>
      <c r="DD673" s="43"/>
      <c r="DE673" s="43"/>
      <c r="DF673" s="43"/>
      <c r="DG673" s="43"/>
      <c r="DH673" s="43"/>
      <c r="DI673" s="43"/>
      <c r="DJ673" s="43"/>
      <c r="DK673" s="43"/>
      <c r="DL673" s="43"/>
      <c r="DM673" s="43"/>
      <c r="DN673" s="43"/>
      <c r="DO673" s="43"/>
      <c r="DP673" s="43"/>
      <c r="DQ673" s="43"/>
      <c r="DR673" s="43"/>
      <c r="DS673" s="43"/>
      <c r="DT673" s="43"/>
      <c r="DU673" s="43"/>
      <c r="DV673" s="43"/>
      <c r="DW673" s="43"/>
      <c r="DX673" s="43"/>
      <c r="DY673" s="43"/>
      <c r="DZ673" s="43"/>
      <c r="EA673" s="21"/>
      <c r="EB673" s="21"/>
      <c r="EC673" s="21"/>
      <c r="ED673" s="21"/>
    </row>
    <row r="674" spans="1:134">
      <c r="A674" s="7"/>
      <c r="B674" s="7"/>
      <c r="C674" s="43"/>
      <c r="D674" s="43"/>
      <c r="E674" s="43"/>
      <c r="F674" s="43"/>
      <c r="G674" s="7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7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7"/>
      <c r="AM674" s="43"/>
      <c r="AN674" s="43"/>
      <c r="AO674" s="43"/>
      <c r="AP674" s="43"/>
      <c r="AQ674" s="43"/>
      <c r="AR674" s="58"/>
      <c r="AS674" s="58"/>
      <c r="AT674" s="43"/>
      <c r="AU674" s="43"/>
      <c r="AV674" s="43"/>
      <c r="AW674" s="43"/>
      <c r="AX674" s="43"/>
      <c r="AY674" s="43"/>
      <c r="AZ674" s="43"/>
      <c r="BA674" s="43"/>
      <c r="BB674" s="43"/>
      <c r="BC674" s="43"/>
      <c r="BD674" s="43"/>
      <c r="BE674" s="43"/>
      <c r="BF674" s="43"/>
      <c r="BG674" s="43"/>
      <c r="BH674" s="43"/>
      <c r="BI674" s="43"/>
      <c r="BJ674" s="43"/>
      <c r="BK674" s="43"/>
      <c r="BL674" s="43"/>
      <c r="BM674" s="43"/>
      <c r="BN674" s="43"/>
      <c r="BO674" s="43"/>
      <c r="BP674" s="43"/>
      <c r="BQ674" s="43"/>
      <c r="BR674" s="43"/>
      <c r="BS674" s="43"/>
      <c r="BT674" s="43"/>
      <c r="BU674" s="43"/>
      <c r="BV674" s="43"/>
      <c r="BW674" s="43"/>
      <c r="BX674" s="43"/>
      <c r="BY674" s="43"/>
      <c r="BZ674" s="43"/>
      <c r="CA674" s="43"/>
      <c r="CB674" s="43"/>
      <c r="CC674" s="43"/>
      <c r="CD674" s="43"/>
      <c r="CE674" s="43"/>
      <c r="CF674" s="43"/>
      <c r="CG674" s="43"/>
      <c r="CH674" s="43"/>
      <c r="CI674" s="43"/>
      <c r="CJ674" s="43"/>
      <c r="CK674" s="43"/>
      <c r="CL674" s="43"/>
      <c r="CM674" s="43"/>
      <c r="CN674" s="43"/>
      <c r="CO674" s="43"/>
      <c r="CP674" s="43"/>
      <c r="CQ674" s="43"/>
      <c r="CR674" s="43"/>
      <c r="CS674" s="43"/>
      <c r="CT674" s="43"/>
      <c r="CU674" s="43"/>
      <c r="CV674" s="43"/>
      <c r="CW674" s="43"/>
      <c r="CX674" s="43"/>
      <c r="CY674" s="21"/>
      <c r="CZ674" s="43"/>
      <c r="DA674" s="43"/>
      <c r="DB674" s="43"/>
      <c r="DC674" s="43"/>
      <c r="DD674" s="43"/>
      <c r="DE674" s="43"/>
      <c r="DF674" s="43"/>
      <c r="DG674" s="43"/>
      <c r="DH674" s="43"/>
      <c r="DI674" s="43"/>
      <c r="DJ674" s="43"/>
      <c r="DK674" s="43"/>
      <c r="DL674" s="43"/>
      <c r="DM674" s="43"/>
      <c r="DN674" s="43"/>
      <c r="DO674" s="43"/>
      <c r="DP674" s="43"/>
      <c r="DQ674" s="43"/>
      <c r="DR674" s="43"/>
      <c r="DS674" s="43"/>
      <c r="DT674" s="43"/>
      <c r="DU674" s="43"/>
      <c r="DV674" s="43"/>
      <c r="DW674" s="43"/>
      <c r="DX674" s="43"/>
      <c r="DY674" s="43"/>
      <c r="DZ674" s="43"/>
      <c r="EA674" s="21"/>
      <c r="EB674" s="21"/>
      <c r="EC674" s="21"/>
      <c r="ED674" s="21"/>
    </row>
    <row r="675" spans="1:134">
      <c r="A675" s="7"/>
      <c r="B675" s="7"/>
      <c r="C675" s="43"/>
      <c r="D675" s="43"/>
      <c r="E675" s="43"/>
      <c r="F675" s="43"/>
      <c r="G675" s="7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7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7"/>
      <c r="AM675" s="43"/>
      <c r="AN675" s="43"/>
      <c r="AO675" s="43"/>
      <c r="AP675" s="43"/>
      <c r="AQ675" s="43"/>
      <c r="AR675" s="58"/>
      <c r="AS675" s="58"/>
      <c r="AT675" s="43"/>
      <c r="AU675" s="43"/>
      <c r="AV675" s="43"/>
      <c r="AW675" s="43"/>
      <c r="AX675" s="43"/>
      <c r="AY675" s="43"/>
      <c r="AZ675" s="43"/>
      <c r="BA675" s="43"/>
      <c r="BB675" s="43"/>
      <c r="BC675" s="43"/>
      <c r="BD675" s="43"/>
      <c r="BE675" s="43"/>
      <c r="BF675" s="43"/>
      <c r="BG675" s="43"/>
      <c r="BH675" s="43"/>
      <c r="BI675" s="43"/>
      <c r="BJ675" s="43"/>
      <c r="BK675" s="43"/>
      <c r="BL675" s="43"/>
      <c r="BM675" s="43"/>
      <c r="BN675" s="43"/>
      <c r="BO675" s="43"/>
      <c r="BP675" s="43"/>
      <c r="BQ675" s="43"/>
      <c r="BR675" s="43"/>
      <c r="BS675" s="43"/>
      <c r="BT675" s="43"/>
      <c r="BU675" s="43"/>
      <c r="BV675" s="43"/>
      <c r="BW675" s="43"/>
      <c r="BX675" s="43"/>
      <c r="BY675" s="43"/>
      <c r="BZ675" s="43"/>
      <c r="CA675" s="43"/>
      <c r="CB675" s="43"/>
      <c r="CC675" s="43"/>
      <c r="CD675" s="43"/>
      <c r="CE675" s="43"/>
      <c r="CF675" s="43"/>
      <c r="CG675" s="43"/>
      <c r="CH675" s="43"/>
      <c r="CI675" s="43"/>
      <c r="CJ675" s="43"/>
      <c r="CK675" s="43"/>
      <c r="CL675" s="43"/>
      <c r="CM675" s="43"/>
      <c r="CN675" s="43"/>
      <c r="CO675" s="43"/>
      <c r="CP675" s="43"/>
      <c r="CQ675" s="43"/>
      <c r="CR675" s="43"/>
      <c r="CS675" s="43"/>
      <c r="CT675" s="43"/>
      <c r="CU675" s="43"/>
      <c r="CV675" s="43"/>
      <c r="CW675" s="43"/>
      <c r="CX675" s="43"/>
      <c r="CY675" s="21"/>
      <c r="CZ675" s="43"/>
      <c r="DA675" s="43"/>
      <c r="DB675" s="43"/>
      <c r="DC675" s="43"/>
      <c r="DD675" s="43"/>
      <c r="DE675" s="43"/>
      <c r="DF675" s="43"/>
      <c r="DG675" s="43"/>
      <c r="DH675" s="43"/>
      <c r="DI675" s="43"/>
      <c r="DJ675" s="43"/>
      <c r="DK675" s="43"/>
      <c r="DL675" s="43"/>
      <c r="DM675" s="43"/>
      <c r="DN675" s="43"/>
      <c r="DO675" s="43"/>
      <c r="DP675" s="43"/>
      <c r="DQ675" s="43"/>
      <c r="DR675" s="43"/>
      <c r="DS675" s="43"/>
      <c r="DT675" s="43"/>
      <c r="DU675" s="43"/>
      <c r="DV675" s="43"/>
      <c r="DW675" s="43"/>
      <c r="DX675" s="43"/>
      <c r="DY675" s="43"/>
      <c r="DZ675" s="43"/>
      <c r="EA675" s="21"/>
      <c r="EB675" s="21"/>
      <c r="EC675" s="21"/>
      <c r="ED675" s="21"/>
    </row>
    <row r="676" spans="1:134">
      <c r="A676" s="7"/>
      <c r="B676" s="7"/>
      <c r="C676" s="43"/>
      <c r="D676" s="43"/>
      <c r="E676" s="43"/>
      <c r="F676" s="43"/>
      <c r="G676" s="7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7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7"/>
      <c r="AM676" s="43"/>
      <c r="AN676" s="43"/>
      <c r="AO676" s="43"/>
      <c r="AP676" s="43"/>
      <c r="AQ676" s="43"/>
      <c r="AR676" s="58"/>
      <c r="AS676" s="58"/>
      <c r="AT676" s="43"/>
      <c r="AU676" s="43"/>
      <c r="AV676" s="43"/>
      <c r="AW676" s="43"/>
      <c r="AX676" s="43"/>
      <c r="AY676" s="43"/>
      <c r="AZ676" s="43"/>
      <c r="BA676" s="43"/>
      <c r="BB676" s="43"/>
      <c r="BC676" s="43"/>
      <c r="BD676" s="43"/>
      <c r="BE676" s="43"/>
      <c r="BF676" s="43"/>
      <c r="BG676" s="43"/>
      <c r="BH676" s="43"/>
      <c r="BI676" s="43"/>
      <c r="BJ676" s="43"/>
      <c r="BK676" s="43"/>
      <c r="BL676" s="43"/>
      <c r="BM676" s="43"/>
      <c r="BN676" s="43"/>
      <c r="BO676" s="43"/>
      <c r="BP676" s="43"/>
      <c r="BQ676" s="43"/>
      <c r="BR676" s="43"/>
      <c r="BS676" s="43"/>
      <c r="BT676" s="43"/>
      <c r="BU676" s="43"/>
      <c r="BV676" s="43"/>
      <c r="BW676" s="43"/>
      <c r="BX676" s="43"/>
      <c r="BY676" s="43"/>
      <c r="BZ676" s="43"/>
      <c r="CA676" s="43"/>
      <c r="CB676" s="43"/>
      <c r="CC676" s="43"/>
      <c r="CD676" s="43"/>
      <c r="CE676" s="43"/>
      <c r="CF676" s="43"/>
      <c r="CG676" s="43"/>
      <c r="CH676" s="43"/>
      <c r="CI676" s="43"/>
      <c r="CJ676" s="43"/>
      <c r="CK676" s="43"/>
      <c r="CL676" s="43"/>
      <c r="CM676" s="43"/>
      <c r="CN676" s="43"/>
      <c r="CO676" s="43"/>
      <c r="CP676" s="43"/>
      <c r="CQ676" s="43"/>
      <c r="CR676" s="43"/>
      <c r="CS676" s="43"/>
      <c r="CT676" s="43"/>
      <c r="CU676" s="43"/>
      <c r="CV676" s="43"/>
      <c r="CW676" s="43"/>
      <c r="CX676" s="43"/>
      <c r="CY676" s="21"/>
      <c r="CZ676" s="43"/>
      <c r="DA676" s="43"/>
      <c r="DB676" s="43"/>
      <c r="DC676" s="43"/>
      <c r="DD676" s="43"/>
      <c r="DE676" s="43"/>
      <c r="DF676" s="43"/>
      <c r="DG676" s="43"/>
      <c r="DH676" s="43"/>
      <c r="DI676" s="43"/>
      <c r="DJ676" s="43"/>
      <c r="DK676" s="43"/>
      <c r="DL676" s="43"/>
      <c r="DM676" s="43"/>
      <c r="DN676" s="43"/>
      <c r="DO676" s="43"/>
      <c r="DP676" s="43"/>
      <c r="DQ676" s="43"/>
      <c r="DR676" s="43"/>
      <c r="DS676" s="43"/>
      <c r="DT676" s="43"/>
      <c r="DU676" s="43"/>
      <c r="DV676" s="43"/>
      <c r="DW676" s="43"/>
      <c r="DX676" s="43"/>
      <c r="DY676" s="43"/>
      <c r="DZ676" s="43"/>
      <c r="EA676" s="21"/>
      <c r="EB676" s="21"/>
      <c r="EC676" s="21"/>
      <c r="ED676" s="21"/>
    </row>
    <row r="677" spans="1:134">
      <c r="A677" s="7"/>
      <c r="B677" s="7"/>
      <c r="C677" s="43"/>
      <c r="D677" s="43"/>
      <c r="E677" s="43"/>
      <c r="F677" s="43"/>
      <c r="G677" s="7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7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7"/>
      <c r="AM677" s="43"/>
      <c r="AN677" s="43"/>
      <c r="AO677" s="43"/>
      <c r="AP677" s="43"/>
      <c r="AQ677" s="43"/>
      <c r="AR677" s="58"/>
      <c r="AS677" s="58"/>
      <c r="AT677" s="43"/>
      <c r="AU677" s="43"/>
      <c r="AV677" s="43"/>
      <c r="AW677" s="43"/>
      <c r="AX677" s="43"/>
      <c r="AY677" s="43"/>
      <c r="AZ677" s="43"/>
      <c r="BA677" s="43"/>
      <c r="BB677" s="43"/>
      <c r="BC677" s="43"/>
      <c r="BD677" s="43"/>
      <c r="BE677" s="43"/>
      <c r="BF677" s="43"/>
      <c r="BG677" s="43"/>
      <c r="BH677" s="43"/>
      <c r="BI677" s="43"/>
      <c r="BJ677" s="43"/>
      <c r="BK677" s="43"/>
      <c r="BL677" s="43"/>
      <c r="BM677" s="43"/>
      <c r="BN677" s="43"/>
      <c r="BO677" s="43"/>
      <c r="BP677" s="43"/>
      <c r="BQ677" s="43"/>
      <c r="BR677" s="43"/>
      <c r="BS677" s="43"/>
      <c r="BT677" s="43"/>
      <c r="BU677" s="43"/>
      <c r="BV677" s="43"/>
      <c r="BW677" s="43"/>
      <c r="BX677" s="43"/>
      <c r="BY677" s="43"/>
      <c r="BZ677" s="43"/>
      <c r="CA677" s="43"/>
      <c r="CB677" s="43"/>
      <c r="CC677" s="43"/>
      <c r="CD677" s="43"/>
      <c r="CE677" s="43"/>
      <c r="CF677" s="43"/>
      <c r="CG677" s="43"/>
      <c r="CH677" s="43"/>
      <c r="CI677" s="43"/>
      <c r="CJ677" s="43"/>
      <c r="CK677" s="43"/>
      <c r="CL677" s="43"/>
      <c r="CM677" s="43"/>
      <c r="CN677" s="43"/>
      <c r="CO677" s="43"/>
      <c r="CP677" s="43"/>
      <c r="CQ677" s="43"/>
      <c r="CR677" s="43"/>
      <c r="CS677" s="43"/>
      <c r="CT677" s="43"/>
      <c r="CU677" s="43"/>
      <c r="CV677" s="43"/>
      <c r="CW677" s="43"/>
      <c r="CX677" s="43"/>
      <c r="CY677" s="21"/>
      <c r="CZ677" s="43"/>
      <c r="DA677" s="43"/>
      <c r="DB677" s="43"/>
      <c r="DC677" s="43"/>
      <c r="DD677" s="43"/>
      <c r="DE677" s="43"/>
      <c r="DF677" s="43"/>
      <c r="DG677" s="43"/>
      <c r="DH677" s="43"/>
      <c r="DI677" s="43"/>
      <c r="DJ677" s="43"/>
      <c r="DK677" s="43"/>
      <c r="DL677" s="43"/>
      <c r="DM677" s="43"/>
      <c r="DN677" s="43"/>
      <c r="DO677" s="43"/>
      <c r="DP677" s="43"/>
      <c r="DQ677" s="43"/>
      <c r="DR677" s="43"/>
      <c r="DS677" s="43"/>
      <c r="DT677" s="43"/>
      <c r="DU677" s="43"/>
      <c r="DV677" s="43"/>
      <c r="DW677" s="43"/>
      <c r="DX677" s="43"/>
      <c r="DY677" s="43"/>
      <c r="DZ677" s="43"/>
      <c r="EA677" s="21"/>
      <c r="EB677" s="21"/>
      <c r="EC677" s="21"/>
      <c r="ED677" s="21"/>
    </row>
    <row r="678" spans="1:134">
      <c r="A678" s="7"/>
      <c r="B678" s="7"/>
      <c r="C678" s="43"/>
      <c r="D678" s="43"/>
      <c r="E678" s="43"/>
      <c r="F678" s="43"/>
      <c r="G678" s="7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7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7"/>
      <c r="AM678" s="43"/>
      <c r="AN678" s="43"/>
      <c r="AO678" s="43"/>
      <c r="AP678" s="43"/>
      <c r="AQ678" s="43"/>
      <c r="AR678" s="58"/>
      <c r="AS678" s="58"/>
      <c r="AT678" s="43"/>
      <c r="AU678" s="43"/>
      <c r="AV678" s="43"/>
      <c r="AW678" s="43"/>
      <c r="AX678" s="43"/>
      <c r="AY678" s="43"/>
      <c r="AZ678" s="43"/>
      <c r="BA678" s="43"/>
      <c r="BB678" s="43"/>
      <c r="BC678" s="43"/>
      <c r="BD678" s="43"/>
      <c r="BE678" s="43"/>
      <c r="BF678" s="43"/>
      <c r="BG678" s="43"/>
      <c r="BH678" s="43"/>
      <c r="BI678" s="43"/>
      <c r="BJ678" s="43"/>
      <c r="BK678" s="43"/>
      <c r="BL678" s="43"/>
      <c r="BM678" s="43"/>
      <c r="BN678" s="43"/>
      <c r="BO678" s="43"/>
      <c r="BP678" s="43"/>
      <c r="BQ678" s="43"/>
      <c r="BR678" s="43"/>
      <c r="BS678" s="43"/>
      <c r="BT678" s="43"/>
      <c r="BU678" s="43"/>
      <c r="BV678" s="43"/>
      <c r="BW678" s="43"/>
      <c r="BX678" s="43"/>
      <c r="BY678" s="43"/>
      <c r="BZ678" s="43"/>
      <c r="CA678" s="43"/>
      <c r="CB678" s="43"/>
      <c r="CC678" s="43"/>
      <c r="CD678" s="43"/>
      <c r="CE678" s="43"/>
      <c r="CF678" s="43"/>
      <c r="CG678" s="43"/>
      <c r="CH678" s="43"/>
      <c r="CI678" s="43"/>
      <c r="CJ678" s="43"/>
      <c r="CK678" s="43"/>
      <c r="CL678" s="43"/>
      <c r="CM678" s="43"/>
      <c r="CN678" s="43"/>
      <c r="CO678" s="43"/>
      <c r="CP678" s="43"/>
      <c r="CQ678" s="43"/>
      <c r="CR678" s="43"/>
      <c r="CS678" s="43"/>
      <c r="CT678" s="43"/>
      <c r="CU678" s="43"/>
      <c r="CV678" s="43"/>
      <c r="CW678" s="43"/>
      <c r="CX678" s="43"/>
      <c r="CY678" s="21"/>
      <c r="CZ678" s="43"/>
      <c r="DA678" s="43"/>
      <c r="DB678" s="43"/>
      <c r="DC678" s="43"/>
      <c r="DD678" s="43"/>
      <c r="DE678" s="43"/>
      <c r="DF678" s="43"/>
      <c r="DG678" s="43"/>
      <c r="DH678" s="43"/>
      <c r="DI678" s="43"/>
      <c r="DJ678" s="43"/>
      <c r="DK678" s="43"/>
      <c r="DL678" s="43"/>
      <c r="DM678" s="43"/>
      <c r="DN678" s="43"/>
      <c r="DO678" s="43"/>
      <c r="DP678" s="43"/>
      <c r="DQ678" s="43"/>
      <c r="DR678" s="43"/>
      <c r="DS678" s="43"/>
      <c r="DT678" s="43"/>
      <c r="DU678" s="43"/>
      <c r="DV678" s="43"/>
      <c r="DW678" s="43"/>
      <c r="DX678" s="43"/>
      <c r="DY678" s="43"/>
      <c r="DZ678" s="43"/>
      <c r="EA678" s="21"/>
      <c r="EB678" s="21"/>
      <c r="EC678" s="21"/>
      <c r="ED678" s="21"/>
    </row>
    <row r="679" spans="1:134">
      <c r="A679" s="7"/>
      <c r="B679" s="7"/>
      <c r="C679" s="43"/>
      <c r="D679" s="43"/>
      <c r="E679" s="43"/>
      <c r="F679" s="43"/>
      <c r="G679" s="7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7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7"/>
      <c r="AM679" s="43"/>
      <c r="AN679" s="43"/>
      <c r="AO679" s="43"/>
      <c r="AP679" s="43"/>
      <c r="AQ679" s="43"/>
      <c r="AR679" s="58"/>
      <c r="AS679" s="58"/>
      <c r="AT679" s="43"/>
      <c r="AU679" s="43"/>
      <c r="AV679" s="43"/>
      <c r="AW679" s="43"/>
      <c r="AX679" s="43"/>
      <c r="AY679" s="43"/>
      <c r="AZ679" s="43"/>
      <c r="BA679" s="43"/>
      <c r="BB679" s="43"/>
      <c r="BC679" s="43"/>
      <c r="BD679" s="43"/>
      <c r="BE679" s="43"/>
      <c r="BF679" s="43"/>
      <c r="BG679" s="43"/>
      <c r="BH679" s="43"/>
      <c r="BI679" s="43"/>
      <c r="BJ679" s="43"/>
      <c r="BK679" s="43"/>
      <c r="BL679" s="43"/>
      <c r="BM679" s="43"/>
      <c r="BN679" s="43"/>
      <c r="BO679" s="43"/>
      <c r="BP679" s="43"/>
      <c r="BQ679" s="43"/>
      <c r="BR679" s="43"/>
      <c r="BS679" s="43"/>
      <c r="BT679" s="43"/>
      <c r="BU679" s="43"/>
      <c r="BV679" s="43"/>
      <c r="BW679" s="43"/>
      <c r="BX679" s="43"/>
      <c r="BY679" s="43"/>
      <c r="BZ679" s="43"/>
      <c r="CA679" s="43"/>
      <c r="CB679" s="43"/>
      <c r="CC679" s="43"/>
      <c r="CD679" s="43"/>
      <c r="CE679" s="43"/>
      <c r="CF679" s="43"/>
      <c r="CG679" s="43"/>
      <c r="CH679" s="43"/>
      <c r="CI679" s="43"/>
      <c r="CJ679" s="43"/>
      <c r="CK679" s="43"/>
      <c r="CL679" s="43"/>
      <c r="CM679" s="43"/>
      <c r="CN679" s="43"/>
      <c r="CO679" s="43"/>
      <c r="CP679" s="43"/>
      <c r="CQ679" s="43"/>
      <c r="CR679" s="43"/>
      <c r="CS679" s="43"/>
      <c r="CT679" s="43"/>
      <c r="CU679" s="43"/>
      <c r="CV679" s="43"/>
      <c r="CW679" s="43"/>
      <c r="CX679" s="43"/>
      <c r="CY679" s="21"/>
      <c r="CZ679" s="43"/>
      <c r="DA679" s="43"/>
      <c r="DB679" s="43"/>
      <c r="DC679" s="43"/>
      <c r="DD679" s="43"/>
      <c r="DE679" s="43"/>
      <c r="DF679" s="43"/>
      <c r="DG679" s="43"/>
      <c r="DH679" s="43"/>
      <c r="DI679" s="43"/>
      <c r="DJ679" s="43"/>
      <c r="DK679" s="43"/>
      <c r="DL679" s="43"/>
      <c r="DM679" s="43"/>
      <c r="DN679" s="43"/>
      <c r="DO679" s="43"/>
      <c r="DP679" s="43"/>
      <c r="DQ679" s="43"/>
      <c r="DR679" s="43"/>
      <c r="DS679" s="43"/>
      <c r="DT679" s="43"/>
      <c r="DU679" s="43"/>
      <c r="DV679" s="43"/>
      <c r="DW679" s="43"/>
      <c r="DX679" s="43"/>
      <c r="DY679" s="43"/>
      <c r="DZ679" s="43"/>
      <c r="EA679" s="21"/>
      <c r="EB679" s="21"/>
      <c r="EC679" s="21"/>
      <c r="ED679" s="21"/>
    </row>
    <row r="680" spans="1:134">
      <c r="A680" s="7"/>
      <c r="B680" s="7"/>
      <c r="C680" s="43"/>
      <c r="D680" s="43"/>
      <c r="E680" s="43"/>
      <c r="F680" s="43"/>
      <c r="G680" s="7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7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7"/>
      <c r="AM680" s="43"/>
      <c r="AN680" s="43"/>
      <c r="AO680" s="43"/>
      <c r="AP680" s="43"/>
      <c r="AQ680" s="43"/>
      <c r="AR680" s="58"/>
      <c r="AS680" s="58"/>
      <c r="AT680" s="43"/>
      <c r="AU680" s="43"/>
      <c r="AV680" s="43"/>
      <c r="AW680" s="43"/>
      <c r="AX680" s="43"/>
      <c r="AY680" s="43"/>
      <c r="AZ680" s="43"/>
      <c r="BA680" s="43"/>
      <c r="BB680" s="43"/>
      <c r="BC680" s="43"/>
      <c r="BD680" s="43"/>
      <c r="BE680" s="43"/>
      <c r="BF680" s="43"/>
      <c r="BG680" s="43"/>
      <c r="BH680" s="43"/>
      <c r="BI680" s="43"/>
      <c r="BJ680" s="43"/>
      <c r="BK680" s="43"/>
      <c r="BL680" s="43"/>
      <c r="BM680" s="43"/>
      <c r="BN680" s="43"/>
      <c r="BO680" s="43"/>
      <c r="BP680" s="43"/>
      <c r="BQ680" s="43"/>
      <c r="BR680" s="43"/>
      <c r="BS680" s="43"/>
      <c r="BT680" s="43"/>
      <c r="BU680" s="43"/>
      <c r="BV680" s="43"/>
      <c r="BW680" s="43"/>
      <c r="BX680" s="43"/>
      <c r="BY680" s="43"/>
      <c r="BZ680" s="43"/>
      <c r="CA680" s="43"/>
      <c r="CB680" s="43"/>
      <c r="CC680" s="43"/>
      <c r="CD680" s="43"/>
      <c r="CE680" s="43"/>
      <c r="CF680" s="43"/>
      <c r="CG680" s="43"/>
      <c r="CH680" s="43"/>
      <c r="CI680" s="43"/>
      <c r="CJ680" s="43"/>
      <c r="CK680" s="43"/>
      <c r="CL680" s="43"/>
      <c r="CM680" s="43"/>
      <c r="CN680" s="43"/>
      <c r="CO680" s="43"/>
      <c r="CP680" s="43"/>
      <c r="CQ680" s="43"/>
      <c r="CR680" s="43"/>
      <c r="CS680" s="43"/>
      <c r="CT680" s="43"/>
      <c r="CU680" s="43"/>
      <c r="CV680" s="43"/>
      <c r="CW680" s="43"/>
      <c r="CX680" s="43"/>
      <c r="CY680" s="21"/>
      <c r="CZ680" s="43"/>
      <c r="DA680" s="43"/>
      <c r="DB680" s="43"/>
      <c r="DC680" s="43"/>
      <c r="DD680" s="43"/>
      <c r="DE680" s="43"/>
      <c r="DF680" s="43"/>
      <c r="DG680" s="43"/>
      <c r="DH680" s="43"/>
      <c r="DI680" s="43"/>
      <c r="DJ680" s="43"/>
      <c r="DK680" s="43"/>
      <c r="DL680" s="43"/>
      <c r="DM680" s="43"/>
      <c r="DN680" s="43"/>
      <c r="DO680" s="43"/>
      <c r="DP680" s="43"/>
      <c r="DQ680" s="43"/>
      <c r="DR680" s="43"/>
      <c r="DS680" s="43"/>
      <c r="DT680" s="43"/>
      <c r="DU680" s="43"/>
      <c r="DV680" s="43"/>
      <c r="DW680" s="43"/>
      <c r="DX680" s="43"/>
      <c r="DY680" s="43"/>
      <c r="DZ680" s="43"/>
      <c r="EA680" s="21"/>
      <c r="EB680" s="21"/>
      <c r="EC680" s="21"/>
      <c r="ED680" s="21"/>
    </row>
    <row r="681" spans="1:134">
      <c r="A681" s="7"/>
      <c r="B681" s="7"/>
      <c r="C681" s="43"/>
      <c r="D681" s="43"/>
      <c r="E681" s="43"/>
      <c r="F681" s="43"/>
      <c r="G681" s="7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7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7"/>
      <c r="AM681" s="43"/>
      <c r="AN681" s="43"/>
      <c r="AO681" s="43"/>
      <c r="AP681" s="43"/>
      <c r="AQ681" s="43"/>
      <c r="AR681" s="58"/>
      <c r="AS681" s="58"/>
      <c r="AT681" s="43"/>
      <c r="AU681" s="43"/>
      <c r="AV681" s="43"/>
      <c r="AW681" s="43"/>
      <c r="AX681" s="43"/>
      <c r="AY681" s="43"/>
      <c r="AZ681" s="43"/>
      <c r="BA681" s="43"/>
      <c r="BB681" s="43"/>
      <c r="BC681" s="43"/>
      <c r="BD681" s="43"/>
      <c r="BE681" s="43"/>
      <c r="BF681" s="43"/>
      <c r="BG681" s="43"/>
      <c r="BH681" s="43"/>
      <c r="BI681" s="43"/>
      <c r="BJ681" s="43"/>
      <c r="BK681" s="43"/>
      <c r="BL681" s="43"/>
      <c r="BM681" s="43"/>
      <c r="BN681" s="43"/>
      <c r="BO681" s="43"/>
      <c r="BP681" s="43"/>
      <c r="BQ681" s="43"/>
      <c r="BR681" s="43"/>
      <c r="BS681" s="43"/>
      <c r="BT681" s="43"/>
      <c r="BU681" s="43"/>
      <c r="BV681" s="43"/>
      <c r="BW681" s="43"/>
      <c r="BX681" s="43"/>
      <c r="BY681" s="43"/>
      <c r="BZ681" s="43"/>
      <c r="CA681" s="43"/>
      <c r="CB681" s="43"/>
      <c r="CC681" s="43"/>
      <c r="CD681" s="43"/>
      <c r="CE681" s="43"/>
      <c r="CF681" s="43"/>
      <c r="CG681" s="43"/>
      <c r="CH681" s="43"/>
      <c r="CI681" s="43"/>
      <c r="CJ681" s="43"/>
      <c r="CK681" s="43"/>
      <c r="CL681" s="43"/>
      <c r="CM681" s="43"/>
      <c r="CN681" s="43"/>
      <c r="CO681" s="43"/>
      <c r="CP681" s="43"/>
      <c r="CQ681" s="43"/>
      <c r="CR681" s="43"/>
      <c r="CS681" s="43"/>
      <c r="CT681" s="43"/>
      <c r="CU681" s="43"/>
      <c r="CV681" s="43"/>
      <c r="CW681" s="43"/>
      <c r="CX681" s="43"/>
      <c r="CY681" s="21"/>
      <c r="CZ681" s="43"/>
      <c r="DA681" s="43"/>
      <c r="DB681" s="43"/>
      <c r="DC681" s="43"/>
      <c r="DD681" s="43"/>
      <c r="DE681" s="43"/>
      <c r="DF681" s="43"/>
      <c r="DG681" s="43"/>
      <c r="DH681" s="43"/>
      <c r="DI681" s="43"/>
      <c r="DJ681" s="43"/>
      <c r="DK681" s="43"/>
      <c r="DL681" s="43"/>
      <c r="DM681" s="43"/>
      <c r="DN681" s="43"/>
      <c r="DO681" s="43"/>
      <c r="DP681" s="43"/>
      <c r="DQ681" s="43"/>
      <c r="DR681" s="43"/>
      <c r="DS681" s="43"/>
      <c r="DT681" s="43"/>
      <c r="DU681" s="43"/>
      <c r="DV681" s="43"/>
      <c r="DW681" s="43"/>
      <c r="DX681" s="43"/>
      <c r="DY681" s="43"/>
      <c r="DZ681" s="43"/>
      <c r="EA681" s="21"/>
      <c r="EB681" s="21"/>
      <c r="EC681" s="21"/>
      <c r="ED681" s="21"/>
    </row>
    <row r="682" spans="1:134">
      <c r="A682" s="7"/>
      <c r="B682" s="7"/>
      <c r="C682" s="43"/>
      <c r="D682" s="43"/>
      <c r="E682" s="43"/>
      <c r="F682" s="43"/>
      <c r="G682" s="7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7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7"/>
      <c r="AM682" s="43"/>
      <c r="AN682" s="43"/>
      <c r="AO682" s="43"/>
      <c r="AP682" s="43"/>
      <c r="AQ682" s="43"/>
      <c r="AR682" s="58"/>
      <c r="AS682" s="58"/>
      <c r="AT682" s="43"/>
      <c r="AU682" s="43"/>
      <c r="AV682" s="43"/>
      <c r="AW682" s="43"/>
      <c r="AX682" s="43"/>
      <c r="AY682" s="43"/>
      <c r="AZ682" s="43"/>
      <c r="BA682" s="43"/>
      <c r="BB682" s="43"/>
      <c r="BC682" s="43"/>
      <c r="BD682" s="43"/>
      <c r="BE682" s="43"/>
      <c r="BF682" s="43"/>
      <c r="BG682" s="43"/>
      <c r="BH682" s="43"/>
      <c r="BI682" s="43"/>
      <c r="BJ682" s="43"/>
      <c r="BK682" s="43"/>
      <c r="BL682" s="43"/>
      <c r="BM682" s="43"/>
      <c r="BN682" s="43"/>
      <c r="BO682" s="43"/>
      <c r="BP682" s="43"/>
      <c r="BQ682" s="43"/>
      <c r="BR682" s="43"/>
      <c r="BS682" s="43"/>
      <c r="BT682" s="43"/>
      <c r="BU682" s="43"/>
      <c r="BV682" s="43"/>
      <c r="BW682" s="43"/>
      <c r="BX682" s="43"/>
      <c r="BY682" s="43"/>
      <c r="BZ682" s="43"/>
      <c r="CA682" s="43"/>
      <c r="CB682" s="43"/>
      <c r="CC682" s="43"/>
      <c r="CD682" s="43"/>
      <c r="CE682" s="43"/>
      <c r="CF682" s="43"/>
      <c r="CG682" s="43"/>
      <c r="CH682" s="43"/>
      <c r="CI682" s="43"/>
      <c r="CJ682" s="43"/>
      <c r="CK682" s="43"/>
      <c r="CL682" s="43"/>
      <c r="CM682" s="43"/>
      <c r="CN682" s="43"/>
      <c r="CO682" s="43"/>
      <c r="CP682" s="43"/>
      <c r="CQ682" s="43"/>
      <c r="CR682" s="43"/>
      <c r="CS682" s="43"/>
      <c r="CT682" s="43"/>
      <c r="CU682" s="43"/>
      <c r="CV682" s="43"/>
      <c r="CW682" s="43"/>
      <c r="CX682" s="43"/>
      <c r="CY682" s="21"/>
      <c r="CZ682" s="43"/>
      <c r="DA682" s="43"/>
      <c r="DB682" s="43"/>
      <c r="DC682" s="43"/>
      <c r="DD682" s="43"/>
      <c r="DE682" s="43"/>
      <c r="DF682" s="43"/>
      <c r="DG682" s="43"/>
      <c r="DH682" s="43"/>
      <c r="DI682" s="43"/>
      <c r="DJ682" s="43"/>
      <c r="DK682" s="43"/>
      <c r="DL682" s="43"/>
      <c r="DM682" s="43"/>
      <c r="DN682" s="43"/>
      <c r="DO682" s="43"/>
      <c r="DP682" s="43"/>
      <c r="DQ682" s="43"/>
      <c r="DR682" s="43"/>
      <c r="DS682" s="43"/>
      <c r="DT682" s="43"/>
      <c r="DU682" s="43"/>
      <c r="DV682" s="43"/>
      <c r="DW682" s="43"/>
      <c r="DX682" s="43"/>
      <c r="DY682" s="43"/>
      <c r="DZ682" s="43"/>
      <c r="EA682" s="21"/>
      <c r="EB682" s="21"/>
      <c r="EC682" s="21"/>
      <c r="ED682" s="21"/>
    </row>
    <row r="683" spans="1:134">
      <c r="A683" s="7"/>
      <c r="B683" s="7"/>
      <c r="C683" s="43"/>
      <c r="D683" s="43"/>
      <c r="E683" s="43"/>
      <c r="F683" s="43"/>
      <c r="G683" s="7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7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7"/>
      <c r="AM683" s="43"/>
      <c r="AN683" s="43"/>
      <c r="AO683" s="43"/>
      <c r="AP683" s="43"/>
      <c r="AQ683" s="43"/>
      <c r="AR683" s="58"/>
      <c r="AS683" s="58"/>
      <c r="AT683" s="43"/>
      <c r="AU683" s="43"/>
      <c r="AV683" s="43"/>
      <c r="AW683" s="43"/>
      <c r="AX683" s="43"/>
      <c r="AY683" s="43"/>
      <c r="AZ683" s="43"/>
      <c r="BA683" s="43"/>
      <c r="BB683" s="43"/>
      <c r="BC683" s="43"/>
      <c r="BD683" s="43"/>
      <c r="BE683" s="43"/>
      <c r="BF683" s="43"/>
      <c r="BG683" s="43"/>
      <c r="BH683" s="43"/>
      <c r="BI683" s="43"/>
      <c r="BJ683" s="43"/>
      <c r="BK683" s="43"/>
      <c r="BL683" s="43"/>
      <c r="BM683" s="43"/>
      <c r="BN683" s="43"/>
      <c r="BO683" s="43"/>
      <c r="BP683" s="43"/>
      <c r="BQ683" s="43"/>
      <c r="BR683" s="43"/>
      <c r="BS683" s="43"/>
      <c r="BT683" s="43"/>
      <c r="BU683" s="43"/>
      <c r="BV683" s="43"/>
      <c r="BW683" s="43"/>
      <c r="BX683" s="43"/>
      <c r="BY683" s="43"/>
      <c r="BZ683" s="43"/>
      <c r="CA683" s="43"/>
      <c r="CB683" s="43"/>
      <c r="CC683" s="43"/>
      <c r="CD683" s="43"/>
      <c r="CE683" s="43"/>
      <c r="CF683" s="43"/>
      <c r="CG683" s="43"/>
      <c r="CH683" s="43"/>
      <c r="CI683" s="43"/>
      <c r="CJ683" s="43"/>
      <c r="CK683" s="43"/>
      <c r="CL683" s="43"/>
      <c r="CM683" s="43"/>
      <c r="CN683" s="43"/>
      <c r="CO683" s="43"/>
      <c r="CP683" s="43"/>
      <c r="CQ683" s="43"/>
      <c r="CR683" s="43"/>
      <c r="CS683" s="43"/>
      <c r="CT683" s="43"/>
      <c r="CU683" s="43"/>
      <c r="CV683" s="43"/>
      <c r="CW683" s="43"/>
      <c r="CX683" s="43"/>
      <c r="CY683" s="21"/>
      <c r="CZ683" s="43"/>
      <c r="DA683" s="43"/>
      <c r="DB683" s="43"/>
      <c r="DC683" s="43"/>
      <c r="DD683" s="43"/>
      <c r="DE683" s="43"/>
      <c r="DF683" s="43"/>
      <c r="DG683" s="43"/>
      <c r="DH683" s="43"/>
      <c r="DI683" s="43"/>
      <c r="DJ683" s="43"/>
      <c r="DK683" s="43"/>
      <c r="DL683" s="43"/>
      <c r="DM683" s="43"/>
      <c r="DN683" s="43"/>
      <c r="DO683" s="43"/>
      <c r="DP683" s="43"/>
      <c r="DQ683" s="43"/>
      <c r="DR683" s="43"/>
      <c r="DS683" s="43"/>
      <c r="DT683" s="43"/>
      <c r="DU683" s="43"/>
      <c r="DV683" s="43"/>
      <c r="DW683" s="43"/>
      <c r="DX683" s="43"/>
      <c r="DY683" s="43"/>
      <c r="DZ683" s="43"/>
      <c r="EA683" s="21"/>
      <c r="EB683" s="21"/>
      <c r="EC683" s="21"/>
      <c r="ED683" s="21"/>
    </row>
    <row r="684" spans="1:134">
      <c r="A684" s="7"/>
      <c r="B684" s="7"/>
      <c r="C684" s="43"/>
      <c r="D684" s="43"/>
      <c r="E684" s="43"/>
      <c r="F684" s="43"/>
      <c r="G684" s="7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7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7"/>
      <c r="AM684" s="43"/>
      <c r="AN684" s="43"/>
      <c r="AO684" s="43"/>
      <c r="AP684" s="43"/>
      <c r="AQ684" s="43"/>
      <c r="AR684" s="58"/>
      <c r="AS684" s="58"/>
      <c r="AT684" s="43"/>
      <c r="AU684" s="43"/>
      <c r="AV684" s="43"/>
      <c r="AW684" s="43"/>
      <c r="AX684" s="43"/>
      <c r="AY684" s="43"/>
      <c r="AZ684" s="43"/>
      <c r="BA684" s="43"/>
      <c r="BB684" s="43"/>
      <c r="BC684" s="43"/>
      <c r="BD684" s="43"/>
      <c r="BE684" s="43"/>
      <c r="BF684" s="43"/>
      <c r="BG684" s="43"/>
      <c r="BH684" s="43"/>
      <c r="BI684" s="43"/>
      <c r="BJ684" s="43"/>
      <c r="BK684" s="43"/>
      <c r="BL684" s="43"/>
      <c r="BM684" s="43"/>
      <c r="BN684" s="43"/>
      <c r="BO684" s="43"/>
      <c r="BP684" s="43"/>
      <c r="BQ684" s="43"/>
      <c r="BR684" s="43"/>
      <c r="BS684" s="43"/>
      <c r="BT684" s="43"/>
      <c r="BU684" s="43"/>
      <c r="BV684" s="43"/>
      <c r="BW684" s="43"/>
      <c r="BX684" s="43"/>
      <c r="BY684" s="43"/>
      <c r="BZ684" s="43"/>
      <c r="CA684" s="43"/>
      <c r="CB684" s="43"/>
      <c r="CC684" s="43"/>
      <c r="CD684" s="43"/>
      <c r="CE684" s="43"/>
      <c r="CF684" s="43"/>
      <c r="CG684" s="43"/>
      <c r="CH684" s="43"/>
      <c r="CI684" s="43"/>
      <c r="CJ684" s="43"/>
      <c r="CK684" s="43"/>
      <c r="CL684" s="43"/>
      <c r="CM684" s="43"/>
      <c r="CN684" s="43"/>
      <c r="CO684" s="43"/>
      <c r="CP684" s="43"/>
      <c r="CQ684" s="43"/>
      <c r="CR684" s="43"/>
      <c r="CS684" s="43"/>
      <c r="CT684" s="43"/>
      <c r="CU684" s="43"/>
      <c r="CV684" s="43"/>
      <c r="CW684" s="43"/>
      <c r="CX684" s="43"/>
      <c r="CY684" s="21"/>
      <c r="CZ684" s="43"/>
      <c r="DA684" s="43"/>
      <c r="DB684" s="43"/>
      <c r="DC684" s="43"/>
      <c r="DD684" s="43"/>
      <c r="DE684" s="43"/>
      <c r="DF684" s="43"/>
      <c r="DG684" s="43"/>
      <c r="DH684" s="43"/>
      <c r="DI684" s="43"/>
      <c r="DJ684" s="43"/>
      <c r="DK684" s="43"/>
      <c r="DL684" s="43"/>
      <c r="DM684" s="43"/>
      <c r="DN684" s="43"/>
      <c r="DO684" s="43"/>
      <c r="DP684" s="43"/>
      <c r="DQ684" s="43"/>
      <c r="DR684" s="43"/>
      <c r="DS684" s="43"/>
      <c r="DT684" s="43"/>
      <c r="DU684" s="43"/>
      <c r="DV684" s="43"/>
      <c r="DW684" s="43"/>
      <c r="DX684" s="43"/>
      <c r="DY684" s="43"/>
      <c r="DZ684" s="43"/>
      <c r="EA684" s="21"/>
      <c r="EB684" s="21"/>
      <c r="EC684" s="21"/>
      <c r="ED684" s="21"/>
    </row>
    <row r="685" spans="1:134">
      <c r="A685" s="7"/>
      <c r="B685" s="7"/>
      <c r="C685" s="43"/>
      <c r="D685" s="43"/>
      <c r="E685" s="43"/>
      <c r="F685" s="43"/>
      <c r="G685" s="7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7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7"/>
      <c r="AM685" s="43"/>
      <c r="AN685" s="43"/>
      <c r="AO685" s="43"/>
      <c r="AP685" s="43"/>
      <c r="AQ685" s="43"/>
      <c r="AR685" s="58"/>
      <c r="AS685" s="58"/>
      <c r="AT685" s="43"/>
      <c r="AU685" s="43"/>
      <c r="AV685" s="43"/>
      <c r="AW685" s="43"/>
      <c r="AX685" s="43"/>
      <c r="AY685" s="43"/>
      <c r="AZ685" s="43"/>
      <c r="BA685" s="43"/>
      <c r="BB685" s="43"/>
      <c r="BC685" s="43"/>
      <c r="BD685" s="43"/>
      <c r="BE685" s="43"/>
      <c r="BF685" s="43"/>
      <c r="BG685" s="43"/>
      <c r="BH685" s="43"/>
      <c r="BI685" s="43"/>
      <c r="BJ685" s="43"/>
      <c r="BK685" s="43"/>
      <c r="BL685" s="43"/>
      <c r="BM685" s="43"/>
      <c r="BN685" s="43"/>
      <c r="BO685" s="43"/>
      <c r="BP685" s="43"/>
      <c r="BQ685" s="43"/>
      <c r="BR685" s="43"/>
      <c r="BS685" s="43"/>
      <c r="BT685" s="43"/>
      <c r="BU685" s="43"/>
      <c r="BV685" s="43"/>
      <c r="BW685" s="43"/>
      <c r="BX685" s="43"/>
      <c r="BY685" s="43"/>
      <c r="BZ685" s="43"/>
      <c r="CA685" s="43"/>
      <c r="CB685" s="43"/>
      <c r="CC685" s="43"/>
      <c r="CD685" s="43"/>
      <c r="CE685" s="43"/>
      <c r="CF685" s="43"/>
      <c r="CG685" s="43"/>
      <c r="CH685" s="43"/>
      <c r="CI685" s="43"/>
      <c r="CJ685" s="43"/>
      <c r="CK685" s="43"/>
      <c r="CL685" s="43"/>
      <c r="CM685" s="43"/>
      <c r="CN685" s="43"/>
      <c r="CO685" s="43"/>
      <c r="CP685" s="43"/>
      <c r="CQ685" s="43"/>
      <c r="CR685" s="43"/>
      <c r="CS685" s="43"/>
      <c r="CT685" s="43"/>
      <c r="CU685" s="43"/>
      <c r="CV685" s="43"/>
      <c r="CW685" s="43"/>
      <c r="CX685" s="43"/>
      <c r="CY685" s="21"/>
      <c r="CZ685" s="43"/>
      <c r="DA685" s="43"/>
      <c r="DB685" s="43"/>
      <c r="DC685" s="43"/>
      <c r="DD685" s="43"/>
      <c r="DE685" s="43"/>
      <c r="DF685" s="43"/>
      <c r="DG685" s="43"/>
      <c r="DH685" s="43"/>
      <c r="DI685" s="43"/>
      <c r="DJ685" s="43"/>
      <c r="DK685" s="43"/>
      <c r="DL685" s="43"/>
      <c r="DM685" s="43"/>
      <c r="DN685" s="43"/>
      <c r="DO685" s="43"/>
      <c r="DP685" s="43"/>
      <c r="DQ685" s="43"/>
      <c r="DR685" s="43"/>
      <c r="DS685" s="43"/>
      <c r="DT685" s="43"/>
      <c r="DU685" s="43"/>
      <c r="DV685" s="43"/>
      <c r="DW685" s="43"/>
      <c r="DX685" s="43"/>
      <c r="DY685" s="43"/>
      <c r="DZ685" s="43"/>
      <c r="EA685" s="21"/>
      <c r="EB685" s="21"/>
      <c r="EC685" s="21"/>
      <c r="ED685" s="21"/>
    </row>
    <row r="686" spans="1:134">
      <c r="A686" s="7"/>
      <c r="B686" s="7"/>
      <c r="C686" s="43"/>
      <c r="D686" s="43"/>
      <c r="E686" s="43"/>
      <c r="F686" s="43"/>
      <c r="G686" s="7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7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7"/>
      <c r="AM686" s="43"/>
      <c r="AN686" s="43"/>
      <c r="AO686" s="43"/>
      <c r="AP686" s="43"/>
      <c r="AQ686" s="43"/>
      <c r="AR686" s="58"/>
      <c r="AS686" s="58"/>
      <c r="AT686" s="43"/>
      <c r="AU686" s="43"/>
      <c r="AV686" s="43"/>
      <c r="AW686" s="43"/>
      <c r="AX686" s="43"/>
      <c r="AY686" s="43"/>
      <c r="AZ686" s="43"/>
      <c r="BA686" s="43"/>
      <c r="BB686" s="43"/>
      <c r="BC686" s="43"/>
      <c r="BD686" s="43"/>
      <c r="BE686" s="43"/>
      <c r="BF686" s="43"/>
      <c r="BG686" s="43"/>
      <c r="BH686" s="43"/>
      <c r="BI686" s="43"/>
      <c r="BJ686" s="43"/>
      <c r="BK686" s="43"/>
      <c r="BL686" s="43"/>
      <c r="BM686" s="43"/>
      <c r="BN686" s="43"/>
      <c r="BO686" s="43"/>
      <c r="BP686" s="43"/>
      <c r="BQ686" s="43"/>
      <c r="BR686" s="43"/>
      <c r="BS686" s="43"/>
      <c r="BT686" s="43"/>
      <c r="BU686" s="43"/>
      <c r="BV686" s="43"/>
      <c r="BW686" s="43"/>
      <c r="BX686" s="43"/>
      <c r="BY686" s="43"/>
      <c r="BZ686" s="43"/>
      <c r="CA686" s="43"/>
      <c r="CB686" s="43"/>
      <c r="CC686" s="43"/>
      <c r="CD686" s="43"/>
      <c r="CE686" s="43"/>
      <c r="CF686" s="43"/>
      <c r="CG686" s="43"/>
      <c r="CH686" s="43"/>
      <c r="CI686" s="43"/>
      <c r="CJ686" s="43"/>
      <c r="CK686" s="43"/>
      <c r="CL686" s="43"/>
      <c r="CM686" s="43"/>
      <c r="CN686" s="43"/>
      <c r="CO686" s="43"/>
      <c r="CP686" s="43"/>
      <c r="CQ686" s="43"/>
      <c r="CR686" s="43"/>
      <c r="CS686" s="43"/>
      <c r="CT686" s="43"/>
      <c r="CU686" s="43"/>
      <c r="CV686" s="43"/>
      <c r="CW686" s="43"/>
      <c r="CX686" s="43"/>
      <c r="CY686" s="21"/>
      <c r="CZ686" s="43"/>
      <c r="DA686" s="43"/>
      <c r="DB686" s="43"/>
      <c r="DC686" s="43"/>
      <c r="DD686" s="43"/>
      <c r="DE686" s="43"/>
      <c r="DF686" s="43"/>
      <c r="DG686" s="43"/>
      <c r="DH686" s="43"/>
      <c r="DI686" s="43"/>
      <c r="DJ686" s="43"/>
      <c r="DK686" s="43"/>
      <c r="DL686" s="43"/>
      <c r="DM686" s="43"/>
      <c r="DN686" s="43"/>
      <c r="DO686" s="43"/>
      <c r="DP686" s="43"/>
      <c r="DQ686" s="43"/>
      <c r="DR686" s="43"/>
      <c r="DS686" s="43"/>
      <c r="DT686" s="43"/>
      <c r="DU686" s="43"/>
      <c r="DV686" s="43"/>
      <c r="DW686" s="43"/>
      <c r="DX686" s="43"/>
      <c r="DY686" s="43"/>
      <c r="DZ686" s="43"/>
      <c r="EA686" s="21"/>
      <c r="EB686" s="21"/>
      <c r="EC686" s="21"/>
      <c r="ED686" s="21"/>
    </row>
    <row r="687" spans="1:134">
      <c r="A687" s="7"/>
      <c r="B687" s="7"/>
      <c r="C687" s="43"/>
      <c r="D687" s="43"/>
      <c r="E687" s="43"/>
      <c r="F687" s="43"/>
      <c r="G687" s="7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7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7"/>
      <c r="AM687" s="43"/>
      <c r="AN687" s="43"/>
      <c r="AO687" s="43"/>
      <c r="AP687" s="43"/>
      <c r="AQ687" s="43"/>
      <c r="AR687" s="58"/>
      <c r="AS687" s="58"/>
      <c r="AT687" s="43"/>
      <c r="AU687" s="43"/>
      <c r="AV687" s="43"/>
      <c r="AW687" s="43"/>
      <c r="AX687" s="43"/>
      <c r="AY687" s="43"/>
      <c r="AZ687" s="43"/>
      <c r="BA687" s="43"/>
      <c r="BB687" s="43"/>
      <c r="BC687" s="43"/>
      <c r="BD687" s="43"/>
      <c r="BE687" s="43"/>
      <c r="BF687" s="43"/>
      <c r="BG687" s="43"/>
      <c r="BH687" s="43"/>
      <c r="BI687" s="43"/>
      <c r="BJ687" s="43"/>
      <c r="BK687" s="43"/>
      <c r="BL687" s="43"/>
      <c r="BM687" s="43"/>
      <c r="BN687" s="43"/>
      <c r="BO687" s="43"/>
      <c r="BP687" s="43"/>
      <c r="BQ687" s="43"/>
      <c r="BR687" s="43"/>
      <c r="BS687" s="43"/>
      <c r="BT687" s="43"/>
      <c r="BU687" s="43"/>
      <c r="BV687" s="43"/>
      <c r="BW687" s="43"/>
      <c r="BX687" s="43"/>
      <c r="BY687" s="43"/>
      <c r="BZ687" s="43"/>
      <c r="CA687" s="43"/>
      <c r="CB687" s="43"/>
      <c r="CC687" s="43"/>
      <c r="CD687" s="43"/>
      <c r="CE687" s="43"/>
      <c r="CF687" s="43"/>
      <c r="CG687" s="43"/>
      <c r="CH687" s="43"/>
      <c r="CI687" s="43"/>
      <c r="CJ687" s="43"/>
      <c r="CK687" s="43"/>
      <c r="CL687" s="43"/>
      <c r="CM687" s="43"/>
      <c r="CN687" s="43"/>
      <c r="CO687" s="43"/>
      <c r="CP687" s="43"/>
      <c r="CQ687" s="43"/>
      <c r="CR687" s="43"/>
      <c r="CS687" s="43"/>
      <c r="CT687" s="43"/>
      <c r="CU687" s="43"/>
      <c r="CV687" s="43"/>
      <c r="CW687" s="43"/>
      <c r="CX687" s="43"/>
      <c r="CY687" s="21"/>
      <c r="CZ687" s="43"/>
      <c r="DA687" s="43"/>
      <c r="DB687" s="43"/>
      <c r="DC687" s="43"/>
      <c r="DD687" s="43"/>
      <c r="DE687" s="43"/>
      <c r="DF687" s="43"/>
      <c r="DG687" s="43"/>
      <c r="DH687" s="43"/>
      <c r="DI687" s="43"/>
      <c r="DJ687" s="43"/>
      <c r="DK687" s="43"/>
      <c r="DL687" s="43"/>
      <c r="DM687" s="43"/>
      <c r="DN687" s="43"/>
      <c r="DO687" s="43"/>
      <c r="DP687" s="43"/>
      <c r="DQ687" s="43"/>
      <c r="DR687" s="43"/>
      <c r="DS687" s="43"/>
      <c r="DT687" s="43"/>
      <c r="DU687" s="43"/>
      <c r="DV687" s="43"/>
      <c r="DW687" s="43"/>
      <c r="DX687" s="43"/>
      <c r="DY687" s="43"/>
      <c r="DZ687" s="43"/>
      <c r="EA687" s="21"/>
      <c r="EB687" s="21"/>
      <c r="EC687" s="21"/>
      <c r="ED687" s="21"/>
    </row>
    <row r="688" spans="1:134">
      <c r="A688" s="7"/>
      <c r="B688" s="7"/>
      <c r="C688" s="43"/>
      <c r="D688" s="43"/>
      <c r="E688" s="43"/>
      <c r="F688" s="43"/>
      <c r="G688" s="7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7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7"/>
      <c r="AM688" s="43"/>
      <c r="AN688" s="43"/>
      <c r="AO688" s="43"/>
      <c r="AP688" s="43"/>
      <c r="AQ688" s="43"/>
      <c r="AR688" s="58"/>
      <c r="AS688" s="58"/>
      <c r="AT688" s="43"/>
      <c r="AU688" s="43"/>
      <c r="AV688" s="43"/>
      <c r="AW688" s="43"/>
      <c r="AX688" s="43"/>
      <c r="AY688" s="43"/>
      <c r="AZ688" s="43"/>
      <c r="BA688" s="43"/>
      <c r="BB688" s="43"/>
      <c r="BC688" s="43"/>
      <c r="BD688" s="43"/>
      <c r="BE688" s="43"/>
      <c r="BF688" s="43"/>
      <c r="BG688" s="43"/>
      <c r="BH688" s="43"/>
      <c r="BI688" s="43"/>
      <c r="BJ688" s="43"/>
      <c r="BK688" s="43"/>
      <c r="BL688" s="43"/>
      <c r="BM688" s="43"/>
      <c r="BN688" s="43"/>
      <c r="BO688" s="43"/>
      <c r="BP688" s="43"/>
      <c r="BQ688" s="43"/>
      <c r="BR688" s="43"/>
      <c r="BS688" s="43"/>
      <c r="BT688" s="43"/>
      <c r="BU688" s="43"/>
      <c r="BV688" s="43"/>
      <c r="BW688" s="43"/>
      <c r="BX688" s="43"/>
      <c r="BY688" s="43"/>
      <c r="BZ688" s="43"/>
      <c r="CA688" s="43"/>
      <c r="CB688" s="43"/>
      <c r="CC688" s="43"/>
      <c r="CD688" s="43"/>
      <c r="CE688" s="43"/>
      <c r="CF688" s="43"/>
      <c r="CG688" s="43"/>
      <c r="CH688" s="43"/>
      <c r="CI688" s="43"/>
      <c r="CJ688" s="43"/>
      <c r="CK688" s="43"/>
      <c r="CL688" s="43"/>
      <c r="CM688" s="43"/>
      <c r="CN688" s="43"/>
      <c r="CO688" s="43"/>
      <c r="CP688" s="43"/>
      <c r="CQ688" s="43"/>
      <c r="CR688" s="43"/>
      <c r="CS688" s="43"/>
      <c r="CT688" s="43"/>
      <c r="CU688" s="43"/>
      <c r="CV688" s="43"/>
      <c r="CW688" s="43"/>
      <c r="CX688" s="43"/>
      <c r="CY688" s="21"/>
      <c r="CZ688" s="43"/>
      <c r="DA688" s="43"/>
      <c r="DB688" s="43"/>
      <c r="DC688" s="43"/>
      <c r="DD688" s="43"/>
      <c r="DE688" s="43"/>
      <c r="DF688" s="43"/>
      <c r="DG688" s="43"/>
      <c r="DH688" s="43"/>
      <c r="DI688" s="43"/>
      <c r="DJ688" s="43"/>
      <c r="DK688" s="43"/>
      <c r="DL688" s="43"/>
      <c r="DM688" s="43"/>
      <c r="DN688" s="43"/>
      <c r="DO688" s="43"/>
      <c r="DP688" s="43"/>
      <c r="DQ688" s="43"/>
      <c r="DR688" s="43"/>
      <c r="DS688" s="43"/>
      <c r="DT688" s="43"/>
      <c r="DU688" s="43"/>
      <c r="DV688" s="43"/>
      <c r="DW688" s="43"/>
      <c r="DX688" s="43"/>
      <c r="DY688" s="43"/>
      <c r="DZ688" s="43"/>
      <c r="EA688" s="21"/>
      <c r="EB688" s="21"/>
      <c r="EC688" s="21"/>
      <c r="ED688" s="21"/>
    </row>
    <row r="689" spans="1:134">
      <c r="A689" s="7"/>
      <c r="B689" s="7"/>
      <c r="C689" s="43"/>
      <c r="D689" s="43"/>
      <c r="E689" s="43"/>
      <c r="F689" s="43"/>
      <c r="G689" s="7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7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7"/>
      <c r="AM689" s="43"/>
      <c r="AN689" s="43"/>
      <c r="AO689" s="43"/>
      <c r="AP689" s="43"/>
      <c r="AQ689" s="43"/>
      <c r="AR689" s="58"/>
      <c r="AS689" s="58"/>
      <c r="AT689" s="43"/>
      <c r="AU689" s="43"/>
      <c r="AV689" s="43"/>
      <c r="AW689" s="43"/>
      <c r="AX689" s="43"/>
      <c r="AY689" s="43"/>
      <c r="AZ689" s="43"/>
      <c r="BA689" s="43"/>
      <c r="BB689" s="43"/>
      <c r="BC689" s="43"/>
      <c r="BD689" s="43"/>
      <c r="BE689" s="43"/>
      <c r="BF689" s="43"/>
      <c r="BG689" s="43"/>
      <c r="BH689" s="43"/>
      <c r="BI689" s="43"/>
      <c r="BJ689" s="43"/>
      <c r="BK689" s="43"/>
      <c r="BL689" s="43"/>
      <c r="BM689" s="43"/>
      <c r="BN689" s="43"/>
      <c r="BO689" s="43"/>
      <c r="BP689" s="43"/>
      <c r="BQ689" s="43"/>
      <c r="BR689" s="43"/>
      <c r="BS689" s="43"/>
      <c r="BT689" s="43"/>
      <c r="BU689" s="43"/>
      <c r="BV689" s="43"/>
      <c r="BW689" s="43"/>
      <c r="BX689" s="43"/>
      <c r="BY689" s="43"/>
      <c r="BZ689" s="43"/>
      <c r="CA689" s="43"/>
      <c r="CB689" s="43"/>
      <c r="CC689" s="43"/>
      <c r="CD689" s="43"/>
      <c r="CE689" s="43"/>
      <c r="CF689" s="43"/>
      <c r="CG689" s="43"/>
      <c r="CH689" s="43"/>
      <c r="CI689" s="43"/>
      <c r="CJ689" s="43"/>
      <c r="CK689" s="43"/>
      <c r="CL689" s="43"/>
      <c r="CM689" s="43"/>
      <c r="CN689" s="43"/>
      <c r="CO689" s="43"/>
      <c r="CP689" s="43"/>
      <c r="CQ689" s="43"/>
      <c r="CR689" s="43"/>
      <c r="CS689" s="43"/>
      <c r="CT689" s="43"/>
      <c r="CU689" s="43"/>
      <c r="CV689" s="43"/>
      <c r="CW689" s="43"/>
      <c r="CX689" s="43"/>
      <c r="CY689" s="21"/>
      <c r="CZ689" s="43"/>
      <c r="DA689" s="43"/>
      <c r="DB689" s="43"/>
      <c r="DC689" s="43"/>
      <c r="DD689" s="43"/>
      <c r="DE689" s="43"/>
      <c r="DF689" s="43"/>
      <c r="DG689" s="43"/>
      <c r="DH689" s="43"/>
      <c r="DI689" s="43"/>
      <c r="DJ689" s="43"/>
      <c r="DK689" s="43"/>
      <c r="DL689" s="43"/>
      <c r="DM689" s="43"/>
      <c r="DN689" s="43"/>
      <c r="DO689" s="43"/>
      <c r="DP689" s="43"/>
      <c r="DQ689" s="43"/>
      <c r="DR689" s="43"/>
      <c r="DS689" s="43"/>
      <c r="DT689" s="43"/>
      <c r="DU689" s="43"/>
      <c r="DV689" s="43"/>
      <c r="DW689" s="43"/>
      <c r="DX689" s="43"/>
      <c r="DY689" s="43"/>
      <c r="DZ689" s="43"/>
      <c r="EA689" s="21"/>
      <c r="EB689" s="21"/>
      <c r="EC689" s="21"/>
      <c r="ED689" s="21"/>
    </row>
    <row r="690" spans="1:134">
      <c r="A690" s="7"/>
      <c r="B690" s="7"/>
      <c r="C690" s="43"/>
      <c r="D690" s="43"/>
      <c r="E690" s="43"/>
      <c r="F690" s="43"/>
      <c r="G690" s="7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7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7"/>
      <c r="AM690" s="43"/>
      <c r="AN690" s="43"/>
      <c r="AO690" s="43"/>
      <c r="AP690" s="43"/>
      <c r="AQ690" s="43"/>
      <c r="AR690" s="58"/>
      <c r="AS690" s="58"/>
      <c r="AT690" s="43"/>
      <c r="AU690" s="43"/>
      <c r="AV690" s="43"/>
      <c r="AW690" s="43"/>
      <c r="AX690" s="43"/>
      <c r="AY690" s="43"/>
      <c r="AZ690" s="43"/>
      <c r="BA690" s="43"/>
      <c r="BB690" s="43"/>
      <c r="BC690" s="43"/>
      <c r="BD690" s="43"/>
      <c r="BE690" s="43"/>
      <c r="BF690" s="43"/>
      <c r="BG690" s="43"/>
      <c r="BH690" s="43"/>
      <c r="BI690" s="43"/>
      <c r="BJ690" s="43"/>
      <c r="BK690" s="43"/>
      <c r="BL690" s="43"/>
      <c r="BM690" s="43"/>
      <c r="BN690" s="43"/>
      <c r="BO690" s="43"/>
      <c r="BP690" s="43"/>
      <c r="BQ690" s="43"/>
      <c r="BR690" s="43"/>
      <c r="BS690" s="43"/>
      <c r="BT690" s="43"/>
      <c r="BU690" s="43"/>
      <c r="BV690" s="43"/>
      <c r="BW690" s="43"/>
      <c r="BX690" s="43"/>
      <c r="BY690" s="43"/>
      <c r="BZ690" s="43"/>
      <c r="CA690" s="43"/>
      <c r="CB690" s="43"/>
      <c r="CC690" s="43"/>
      <c r="CD690" s="43"/>
      <c r="CE690" s="43"/>
      <c r="CF690" s="43"/>
      <c r="CG690" s="43"/>
      <c r="CH690" s="43"/>
      <c r="CI690" s="43"/>
      <c r="CJ690" s="43"/>
      <c r="CK690" s="43"/>
      <c r="CL690" s="43"/>
      <c r="CM690" s="43"/>
      <c r="CN690" s="43"/>
      <c r="CO690" s="43"/>
      <c r="CP690" s="43"/>
      <c r="CQ690" s="43"/>
      <c r="CR690" s="43"/>
      <c r="CS690" s="43"/>
      <c r="CT690" s="43"/>
      <c r="CU690" s="43"/>
      <c r="CV690" s="43"/>
      <c r="CW690" s="43"/>
      <c r="CX690" s="43"/>
      <c r="CY690" s="21"/>
      <c r="CZ690" s="43"/>
      <c r="DA690" s="43"/>
      <c r="DB690" s="43"/>
      <c r="DC690" s="43"/>
      <c r="DD690" s="43"/>
      <c r="DE690" s="43"/>
      <c r="DF690" s="43"/>
      <c r="DG690" s="43"/>
      <c r="DH690" s="43"/>
      <c r="DI690" s="43"/>
      <c r="DJ690" s="43"/>
      <c r="DK690" s="43"/>
      <c r="DL690" s="43"/>
      <c r="DM690" s="43"/>
      <c r="DN690" s="43"/>
      <c r="DO690" s="43"/>
      <c r="DP690" s="43"/>
      <c r="DQ690" s="43"/>
      <c r="DR690" s="43"/>
      <c r="DS690" s="43"/>
      <c r="DT690" s="43"/>
      <c r="DU690" s="43"/>
      <c r="DV690" s="43"/>
      <c r="DW690" s="43"/>
      <c r="DX690" s="43"/>
      <c r="DY690" s="43"/>
      <c r="DZ690" s="43"/>
      <c r="EA690" s="21"/>
      <c r="EB690" s="21"/>
      <c r="EC690" s="21"/>
      <c r="ED690" s="21"/>
    </row>
    <row r="691" spans="1:134">
      <c r="A691" s="7"/>
      <c r="B691" s="7"/>
      <c r="C691" s="43"/>
      <c r="D691" s="43"/>
      <c r="E691" s="43"/>
      <c r="F691" s="43"/>
      <c r="G691" s="7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7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7"/>
      <c r="AM691" s="43"/>
      <c r="AN691" s="43"/>
      <c r="AO691" s="43"/>
      <c r="AP691" s="43"/>
      <c r="AQ691" s="43"/>
      <c r="AR691" s="58"/>
      <c r="AS691" s="58"/>
      <c r="AT691" s="43"/>
      <c r="AU691" s="43"/>
      <c r="AV691" s="43"/>
      <c r="AW691" s="43"/>
      <c r="AX691" s="43"/>
      <c r="AY691" s="43"/>
      <c r="AZ691" s="43"/>
      <c r="BA691" s="43"/>
      <c r="BB691" s="43"/>
      <c r="BC691" s="43"/>
      <c r="BD691" s="43"/>
      <c r="BE691" s="43"/>
      <c r="BF691" s="43"/>
      <c r="BG691" s="43"/>
      <c r="BH691" s="43"/>
      <c r="BI691" s="43"/>
      <c r="BJ691" s="43"/>
      <c r="BK691" s="43"/>
      <c r="BL691" s="43"/>
      <c r="BM691" s="43"/>
      <c r="BN691" s="43"/>
      <c r="BO691" s="43"/>
      <c r="BP691" s="43"/>
      <c r="BQ691" s="43"/>
      <c r="BR691" s="43"/>
      <c r="BS691" s="43"/>
      <c r="BT691" s="43"/>
      <c r="BU691" s="43"/>
      <c r="BV691" s="43"/>
      <c r="BW691" s="43"/>
      <c r="BX691" s="43"/>
      <c r="BY691" s="43"/>
      <c r="BZ691" s="43"/>
      <c r="CA691" s="43"/>
      <c r="CB691" s="43"/>
      <c r="CC691" s="43"/>
      <c r="CD691" s="43"/>
      <c r="CE691" s="43"/>
      <c r="CF691" s="43"/>
      <c r="CG691" s="43"/>
      <c r="CH691" s="43"/>
      <c r="CI691" s="43"/>
      <c r="CJ691" s="43"/>
      <c r="CK691" s="43"/>
      <c r="CL691" s="43"/>
      <c r="CM691" s="43"/>
      <c r="CN691" s="43"/>
      <c r="CO691" s="43"/>
      <c r="CP691" s="43"/>
      <c r="CQ691" s="43"/>
      <c r="CR691" s="43"/>
      <c r="CS691" s="43"/>
      <c r="CT691" s="43"/>
      <c r="CU691" s="43"/>
      <c r="CV691" s="43"/>
      <c r="CW691" s="43"/>
      <c r="CX691" s="43"/>
      <c r="CY691" s="21"/>
      <c r="CZ691" s="43"/>
      <c r="DA691" s="43"/>
      <c r="DB691" s="43"/>
      <c r="DC691" s="43"/>
      <c r="DD691" s="43"/>
      <c r="DE691" s="43"/>
      <c r="DF691" s="43"/>
      <c r="DG691" s="43"/>
      <c r="DH691" s="43"/>
      <c r="DI691" s="43"/>
      <c r="DJ691" s="43"/>
      <c r="DK691" s="43"/>
      <c r="DL691" s="43"/>
      <c r="DM691" s="43"/>
      <c r="DN691" s="43"/>
      <c r="DO691" s="43"/>
      <c r="DP691" s="43"/>
      <c r="DQ691" s="43"/>
      <c r="DR691" s="43"/>
      <c r="DS691" s="43"/>
      <c r="DT691" s="43"/>
      <c r="DU691" s="43"/>
      <c r="DV691" s="43"/>
      <c r="DW691" s="43"/>
      <c r="DX691" s="43"/>
      <c r="DY691" s="43"/>
      <c r="DZ691" s="43"/>
      <c r="EA691" s="21"/>
      <c r="EB691" s="21"/>
      <c r="EC691" s="21"/>
      <c r="ED691" s="21"/>
    </row>
    <row r="692" spans="1:134">
      <c r="A692" s="7"/>
      <c r="B692" s="7"/>
      <c r="C692" s="43"/>
      <c r="D692" s="43"/>
      <c r="E692" s="43"/>
      <c r="F692" s="43"/>
      <c r="G692" s="7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7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7"/>
      <c r="AM692" s="43"/>
      <c r="AN692" s="43"/>
      <c r="AO692" s="43"/>
      <c r="AP692" s="43"/>
      <c r="AQ692" s="43"/>
      <c r="AR692" s="58"/>
      <c r="AS692" s="58"/>
      <c r="AT692" s="43"/>
      <c r="AU692" s="43"/>
      <c r="AV692" s="43"/>
      <c r="AW692" s="43"/>
      <c r="AX692" s="43"/>
      <c r="AY692" s="43"/>
      <c r="AZ692" s="43"/>
      <c r="BA692" s="43"/>
      <c r="BB692" s="43"/>
      <c r="BC692" s="43"/>
      <c r="BD692" s="43"/>
      <c r="BE692" s="43"/>
      <c r="BF692" s="43"/>
      <c r="BG692" s="43"/>
      <c r="BH692" s="43"/>
      <c r="BI692" s="43"/>
      <c r="BJ692" s="43"/>
      <c r="BK692" s="43"/>
      <c r="BL692" s="43"/>
      <c r="BM692" s="43"/>
      <c r="BN692" s="43"/>
      <c r="BO692" s="43"/>
      <c r="BP692" s="43"/>
      <c r="BQ692" s="43"/>
      <c r="BR692" s="43"/>
      <c r="BS692" s="43"/>
      <c r="BT692" s="43"/>
      <c r="BU692" s="43"/>
      <c r="BV692" s="43"/>
      <c r="BW692" s="43"/>
      <c r="BX692" s="43"/>
      <c r="BY692" s="43"/>
      <c r="BZ692" s="43"/>
      <c r="CA692" s="43"/>
      <c r="CB692" s="43"/>
      <c r="CC692" s="43"/>
      <c r="CD692" s="43"/>
      <c r="CE692" s="43"/>
      <c r="CF692" s="43"/>
      <c r="CG692" s="43"/>
      <c r="CH692" s="43"/>
      <c r="CI692" s="43"/>
      <c r="CJ692" s="43"/>
      <c r="CK692" s="43"/>
      <c r="CL692" s="43"/>
      <c r="CM692" s="43"/>
      <c r="CN692" s="43"/>
      <c r="CO692" s="43"/>
      <c r="CP692" s="43"/>
      <c r="CQ692" s="43"/>
      <c r="CR692" s="43"/>
      <c r="CS692" s="43"/>
      <c r="CT692" s="43"/>
      <c r="CU692" s="43"/>
      <c r="CV692" s="43"/>
      <c r="CW692" s="43"/>
      <c r="CX692" s="43"/>
      <c r="CY692" s="21"/>
      <c r="CZ692" s="43"/>
      <c r="DA692" s="43"/>
      <c r="DB692" s="43"/>
      <c r="DC692" s="43"/>
      <c r="DD692" s="43"/>
      <c r="DE692" s="43"/>
      <c r="DF692" s="43"/>
      <c r="DG692" s="43"/>
      <c r="DH692" s="43"/>
      <c r="DI692" s="43"/>
      <c r="DJ692" s="43"/>
      <c r="DK692" s="43"/>
      <c r="DL692" s="43"/>
      <c r="DM692" s="43"/>
      <c r="DN692" s="43"/>
      <c r="DO692" s="43"/>
      <c r="DP692" s="43"/>
      <c r="DQ692" s="43"/>
      <c r="DR692" s="43"/>
      <c r="DS692" s="43"/>
      <c r="DT692" s="43"/>
      <c r="DU692" s="43"/>
      <c r="DV692" s="43"/>
      <c r="DW692" s="43"/>
      <c r="DX692" s="43"/>
      <c r="DY692" s="43"/>
      <c r="DZ692" s="43"/>
      <c r="EA692" s="21"/>
      <c r="EB692" s="21"/>
      <c r="EC692" s="21"/>
      <c r="ED692" s="21"/>
    </row>
    <row r="693" spans="1:134">
      <c r="A693" s="7"/>
      <c r="B693" s="7"/>
      <c r="C693" s="43"/>
      <c r="D693" s="43"/>
      <c r="E693" s="43"/>
      <c r="F693" s="43"/>
      <c r="G693" s="7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7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7"/>
      <c r="AM693" s="43"/>
      <c r="AN693" s="43"/>
      <c r="AO693" s="43"/>
      <c r="AP693" s="43"/>
      <c r="AQ693" s="43"/>
      <c r="AR693" s="58"/>
      <c r="AS693" s="58"/>
      <c r="AT693" s="43"/>
      <c r="AU693" s="43"/>
      <c r="AV693" s="43"/>
      <c r="AW693" s="43"/>
      <c r="AX693" s="43"/>
      <c r="AY693" s="43"/>
      <c r="AZ693" s="43"/>
      <c r="BA693" s="43"/>
      <c r="BB693" s="43"/>
      <c r="BC693" s="43"/>
      <c r="BD693" s="43"/>
      <c r="BE693" s="43"/>
      <c r="BF693" s="43"/>
      <c r="BG693" s="43"/>
      <c r="BH693" s="43"/>
      <c r="BI693" s="43"/>
      <c r="BJ693" s="43"/>
      <c r="BK693" s="43"/>
      <c r="BL693" s="43"/>
      <c r="BM693" s="43"/>
      <c r="BN693" s="43"/>
      <c r="BO693" s="43"/>
      <c r="BP693" s="43"/>
      <c r="BQ693" s="43"/>
      <c r="BR693" s="43"/>
      <c r="BS693" s="43"/>
      <c r="BT693" s="43"/>
      <c r="BU693" s="43"/>
      <c r="BV693" s="43"/>
      <c r="BW693" s="43"/>
      <c r="BX693" s="43"/>
      <c r="BY693" s="43"/>
      <c r="BZ693" s="43"/>
      <c r="CA693" s="43"/>
      <c r="CB693" s="43"/>
      <c r="CC693" s="43"/>
      <c r="CD693" s="43"/>
      <c r="CE693" s="43"/>
      <c r="CF693" s="43"/>
      <c r="CG693" s="43"/>
      <c r="CH693" s="43"/>
      <c r="CI693" s="43"/>
      <c r="CJ693" s="43"/>
      <c r="CK693" s="43"/>
      <c r="CL693" s="43"/>
      <c r="CM693" s="43"/>
      <c r="CN693" s="43"/>
      <c r="CO693" s="43"/>
      <c r="CP693" s="43"/>
      <c r="CQ693" s="43"/>
      <c r="CR693" s="43"/>
      <c r="CS693" s="43"/>
      <c r="CT693" s="43"/>
      <c r="CU693" s="43"/>
      <c r="CV693" s="43"/>
      <c r="CW693" s="43"/>
      <c r="CX693" s="43"/>
      <c r="CY693" s="21"/>
      <c r="CZ693" s="43"/>
      <c r="DA693" s="43"/>
      <c r="DB693" s="43"/>
      <c r="DC693" s="43"/>
      <c r="DD693" s="43"/>
      <c r="DE693" s="43"/>
      <c r="DF693" s="43"/>
      <c r="DG693" s="43"/>
      <c r="DH693" s="43"/>
      <c r="DI693" s="43"/>
      <c r="DJ693" s="43"/>
      <c r="DK693" s="43"/>
      <c r="DL693" s="43"/>
      <c r="DM693" s="43"/>
      <c r="DN693" s="43"/>
      <c r="DO693" s="43"/>
      <c r="DP693" s="43"/>
      <c r="DQ693" s="43"/>
      <c r="DR693" s="43"/>
      <c r="DS693" s="43"/>
      <c r="DT693" s="43"/>
      <c r="DU693" s="43"/>
      <c r="DV693" s="43"/>
      <c r="DW693" s="43"/>
      <c r="DX693" s="43"/>
      <c r="DY693" s="43"/>
      <c r="DZ693" s="43"/>
      <c r="EA693" s="21"/>
      <c r="EB693" s="21"/>
      <c r="EC693" s="21"/>
      <c r="ED693" s="21"/>
    </row>
    <row r="694" spans="1:134">
      <c r="A694" s="7"/>
      <c r="B694" s="7"/>
      <c r="C694" s="43"/>
      <c r="D694" s="43"/>
      <c r="E694" s="43"/>
      <c r="F694" s="43"/>
      <c r="G694" s="7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7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7"/>
      <c r="AM694" s="43"/>
      <c r="AN694" s="43"/>
      <c r="AO694" s="43"/>
      <c r="AP694" s="43"/>
      <c r="AQ694" s="43"/>
      <c r="AR694" s="58"/>
      <c r="AS694" s="58"/>
      <c r="AT694" s="43"/>
      <c r="AU694" s="43"/>
      <c r="AV694" s="43"/>
      <c r="AW694" s="43"/>
      <c r="AX694" s="43"/>
      <c r="AY694" s="43"/>
      <c r="AZ694" s="43"/>
      <c r="BA694" s="43"/>
      <c r="BB694" s="43"/>
      <c r="BC694" s="43"/>
      <c r="BD694" s="43"/>
      <c r="BE694" s="43"/>
      <c r="BF694" s="43"/>
      <c r="BG694" s="43"/>
      <c r="BH694" s="43"/>
      <c r="BI694" s="43"/>
      <c r="BJ694" s="43"/>
      <c r="BK694" s="43"/>
      <c r="BL694" s="43"/>
      <c r="BM694" s="43"/>
      <c r="BN694" s="43"/>
      <c r="BO694" s="43"/>
      <c r="BP694" s="43"/>
      <c r="BQ694" s="43"/>
      <c r="BR694" s="43"/>
      <c r="BS694" s="43"/>
      <c r="BT694" s="43"/>
      <c r="BU694" s="43"/>
      <c r="BV694" s="43"/>
      <c r="BW694" s="43"/>
      <c r="BX694" s="43"/>
      <c r="BY694" s="43"/>
      <c r="BZ694" s="43"/>
      <c r="CA694" s="43"/>
      <c r="CB694" s="43"/>
      <c r="CC694" s="43"/>
      <c r="CD694" s="43"/>
      <c r="CE694" s="43"/>
      <c r="CF694" s="43"/>
      <c r="CG694" s="43"/>
      <c r="CH694" s="43"/>
      <c r="CI694" s="43"/>
      <c r="CJ694" s="43"/>
      <c r="CK694" s="43"/>
      <c r="CL694" s="43"/>
      <c r="CM694" s="43"/>
      <c r="CN694" s="43"/>
      <c r="CO694" s="43"/>
      <c r="CP694" s="43"/>
      <c r="CQ694" s="43"/>
      <c r="CR694" s="43"/>
      <c r="CS694" s="43"/>
      <c r="CT694" s="43"/>
      <c r="CU694" s="43"/>
      <c r="CV694" s="43"/>
      <c r="CW694" s="43"/>
      <c r="CX694" s="43"/>
      <c r="CY694" s="21"/>
      <c r="CZ694" s="43"/>
      <c r="DA694" s="43"/>
      <c r="DB694" s="43"/>
      <c r="DC694" s="43"/>
      <c r="DD694" s="43"/>
      <c r="DE694" s="43"/>
      <c r="DF694" s="43"/>
      <c r="DG694" s="43"/>
      <c r="DH694" s="43"/>
      <c r="DI694" s="43"/>
      <c r="DJ694" s="43"/>
      <c r="DK694" s="43"/>
      <c r="DL694" s="43"/>
      <c r="DM694" s="43"/>
      <c r="DN694" s="43"/>
      <c r="DO694" s="43"/>
      <c r="DP694" s="43"/>
      <c r="DQ694" s="43"/>
      <c r="DR694" s="43"/>
      <c r="DS694" s="43"/>
      <c r="DT694" s="43"/>
      <c r="DU694" s="43"/>
      <c r="DV694" s="43"/>
      <c r="DW694" s="43"/>
      <c r="DX694" s="43"/>
      <c r="DY694" s="43"/>
      <c r="DZ694" s="43"/>
      <c r="EA694" s="21"/>
      <c r="EB694" s="21"/>
      <c r="EC694" s="21"/>
      <c r="ED694" s="21"/>
    </row>
    <row r="695" spans="1:134">
      <c r="A695" s="7"/>
      <c r="B695" s="7"/>
      <c r="C695" s="43"/>
      <c r="D695" s="43"/>
      <c r="E695" s="43"/>
      <c r="F695" s="43"/>
      <c r="G695" s="7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7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7"/>
      <c r="AM695" s="43"/>
      <c r="AN695" s="43"/>
      <c r="AO695" s="43"/>
      <c r="AP695" s="43"/>
      <c r="AQ695" s="43"/>
      <c r="AR695" s="58"/>
      <c r="AS695" s="58"/>
      <c r="AT695" s="43"/>
      <c r="AU695" s="43"/>
      <c r="AV695" s="43"/>
      <c r="AW695" s="43"/>
      <c r="AX695" s="43"/>
      <c r="AY695" s="43"/>
      <c r="AZ695" s="43"/>
      <c r="BA695" s="43"/>
      <c r="BB695" s="43"/>
      <c r="BC695" s="43"/>
      <c r="BD695" s="43"/>
      <c r="BE695" s="43"/>
      <c r="BF695" s="43"/>
      <c r="BG695" s="43"/>
      <c r="BH695" s="43"/>
      <c r="BI695" s="43"/>
      <c r="BJ695" s="43"/>
      <c r="BK695" s="43"/>
      <c r="BL695" s="43"/>
      <c r="BM695" s="43"/>
      <c r="BN695" s="43"/>
      <c r="BO695" s="43"/>
      <c r="BP695" s="43"/>
      <c r="BQ695" s="43"/>
      <c r="BR695" s="43"/>
      <c r="BS695" s="43"/>
      <c r="BT695" s="43"/>
      <c r="BU695" s="43"/>
      <c r="BV695" s="43"/>
      <c r="BW695" s="43"/>
      <c r="BX695" s="43"/>
      <c r="BY695" s="43"/>
      <c r="BZ695" s="43"/>
      <c r="CA695" s="43"/>
      <c r="CB695" s="43"/>
      <c r="CC695" s="43"/>
      <c r="CD695" s="43"/>
      <c r="CE695" s="43"/>
      <c r="CF695" s="43"/>
      <c r="CG695" s="43"/>
      <c r="CH695" s="43"/>
      <c r="CI695" s="43"/>
      <c r="CJ695" s="43"/>
      <c r="CK695" s="43"/>
      <c r="CL695" s="43"/>
      <c r="CM695" s="43"/>
      <c r="CN695" s="43"/>
      <c r="CO695" s="43"/>
      <c r="CP695" s="43"/>
      <c r="CQ695" s="43"/>
      <c r="CR695" s="43"/>
      <c r="CS695" s="43"/>
      <c r="CT695" s="43"/>
      <c r="CU695" s="43"/>
      <c r="CV695" s="43"/>
      <c r="CW695" s="43"/>
      <c r="CX695" s="43"/>
      <c r="CY695" s="21"/>
      <c r="CZ695" s="43"/>
      <c r="DA695" s="43"/>
      <c r="DB695" s="43"/>
      <c r="DC695" s="43"/>
      <c r="DD695" s="43"/>
      <c r="DE695" s="43"/>
      <c r="DF695" s="43"/>
      <c r="DG695" s="43"/>
      <c r="DH695" s="43"/>
      <c r="DI695" s="43"/>
      <c r="DJ695" s="43"/>
      <c r="DK695" s="43"/>
      <c r="DL695" s="43"/>
      <c r="DM695" s="43"/>
      <c r="DN695" s="43"/>
      <c r="DO695" s="43"/>
      <c r="DP695" s="43"/>
      <c r="DQ695" s="43"/>
      <c r="DR695" s="43"/>
      <c r="DS695" s="43"/>
      <c r="DT695" s="43"/>
      <c r="DU695" s="43"/>
      <c r="DV695" s="43"/>
      <c r="DW695" s="43"/>
      <c r="DX695" s="43"/>
      <c r="DY695" s="43"/>
      <c r="DZ695" s="43"/>
      <c r="EA695" s="21"/>
      <c r="EB695" s="21"/>
      <c r="EC695" s="21"/>
      <c r="ED695" s="21"/>
    </row>
    <row r="696" spans="1:134">
      <c r="A696" s="7"/>
      <c r="B696" s="7"/>
      <c r="C696" s="43"/>
      <c r="D696" s="43"/>
      <c r="E696" s="43"/>
      <c r="F696" s="43"/>
      <c r="G696" s="7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7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7"/>
      <c r="AM696" s="43"/>
      <c r="AN696" s="43"/>
      <c r="AO696" s="43"/>
      <c r="AP696" s="43"/>
      <c r="AQ696" s="43"/>
      <c r="AR696" s="58"/>
      <c r="AS696" s="58"/>
      <c r="AT696" s="43"/>
      <c r="AU696" s="43"/>
      <c r="AV696" s="43"/>
      <c r="AW696" s="43"/>
      <c r="AX696" s="43"/>
      <c r="AY696" s="43"/>
      <c r="AZ696" s="43"/>
      <c r="BA696" s="43"/>
      <c r="BB696" s="43"/>
      <c r="BC696" s="43"/>
      <c r="BD696" s="43"/>
      <c r="BE696" s="43"/>
      <c r="BF696" s="43"/>
      <c r="BG696" s="43"/>
      <c r="BH696" s="43"/>
      <c r="BI696" s="43"/>
      <c r="BJ696" s="43"/>
      <c r="BK696" s="43"/>
      <c r="BL696" s="43"/>
      <c r="BM696" s="43"/>
      <c r="BN696" s="43"/>
      <c r="BO696" s="43"/>
      <c r="BP696" s="43"/>
      <c r="BQ696" s="43"/>
      <c r="BR696" s="43"/>
      <c r="BS696" s="43"/>
      <c r="BT696" s="43"/>
      <c r="BU696" s="43"/>
      <c r="BV696" s="43"/>
      <c r="BW696" s="43"/>
      <c r="BX696" s="43"/>
      <c r="BY696" s="43"/>
      <c r="BZ696" s="43"/>
      <c r="CA696" s="43"/>
      <c r="CB696" s="43"/>
      <c r="CC696" s="43"/>
      <c r="CD696" s="43"/>
      <c r="CE696" s="43"/>
      <c r="CF696" s="43"/>
      <c r="CG696" s="43"/>
      <c r="CH696" s="43"/>
      <c r="CI696" s="43"/>
      <c r="CJ696" s="43"/>
      <c r="CK696" s="43"/>
      <c r="CL696" s="43"/>
      <c r="CM696" s="43"/>
      <c r="CN696" s="43"/>
      <c r="CO696" s="43"/>
      <c r="CP696" s="43"/>
      <c r="CQ696" s="43"/>
      <c r="CR696" s="43"/>
      <c r="CS696" s="43"/>
      <c r="CT696" s="43"/>
      <c r="CU696" s="43"/>
      <c r="CV696" s="43"/>
      <c r="CW696" s="43"/>
      <c r="CX696" s="43"/>
      <c r="CY696" s="21"/>
      <c r="CZ696" s="43"/>
      <c r="DA696" s="43"/>
      <c r="DB696" s="43"/>
      <c r="DC696" s="43"/>
      <c r="DD696" s="43"/>
      <c r="DE696" s="43"/>
      <c r="DF696" s="43"/>
      <c r="DG696" s="43"/>
      <c r="DH696" s="43"/>
      <c r="DI696" s="43"/>
      <c r="DJ696" s="43"/>
      <c r="DK696" s="43"/>
      <c r="DL696" s="43"/>
      <c r="DM696" s="43"/>
      <c r="DN696" s="43"/>
      <c r="DO696" s="43"/>
      <c r="DP696" s="43"/>
      <c r="DQ696" s="43"/>
      <c r="DR696" s="43"/>
      <c r="DS696" s="43"/>
      <c r="DT696" s="43"/>
      <c r="DU696" s="43"/>
      <c r="DV696" s="43"/>
      <c r="DW696" s="43"/>
      <c r="DX696" s="43"/>
      <c r="DY696" s="43"/>
      <c r="DZ696" s="43"/>
      <c r="EA696" s="21"/>
      <c r="EB696" s="21"/>
      <c r="EC696" s="21"/>
      <c r="ED696" s="21"/>
    </row>
    <row r="697" spans="1:134">
      <c r="A697" s="7"/>
      <c r="B697" s="7"/>
      <c r="C697" s="43"/>
      <c r="D697" s="43"/>
      <c r="E697" s="43"/>
      <c r="F697" s="43"/>
      <c r="G697" s="7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7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7"/>
      <c r="AM697" s="43"/>
      <c r="AN697" s="43"/>
      <c r="AO697" s="43"/>
      <c r="AP697" s="43"/>
      <c r="AQ697" s="43"/>
      <c r="AR697" s="58"/>
      <c r="AS697" s="58"/>
      <c r="AT697" s="43"/>
      <c r="AU697" s="43"/>
      <c r="AV697" s="43"/>
      <c r="AW697" s="43"/>
      <c r="AX697" s="43"/>
      <c r="AY697" s="43"/>
      <c r="AZ697" s="43"/>
      <c r="BA697" s="43"/>
      <c r="BB697" s="43"/>
      <c r="BC697" s="43"/>
      <c r="BD697" s="43"/>
      <c r="BE697" s="43"/>
      <c r="BF697" s="43"/>
      <c r="BG697" s="43"/>
      <c r="BH697" s="43"/>
      <c r="BI697" s="43"/>
      <c r="BJ697" s="43"/>
      <c r="BK697" s="43"/>
      <c r="BL697" s="43"/>
      <c r="BM697" s="43"/>
      <c r="BN697" s="43"/>
      <c r="BO697" s="43"/>
      <c r="BP697" s="43"/>
      <c r="BQ697" s="43"/>
      <c r="BR697" s="43"/>
      <c r="BS697" s="43"/>
      <c r="BT697" s="43"/>
      <c r="BU697" s="43"/>
      <c r="BV697" s="43"/>
      <c r="BW697" s="43"/>
      <c r="BX697" s="43"/>
      <c r="BY697" s="43"/>
      <c r="BZ697" s="43"/>
      <c r="CA697" s="43"/>
      <c r="CB697" s="43"/>
      <c r="CC697" s="43"/>
      <c r="CD697" s="43"/>
      <c r="CE697" s="43"/>
      <c r="CF697" s="43"/>
      <c r="CG697" s="43"/>
      <c r="CH697" s="43"/>
      <c r="CI697" s="43"/>
      <c r="CJ697" s="43"/>
      <c r="CK697" s="43"/>
      <c r="CL697" s="43"/>
      <c r="CM697" s="43"/>
      <c r="CN697" s="43"/>
      <c r="CO697" s="43"/>
      <c r="CP697" s="43"/>
      <c r="CQ697" s="43"/>
      <c r="CR697" s="43"/>
      <c r="CS697" s="43"/>
      <c r="CT697" s="43"/>
      <c r="CU697" s="43"/>
      <c r="CV697" s="43"/>
      <c r="CW697" s="43"/>
      <c r="CX697" s="43"/>
      <c r="CY697" s="21"/>
      <c r="CZ697" s="43"/>
      <c r="DA697" s="43"/>
      <c r="DB697" s="43"/>
      <c r="DC697" s="43"/>
      <c r="DD697" s="43"/>
      <c r="DE697" s="43"/>
      <c r="DF697" s="43"/>
      <c r="DG697" s="43"/>
      <c r="DH697" s="43"/>
      <c r="DI697" s="43"/>
      <c r="DJ697" s="43"/>
      <c r="DK697" s="43"/>
      <c r="DL697" s="43"/>
      <c r="DM697" s="43"/>
      <c r="DN697" s="43"/>
      <c r="DO697" s="43"/>
      <c r="DP697" s="43"/>
      <c r="DQ697" s="43"/>
      <c r="DR697" s="43"/>
      <c r="DS697" s="43"/>
      <c r="DT697" s="43"/>
      <c r="DU697" s="43"/>
      <c r="DV697" s="43"/>
      <c r="DW697" s="43"/>
      <c r="DX697" s="43"/>
      <c r="DY697" s="43"/>
      <c r="DZ697" s="43"/>
      <c r="EA697" s="21"/>
      <c r="EB697" s="21"/>
      <c r="EC697" s="21"/>
      <c r="ED697" s="21"/>
    </row>
    <row r="698" spans="1:134">
      <c r="A698" s="7"/>
      <c r="B698" s="7"/>
      <c r="C698" s="43"/>
      <c r="D698" s="43"/>
      <c r="E698" s="43"/>
      <c r="F698" s="43"/>
      <c r="G698" s="7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7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7"/>
      <c r="AM698" s="43"/>
      <c r="AN698" s="43"/>
      <c r="AO698" s="43"/>
      <c r="AP698" s="43"/>
      <c r="AQ698" s="43"/>
      <c r="AR698" s="58"/>
      <c r="AS698" s="58"/>
      <c r="AT698" s="43"/>
      <c r="AU698" s="43"/>
      <c r="AV698" s="43"/>
      <c r="AW698" s="43"/>
      <c r="AX698" s="43"/>
      <c r="AY698" s="43"/>
      <c r="AZ698" s="43"/>
      <c r="BA698" s="43"/>
      <c r="BB698" s="43"/>
      <c r="BC698" s="43"/>
      <c r="BD698" s="43"/>
      <c r="BE698" s="43"/>
      <c r="BF698" s="43"/>
      <c r="BG698" s="43"/>
      <c r="BH698" s="43"/>
      <c r="BI698" s="43"/>
      <c r="BJ698" s="43"/>
      <c r="BK698" s="43"/>
      <c r="BL698" s="43"/>
      <c r="BM698" s="43"/>
      <c r="BN698" s="43"/>
      <c r="BO698" s="43"/>
      <c r="BP698" s="43"/>
      <c r="BQ698" s="43"/>
      <c r="BR698" s="43"/>
      <c r="BS698" s="43"/>
      <c r="BT698" s="43"/>
      <c r="BU698" s="43"/>
      <c r="BV698" s="43"/>
      <c r="BW698" s="43"/>
      <c r="BX698" s="43"/>
      <c r="BY698" s="43"/>
      <c r="BZ698" s="43"/>
      <c r="CA698" s="43"/>
      <c r="CB698" s="43"/>
      <c r="CC698" s="43"/>
      <c r="CD698" s="43"/>
      <c r="CE698" s="43"/>
      <c r="CF698" s="43"/>
      <c r="CG698" s="43"/>
      <c r="CH698" s="43"/>
      <c r="CI698" s="43"/>
      <c r="CJ698" s="43"/>
      <c r="CK698" s="43"/>
      <c r="CL698" s="43"/>
      <c r="CM698" s="43"/>
      <c r="CN698" s="43"/>
      <c r="CO698" s="43"/>
      <c r="CP698" s="43"/>
      <c r="CQ698" s="43"/>
      <c r="CR698" s="43"/>
      <c r="CS698" s="43"/>
      <c r="CT698" s="43"/>
      <c r="CU698" s="43"/>
      <c r="CV698" s="43"/>
      <c r="CW698" s="43"/>
      <c r="CX698" s="43"/>
      <c r="CY698" s="21"/>
      <c r="CZ698" s="43"/>
      <c r="DA698" s="43"/>
      <c r="DB698" s="43"/>
      <c r="DC698" s="43"/>
      <c r="DD698" s="43"/>
      <c r="DE698" s="43"/>
      <c r="DF698" s="43"/>
      <c r="DG698" s="43"/>
      <c r="DH698" s="43"/>
      <c r="DI698" s="43"/>
      <c r="DJ698" s="43"/>
      <c r="DK698" s="43"/>
      <c r="DL698" s="43"/>
      <c r="DM698" s="43"/>
      <c r="DN698" s="43"/>
      <c r="DO698" s="43"/>
      <c r="DP698" s="43"/>
      <c r="DQ698" s="43"/>
      <c r="DR698" s="43"/>
      <c r="DS698" s="43"/>
      <c r="DT698" s="43"/>
      <c r="DU698" s="43"/>
      <c r="DV698" s="43"/>
      <c r="DW698" s="43"/>
      <c r="DX698" s="43"/>
      <c r="DY698" s="43"/>
      <c r="DZ698" s="43"/>
      <c r="EA698" s="21"/>
      <c r="EB698" s="21"/>
      <c r="EC698" s="21"/>
      <c r="ED698" s="21"/>
    </row>
    <row r="699" spans="1:134">
      <c r="A699" s="7"/>
      <c r="B699" s="7"/>
      <c r="C699" s="43"/>
      <c r="D699" s="43"/>
      <c r="E699" s="43"/>
      <c r="F699" s="43"/>
      <c r="G699" s="7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7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7"/>
      <c r="AM699" s="43"/>
      <c r="AN699" s="43"/>
      <c r="AO699" s="43"/>
      <c r="AP699" s="43"/>
      <c r="AQ699" s="43"/>
      <c r="AR699" s="58"/>
      <c r="AS699" s="58"/>
      <c r="AT699" s="43"/>
      <c r="AU699" s="43"/>
      <c r="AV699" s="43"/>
      <c r="AW699" s="43"/>
      <c r="AX699" s="43"/>
      <c r="AY699" s="43"/>
      <c r="AZ699" s="43"/>
      <c r="BA699" s="43"/>
      <c r="BB699" s="43"/>
      <c r="BC699" s="43"/>
      <c r="BD699" s="43"/>
      <c r="BE699" s="43"/>
      <c r="BF699" s="43"/>
      <c r="BG699" s="43"/>
      <c r="BH699" s="43"/>
      <c r="BI699" s="43"/>
      <c r="BJ699" s="43"/>
      <c r="BK699" s="43"/>
      <c r="BL699" s="43"/>
      <c r="BM699" s="43"/>
      <c r="BN699" s="43"/>
      <c r="BO699" s="43"/>
      <c r="BP699" s="43"/>
      <c r="BQ699" s="43"/>
      <c r="BR699" s="43"/>
      <c r="BS699" s="43"/>
      <c r="BT699" s="43"/>
      <c r="BU699" s="43"/>
      <c r="BV699" s="43"/>
      <c r="BW699" s="43"/>
      <c r="BX699" s="43"/>
      <c r="BY699" s="43"/>
      <c r="BZ699" s="43"/>
      <c r="CA699" s="43"/>
      <c r="CB699" s="43"/>
      <c r="CC699" s="43"/>
      <c r="CD699" s="43"/>
      <c r="CE699" s="43"/>
      <c r="CF699" s="43"/>
      <c r="CG699" s="43"/>
      <c r="CH699" s="43"/>
      <c r="CI699" s="43"/>
      <c r="CJ699" s="43"/>
      <c r="CK699" s="43"/>
      <c r="CL699" s="43"/>
      <c r="CM699" s="43"/>
      <c r="CN699" s="43"/>
      <c r="CO699" s="43"/>
      <c r="CP699" s="43"/>
      <c r="CQ699" s="43"/>
      <c r="CR699" s="43"/>
      <c r="CS699" s="43"/>
      <c r="CT699" s="43"/>
      <c r="CU699" s="43"/>
      <c r="CV699" s="43"/>
      <c r="CW699" s="43"/>
      <c r="CX699" s="43"/>
      <c r="CY699" s="21"/>
      <c r="CZ699" s="43"/>
      <c r="DA699" s="43"/>
      <c r="DB699" s="43"/>
      <c r="DC699" s="43"/>
      <c r="DD699" s="43"/>
      <c r="DE699" s="43"/>
      <c r="DF699" s="43"/>
      <c r="DG699" s="43"/>
      <c r="DH699" s="43"/>
      <c r="DI699" s="43"/>
      <c r="DJ699" s="43"/>
      <c r="DK699" s="43"/>
      <c r="DL699" s="43"/>
      <c r="DM699" s="43"/>
      <c r="DN699" s="43"/>
      <c r="DO699" s="43"/>
      <c r="DP699" s="43"/>
      <c r="DQ699" s="43"/>
      <c r="DR699" s="43"/>
      <c r="DS699" s="43"/>
      <c r="DT699" s="43"/>
      <c r="DU699" s="43"/>
      <c r="DV699" s="43"/>
      <c r="DW699" s="43"/>
      <c r="DX699" s="43"/>
      <c r="DY699" s="43"/>
      <c r="DZ699" s="43"/>
      <c r="EA699" s="21"/>
      <c r="EB699" s="21"/>
      <c r="EC699" s="21"/>
      <c r="ED699" s="21"/>
    </row>
    <row r="700" spans="1:134">
      <c r="A700" s="7"/>
      <c r="B700" s="7"/>
      <c r="C700" s="43"/>
      <c r="D700" s="43"/>
      <c r="E700" s="43"/>
      <c r="F700" s="43"/>
      <c r="G700" s="7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7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7"/>
      <c r="AM700" s="43"/>
      <c r="AN700" s="43"/>
      <c r="AO700" s="43"/>
      <c r="AP700" s="43"/>
      <c r="AQ700" s="43"/>
      <c r="AR700" s="58"/>
      <c r="AS700" s="58"/>
      <c r="AT700" s="43"/>
      <c r="AU700" s="43"/>
      <c r="AV700" s="43"/>
      <c r="AW700" s="43"/>
      <c r="AX700" s="43"/>
      <c r="AY700" s="43"/>
      <c r="AZ700" s="43"/>
      <c r="BA700" s="43"/>
      <c r="BB700" s="43"/>
      <c r="BC700" s="43"/>
      <c r="BD700" s="43"/>
      <c r="BE700" s="43"/>
      <c r="BF700" s="43"/>
      <c r="BG700" s="43"/>
      <c r="BH700" s="43"/>
      <c r="BI700" s="43"/>
      <c r="BJ700" s="43"/>
      <c r="BK700" s="43"/>
      <c r="BL700" s="43"/>
      <c r="BM700" s="43"/>
      <c r="BN700" s="43"/>
      <c r="BO700" s="43"/>
      <c r="BP700" s="43"/>
      <c r="BQ700" s="43"/>
      <c r="BR700" s="43"/>
      <c r="BS700" s="43"/>
      <c r="BT700" s="43"/>
      <c r="BU700" s="43"/>
      <c r="BV700" s="43"/>
      <c r="BW700" s="43"/>
      <c r="BX700" s="43"/>
      <c r="BY700" s="43"/>
      <c r="BZ700" s="43"/>
      <c r="CA700" s="43"/>
      <c r="CB700" s="43"/>
      <c r="CC700" s="43"/>
      <c r="CD700" s="43"/>
      <c r="CE700" s="43"/>
      <c r="CF700" s="43"/>
      <c r="CG700" s="43"/>
      <c r="CH700" s="43"/>
      <c r="CI700" s="43"/>
      <c r="CJ700" s="43"/>
      <c r="CK700" s="43"/>
      <c r="CL700" s="43"/>
      <c r="CM700" s="43"/>
      <c r="CN700" s="43"/>
      <c r="CO700" s="43"/>
      <c r="CP700" s="43"/>
      <c r="CQ700" s="43"/>
      <c r="CR700" s="43"/>
      <c r="CS700" s="43"/>
      <c r="CT700" s="43"/>
      <c r="CU700" s="43"/>
      <c r="CV700" s="43"/>
      <c r="CW700" s="43"/>
      <c r="CX700" s="43"/>
      <c r="CY700" s="21"/>
      <c r="CZ700" s="43"/>
      <c r="DA700" s="43"/>
      <c r="DB700" s="43"/>
      <c r="DC700" s="43"/>
      <c r="DD700" s="43"/>
      <c r="DE700" s="43"/>
      <c r="DF700" s="43"/>
      <c r="DG700" s="43"/>
      <c r="DH700" s="43"/>
      <c r="DI700" s="43"/>
      <c r="DJ700" s="43"/>
      <c r="DK700" s="43"/>
      <c r="DL700" s="43"/>
      <c r="DM700" s="43"/>
      <c r="DN700" s="43"/>
      <c r="DO700" s="43"/>
      <c r="DP700" s="43"/>
      <c r="DQ700" s="43"/>
      <c r="DR700" s="43"/>
      <c r="DS700" s="43"/>
      <c r="DT700" s="43"/>
      <c r="DU700" s="43"/>
      <c r="DV700" s="43"/>
      <c r="DW700" s="43"/>
      <c r="DX700" s="43"/>
      <c r="DY700" s="43"/>
      <c r="DZ700" s="43"/>
      <c r="EA700" s="21"/>
      <c r="EB700" s="21"/>
      <c r="EC700" s="21"/>
      <c r="ED700" s="21"/>
    </row>
    <row r="701" spans="1:134">
      <c r="A701" s="7"/>
      <c r="B701" s="7"/>
      <c r="C701" s="43"/>
      <c r="D701" s="43"/>
      <c r="E701" s="43"/>
      <c r="F701" s="43"/>
      <c r="G701" s="7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7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7"/>
      <c r="AM701" s="43"/>
      <c r="AN701" s="43"/>
      <c r="AO701" s="43"/>
      <c r="AP701" s="43"/>
      <c r="AQ701" s="43"/>
      <c r="AR701" s="58"/>
      <c r="AS701" s="58"/>
      <c r="AT701" s="43"/>
      <c r="AU701" s="43"/>
      <c r="AV701" s="43"/>
      <c r="AW701" s="43"/>
      <c r="AX701" s="43"/>
      <c r="AY701" s="43"/>
      <c r="AZ701" s="43"/>
      <c r="BA701" s="43"/>
      <c r="BB701" s="43"/>
      <c r="BC701" s="43"/>
      <c r="BD701" s="43"/>
      <c r="BE701" s="43"/>
      <c r="BF701" s="43"/>
      <c r="BG701" s="43"/>
      <c r="BH701" s="43"/>
      <c r="BI701" s="43"/>
      <c r="BJ701" s="43"/>
      <c r="BK701" s="43"/>
      <c r="BL701" s="43"/>
      <c r="BM701" s="43"/>
      <c r="BN701" s="43"/>
      <c r="BO701" s="43"/>
      <c r="BP701" s="43"/>
      <c r="BQ701" s="43"/>
      <c r="BR701" s="43"/>
      <c r="BS701" s="43"/>
      <c r="BT701" s="43"/>
      <c r="BU701" s="43"/>
      <c r="BV701" s="43"/>
      <c r="BW701" s="43"/>
      <c r="BX701" s="43"/>
      <c r="BY701" s="43"/>
      <c r="BZ701" s="43"/>
      <c r="CA701" s="43"/>
      <c r="CB701" s="43"/>
      <c r="CC701" s="43"/>
      <c r="CD701" s="43"/>
      <c r="CE701" s="43"/>
      <c r="CF701" s="43"/>
      <c r="CG701" s="43"/>
      <c r="CH701" s="43"/>
      <c r="CI701" s="43"/>
      <c r="CJ701" s="43"/>
      <c r="CK701" s="43"/>
      <c r="CL701" s="43"/>
      <c r="CM701" s="43"/>
      <c r="CN701" s="43"/>
      <c r="CO701" s="43"/>
      <c r="CP701" s="43"/>
      <c r="CQ701" s="43"/>
      <c r="CR701" s="43"/>
      <c r="CS701" s="43"/>
      <c r="CT701" s="43"/>
      <c r="CU701" s="43"/>
      <c r="CV701" s="43"/>
      <c r="CW701" s="43"/>
      <c r="CX701" s="43"/>
      <c r="CY701" s="21"/>
      <c r="CZ701" s="43"/>
      <c r="DA701" s="43"/>
      <c r="DB701" s="43"/>
      <c r="DC701" s="43"/>
      <c r="DD701" s="43"/>
      <c r="DE701" s="43"/>
      <c r="DF701" s="43"/>
      <c r="DG701" s="43"/>
      <c r="DH701" s="43"/>
      <c r="DI701" s="43"/>
      <c r="DJ701" s="43"/>
      <c r="DK701" s="43"/>
      <c r="DL701" s="43"/>
      <c r="DM701" s="43"/>
      <c r="DN701" s="43"/>
      <c r="DO701" s="43"/>
      <c r="DP701" s="43"/>
      <c r="DQ701" s="43"/>
      <c r="DR701" s="43"/>
      <c r="DS701" s="43"/>
      <c r="DT701" s="43"/>
      <c r="DU701" s="43"/>
      <c r="DV701" s="43"/>
      <c r="DW701" s="43"/>
      <c r="DX701" s="43"/>
      <c r="DY701" s="43"/>
      <c r="DZ701" s="43"/>
      <c r="EA701" s="21"/>
      <c r="EB701" s="21"/>
      <c r="EC701" s="21"/>
      <c r="ED701" s="21"/>
    </row>
    <row r="702" spans="1:134">
      <c r="A702" s="7"/>
      <c r="B702" s="7"/>
      <c r="C702" s="43"/>
      <c r="D702" s="43"/>
      <c r="E702" s="43"/>
      <c r="F702" s="43"/>
      <c r="G702" s="7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7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7"/>
      <c r="AM702" s="43"/>
      <c r="AN702" s="43"/>
      <c r="AO702" s="43"/>
      <c r="AP702" s="43"/>
      <c r="AQ702" s="43"/>
      <c r="AR702" s="58"/>
      <c r="AS702" s="58"/>
      <c r="AT702" s="43"/>
      <c r="AU702" s="43"/>
      <c r="AV702" s="43"/>
      <c r="AW702" s="43"/>
      <c r="AX702" s="43"/>
      <c r="AY702" s="43"/>
      <c r="AZ702" s="43"/>
      <c r="BA702" s="43"/>
      <c r="BB702" s="43"/>
      <c r="BC702" s="43"/>
      <c r="BD702" s="43"/>
      <c r="BE702" s="43"/>
      <c r="BF702" s="43"/>
      <c r="BG702" s="43"/>
      <c r="BH702" s="43"/>
      <c r="BI702" s="43"/>
      <c r="BJ702" s="43"/>
      <c r="BK702" s="43"/>
      <c r="BL702" s="43"/>
      <c r="BM702" s="43"/>
      <c r="BN702" s="43"/>
      <c r="BO702" s="43"/>
      <c r="BP702" s="43"/>
      <c r="BQ702" s="43"/>
      <c r="BR702" s="43"/>
      <c r="BS702" s="43"/>
      <c r="BT702" s="43"/>
      <c r="BU702" s="43"/>
      <c r="BV702" s="43"/>
      <c r="BW702" s="43"/>
      <c r="BX702" s="43"/>
      <c r="BY702" s="43"/>
      <c r="BZ702" s="43"/>
      <c r="CA702" s="43"/>
      <c r="CB702" s="43"/>
      <c r="CC702" s="43"/>
      <c r="CD702" s="43"/>
      <c r="CE702" s="43"/>
      <c r="CF702" s="43"/>
      <c r="CG702" s="43"/>
      <c r="CH702" s="43"/>
      <c r="CI702" s="43"/>
      <c r="CJ702" s="43"/>
      <c r="CK702" s="43"/>
      <c r="CL702" s="43"/>
      <c r="CM702" s="43"/>
      <c r="CN702" s="43"/>
      <c r="CO702" s="43"/>
      <c r="CP702" s="43"/>
      <c r="CQ702" s="43"/>
      <c r="CR702" s="43"/>
      <c r="CS702" s="43"/>
      <c r="CT702" s="43"/>
      <c r="CU702" s="43"/>
      <c r="CV702" s="43"/>
      <c r="CW702" s="43"/>
      <c r="CX702" s="43"/>
      <c r="CY702" s="21"/>
      <c r="CZ702" s="43"/>
      <c r="DA702" s="43"/>
      <c r="DB702" s="43"/>
      <c r="DC702" s="43"/>
      <c r="DD702" s="43"/>
      <c r="DE702" s="43"/>
      <c r="DF702" s="43"/>
      <c r="DG702" s="43"/>
      <c r="DH702" s="43"/>
      <c r="DI702" s="43"/>
      <c r="DJ702" s="43"/>
      <c r="DK702" s="43"/>
      <c r="DL702" s="43"/>
      <c r="DM702" s="43"/>
      <c r="DN702" s="43"/>
      <c r="DO702" s="43"/>
      <c r="DP702" s="43"/>
      <c r="DQ702" s="43"/>
      <c r="DR702" s="43"/>
      <c r="DS702" s="43"/>
      <c r="DT702" s="43"/>
      <c r="DU702" s="43"/>
      <c r="DV702" s="43"/>
      <c r="DW702" s="43"/>
      <c r="DX702" s="43"/>
      <c r="DY702" s="43"/>
      <c r="DZ702" s="43"/>
      <c r="EA702" s="21"/>
      <c r="EB702" s="21"/>
      <c r="EC702" s="21"/>
      <c r="ED702" s="21"/>
    </row>
    <row r="703" spans="1:134">
      <c r="A703" s="7"/>
      <c r="B703" s="7"/>
      <c r="C703" s="43"/>
      <c r="D703" s="43"/>
      <c r="E703" s="43"/>
      <c r="F703" s="43"/>
      <c r="G703" s="7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7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7"/>
      <c r="AM703" s="43"/>
      <c r="AN703" s="43"/>
      <c r="AO703" s="43"/>
      <c r="AP703" s="43"/>
      <c r="AQ703" s="43"/>
      <c r="AR703" s="58"/>
      <c r="AS703" s="58"/>
      <c r="AT703" s="43"/>
      <c r="AU703" s="43"/>
      <c r="AV703" s="43"/>
      <c r="AW703" s="43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43"/>
      <c r="BJ703" s="43"/>
      <c r="BK703" s="43"/>
      <c r="BL703" s="43"/>
      <c r="BM703" s="43"/>
      <c r="BN703" s="43"/>
      <c r="BO703" s="43"/>
      <c r="BP703" s="43"/>
      <c r="BQ703" s="43"/>
      <c r="BR703" s="43"/>
      <c r="BS703" s="43"/>
      <c r="BT703" s="43"/>
      <c r="BU703" s="43"/>
      <c r="BV703" s="43"/>
      <c r="BW703" s="43"/>
      <c r="BX703" s="43"/>
      <c r="BY703" s="43"/>
      <c r="BZ703" s="43"/>
      <c r="CA703" s="43"/>
      <c r="CB703" s="43"/>
      <c r="CC703" s="43"/>
      <c r="CD703" s="43"/>
      <c r="CE703" s="43"/>
      <c r="CF703" s="43"/>
      <c r="CG703" s="43"/>
      <c r="CH703" s="43"/>
      <c r="CI703" s="43"/>
      <c r="CJ703" s="43"/>
      <c r="CK703" s="43"/>
      <c r="CL703" s="43"/>
      <c r="CM703" s="43"/>
      <c r="CN703" s="43"/>
      <c r="CO703" s="43"/>
      <c r="CP703" s="43"/>
      <c r="CQ703" s="43"/>
      <c r="CR703" s="43"/>
      <c r="CS703" s="43"/>
      <c r="CT703" s="43"/>
      <c r="CU703" s="43"/>
      <c r="CV703" s="43"/>
      <c r="CW703" s="43"/>
      <c r="CX703" s="43"/>
      <c r="CY703" s="21"/>
      <c r="CZ703" s="43"/>
      <c r="DA703" s="43"/>
      <c r="DB703" s="43"/>
      <c r="DC703" s="43"/>
      <c r="DD703" s="43"/>
      <c r="DE703" s="43"/>
      <c r="DF703" s="43"/>
      <c r="DG703" s="43"/>
      <c r="DH703" s="43"/>
      <c r="DI703" s="43"/>
      <c r="DJ703" s="43"/>
      <c r="DK703" s="43"/>
      <c r="DL703" s="43"/>
      <c r="DM703" s="43"/>
      <c r="DN703" s="43"/>
      <c r="DO703" s="43"/>
      <c r="DP703" s="43"/>
      <c r="DQ703" s="43"/>
      <c r="DR703" s="43"/>
      <c r="DS703" s="43"/>
      <c r="DT703" s="43"/>
      <c r="DU703" s="43"/>
      <c r="DV703" s="43"/>
      <c r="DW703" s="43"/>
      <c r="DX703" s="43"/>
      <c r="DY703" s="43"/>
      <c r="DZ703" s="43"/>
      <c r="EA703" s="21"/>
      <c r="EB703" s="21"/>
      <c r="EC703" s="21"/>
      <c r="ED703" s="21"/>
    </row>
    <row r="704" spans="1:134">
      <c r="A704" s="7"/>
      <c r="B704" s="7"/>
      <c r="C704" s="43"/>
      <c r="D704" s="43"/>
      <c r="E704" s="43"/>
      <c r="F704" s="43"/>
      <c r="G704" s="7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7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7"/>
      <c r="AM704" s="43"/>
      <c r="AN704" s="43"/>
      <c r="AO704" s="43"/>
      <c r="AP704" s="43"/>
      <c r="AQ704" s="43"/>
      <c r="AR704" s="58"/>
      <c r="AS704" s="58"/>
      <c r="AT704" s="43"/>
      <c r="AU704" s="43"/>
      <c r="AV704" s="43"/>
      <c r="AW704" s="43"/>
      <c r="AX704" s="43"/>
      <c r="AY704" s="43"/>
      <c r="AZ704" s="43"/>
      <c r="BA704" s="43"/>
      <c r="BB704" s="43"/>
      <c r="BC704" s="43"/>
      <c r="BD704" s="43"/>
      <c r="BE704" s="43"/>
      <c r="BF704" s="43"/>
      <c r="BG704" s="43"/>
      <c r="BH704" s="43"/>
      <c r="BI704" s="43"/>
      <c r="BJ704" s="43"/>
      <c r="BK704" s="43"/>
      <c r="BL704" s="43"/>
      <c r="BM704" s="43"/>
      <c r="BN704" s="43"/>
      <c r="BO704" s="43"/>
      <c r="BP704" s="43"/>
      <c r="BQ704" s="43"/>
      <c r="BR704" s="43"/>
      <c r="BS704" s="43"/>
      <c r="BT704" s="43"/>
      <c r="BU704" s="43"/>
      <c r="BV704" s="43"/>
      <c r="BW704" s="43"/>
      <c r="BX704" s="43"/>
      <c r="BY704" s="43"/>
      <c r="BZ704" s="43"/>
      <c r="CA704" s="43"/>
      <c r="CB704" s="43"/>
      <c r="CC704" s="43"/>
      <c r="CD704" s="43"/>
      <c r="CE704" s="43"/>
      <c r="CF704" s="43"/>
      <c r="CG704" s="43"/>
      <c r="CH704" s="43"/>
      <c r="CI704" s="43"/>
      <c r="CJ704" s="43"/>
      <c r="CK704" s="43"/>
      <c r="CL704" s="43"/>
      <c r="CM704" s="43"/>
      <c r="CN704" s="43"/>
      <c r="CO704" s="43"/>
      <c r="CP704" s="43"/>
      <c r="CQ704" s="43"/>
      <c r="CR704" s="43"/>
      <c r="CS704" s="43"/>
      <c r="CT704" s="43"/>
      <c r="CU704" s="43"/>
      <c r="CV704" s="43"/>
      <c r="CW704" s="43"/>
      <c r="CX704" s="43"/>
      <c r="CY704" s="21"/>
      <c r="CZ704" s="43"/>
      <c r="DA704" s="43"/>
      <c r="DB704" s="43"/>
      <c r="DC704" s="43"/>
      <c r="DD704" s="43"/>
      <c r="DE704" s="43"/>
      <c r="DF704" s="43"/>
      <c r="DG704" s="43"/>
      <c r="DH704" s="43"/>
      <c r="DI704" s="43"/>
      <c r="DJ704" s="43"/>
      <c r="DK704" s="43"/>
      <c r="DL704" s="43"/>
      <c r="DM704" s="43"/>
      <c r="DN704" s="43"/>
      <c r="DO704" s="43"/>
      <c r="DP704" s="43"/>
      <c r="DQ704" s="43"/>
      <c r="DR704" s="43"/>
      <c r="DS704" s="43"/>
      <c r="DT704" s="43"/>
      <c r="DU704" s="43"/>
      <c r="DV704" s="43"/>
      <c r="DW704" s="43"/>
      <c r="DX704" s="43"/>
      <c r="DY704" s="43"/>
      <c r="DZ704" s="43"/>
      <c r="EA704" s="21"/>
      <c r="EB704" s="21"/>
      <c r="EC704" s="21"/>
      <c r="ED704" s="21"/>
    </row>
    <row r="705" spans="1:134">
      <c r="A705" s="7"/>
      <c r="B705" s="7"/>
      <c r="C705" s="43"/>
      <c r="D705" s="43"/>
      <c r="E705" s="43"/>
      <c r="F705" s="43"/>
      <c r="G705" s="7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7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7"/>
      <c r="AM705" s="43"/>
      <c r="AN705" s="43"/>
      <c r="AO705" s="43"/>
      <c r="AP705" s="43"/>
      <c r="AQ705" s="43"/>
      <c r="AR705" s="58"/>
      <c r="AS705" s="58"/>
      <c r="AT705" s="43"/>
      <c r="AU705" s="43"/>
      <c r="AV705" s="43"/>
      <c r="AW705" s="43"/>
      <c r="AX705" s="43"/>
      <c r="AY705" s="43"/>
      <c r="AZ705" s="43"/>
      <c r="BA705" s="43"/>
      <c r="BB705" s="43"/>
      <c r="BC705" s="43"/>
      <c r="BD705" s="43"/>
      <c r="BE705" s="43"/>
      <c r="BF705" s="43"/>
      <c r="BG705" s="43"/>
      <c r="BH705" s="43"/>
      <c r="BI705" s="43"/>
      <c r="BJ705" s="43"/>
      <c r="BK705" s="43"/>
      <c r="BL705" s="43"/>
      <c r="BM705" s="43"/>
      <c r="BN705" s="43"/>
      <c r="BO705" s="43"/>
      <c r="BP705" s="43"/>
      <c r="BQ705" s="43"/>
      <c r="BR705" s="43"/>
      <c r="BS705" s="43"/>
      <c r="BT705" s="43"/>
      <c r="BU705" s="43"/>
      <c r="BV705" s="43"/>
      <c r="BW705" s="43"/>
      <c r="BX705" s="43"/>
      <c r="BY705" s="43"/>
      <c r="BZ705" s="43"/>
      <c r="CA705" s="43"/>
      <c r="CB705" s="43"/>
      <c r="CC705" s="43"/>
      <c r="CD705" s="43"/>
      <c r="CE705" s="43"/>
      <c r="CF705" s="43"/>
      <c r="CG705" s="43"/>
      <c r="CH705" s="43"/>
      <c r="CI705" s="43"/>
      <c r="CJ705" s="43"/>
      <c r="CK705" s="43"/>
      <c r="CL705" s="43"/>
      <c r="CM705" s="43"/>
      <c r="CN705" s="43"/>
      <c r="CO705" s="43"/>
      <c r="CP705" s="43"/>
      <c r="CQ705" s="43"/>
      <c r="CR705" s="43"/>
      <c r="CS705" s="43"/>
      <c r="CT705" s="43"/>
      <c r="CU705" s="43"/>
      <c r="CV705" s="43"/>
      <c r="CW705" s="43"/>
      <c r="CX705" s="43"/>
      <c r="CY705" s="21"/>
      <c r="CZ705" s="43"/>
      <c r="DA705" s="43"/>
      <c r="DB705" s="43"/>
      <c r="DC705" s="43"/>
      <c r="DD705" s="43"/>
      <c r="DE705" s="43"/>
      <c r="DF705" s="43"/>
      <c r="DG705" s="43"/>
      <c r="DH705" s="43"/>
      <c r="DI705" s="43"/>
      <c r="DJ705" s="43"/>
      <c r="DK705" s="43"/>
      <c r="DL705" s="43"/>
      <c r="DM705" s="43"/>
      <c r="DN705" s="43"/>
      <c r="DO705" s="43"/>
      <c r="DP705" s="43"/>
      <c r="DQ705" s="43"/>
      <c r="DR705" s="43"/>
      <c r="DS705" s="43"/>
      <c r="DT705" s="43"/>
      <c r="DU705" s="43"/>
      <c r="DV705" s="43"/>
      <c r="DW705" s="43"/>
      <c r="DX705" s="43"/>
      <c r="DY705" s="43"/>
      <c r="DZ705" s="43"/>
      <c r="EA705" s="21"/>
      <c r="EB705" s="21"/>
      <c r="EC705" s="21"/>
      <c r="ED705" s="21"/>
    </row>
    <row r="706" spans="1:134">
      <c r="A706" s="7"/>
      <c r="B706" s="7"/>
      <c r="C706" s="43"/>
      <c r="D706" s="43"/>
      <c r="E706" s="43"/>
      <c r="F706" s="43"/>
      <c r="G706" s="7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7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7"/>
      <c r="AM706" s="43"/>
      <c r="AN706" s="43"/>
      <c r="AO706" s="43"/>
      <c r="AP706" s="43"/>
      <c r="AQ706" s="43"/>
      <c r="AR706" s="58"/>
      <c r="AS706" s="58"/>
      <c r="AT706" s="43"/>
      <c r="AU706" s="43"/>
      <c r="AV706" s="43"/>
      <c r="AW706" s="43"/>
      <c r="AX706" s="43"/>
      <c r="AY706" s="43"/>
      <c r="AZ706" s="43"/>
      <c r="BA706" s="43"/>
      <c r="BB706" s="43"/>
      <c r="BC706" s="43"/>
      <c r="BD706" s="43"/>
      <c r="BE706" s="43"/>
      <c r="BF706" s="43"/>
      <c r="BG706" s="43"/>
      <c r="BH706" s="43"/>
      <c r="BI706" s="43"/>
      <c r="BJ706" s="43"/>
      <c r="BK706" s="43"/>
      <c r="BL706" s="43"/>
      <c r="BM706" s="43"/>
      <c r="BN706" s="43"/>
      <c r="BO706" s="43"/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3"/>
      <c r="CA706" s="43"/>
      <c r="CB706" s="43"/>
      <c r="CC706" s="43"/>
      <c r="CD706" s="43"/>
      <c r="CE706" s="43"/>
      <c r="CF706" s="43"/>
      <c r="CG706" s="43"/>
      <c r="CH706" s="43"/>
      <c r="CI706" s="43"/>
      <c r="CJ706" s="43"/>
      <c r="CK706" s="43"/>
      <c r="CL706" s="43"/>
      <c r="CM706" s="43"/>
      <c r="CN706" s="43"/>
      <c r="CO706" s="43"/>
      <c r="CP706" s="43"/>
      <c r="CQ706" s="43"/>
      <c r="CR706" s="43"/>
      <c r="CS706" s="43"/>
      <c r="CT706" s="43"/>
      <c r="CU706" s="43"/>
      <c r="CV706" s="43"/>
      <c r="CW706" s="43"/>
      <c r="CX706" s="43"/>
      <c r="CY706" s="21"/>
      <c r="CZ706" s="43"/>
      <c r="DA706" s="43"/>
      <c r="DB706" s="43"/>
      <c r="DC706" s="43"/>
      <c r="DD706" s="43"/>
      <c r="DE706" s="43"/>
      <c r="DF706" s="43"/>
      <c r="DG706" s="43"/>
      <c r="DH706" s="43"/>
      <c r="DI706" s="43"/>
      <c r="DJ706" s="43"/>
      <c r="DK706" s="43"/>
      <c r="DL706" s="43"/>
      <c r="DM706" s="43"/>
      <c r="DN706" s="43"/>
      <c r="DO706" s="43"/>
      <c r="DP706" s="43"/>
      <c r="DQ706" s="43"/>
      <c r="DR706" s="43"/>
      <c r="DS706" s="43"/>
      <c r="DT706" s="43"/>
      <c r="DU706" s="43"/>
      <c r="DV706" s="43"/>
      <c r="DW706" s="43"/>
      <c r="DX706" s="43"/>
      <c r="DY706" s="43"/>
      <c r="DZ706" s="43"/>
      <c r="EA706" s="21"/>
      <c r="EB706" s="21"/>
      <c r="EC706" s="21"/>
      <c r="ED706" s="21"/>
    </row>
    <row r="707" spans="1:134">
      <c r="A707" s="7"/>
      <c r="B707" s="7"/>
      <c r="C707" s="43"/>
      <c r="D707" s="43"/>
      <c r="E707" s="43"/>
      <c r="F707" s="43"/>
      <c r="G707" s="7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7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7"/>
      <c r="AM707" s="43"/>
      <c r="AN707" s="43"/>
      <c r="AO707" s="43"/>
      <c r="AP707" s="43"/>
      <c r="AQ707" s="43"/>
      <c r="AR707" s="58"/>
      <c r="AS707" s="58"/>
      <c r="AT707" s="43"/>
      <c r="AU707" s="43"/>
      <c r="AV707" s="43"/>
      <c r="AW707" s="43"/>
      <c r="AX707" s="43"/>
      <c r="AY707" s="43"/>
      <c r="AZ707" s="43"/>
      <c r="BA707" s="43"/>
      <c r="BB707" s="43"/>
      <c r="BC707" s="43"/>
      <c r="BD707" s="43"/>
      <c r="BE707" s="43"/>
      <c r="BF707" s="43"/>
      <c r="BG707" s="43"/>
      <c r="BH707" s="43"/>
      <c r="BI707" s="43"/>
      <c r="BJ707" s="43"/>
      <c r="BK707" s="43"/>
      <c r="BL707" s="43"/>
      <c r="BM707" s="43"/>
      <c r="BN707" s="43"/>
      <c r="BO707" s="43"/>
      <c r="BP707" s="43"/>
      <c r="BQ707" s="43"/>
      <c r="BR707" s="43"/>
      <c r="BS707" s="43"/>
      <c r="BT707" s="43"/>
      <c r="BU707" s="43"/>
      <c r="BV707" s="43"/>
      <c r="BW707" s="43"/>
      <c r="BX707" s="43"/>
      <c r="BY707" s="43"/>
      <c r="BZ707" s="43"/>
      <c r="CA707" s="43"/>
      <c r="CB707" s="43"/>
      <c r="CC707" s="43"/>
      <c r="CD707" s="43"/>
      <c r="CE707" s="43"/>
      <c r="CF707" s="43"/>
      <c r="CG707" s="43"/>
      <c r="CH707" s="43"/>
      <c r="CI707" s="43"/>
      <c r="CJ707" s="43"/>
      <c r="CK707" s="43"/>
      <c r="CL707" s="43"/>
      <c r="CM707" s="43"/>
      <c r="CN707" s="43"/>
      <c r="CO707" s="43"/>
      <c r="CP707" s="43"/>
      <c r="CQ707" s="43"/>
      <c r="CR707" s="43"/>
      <c r="CS707" s="43"/>
      <c r="CT707" s="43"/>
      <c r="CU707" s="43"/>
      <c r="CV707" s="43"/>
      <c r="CW707" s="43"/>
      <c r="CX707" s="43"/>
      <c r="CY707" s="21"/>
      <c r="CZ707" s="43"/>
      <c r="DA707" s="43"/>
      <c r="DB707" s="43"/>
      <c r="DC707" s="43"/>
      <c r="DD707" s="43"/>
      <c r="DE707" s="43"/>
      <c r="DF707" s="43"/>
      <c r="DG707" s="43"/>
      <c r="DH707" s="43"/>
      <c r="DI707" s="43"/>
      <c r="DJ707" s="43"/>
      <c r="DK707" s="43"/>
      <c r="DL707" s="43"/>
      <c r="DM707" s="43"/>
      <c r="DN707" s="43"/>
      <c r="DO707" s="43"/>
      <c r="DP707" s="43"/>
      <c r="DQ707" s="43"/>
      <c r="DR707" s="43"/>
      <c r="DS707" s="43"/>
      <c r="DT707" s="43"/>
      <c r="DU707" s="43"/>
      <c r="DV707" s="43"/>
      <c r="DW707" s="43"/>
      <c r="DX707" s="43"/>
      <c r="DY707" s="43"/>
      <c r="DZ707" s="43"/>
      <c r="EA707" s="21"/>
      <c r="EB707" s="21"/>
      <c r="EC707" s="21"/>
      <c r="ED707" s="21"/>
    </row>
    <row r="708" spans="1:134">
      <c r="A708" s="7"/>
      <c r="B708" s="7"/>
      <c r="C708" s="43"/>
      <c r="D708" s="43"/>
      <c r="E708" s="43"/>
      <c r="F708" s="43"/>
      <c r="G708" s="7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7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7"/>
      <c r="AM708" s="43"/>
      <c r="AN708" s="43"/>
      <c r="AO708" s="43"/>
      <c r="AP708" s="43"/>
      <c r="AQ708" s="43"/>
      <c r="AR708" s="58"/>
      <c r="AS708" s="58"/>
      <c r="AT708" s="43"/>
      <c r="AU708" s="43"/>
      <c r="AV708" s="43"/>
      <c r="AW708" s="43"/>
      <c r="AX708" s="43"/>
      <c r="AY708" s="43"/>
      <c r="AZ708" s="43"/>
      <c r="BA708" s="43"/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/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3"/>
      <c r="CA708" s="43"/>
      <c r="CB708" s="43"/>
      <c r="CC708" s="43"/>
      <c r="CD708" s="43"/>
      <c r="CE708" s="43"/>
      <c r="CF708" s="43"/>
      <c r="CG708" s="43"/>
      <c r="CH708" s="43"/>
      <c r="CI708" s="43"/>
      <c r="CJ708" s="43"/>
      <c r="CK708" s="43"/>
      <c r="CL708" s="43"/>
      <c r="CM708" s="43"/>
      <c r="CN708" s="43"/>
      <c r="CO708" s="43"/>
      <c r="CP708" s="43"/>
      <c r="CQ708" s="43"/>
      <c r="CR708" s="43"/>
      <c r="CS708" s="43"/>
      <c r="CT708" s="43"/>
      <c r="CU708" s="43"/>
      <c r="CV708" s="43"/>
      <c r="CW708" s="43"/>
      <c r="CX708" s="43"/>
      <c r="CY708" s="21"/>
      <c r="CZ708" s="43"/>
      <c r="DA708" s="43"/>
      <c r="DB708" s="43"/>
      <c r="DC708" s="43"/>
      <c r="DD708" s="43"/>
      <c r="DE708" s="43"/>
      <c r="DF708" s="43"/>
      <c r="DG708" s="43"/>
      <c r="DH708" s="43"/>
      <c r="DI708" s="43"/>
      <c r="DJ708" s="43"/>
      <c r="DK708" s="43"/>
      <c r="DL708" s="43"/>
      <c r="DM708" s="43"/>
      <c r="DN708" s="43"/>
      <c r="DO708" s="43"/>
      <c r="DP708" s="43"/>
      <c r="DQ708" s="43"/>
      <c r="DR708" s="43"/>
      <c r="DS708" s="43"/>
      <c r="DT708" s="43"/>
      <c r="DU708" s="43"/>
      <c r="DV708" s="43"/>
      <c r="DW708" s="43"/>
      <c r="DX708" s="43"/>
      <c r="DY708" s="43"/>
      <c r="DZ708" s="43"/>
      <c r="EA708" s="21"/>
      <c r="EB708" s="21"/>
      <c r="EC708" s="21"/>
      <c r="ED708" s="21"/>
    </row>
    <row r="709" spans="1:134">
      <c r="A709" s="7"/>
      <c r="B709" s="7"/>
      <c r="C709" s="43"/>
      <c r="D709" s="43"/>
      <c r="E709" s="43"/>
      <c r="F709" s="43"/>
      <c r="G709" s="7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7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7"/>
      <c r="AM709" s="43"/>
      <c r="AN709" s="43"/>
      <c r="AO709" s="43"/>
      <c r="AP709" s="43"/>
      <c r="AQ709" s="43"/>
      <c r="AR709" s="58"/>
      <c r="AS709" s="58"/>
      <c r="AT709" s="43"/>
      <c r="AU709" s="43"/>
      <c r="AV709" s="43"/>
      <c r="AW709" s="43"/>
      <c r="AX709" s="43"/>
      <c r="AY709" s="43"/>
      <c r="AZ709" s="43"/>
      <c r="BA709" s="43"/>
      <c r="BB709" s="43"/>
      <c r="BC709" s="43"/>
      <c r="BD709" s="43"/>
      <c r="BE709" s="43"/>
      <c r="BF709" s="43"/>
      <c r="BG709" s="43"/>
      <c r="BH709" s="43"/>
      <c r="BI709" s="43"/>
      <c r="BJ709" s="43"/>
      <c r="BK709" s="43"/>
      <c r="BL709" s="43"/>
      <c r="BM709" s="43"/>
      <c r="BN709" s="43"/>
      <c r="BO709" s="43"/>
      <c r="BP709" s="43"/>
      <c r="BQ709" s="43"/>
      <c r="BR709" s="43"/>
      <c r="BS709" s="43"/>
      <c r="BT709" s="43"/>
      <c r="BU709" s="43"/>
      <c r="BV709" s="43"/>
      <c r="BW709" s="43"/>
      <c r="BX709" s="43"/>
      <c r="BY709" s="43"/>
      <c r="BZ709" s="43"/>
      <c r="CA709" s="43"/>
      <c r="CB709" s="43"/>
      <c r="CC709" s="43"/>
      <c r="CD709" s="43"/>
      <c r="CE709" s="43"/>
      <c r="CF709" s="43"/>
      <c r="CG709" s="43"/>
      <c r="CH709" s="43"/>
      <c r="CI709" s="43"/>
      <c r="CJ709" s="43"/>
      <c r="CK709" s="43"/>
      <c r="CL709" s="43"/>
      <c r="CM709" s="43"/>
      <c r="CN709" s="43"/>
      <c r="CO709" s="43"/>
      <c r="CP709" s="43"/>
      <c r="CQ709" s="43"/>
      <c r="CR709" s="43"/>
      <c r="CS709" s="43"/>
      <c r="CT709" s="43"/>
      <c r="CU709" s="43"/>
      <c r="CV709" s="43"/>
      <c r="CW709" s="43"/>
      <c r="CX709" s="43"/>
      <c r="CY709" s="21"/>
      <c r="CZ709" s="43"/>
      <c r="DA709" s="43"/>
      <c r="DB709" s="43"/>
      <c r="DC709" s="43"/>
      <c r="DD709" s="43"/>
      <c r="DE709" s="43"/>
      <c r="DF709" s="43"/>
      <c r="DG709" s="43"/>
      <c r="DH709" s="43"/>
      <c r="DI709" s="43"/>
      <c r="DJ709" s="43"/>
      <c r="DK709" s="43"/>
      <c r="DL709" s="43"/>
      <c r="DM709" s="43"/>
      <c r="DN709" s="43"/>
      <c r="DO709" s="43"/>
      <c r="DP709" s="43"/>
      <c r="DQ709" s="43"/>
      <c r="DR709" s="43"/>
      <c r="DS709" s="43"/>
      <c r="DT709" s="43"/>
      <c r="DU709" s="43"/>
      <c r="DV709" s="43"/>
      <c r="DW709" s="43"/>
      <c r="DX709" s="43"/>
      <c r="DY709" s="43"/>
      <c r="DZ709" s="43"/>
      <c r="EA709" s="21"/>
      <c r="EB709" s="21"/>
      <c r="EC709" s="21"/>
      <c r="ED709" s="21"/>
    </row>
    <row r="710" spans="1:134">
      <c r="A710" s="7"/>
      <c r="B710" s="7"/>
      <c r="C710" s="43"/>
      <c r="D710" s="43"/>
      <c r="E710" s="43"/>
      <c r="F710" s="43"/>
      <c r="G710" s="7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7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7"/>
      <c r="AM710" s="43"/>
      <c r="AN710" s="43"/>
      <c r="AO710" s="43"/>
      <c r="AP710" s="43"/>
      <c r="AQ710" s="43"/>
      <c r="AR710" s="58"/>
      <c r="AS710" s="58"/>
      <c r="AT710" s="43"/>
      <c r="AU710" s="43"/>
      <c r="AV710" s="43"/>
      <c r="AW710" s="43"/>
      <c r="AX710" s="43"/>
      <c r="AY710" s="43"/>
      <c r="AZ710" s="43"/>
      <c r="BA710" s="43"/>
      <c r="BB710" s="43"/>
      <c r="BC710" s="43"/>
      <c r="BD710" s="43"/>
      <c r="BE710" s="43"/>
      <c r="BF710" s="43"/>
      <c r="BG710" s="43"/>
      <c r="BH710" s="43"/>
      <c r="BI710" s="43"/>
      <c r="BJ710" s="43"/>
      <c r="BK710" s="43"/>
      <c r="BL710" s="43"/>
      <c r="BM710" s="43"/>
      <c r="BN710" s="43"/>
      <c r="BO710" s="43"/>
      <c r="BP710" s="43"/>
      <c r="BQ710" s="43"/>
      <c r="BR710" s="43"/>
      <c r="BS710" s="43"/>
      <c r="BT710" s="43"/>
      <c r="BU710" s="43"/>
      <c r="BV710" s="43"/>
      <c r="BW710" s="43"/>
      <c r="BX710" s="43"/>
      <c r="BY710" s="43"/>
      <c r="BZ710" s="43"/>
      <c r="CA710" s="43"/>
      <c r="CB710" s="43"/>
      <c r="CC710" s="43"/>
      <c r="CD710" s="43"/>
      <c r="CE710" s="43"/>
      <c r="CF710" s="43"/>
      <c r="CG710" s="43"/>
      <c r="CH710" s="43"/>
      <c r="CI710" s="43"/>
      <c r="CJ710" s="43"/>
      <c r="CK710" s="43"/>
      <c r="CL710" s="43"/>
      <c r="CM710" s="43"/>
      <c r="CN710" s="43"/>
      <c r="CO710" s="43"/>
      <c r="CP710" s="43"/>
      <c r="CQ710" s="43"/>
      <c r="CR710" s="43"/>
      <c r="CS710" s="43"/>
      <c r="CT710" s="43"/>
      <c r="CU710" s="43"/>
      <c r="CV710" s="43"/>
      <c r="CW710" s="43"/>
      <c r="CX710" s="43"/>
      <c r="CY710" s="21"/>
      <c r="CZ710" s="43"/>
      <c r="DA710" s="43"/>
      <c r="DB710" s="43"/>
      <c r="DC710" s="43"/>
      <c r="DD710" s="43"/>
      <c r="DE710" s="43"/>
      <c r="DF710" s="43"/>
      <c r="DG710" s="43"/>
      <c r="DH710" s="43"/>
      <c r="DI710" s="43"/>
      <c r="DJ710" s="43"/>
      <c r="DK710" s="43"/>
      <c r="DL710" s="43"/>
      <c r="DM710" s="43"/>
      <c r="DN710" s="43"/>
      <c r="DO710" s="43"/>
      <c r="DP710" s="43"/>
      <c r="DQ710" s="43"/>
      <c r="DR710" s="43"/>
      <c r="DS710" s="43"/>
      <c r="DT710" s="43"/>
      <c r="DU710" s="43"/>
      <c r="DV710" s="43"/>
      <c r="DW710" s="43"/>
      <c r="DX710" s="43"/>
      <c r="DY710" s="43"/>
      <c r="DZ710" s="43"/>
      <c r="EA710" s="21"/>
      <c r="EB710" s="21"/>
      <c r="EC710" s="21"/>
      <c r="ED710" s="21"/>
    </row>
    <row r="711" spans="1:134">
      <c r="A711" s="7"/>
      <c r="B711" s="7"/>
      <c r="C711" s="43"/>
      <c r="D711" s="43"/>
      <c r="E711" s="43"/>
      <c r="F711" s="43"/>
      <c r="G711" s="7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7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7"/>
      <c r="AM711" s="43"/>
      <c r="AN711" s="43"/>
      <c r="AO711" s="43"/>
      <c r="AP711" s="43"/>
      <c r="AQ711" s="43"/>
      <c r="AR711" s="58"/>
      <c r="AS711" s="58"/>
      <c r="AT711" s="43"/>
      <c r="AU711" s="43"/>
      <c r="AV711" s="43"/>
      <c r="AW711" s="43"/>
      <c r="AX711" s="43"/>
      <c r="AY711" s="43"/>
      <c r="AZ711" s="43"/>
      <c r="BA711" s="43"/>
      <c r="BB711" s="43"/>
      <c r="BC711" s="43"/>
      <c r="BD711" s="43"/>
      <c r="BE711" s="43"/>
      <c r="BF711" s="43"/>
      <c r="BG711" s="43"/>
      <c r="BH711" s="43"/>
      <c r="BI711" s="43"/>
      <c r="BJ711" s="43"/>
      <c r="BK711" s="43"/>
      <c r="BL711" s="43"/>
      <c r="BM711" s="43"/>
      <c r="BN711" s="43"/>
      <c r="BO711" s="43"/>
      <c r="BP711" s="43"/>
      <c r="BQ711" s="43"/>
      <c r="BR711" s="43"/>
      <c r="BS711" s="43"/>
      <c r="BT711" s="43"/>
      <c r="BU711" s="43"/>
      <c r="BV711" s="43"/>
      <c r="BW711" s="43"/>
      <c r="BX711" s="43"/>
      <c r="BY711" s="43"/>
      <c r="BZ711" s="43"/>
      <c r="CA711" s="43"/>
      <c r="CB711" s="43"/>
      <c r="CC711" s="43"/>
      <c r="CD711" s="43"/>
      <c r="CE711" s="43"/>
      <c r="CF711" s="43"/>
      <c r="CG711" s="43"/>
      <c r="CH711" s="43"/>
      <c r="CI711" s="43"/>
      <c r="CJ711" s="43"/>
      <c r="CK711" s="43"/>
      <c r="CL711" s="43"/>
      <c r="CM711" s="43"/>
      <c r="CN711" s="43"/>
      <c r="CO711" s="43"/>
      <c r="CP711" s="43"/>
      <c r="CQ711" s="43"/>
      <c r="CR711" s="43"/>
      <c r="CS711" s="43"/>
      <c r="CT711" s="43"/>
      <c r="CU711" s="43"/>
      <c r="CV711" s="43"/>
      <c r="CW711" s="43"/>
      <c r="CX711" s="43"/>
      <c r="CY711" s="21"/>
      <c r="CZ711" s="43"/>
      <c r="DA711" s="43"/>
      <c r="DB711" s="43"/>
      <c r="DC711" s="43"/>
      <c r="DD711" s="43"/>
      <c r="DE711" s="43"/>
      <c r="DF711" s="43"/>
      <c r="DG711" s="43"/>
      <c r="DH711" s="43"/>
      <c r="DI711" s="43"/>
      <c r="DJ711" s="43"/>
      <c r="DK711" s="43"/>
      <c r="DL711" s="43"/>
      <c r="DM711" s="43"/>
      <c r="DN711" s="43"/>
      <c r="DO711" s="43"/>
      <c r="DP711" s="43"/>
      <c r="DQ711" s="43"/>
      <c r="DR711" s="43"/>
      <c r="DS711" s="43"/>
      <c r="DT711" s="43"/>
      <c r="DU711" s="43"/>
      <c r="DV711" s="43"/>
      <c r="DW711" s="43"/>
      <c r="DX711" s="43"/>
      <c r="DY711" s="43"/>
      <c r="DZ711" s="43"/>
      <c r="EA711" s="21"/>
      <c r="EB711" s="21"/>
      <c r="EC711" s="21"/>
      <c r="ED711" s="21"/>
    </row>
    <row r="712" spans="1:134">
      <c r="A712" s="7"/>
      <c r="B712" s="7"/>
      <c r="C712" s="43"/>
      <c r="D712" s="43"/>
      <c r="E712" s="43"/>
      <c r="F712" s="43"/>
      <c r="G712" s="7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7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7"/>
      <c r="AM712" s="43"/>
      <c r="AN712" s="43"/>
      <c r="AO712" s="43"/>
      <c r="AP712" s="43"/>
      <c r="AQ712" s="43"/>
      <c r="AR712" s="58"/>
      <c r="AS712" s="58"/>
      <c r="AT712" s="43"/>
      <c r="AU712" s="43"/>
      <c r="AV712" s="43"/>
      <c r="AW712" s="43"/>
      <c r="AX712" s="43"/>
      <c r="AY712" s="43"/>
      <c r="AZ712" s="43"/>
      <c r="BA712" s="43"/>
      <c r="BB712" s="43"/>
      <c r="BC712" s="43"/>
      <c r="BD712" s="43"/>
      <c r="BE712" s="43"/>
      <c r="BF712" s="43"/>
      <c r="BG712" s="43"/>
      <c r="BH712" s="43"/>
      <c r="BI712" s="43"/>
      <c r="BJ712" s="43"/>
      <c r="BK712" s="43"/>
      <c r="BL712" s="43"/>
      <c r="BM712" s="43"/>
      <c r="BN712" s="43"/>
      <c r="BO712" s="43"/>
      <c r="BP712" s="43"/>
      <c r="BQ712" s="43"/>
      <c r="BR712" s="43"/>
      <c r="BS712" s="43"/>
      <c r="BT712" s="43"/>
      <c r="BU712" s="43"/>
      <c r="BV712" s="43"/>
      <c r="BW712" s="43"/>
      <c r="BX712" s="43"/>
      <c r="BY712" s="43"/>
      <c r="BZ712" s="43"/>
      <c r="CA712" s="43"/>
      <c r="CB712" s="43"/>
      <c r="CC712" s="43"/>
      <c r="CD712" s="43"/>
      <c r="CE712" s="43"/>
      <c r="CF712" s="43"/>
      <c r="CG712" s="43"/>
      <c r="CH712" s="43"/>
      <c r="CI712" s="43"/>
      <c r="CJ712" s="43"/>
      <c r="CK712" s="43"/>
      <c r="CL712" s="43"/>
      <c r="CM712" s="43"/>
      <c r="CN712" s="43"/>
      <c r="CO712" s="43"/>
      <c r="CP712" s="43"/>
      <c r="CQ712" s="43"/>
      <c r="CR712" s="43"/>
      <c r="CS712" s="43"/>
      <c r="CT712" s="43"/>
      <c r="CU712" s="43"/>
      <c r="CV712" s="43"/>
      <c r="CW712" s="43"/>
      <c r="CX712" s="43"/>
      <c r="CY712" s="21"/>
      <c r="CZ712" s="43"/>
      <c r="DA712" s="43"/>
      <c r="DB712" s="43"/>
      <c r="DC712" s="43"/>
      <c r="DD712" s="43"/>
      <c r="DE712" s="43"/>
      <c r="DF712" s="43"/>
      <c r="DG712" s="43"/>
      <c r="DH712" s="43"/>
      <c r="DI712" s="43"/>
      <c r="DJ712" s="43"/>
      <c r="DK712" s="43"/>
      <c r="DL712" s="43"/>
      <c r="DM712" s="43"/>
      <c r="DN712" s="43"/>
      <c r="DO712" s="43"/>
      <c r="DP712" s="43"/>
      <c r="DQ712" s="43"/>
      <c r="DR712" s="43"/>
      <c r="DS712" s="43"/>
      <c r="DT712" s="43"/>
      <c r="DU712" s="43"/>
      <c r="DV712" s="43"/>
      <c r="DW712" s="43"/>
      <c r="DX712" s="43"/>
      <c r="DY712" s="43"/>
      <c r="DZ712" s="43"/>
      <c r="EA712" s="21"/>
      <c r="EB712" s="21"/>
      <c r="EC712" s="21"/>
      <c r="ED712" s="21"/>
    </row>
    <row r="713" spans="1:134">
      <c r="A713" s="7"/>
      <c r="B713" s="7"/>
      <c r="C713" s="43"/>
      <c r="D713" s="43"/>
      <c r="E713" s="43"/>
      <c r="F713" s="43"/>
      <c r="G713" s="7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7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7"/>
      <c r="AM713" s="43"/>
      <c r="AN713" s="43"/>
      <c r="AO713" s="43"/>
      <c r="AP713" s="43"/>
      <c r="AQ713" s="43"/>
      <c r="AR713" s="58"/>
      <c r="AS713" s="58"/>
      <c r="AT713" s="43"/>
      <c r="AU713" s="43"/>
      <c r="AV713" s="43"/>
      <c r="AW713" s="43"/>
      <c r="AX713" s="43"/>
      <c r="AY713" s="43"/>
      <c r="AZ713" s="43"/>
      <c r="BA713" s="43"/>
      <c r="BB713" s="43"/>
      <c r="BC713" s="43"/>
      <c r="BD713" s="43"/>
      <c r="BE713" s="43"/>
      <c r="BF713" s="43"/>
      <c r="BG713" s="43"/>
      <c r="BH713" s="43"/>
      <c r="BI713" s="43"/>
      <c r="BJ713" s="43"/>
      <c r="BK713" s="43"/>
      <c r="BL713" s="43"/>
      <c r="BM713" s="43"/>
      <c r="BN713" s="43"/>
      <c r="BO713" s="43"/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3"/>
      <c r="CA713" s="43"/>
      <c r="CB713" s="43"/>
      <c r="CC713" s="43"/>
      <c r="CD713" s="43"/>
      <c r="CE713" s="43"/>
      <c r="CF713" s="43"/>
      <c r="CG713" s="43"/>
      <c r="CH713" s="43"/>
      <c r="CI713" s="43"/>
      <c r="CJ713" s="43"/>
      <c r="CK713" s="43"/>
      <c r="CL713" s="43"/>
      <c r="CM713" s="43"/>
      <c r="CN713" s="43"/>
      <c r="CO713" s="43"/>
      <c r="CP713" s="43"/>
      <c r="CQ713" s="43"/>
      <c r="CR713" s="43"/>
      <c r="CS713" s="43"/>
      <c r="CT713" s="43"/>
      <c r="CU713" s="43"/>
      <c r="CV713" s="43"/>
      <c r="CW713" s="43"/>
      <c r="CX713" s="43"/>
      <c r="CY713" s="21"/>
      <c r="CZ713" s="43"/>
      <c r="DA713" s="43"/>
      <c r="DB713" s="43"/>
      <c r="DC713" s="43"/>
      <c r="DD713" s="43"/>
      <c r="DE713" s="43"/>
      <c r="DF713" s="43"/>
      <c r="DG713" s="43"/>
      <c r="DH713" s="43"/>
      <c r="DI713" s="43"/>
      <c r="DJ713" s="43"/>
      <c r="DK713" s="43"/>
      <c r="DL713" s="43"/>
      <c r="DM713" s="43"/>
      <c r="DN713" s="43"/>
      <c r="DO713" s="43"/>
      <c r="DP713" s="43"/>
      <c r="DQ713" s="43"/>
      <c r="DR713" s="43"/>
      <c r="DS713" s="43"/>
      <c r="DT713" s="43"/>
      <c r="DU713" s="43"/>
      <c r="DV713" s="43"/>
      <c r="DW713" s="43"/>
      <c r="DX713" s="43"/>
      <c r="DY713" s="43"/>
      <c r="DZ713" s="43"/>
      <c r="EA713" s="21"/>
      <c r="EB713" s="21"/>
      <c r="EC713" s="21"/>
      <c r="ED713" s="21"/>
    </row>
    <row r="714" spans="1:134">
      <c r="A714" s="7"/>
      <c r="B714" s="7"/>
      <c r="C714" s="43"/>
      <c r="D714" s="43"/>
      <c r="E714" s="43"/>
      <c r="F714" s="43"/>
      <c r="G714" s="7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7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7"/>
      <c r="AM714" s="43"/>
      <c r="AN714" s="43"/>
      <c r="AO714" s="43"/>
      <c r="AP714" s="43"/>
      <c r="AQ714" s="43"/>
      <c r="AR714" s="58"/>
      <c r="AS714" s="58"/>
      <c r="AT714" s="43"/>
      <c r="AU714" s="43"/>
      <c r="AV714" s="43"/>
      <c r="AW714" s="43"/>
      <c r="AX714" s="43"/>
      <c r="AY714" s="43"/>
      <c r="AZ714" s="43"/>
      <c r="BA714" s="43"/>
      <c r="BB714" s="43"/>
      <c r="BC714" s="43"/>
      <c r="BD714" s="43"/>
      <c r="BE714" s="43"/>
      <c r="BF714" s="43"/>
      <c r="BG714" s="43"/>
      <c r="BH714" s="43"/>
      <c r="BI714" s="43"/>
      <c r="BJ714" s="43"/>
      <c r="BK714" s="43"/>
      <c r="BL714" s="43"/>
      <c r="BM714" s="43"/>
      <c r="BN714" s="43"/>
      <c r="BO714" s="43"/>
      <c r="BP714" s="43"/>
      <c r="BQ714" s="43"/>
      <c r="BR714" s="43"/>
      <c r="BS714" s="43"/>
      <c r="BT714" s="43"/>
      <c r="BU714" s="43"/>
      <c r="BV714" s="43"/>
      <c r="BW714" s="43"/>
      <c r="BX714" s="43"/>
      <c r="BY714" s="43"/>
      <c r="BZ714" s="43"/>
      <c r="CA714" s="43"/>
      <c r="CB714" s="43"/>
      <c r="CC714" s="43"/>
      <c r="CD714" s="43"/>
      <c r="CE714" s="43"/>
      <c r="CF714" s="43"/>
      <c r="CG714" s="43"/>
      <c r="CH714" s="43"/>
      <c r="CI714" s="43"/>
      <c r="CJ714" s="43"/>
      <c r="CK714" s="43"/>
      <c r="CL714" s="43"/>
      <c r="CM714" s="43"/>
      <c r="CN714" s="43"/>
      <c r="CO714" s="43"/>
      <c r="CP714" s="43"/>
      <c r="CQ714" s="43"/>
      <c r="CR714" s="43"/>
      <c r="CS714" s="43"/>
      <c r="CT714" s="43"/>
      <c r="CU714" s="43"/>
      <c r="CV714" s="43"/>
      <c r="CW714" s="43"/>
      <c r="CX714" s="43"/>
      <c r="CY714" s="21"/>
      <c r="CZ714" s="43"/>
      <c r="DA714" s="43"/>
      <c r="DB714" s="43"/>
      <c r="DC714" s="43"/>
      <c r="DD714" s="43"/>
      <c r="DE714" s="43"/>
      <c r="DF714" s="43"/>
      <c r="DG714" s="43"/>
      <c r="DH714" s="43"/>
      <c r="DI714" s="43"/>
      <c r="DJ714" s="43"/>
      <c r="DK714" s="43"/>
      <c r="DL714" s="43"/>
      <c r="DM714" s="43"/>
      <c r="DN714" s="43"/>
      <c r="DO714" s="43"/>
      <c r="DP714" s="43"/>
      <c r="DQ714" s="43"/>
      <c r="DR714" s="43"/>
      <c r="DS714" s="43"/>
      <c r="DT714" s="43"/>
      <c r="DU714" s="43"/>
      <c r="DV714" s="43"/>
      <c r="DW714" s="43"/>
      <c r="DX714" s="43"/>
      <c r="DY714" s="43"/>
      <c r="DZ714" s="43"/>
      <c r="EA714" s="21"/>
      <c r="EB714" s="21"/>
      <c r="EC714" s="21"/>
      <c r="ED714" s="21"/>
    </row>
    <row r="715" spans="1:134">
      <c r="A715" s="7"/>
      <c r="B715" s="7"/>
      <c r="C715" s="43"/>
      <c r="D715" s="43"/>
      <c r="E715" s="43"/>
      <c r="F715" s="43"/>
      <c r="G715" s="7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7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7"/>
      <c r="AM715" s="43"/>
      <c r="AN715" s="43"/>
      <c r="AO715" s="43"/>
      <c r="AP715" s="43"/>
      <c r="AQ715" s="43"/>
      <c r="AR715" s="58"/>
      <c r="AS715" s="58"/>
      <c r="AT715" s="43"/>
      <c r="AU715" s="43"/>
      <c r="AV715" s="43"/>
      <c r="AW715" s="43"/>
      <c r="AX715" s="43"/>
      <c r="AY715" s="43"/>
      <c r="AZ715" s="43"/>
      <c r="BA715" s="43"/>
      <c r="BB715" s="43"/>
      <c r="BC715" s="43"/>
      <c r="BD715" s="43"/>
      <c r="BE715" s="43"/>
      <c r="BF715" s="43"/>
      <c r="BG715" s="43"/>
      <c r="BH715" s="43"/>
      <c r="BI715" s="43"/>
      <c r="BJ715" s="43"/>
      <c r="BK715" s="43"/>
      <c r="BL715" s="43"/>
      <c r="BM715" s="43"/>
      <c r="BN715" s="43"/>
      <c r="BO715" s="43"/>
      <c r="BP715" s="43"/>
      <c r="BQ715" s="43"/>
      <c r="BR715" s="43"/>
      <c r="BS715" s="43"/>
      <c r="BT715" s="43"/>
      <c r="BU715" s="43"/>
      <c r="BV715" s="43"/>
      <c r="BW715" s="43"/>
      <c r="BX715" s="43"/>
      <c r="BY715" s="43"/>
      <c r="BZ715" s="43"/>
      <c r="CA715" s="43"/>
      <c r="CB715" s="43"/>
      <c r="CC715" s="43"/>
      <c r="CD715" s="43"/>
      <c r="CE715" s="43"/>
      <c r="CF715" s="43"/>
      <c r="CG715" s="43"/>
      <c r="CH715" s="43"/>
      <c r="CI715" s="43"/>
      <c r="CJ715" s="43"/>
      <c r="CK715" s="43"/>
      <c r="CL715" s="43"/>
      <c r="CM715" s="43"/>
      <c r="CN715" s="43"/>
      <c r="CO715" s="43"/>
      <c r="CP715" s="43"/>
      <c r="CQ715" s="43"/>
      <c r="CR715" s="43"/>
      <c r="CS715" s="43"/>
      <c r="CT715" s="43"/>
      <c r="CU715" s="43"/>
      <c r="CV715" s="43"/>
      <c r="CW715" s="43"/>
      <c r="CX715" s="43"/>
      <c r="CY715" s="21"/>
      <c r="CZ715" s="43"/>
      <c r="DA715" s="43"/>
      <c r="DB715" s="43"/>
      <c r="DC715" s="43"/>
      <c r="DD715" s="43"/>
      <c r="DE715" s="43"/>
      <c r="DF715" s="43"/>
      <c r="DG715" s="43"/>
      <c r="DH715" s="43"/>
      <c r="DI715" s="43"/>
      <c r="DJ715" s="43"/>
      <c r="DK715" s="43"/>
      <c r="DL715" s="43"/>
      <c r="DM715" s="43"/>
      <c r="DN715" s="43"/>
      <c r="DO715" s="43"/>
      <c r="DP715" s="43"/>
      <c r="DQ715" s="43"/>
      <c r="DR715" s="43"/>
      <c r="DS715" s="43"/>
      <c r="DT715" s="43"/>
      <c r="DU715" s="43"/>
      <c r="DV715" s="43"/>
      <c r="DW715" s="43"/>
      <c r="DX715" s="43"/>
      <c r="DY715" s="43"/>
      <c r="DZ715" s="43"/>
      <c r="EA715" s="21"/>
      <c r="EB715" s="21"/>
      <c r="EC715" s="21"/>
      <c r="ED715" s="21"/>
    </row>
    <row r="716" spans="1:134">
      <c r="A716" s="7"/>
      <c r="B716" s="7"/>
      <c r="C716" s="43"/>
      <c r="D716" s="43"/>
      <c r="E716" s="43"/>
      <c r="F716" s="43"/>
      <c r="G716" s="7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7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7"/>
      <c r="AM716" s="43"/>
      <c r="AN716" s="43"/>
      <c r="AO716" s="43"/>
      <c r="AP716" s="43"/>
      <c r="AQ716" s="43"/>
      <c r="AR716" s="58"/>
      <c r="AS716" s="58"/>
      <c r="AT716" s="43"/>
      <c r="AU716" s="43"/>
      <c r="AV716" s="43"/>
      <c r="AW716" s="43"/>
      <c r="AX716" s="43"/>
      <c r="AY716" s="43"/>
      <c r="AZ716" s="43"/>
      <c r="BA716" s="43"/>
      <c r="BB716" s="43"/>
      <c r="BC716" s="43"/>
      <c r="BD716" s="43"/>
      <c r="BE716" s="43"/>
      <c r="BF716" s="43"/>
      <c r="BG716" s="43"/>
      <c r="BH716" s="43"/>
      <c r="BI716" s="43"/>
      <c r="BJ716" s="43"/>
      <c r="BK716" s="43"/>
      <c r="BL716" s="43"/>
      <c r="BM716" s="43"/>
      <c r="BN716" s="43"/>
      <c r="BO716" s="43"/>
      <c r="BP716" s="43"/>
      <c r="BQ716" s="43"/>
      <c r="BR716" s="43"/>
      <c r="BS716" s="43"/>
      <c r="BT716" s="43"/>
      <c r="BU716" s="43"/>
      <c r="BV716" s="43"/>
      <c r="BW716" s="43"/>
      <c r="BX716" s="43"/>
      <c r="BY716" s="43"/>
      <c r="BZ716" s="43"/>
      <c r="CA716" s="43"/>
      <c r="CB716" s="43"/>
      <c r="CC716" s="43"/>
      <c r="CD716" s="43"/>
      <c r="CE716" s="43"/>
      <c r="CF716" s="43"/>
      <c r="CG716" s="43"/>
      <c r="CH716" s="43"/>
      <c r="CI716" s="43"/>
      <c r="CJ716" s="43"/>
      <c r="CK716" s="43"/>
      <c r="CL716" s="43"/>
      <c r="CM716" s="43"/>
      <c r="CN716" s="43"/>
      <c r="CO716" s="43"/>
      <c r="CP716" s="43"/>
      <c r="CQ716" s="43"/>
      <c r="CR716" s="43"/>
      <c r="CS716" s="43"/>
      <c r="CT716" s="43"/>
      <c r="CU716" s="43"/>
      <c r="CV716" s="43"/>
      <c r="CW716" s="43"/>
      <c r="CX716" s="43"/>
      <c r="CY716" s="21"/>
      <c r="CZ716" s="43"/>
      <c r="DA716" s="43"/>
      <c r="DB716" s="43"/>
      <c r="DC716" s="43"/>
      <c r="DD716" s="43"/>
      <c r="DE716" s="43"/>
      <c r="DF716" s="43"/>
      <c r="DG716" s="43"/>
      <c r="DH716" s="43"/>
      <c r="DI716" s="43"/>
      <c r="DJ716" s="43"/>
      <c r="DK716" s="43"/>
      <c r="DL716" s="43"/>
      <c r="DM716" s="43"/>
      <c r="DN716" s="43"/>
      <c r="DO716" s="43"/>
      <c r="DP716" s="43"/>
      <c r="DQ716" s="43"/>
      <c r="DR716" s="43"/>
      <c r="DS716" s="43"/>
      <c r="DT716" s="43"/>
      <c r="DU716" s="43"/>
      <c r="DV716" s="43"/>
      <c r="DW716" s="43"/>
      <c r="DX716" s="43"/>
      <c r="DY716" s="43"/>
      <c r="DZ716" s="43"/>
      <c r="EA716" s="21"/>
      <c r="EB716" s="21"/>
      <c r="EC716" s="21"/>
      <c r="ED716" s="21"/>
    </row>
    <row r="717" spans="1:134">
      <c r="A717" s="7"/>
      <c r="B717" s="7"/>
      <c r="C717" s="43"/>
      <c r="D717" s="43"/>
      <c r="E717" s="43"/>
      <c r="F717" s="43"/>
      <c r="G717" s="7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7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7"/>
      <c r="AM717" s="43"/>
      <c r="AN717" s="43"/>
      <c r="AO717" s="43"/>
      <c r="AP717" s="43"/>
      <c r="AQ717" s="43"/>
      <c r="AR717" s="58"/>
      <c r="AS717" s="58"/>
      <c r="AT717" s="43"/>
      <c r="AU717" s="43"/>
      <c r="AV717" s="43"/>
      <c r="AW717" s="43"/>
      <c r="AX717" s="43"/>
      <c r="AY717" s="43"/>
      <c r="AZ717" s="43"/>
      <c r="BA717" s="43"/>
      <c r="BB717" s="43"/>
      <c r="BC717" s="43"/>
      <c r="BD717" s="43"/>
      <c r="BE717" s="43"/>
      <c r="BF717" s="43"/>
      <c r="BG717" s="43"/>
      <c r="BH717" s="43"/>
      <c r="BI717" s="43"/>
      <c r="BJ717" s="43"/>
      <c r="BK717" s="43"/>
      <c r="BL717" s="43"/>
      <c r="BM717" s="43"/>
      <c r="BN717" s="43"/>
      <c r="BO717" s="43"/>
      <c r="BP717" s="43"/>
      <c r="BQ717" s="43"/>
      <c r="BR717" s="43"/>
      <c r="BS717" s="43"/>
      <c r="BT717" s="43"/>
      <c r="BU717" s="43"/>
      <c r="BV717" s="43"/>
      <c r="BW717" s="43"/>
      <c r="BX717" s="43"/>
      <c r="BY717" s="43"/>
      <c r="BZ717" s="43"/>
      <c r="CA717" s="43"/>
      <c r="CB717" s="43"/>
      <c r="CC717" s="43"/>
      <c r="CD717" s="43"/>
      <c r="CE717" s="43"/>
      <c r="CF717" s="43"/>
      <c r="CG717" s="43"/>
      <c r="CH717" s="43"/>
      <c r="CI717" s="43"/>
      <c r="CJ717" s="43"/>
      <c r="CK717" s="43"/>
      <c r="CL717" s="43"/>
      <c r="CM717" s="43"/>
      <c r="CN717" s="43"/>
      <c r="CO717" s="43"/>
      <c r="CP717" s="43"/>
      <c r="CQ717" s="43"/>
      <c r="CR717" s="43"/>
      <c r="CS717" s="43"/>
      <c r="CT717" s="43"/>
      <c r="CU717" s="43"/>
      <c r="CV717" s="43"/>
      <c r="CW717" s="43"/>
      <c r="CX717" s="43"/>
      <c r="CY717" s="21"/>
      <c r="CZ717" s="43"/>
      <c r="DA717" s="43"/>
      <c r="DB717" s="43"/>
      <c r="DC717" s="43"/>
      <c r="DD717" s="43"/>
      <c r="DE717" s="43"/>
      <c r="DF717" s="43"/>
      <c r="DG717" s="43"/>
      <c r="DH717" s="43"/>
      <c r="DI717" s="43"/>
      <c r="DJ717" s="43"/>
      <c r="DK717" s="43"/>
      <c r="DL717" s="43"/>
      <c r="DM717" s="43"/>
      <c r="DN717" s="43"/>
      <c r="DO717" s="43"/>
      <c r="DP717" s="43"/>
      <c r="DQ717" s="43"/>
      <c r="DR717" s="43"/>
      <c r="DS717" s="43"/>
      <c r="DT717" s="43"/>
      <c r="DU717" s="43"/>
      <c r="DV717" s="43"/>
      <c r="DW717" s="43"/>
      <c r="DX717" s="43"/>
      <c r="DY717" s="43"/>
      <c r="DZ717" s="43"/>
      <c r="EA717" s="21"/>
      <c r="EB717" s="21"/>
      <c r="EC717" s="21"/>
      <c r="ED717" s="21"/>
    </row>
    <row r="718" spans="1:134">
      <c r="A718" s="7"/>
      <c r="B718" s="7"/>
      <c r="C718" s="43"/>
      <c r="D718" s="43"/>
      <c r="E718" s="43"/>
      <c r="F718" s="43"/>
      <c r="G718" s="7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7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7"/>
      <c r="AM718" s="43"/>
      <c r="AN718" s="43"/>
      <c r="AO718" s="43"/>
      <c r="AP718" s="43"/>
      <c r="AQ718" s="43"/>
      <c r="AR718" s="58"/>
      <c r="AS718" s="58"/>
      <c r="AT718" s="43"/>
      <c r="AU718" s="43"/>
      <c r="AV718" s="43"/>
      <c r="AW718" s="43"/>
      <c r="AX718" s="43"/>
      <c r="AY718" s="43"/>
      <c r="AZ718" s="43"/>
      <c r="BA718" s="43"/>
      <c r="BB718" s="43"/>
      <c r="BC718" s="43"/>
      <c r="BD718" s="43"/>
      <c r="BE718" s="43"/>
      <c r="BF718" s="43"/>
      <c r="BG718" s="43"/>
      <c r="BH718" s="43"/>
      <c r="BI718" s="43"/>
      <c r="BJ718" s="43"/>
      <c r="BK718" s="43"/>
      <c r="BL718" s="43"/>
      <c r="BM718" s="43"/>
      <c r="BN718" s="43"/>
      <c r="BO718" s="43"/>
      <c r="BP718" s="43"/>
      <c r="BQ718" s="43"/>
      <c r="BR718" s="43"/>
      <c r="BS718" s="43"/>
      <c r="BT718" s="43"/>
      <c r="BU718" s="43"/>
      <c r="BV718" s="43"/>
      <c r="BW718" s="43"/>
      <c r="BX718" s="43"/>
      <c r="BY718" s="43"/>
      <c r="BZ718" s="43"/>
      <c r="CA718" s="43"/>
      <c r="CB718" s="43"/>
      <c r="CC718" s="43"/>
      <c r="CD718" s="43"/>
      <c r="CE718" s="43"/>
      <c r="CF718" s="43"/>
      <c r="CG718" s="43"/>
      <c r="CH718" s="43"/>
      <c r="CI718" s="43"/>
      <c r="CJ718" s="43"/>
      <c r="CK718" s="43"/>
      <c r="CL718" s="43"/>
      <c r="CM718" s="43"/>
      <c r="CN718" s="43"/>
      <c r="CO718" s="43"/>
      <c r="CP718" s="43"/>
      <c r="CQ718" s="43"/>
      <c r="CR718" s="43"/>
      <c r="CS718" s="43"/>
      <c r="CT718" s="43"/>
      <c r="CU718" s="43"/>
      <c r="CV718" s="43"/>
      <c r="CW718" s="43"/>
      <c r="CX718" s="43"/>
      <c r="CY718" s="21"/>
      <c r="CZ718" s="43"/>
      <c r="DA718" s="43"/>
      <c r="DB718" s="43"/>
      <c r="DC718" s="43"/>
      <c r="DD718" s="43"/>
      <c r="DE718" s="43"/>
      <c r="DF718" s="43"/>
      <c r="DG718" s="43"/>
      <c r="DH718" s="43"/>
      <c r="DI718" s="43"/>
      <c r="DJ718" s="43"/>
      <c r="DK718" s="43"/>
      <c r="DL718" s="43"/>
      <c r="DM718" s="43"/>
      <c r="DN718" s="43"/>
      <c r="DO718" s="43"/>
      <c r="DP718" s="43"/>
      <c r="DQ718" s="43"/>
      <c r="DR718" s="43"/>
      <c r="DS718" s="43"/>
      <c r="DT718" s="43"/>
      <c r="DU718" s="43"/>
      <c r="DV718" s="43"/>
      <c r="DW718" s="43"/>
      <c r="DX718" s="43"/>
      <c r="DY718" s="43"/>
      <c r="DZ718" s="43"/>
      <c r="EA718" s="21"/>
      <c r="EB718" s="21"/>
      <c r="EC718" s="21"/>
      <c r="ED718" s="21"/>
    </row>
    <row r="719" spans="1:134">
      <c r="A719" s="7"/>
      <c r="B719" s="7"/>
      <c r="C719" s="43"/>
      <c r="D719" s="43"/>
      <c r="E719" s="43"/>
      <c r="F719" s="43"/>
      <c r="G719" s="7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7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7"/>
      <c r="AM719" s="43"/>
      <c r="AN719" s="43"/>
      <c r="AO719" s="43"/>
      <c r="AP719" s="43"/>
      <c r="AQ719" s="43"/>
      <c r="AR719" s="58"/>
      <c r="AS719" s="58"/>
      <c r="AT719" s="43"/>
      <c r="AU719" s="43"/>
      <c r="AV719" s="43"/>
      <c r="AW719" s="43"/>
      <c r="AX719" s="43"/>
      <c r="AY719" s="43"/>
      <c r="AZ719" s="43"/>
      <c r="BA719" s="43"/>
      <c r="BB719" s="43"/>
      <c r="BC719" s="43"/>
      <c r="BD719" s="43"/>
      <c r="BE719" s="43"/>
      <c r="BF719" s="43"/>
      <c r="BG719" s="43"/>
      <c r="BH719" s="43"/>
      <c r="BI719" s="43"/>
      <c r="BJ719" s="43"/>
      <c r="BK719" s="43"/>
      <c r="BL719" s="43"/>
      <c r="BM719" s="43"/>
      <c r="BN719" s="43"/>
      <c r="BO719" s="43"/>
      <c r="BP719" s="43"/>
      <c r="BQ719" s="43"/>
      <c r="BR719" s="43"/>
      <c r="BS719" s="43"/>
      <c r="BT719" s="43"/>
      <c r="BU719" s="43"/>
      <c r="BV719" s="43"/>
      <c r="BW719" s="43"/>
      <c r="BX719" s="43"/>
      <c r="BY719" s="43"/>
      <c r="BZ719" s="43"/>
      <c r="CA719" s="43"/>
      <c r="CB719" s="43"/>
      <c r="CC719" s="43"/>
      <c r="CD719" s="43"/>
      <c r="CE719" s="43"/>
      <c r="CF719" s="43"/>
      <c r="CG719" s="43"/>
      <c r="CH719" s="43"/>
      <c r="CI719" s="43"/>
      <c r="CJ719" s="43"/>
      <c r="CK719" s="43"/>
      <c r="CL719" s="43"/>
      <c r="CM719" s="43"/>
      <c r="CN719" s="43"/>
      <c r="CO719" s="43"/>
      <c r="CP719" s="43"/>
      <c r="CQ719" s="43"/>
      <c r="CR719" s="43"/>
      <c r="CS719" s="43"/>
      <c r="CT719" s="43"/>
      <c r="CU719" s="43"/>
      <c r="CV719" s="43"/>
      <c r="CW719" s="43"/>
      <c r="CX719" s="43"/>
      <c r="CY719" s="21"/>
      <c r="CZ719" s="43"/>
      <c r="DA719" s="43"/>
      <c r="DB719" s="43"/>
      <c r="DC719" s="43"/>
      <c r="DD719" s="43"/>
      <c r="DE719" s="43"/>
      <c r="DF719" s="43"/>
      <c r="DG719" s="43"/>
      <c r="DH719" s="43"/>
      <c r="DI719" s="43"/>
      <c r="DJ719" s="43"/>
      <c r="DK719" s="43"/>
      <c r="DL719" s="43"/>
      <c r="DM719" s="43"/>
      <c r="DN719" s="43"/>
      <c r="DO719" s="43"/>
      <c r="DP719" s="43"/>
      <c r="DQ719" s="43"/>
      <c r="DR719" s="43"/>
      <c r="DS719" s="43"/>
      <c r="DT719" s="43"/>
      <c r="DU719" s="43"/>
      <c r="DV719" s="43"/>
      <c r="DW719" s="43"/>
      <c r="DX719" s="43"/>
      <c r="DY719" s="43"/>
      <c r="DZ719" s="43"/>
      <c r="EA719" s="21"/>
      <c r="EB719" s="21"/>
      <c r="EC719" s="21"/>
      <c r="ED719" s="21"/>
    </row>
    <row r="720" spans="1:134">
      <c r="A720" s="7"/>
      <c r="B720" s="7"/>
      <c r="C720" s="43"/>
      <c r="D720" s="43"/>
      <c r="E720" s="43"/>
      <c r="F720" s="43"/>
      <c r="G720" s="7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7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7"/>
      <c r="AM720" s="43"/>
      <c r="AN720" s="43"/>
      <c r="AO720" s="43"/>
      <c r="AP720" s="43"/>
      <c r="AQ720" s="43"/>
      <c r="AR720" s="58"/>
      <c r="AS720" s="58"/>
      <c r="AT720" s="43"/>
      <c r="AU720" s="43"/>
      <c r="AV720" s="43"/>
      <c r="AW720" s="43"/>
      <c r="AX720" s="43"/>
      <c r="AY720" s="43"/>
      <c r="AZ720" s="43"/>
      <c r="BA720" s="43"/>
      <c r="BB720" s="43"/>
      <c r="BC720" s="43"/>
      <c r="BD720" s="43"/>
      <c r="BE720" s="43"/>
      <c r="BF720" s="43"/>
      <c r="BG720" s="43"/>
      <c r="BH720" s="43"/>
      <c r="BI720" s="43"/>
      <c r="BJ720" s="43"/>
      <c r="BK720" s="43"/>
      <c r="BL720" s="43"/>
      <c r="BM720" s="43"/>
      <c r="BN720" s="43"/>
      <c r="BO720" s="43"/>
      <c r="BP720" s="43"/>
      <c r="BQ720" s="43"/>
      <c r="BR720" s="43"/>
      <c r="BS720" s="43"/>
      <c r="BT720" s="43"/>
      <c r="BU720" s="43"/>
      <c r="BV720" s="43"/>
      <c r="BW720" s="43"/>
      <c r="BX720" s="43"/>
      <c r="BY720" s="43"/>
      <c r="BZ720" s="43"/>
      <c r="CA720" s="43"/>
      <c r="CB720" s="43"/>
      <c r="CC720" s="43"/>
      <c r="CD720" s="43"/>
      <c r="CE720" s="43"/>
      <c r="CF720" s="43"/>
      <c r="CG720" s="43"/>
      <c r="CH720" s="43"/>
      <c r="CI720" s="43"/>
      <c r="CJ720" s="43"/>
      <c r="CK720" s="43"/>
      <c r="CL720" s="43"/>
      <c r="CM720" s="43"/>
      <c r="CN720" s="43"/>
      <c r="CO720" s="43"/>
      <c r="CP720" s="43"/>
      <c r="CQ720" s="43"/>
      <c r="CR720" s="43"/>
      <c r="CS720" s="43"/>
      <c r="CT720" s="43"/>
      <c r="CU720" s="43"/>
      <c r="CV720" s="43"/>
      <c r="CW720" s="43"/>
      <c r="CX720" s="43"/>
      <c r="CY720" s="21"/>
      <c r="CZ720" s="43"/>
      <c r="DA720" s="43"/>
      <c r="DB720" s="43"/>
      <c r="DC720" s="43"/>
      <c r="DD720" s="43"/>
      <c r="DE720" s="43"/>
      <c r="DF720" s="43"/>
      <c r="DG720" s="43"/>
      <c r="DH720" s="43"/>
      <c r="DI720" s="43"/>
      <c r="DJ720" s="43"/>
      <c r="DK720" s="43"/>
      <c r="DL720" s="43"/>
      <c r="DM720" s="43"/>
      <c r="DN720" s="43"/>
      <c r="DO720" s="43"/>
      <c r="DP720" s="43"/>
      <c r="DQ720" s="43"/>
      <c r="DR720" s="43"/>
      <c r="DS720" s="43"/>
      <c r="DT720" s="43"/>
      <c r="DU720" s="43"/>
      <c r="DV720" s="43"/>
      <c r="DW720" s="43"/>
      <c r="DX720" s="43"/>
      <c r="DY720" s="43"/>
      <c r="DZ720" s="43"/>
      <c r="EA720" s="21"/>
      <c r="EB720" s="21"/>
      <c r="EC720" s="21"/>
      <c r="ED720" s="21"/>
    </row>
    <row r="721" spans="1:134">
      <c r="A721" s="7"/>
      <c r="B721" s="7"/>
      <c r="C721" s="43"/>
      <c r="D721" s="43"/>
      <c r="E721" s="43"/>
      <c r="F721" s="43"/>
      <c r="G721" s="7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7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7"/>
      <c r="AM721" s="43"/>
      <c r="AN721" s="43"/>
      <c r="AO721" s="43"/>
      <c r="AP721" s="43"/>
      <c r="AQ721" s="43"/>
      <c r="AR721" s="58"/>
      <c r="AS721" s="58"/>
      <c r="AT721" s="43"/>
      <c r="AU721" s="43"/>
      <c r="AV721" s="43"/>
      <c r="AW721" s="43"/>
      <c r="AX721" s="43"/>
      <c r="AY721" s="43"/>
      <c r="AZ721" s="43"/>
      <c r="BA721" s="43"/>
      <c r="BB721" s="43"/>
      <c r="BC721" s="43"/>
      <c r="BD721" s="43"/>
      <c r="BE721" s="43"/>
      <c r="BF721" s="43"/>
      <c r="BG721" s="43"/>
      <c r="BH721" s="43"/>
      <c r="BI721" s="43"/>
      <c r="BJ721" s="43"/>
      <c r="BK721" s="43"/>
      <c r="BL721" s="43"/>
      <c r="BM721" s="43"/>
      <c r="BN721" s="43"/>
      <c r="BO721" s="43"/>
      <c r="BP721" s="43"/>
      <c r="BQ721" s="43"/>
      <c r="BR721" s="43"/>
      <c r="BS721" s="43"/>
      <c r="BT721" s="43"/>
      <c r="BU721" s="43"/>
      <c r="BV721" s="43"/>
      <c r="BW721" s="43"/>
      <c r="BX721" s="43"/>
      <c r="BY721" s="43"/>
      <c r="BZ721" s="43"/>
      <c r="CA721" s="43"/>
      <c r="CB721" s="43"/>
      <c r="CC721" s="43"/>
      <c r="CD721" s="43"/>
      <c r="CE721" s="43"/>
      <c r="CF721" s="43"/>
      <c r="CG721" s="43"/>
      <c r="CH721" s="43"/>
      <c r="CI721" s="43"/>
      <c r="CJ721" s="43"/>
      <c r="CK721" s="43"/>
      <c r="CL721" s="43"/>
      <c r="CM721" s="43"/>
      <c r="CN721" s="43"/>
      <c r="CO721" s="43"/>
      <c r="CP721" s="43"/>
      <c r="CQ721" s="43"/>
      <c r="CR721" s="43"/>
      <c r="CS721" s="43"/>
      <c r="CT721" s="43"/>
      <c r="CU721" s="43"/>
      <c r="CV721" s="43"/>
      <c r="CW721" s="43"/>
      <c r="CX721" s="43"/>
      <c r="CY721" s="21"/>
      <c r="CZ721" s="43"/>
      <c r="DA721" s="43"/>
      <c r="DB721" s="43"/>
      <c r="DC721" s="43"/>
      <c r="DD721" s="43"/>
      <c r="DE721" s="43"/>
      <c r="DF721" s="43"/>
      <c r="DG721" s="43"/>
      <c r="DH721" s="43"/>
      <c r="DI721" s="43"/>
      <c r="DJ721" s="43"/>
      <c r="DK721" s="43"/>
      <c r="DL721" s="43"/>
      <c r="DM721" s="43"/>
      <c r="DN721" s="43"/>
      <c r="DO721" s="43"/>
      <c r="DP721" s="43"/>
      <c r="DQ721" s="43"/>
      <c r="DR721" s="43"/>
      <c r="DS721" s="43"/>
      <c r="DT721" s="43"/>
      <c r="DU721" s="43"/>
      <c r="DV721" s="43"/>
      <c r="DW721" s="43"/>
      <c r="DX721" s="43"/>
      <c r="DY721" s="43"/>
      <c r="DZ721" s="43"/>
      <c r="EA721" s="21"/>
      <c r="EB721" s="21"/>
      <c r="EC721" s="21"/>
      <c r="ED721" s="21"/>
    </row>
    <row r="722" spans="1:134">
      <c r="A722" s="7"/>
      <c r="B722" s="7"/>
      <c r="C722" s="43"/>
      <c r="D722" s="43"/>
      <c r="E722" s="43"/>
      <c r="F722" s="43"/>
      <c r="G722" s="7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7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7"/>
      <c r="AM722" s="43"/>
      <c r="AN722" s="43"/>
      <c r="AO722" s="43"/>
      <c r="AP722" s="43"/>
      <c r="AQ722" s="43"/>
      <c r="AR722" s="58"/>
      <c r="AS722" s="58"/>
      <c r="AT722" s="43"/>
      <c r="AU722" s="43"/>
      <c r="AV722" s="43"/>
      <c r="AW722" s="43"/>
      <c r="AX722" s="43"/>
      <c r="AY722" s="43"/>
      <c r="AZ722" s="43"/>
      <c r="BA722" s="43"/>
      <c r="BB722" s="43"/>
      <c r="BC722" s="43"/>
      <c r="BD722" s="43"/>
      <c r="BE722" s="43"/>
      <c r="BF722" s="43"/>
      <c r="BG722" s="43"/>
      <c r="BH722" s="43"/>
      <c r="BI722" s="43"/>
      <c r="BJ722" s="43"/>
      <c r="BK722" s="43"/>
      <c r="BL722" s="43"/>
      <c r="BM722" s="43"/>
      <c r="BN722" s="43"/>
      <c r="BO722" s="43"/>
      <c r="BP722" s="43"/>
      <c r="BQ722" s="43"/>
      <c r="BR722" s="43"/>
      <c r="BS722" s="43"/>
      <c r="BT722" s="43"/>
      <c r="BU722" s="43"/>
      <c r="BV722" s="43"/>
      <c r="BW722" s="43"/>
      <c r="BX722" s="43"/>
      <c r="BY722" s="43"/>
      <c r="BZ722" s="43"/>
      <c r="CA722" s="43"/>
      <c r="CB722" s="43"/>
      <c r="CC722" s="43"/>
      <c r="CD722" s="43"/>
      <c r="CE722" s="43"/>
      <c r="CF722" s="43"/>
      <c r="CG722" s="43"/>
      <c r="CH722" s="43"/>
      <c r="CI722" s="43"/>
      <c r="CJ722" s="43"/>
      <c r="CK722" s="43"/>
      <c r="CL722" s="43"/>
      <c r="CM722" s="43"/>
      <c r="CN722" s="43"/>
      <c r="CO722" s="43"/>
      <c r="CP722" s="43"/>
      <c r="CQ722" s="43"/>
      <c r="CR722" s="43"/>
      <c r="CS722" s="43"/>
      <c r="CT722" s="43"/>
      <c r="CU722" s="43"/>
      <c r="CV722" s="43"/>
      <c r="CW722" s="43"/>
      <c r="CX722" s="43"/>
      <c r="CY722" s="21"/>
      <c r="CZ722" s="43"/>
      <c r="DA722" s="43"/>
      <c r="DB722" s="43"/>
      <c r="DC722" s="43"/>
      <c r="DD722" s="43"/>
      <c r="DE722" s="43"/>
      <c r="DF722" s="43"/>
      <c r="DG722" s="43"/>
      <c r="DH722" s="43"/>
      <c r="DI722" s="43"/>
      <c r="DJ722" s="43"/>
      <c r="DK722" s="43"/>
      <c r="DL722" s="43"/>
      <c r="DM722" s="43"/>
      <c r="DN722" s="43"/>
      <c r="DO722" s="43"/>
      <c r="DP722" s="43"/>
      <c r="DQ722" s="43"/>
      <c r="DR722" s="43"/>
      <c r="DS722" s="43"/>
      <c r="DT722" s="43"/>
      <c r="DU722" s="43"/>
      <c r="DV722" s="43"/>
      <c r="DW722" s="43"/>
      <c r="DX722" s="43"/>
      <c r="DY722" s="43"/>
      <c r="DZ722" s="43"/>
      <c r="EA722" s="21"/>
      <c r="EB722" s="21"/>
      <c r="EC722" s="21"/>
      <c r="ED722" s="21"/>
    </row>
    <row r="723" spans="1:134">
      <c r="A723" s="7"/>
      <c r="B723" s="7"/>
      <c r="C723" s="43"/>
      <c r="D723" s="43"/>
      <c r="E723" s="43"/>
      <c r="F723" s="43"/>
      <c r="G723" s="7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7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7"/>
      <c r="AM723" s="43"/>
      <c r="AN723" s="43"/>
      <c r="AO723" s="43"/>
      <c r="AP723" s="43"/>
      <c r="AQ723" s="43"/>
      <c r="AR723" s="58"/>
      <c r="AS723" s="58"/>
      <c r="AT723" s="43"/>
      <c r="AU723" s="43"/>
      <c r="AV723" s="43"/>
      <c r="AW723" s="43"/>
      <c r="AX723" s="43"/>
      <c r="AY723" s="43"/>
      <c r="AZ723" s="43"/>
      <c r="BA723" s="43"/>
      <c r="BB723" s="43"/>
      <c r="BC723" s="43"/>
      <c r="BD723" s="43"/>
      <c r="BE723" s="43"/>
      <c r="BF723" s="43"/>
      <c r="BG723" s="43"/>
      <c r="BH723" s="43"/>
      <c r="BI723" s="43"/>
      <c r="BJ723" s="43"/>
      <c r="BK723" s="43"/>
      <c r="BL723" s="43"/>
      <c r="BM723" s="43"/>
      <c r="BN723" s="43"/>
      <c r="BO723" s="43"/>
      <c r="BP723" s="43"/>
      <c r="BQ723" s="43"/>
      <c r="BR723" s="43"/>
      <c r="BS723" s="43"/>
      <c r="BT723" s="43"/>
      <c r="BU723" s="43"/>
      <c r="BV723" s="43"/>
      <c r="BW723" s="43"/>
      <c r="BX723" s="43"/>
      <c r="BY723" s="43"/>
      <c r="BZ723" s="43"/>
      <c r="CA723" s="43"/>
      <c r="CB723" s="43"/>
      <c r="CC723" s="43"/>
      <c r="CD723" s="43"/>
      <c r="CE723" s="43"/>
      <c r="CF723" s="43"/>
      <c r="CG723" s="43"/>
      <c r="CH723" s="43"/>
      <c r="CI723" s="43"/>
      <c r="CJ723" s="43"/>
      <c r="CK723" s="43"/>
      <c r="CL723" s="43"/>
      <c r="CM723" s="43"/>
      <c r="CN723" s="43"/>
      <c r="CO723" s="43"/>
      <c r="CP723" s="43"/>
      <c r="CQ723" s="43"/>
      <c r="CR723" s="43"/>
      <c r="CS723" s="43"/>
      <c r="CT723" s="43"/>
      <c r="CU723" s="43"/>
      <c r="CV723" s="43"/>
      <c r="CW723" s="43"/>
      <c r="CX723" s="43"/>
      <c r="CY723" s="21"/>
      <c r="CZ723" s="43"/>
      <c r="DA723" s="43"/>
      <c r="DB723" s="43"/>
      <c r="DC723" s="43"/>
      <c r="DD723" s="43"/>
      <c r="DE723" s="43"/>
      <c r="DF723" s="43"/>
      <c r="DG723" s="43"/>
      <c r="DH723" s="43"/>
      <c r="DI723" s="43"/>
      <c r="DJ723" s="43"/>
      <c r="DK723" s="43"/>
      <c r="DL723" s="43"/>
      <c r="DM723" s="43"/>
      <c r="DN723" s="43"/>
      <c r="DO723" s="43"/>
      <c r="DP723" s="43"/>
      <c r="DQ723" s="43"/>
      <c r="DR723" s="43"/>
      <c r="DS723" s="43"/>
      <c r="DT723" s="43"/>
      <c r="DU723" s="43"/>
      <c r="DV723" s="43"/>
      <c r="DW723" s="43"/>
      <c r="DX723" s="43"/>
      <c r="DY723" s="43"/>
      <c r="DZ723" s="43"/>
      <c r="EA723" s="21"/>
      <c r="EB723" s="21"/>
      <c r="EC723" s="21"/>
      <c r="ED723" s="21"/>
    </row>
    <row r="724" spans="1:134">
      <c r="A724" s="7"/>
      <c r="B724" s="7"/>
      <c r="C724" s="43"/>
      <c r="D724" s="43"/>
      <c r="E724" s="43"/>
      <c r="F724" s="43"/>
      <c r="G724" s="7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7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7"/>
      <c r="AM724" s="43"/>
      <c r="AN724" s="43"/>
      <c r="AO724" s="43"/>
      <c r="AP724" s="43"/>
      <c r="AQ724" s="43"/>
      <c r="AR724" s="58"/>
      <c r="AS724" s="58"/>
      <c r="AT724" s="43"/>
      <c r="AU724" s="43"/>
      <c r="AV724" s="43"/>
      <c r="AW724" s="43"/>
      <c r="AX724" s="43"/>
      <c r="AY724" s="43"/>
      <c r="AZ724" s="43"/>
      <c r="BA724" s="43"/>
      <c r="BB724" s="43"/>
      <c r="BC724" s="43"/>
      <c r="BD724" s="43"/>
      <c r="BE724" s="43"/>
      <c r="BF724" s="43"/>
      <c r="BG724" s="43"/>
      <c r="BH724" s="43"/>
      <c r="BI724" s="43"/>
      <c r="BJ724" s="43"/>
      <c r="BK724" s="43"/>
      <c r="BL724" s="43"/>
      <c r="BM724" s="43"/>
      <c r="BN724" s="43"/>
      <c r="BO724" s="43"/>
      <c r="BP724" s="43"/>
      <c r="BQ724" s="43"/>
      <c r="BR724" s="43"/>
      <c r="BS724" s="43"/>
      <c r="BT724" s="43"/>
      <c r="BU724" s="43"/>
      <c r="BV724" s="43"/>
      <c r="BW724" s="43"/>
      <c r="BX724" s="43"/>
      <c r="BY724" s="43"/>
      <c r="BZ724" s="43"/>
      <c r="CA724" s="43"/>
      <c r="CB724" s="43"/>
      <c r="CC724" s="43"/>
      <c r="CD724" s="43"/>
      <c r="CE724" s="43"/>
      <c r="CF724" s="43"/>
      <c r="CG724" s="43"/>
      <c r="CH724" s="43"/>
      <c r="CI724" s="43"/>
      <c r="CJ724" s="43"/>
      <c r="CK724" s="43"/>
      <c r="CL724" s="43"/>
      <c r="CM724" s="43"/>
      <c r="CN724" s="43"/>
      <c r="CO724" s="43"/>
      <c r="CP724" s="43"/>
      <c r="CQ724" s="43"/>
      <c r="CR724" s="43"/>
      <c r="CS724" s="43"/>
      <c r="CT724" s="43"/>
      <c r="CU724" s="43"/>
      <c r="CV724" s="43"/>
      <c r="CW724" s="43"/>
      <c r="CX724" s="43"/>
      <c r="CY724" s="21"/>
      <c r="CZ724" s="43"/>
      <c r="DA724" s="43"/>
      <c r="DB724" s="43"/>
      <c r="DC724" s="43"/>
      <c r="DD724" s="43"/>
      <c r="DE724" s="43"/>
      <c r="DF724" s="43"/>
      <c r="DG724" s="43"/>
      <c r="DH724" s="43"/>
      <c r="DI724" s="43"/>
      <c r="DJ724" s="43"/>
      <c r="DK724" s="43"/>
      <c r="DL724" s="43"/>
      <c r="DM724" s="43"/>
      <c r="DN724" s="43"/>
      <c r="DO724" s="43"/>
      <c r="DP724" s="43"/>
      <c r="DQ724" s="43"/>
      <c r="DR724" s="43"/>
      <c r="DS724" s="43"/>
      <c r="DT724" s="43"/>
      <c r="DU724" s="43"/>
      <c r="DV724" s="43"/>
      <c r="DW724" s="43"/>
      <c r="DX724" s="43"/>
      <c r="DY724" s="43"/>
      <c r="DZ724" s="43"/>
      <c r="EA724" s="21"/>
      <c r="EB724" s="21"/>
      <c r="EC724" s="21"/>
      <c r="ED724" s="21"/>
    </row>
    <row r="725" spans="1:134">
      <c r="A725" s="7"/>
      <c r="B725" s="7"/>
      <c r="C725" s="43"/>
      <c r="D725" s="43"/>
      <c r="E725" s="43"/>
      <c r="F725" s="43"/>
      <c r="G725" s="7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7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7"/>
      <c r="AM725" s="43"/>
      <c r="AN725" s="43"/>
      <c r="AO725" s="43"/>
      <c r="AP725" s="43"/>
      <c r="AQ725" s="43"/>
      <c r="AR725" s="58"/>
      <c r="AS725" s="58"/>
      <c r="AT725" s="43"/>
      <c r="AU725" s="43"/>
      <c r="AV725" s="43"/>
      <c r="AW725" s="43"/>
      <c r="AX725" s="43"/>
      <c r="AY725" s="43"/>
      <c r="AZ725" s="43"/>
      <c r="BA725" s="43"/>
      <c r="BB725" s="43"/>
      <c r="BC725" s="43"/>
      <c r="BD725" s="43"/>
      <c r="BE725" s="43"/>
      <c r="BF725" s="43"/>
      <c r="BG725" s="43"/>
      <c r="BH725" s="43"/>
      <c r="BI725" s="43"/>
      <c r="BJ725" s="43"/>
      <c r="BK725" s="43"/>
      <c r="BL725" s="43"/>
      <c r="BM725" s="43"/>
      <c r="BN725" s="43"/>
      <c r="BO725" s="43"/>
      <c r="BP725" s="43"/>
      <c r="BQ725" s="43"/>
      <c r="BR725" s="43"/>
      <c r="BS725" s="43"/>
      <c r="BT725" s="43"/>
      <c r="BU725" s="43"/>
      <c r="BV725" s="43"/>
      <c r="BW725" s="43"/>
      <c r="BX725" s="43"/>
      <c r="BY725" s="43"/>
      <c r="BZ725" s="43"/>
      <c r="CA725" s="43"/>
      <c r="CB725" s="43"/>
      <c r="CC725" s="43"/>
      <c r="CD725" s="43"/>
      <c r="CE725" s="43"/>
      <c r="CF725" s="43"/>
      <c r="CG725" s="43"/>
      <c r="CH725" s="43"/>
      <c r="CI725" s="43"/>
      <c r="CJ725" s="43"/>
      <c r="CK725" s="43"/>
      <c r="CL725" s="43"/>
      <c r="CM725" s="43"/>
      <c r="CN725" s="43"/>
      <c r="CO725" s="43"/>
      <c r="CP725" s="43"/>
      <c r="CQ725" s="43"/>
      <c r="CR725" s="43"/>
      <c r="CS725" s="43"/>
      <c r="CT725" s="43"/>
      <c r="CU725" s="43"/>
      <c r="CV725" s="43"/>
      <c r="CW725" s="43"/>
      <c r="CX725" s="43"/>
      <c r="CY725" s="21"/>
      <c r="CZ725" s="43"/>
      <c r="DA725" s="43"/>
      <c r="DB725" s="43"/>
      <c r="DC725" s="43"/>
      <c r="DD725" s="43"/>
      <c r="DE725" s="43"/>
      <c r="DF725" s="43"/>
      <c r="DG725" s="43"/>
      <c r="DH725" s="43"/>
      <c r="DI725" s="43"/>
      <c r="DJ725" s="43"/>
      <c r="DK725" s="43"/>
      <c r="DL725" s="43"/>
      <c r="DM725" s="43"/>
      <c r="DN725" s="43"/>
      <c r="DO725" s="43"/>
      <c r="DP725" s="43"/>
      <c r="DQ725" s="43"/>
      <c r="DR725" s="43"/>
      <c r="DS725" s="43"/>
      <c r="DT725" s="43"/>
      <c r="DU725" s="43"/>
      <c r="DV725" s="43"/>
      <c r="DW725" s="43"/>
      <c r="DX725" s="43"/>
      <c r="DY725" s="43"/>
      <c r="DZ725" s="43"/>
      <c r="EA725" s="21"/>
      <c r="EB725" s="21"/>
      <c r="EC725" s="21"/>
      <c r="ED725" s="21"/>
    </row>
    <row r="726" spans="1:134">
      <c r="A726" s="7"/>
      <c r="B726" s="7"/>
      <c r="C726" s="43"/>
      <c r="D726" s="43"/>
      <c r="E726" s="43"/>
      <c r="F726" s="43"/>
      <c r="G726" s="7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7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7"/>
      <c r="AM726" s="43"/>
      <c r="AN726" s="43"/>
      <c r="AO726" s="43"/>
      <c r="AP726" s="43"/>
      <c r="AQ726" s="43"/>
      <c r="AR726" s="58"/>
      <c r="AS726" s="58"/>
      <c r="AT726" s="43"/>
      <c r="AU726" s="43"/>
      <c r="AV726" s="43"/>
      <c r="AW726" s="43"/>
      <c r="AX726" s="43"/>
      <c r="AY726" s="43"/>
      <c r="AZ726" s="43"/>
      <c r="BA726" s="43"/>
      <c r="BB726" s="43"/>
      <c r="BC726" s="43"/>
      <c r="BD726" s="43"/>
      <c r="BE726" s="43"/>
      <c r="BF726" s="43"/>
      <c r="BG726" s="43"/>
      <c r="BH726" s="43"/>
      <c r="BI726" s="43"/>
      <c r="BJ726" s="43"/>
      <c r="BK726" s="43"/>
      <c r="BL726" s="43"/>
      <c r="BM726" s="43"/>
      <c r="BN726" s="43"/>
      <c r="BO726" s="43"/>
      <c r="BP726" s="43"/>
      <c r="BQ726" s="43"/>
      <c r="BR726" s="43"/>
      <c r="BS726" s="43"/>
      <c r="BT726" s="43"/>
      <c r="BU726" s="43"/>
      <c r="BV726" s="43"/>
      <c r="BW726" s="43"/>
      <c r="BX726" s="43"/>
      <c r="BY726" s="43"/>
      <c r="BZ726" s="43"/>
      <c r="CA726" s="43"/>
      <c r="CB726" s="43"/>
      <c r="CC726" s="43"/>
      <c r="CD726" s="43"/>
      <c r="CE726" s="43"/>
      <c r="CF726" s="43"/>
      <c r="CG726" s="43"/>
      <c r="CH726" s="43"/>
      <c r="CI726" s="43"/>
      <c r="CJ726" s="43"/>
      <c r="CK726" s="43"/>
      <c r="CL726" s="43"/>
      <c r="CM726" s="43"/>
      <c r="CN726" s="43"/>
      <c r="CO726" s="43"/>
      <c r="CP726" s="43"/>
      <c r="CQ726" s="43"/>
      <c r="CR726" s="43"/>
      <c r="CS726" s="43"/>
      <c r="CT726" s="43"/>
      <c r="CU726" s="43"/>
      <c r="CV726" s="43"/>
      <c r="CW726" s="43"/>
      <c r="CX726" s="43"/>
      <c r="CY726" s="21"/>
      <c r="CZ726" s="43"/>
      <c r="DA726" s="43"/>
      <c r="DB726" s="43"/>
      <c r="DC726" s="43"/>
      <c r="DD726" s="43"/>
      <c r="DE726" s="43"/>
      <c r="DF726" s="43"/>
      <c r="DG726" s="43"/>
      <c r="DH726" s="43"/>
      <c r="DI726" s="43"/>
      <c r="DJ726" s="43"/>
      <c r="DK726" s="43"/>
      <c r="DL726" s="43"/>
      <c r="DM726" s="43"/>
      <c r="DN726" s="43"/>
      <c r="DO726" s="43"/>
      <c r="DP726" s="43"/>
      <c r="DQ726" s="43"/>
      <c r="DR726" s="43"/>
      <c r="DS726" s="43"/>
      <c r="DT726" s="43"/>
      <c r="DU726" s="43"/>
      <c r="DV726" s="43"/>
      <c r="DW726" s="43"/>
      <c r="DX726" s="43"/>
      <c r="DY726" s="43"/>
      <c r="DZ726" s="43"/>
      <c r="EA726" s="21"/>
      <c r="EB726" s="21"/>
      <c r="EC726" s="21"/>
      <c r="ED726" s="21"/>
    </row>
    <row r="727" spans="1:134">
      <c r="A727" s="7"/>
      <c r="B727" s="7"/>
      <c r="C727" s="43"/>
      <c r="D727" s="43"/>
      <c r="E727" s="43"/>
      <c r="F727" s="43"/>
      <c r="G727" s="7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7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7"/>
      <c r="AM727" s="43"/>
      <c r="AN727" s="43"/>
      <c r="AO727" s="43"/>
      <c r="AP727" s="43"/>
      <c r="AQ727" s="43"/>
      <c r="AR727" s="58"/>
      <c r="AS727" s="58"/>
      <c r="AT727" s="43"/>
      <c r="AU727" s="43"/>
      <c r="AV727" s="43"/>
      <c r="AW727" s="43"/>
      <c r="AX727" s="43"/>
      <c r="AY727" s="43"/>
      <c r="AZ727" s="43"/>
      <c r="BA727" s="43"/>
      <c r="BB727" s="43"/>
      <c r="BC727" s="43"/>
      <c r="BD727" s="43"/>
      <c r="BE727" s="43"/>
      <c r="BF727" s="43"/>
      <c r="BG727" s="43"/>
      <c r="BH727" s="43"/>
      <c r="BI727" s="43"/>
      <c r="BJ727" s="43"/>
      <c r="BK727" s="43"/>
      <c r="BL727" s="43"/>
      <c r="BM727" s="43"/>
      <c r="BN727" s="43"/>
      <c r="BO727" s="43"/>
      <c r="BP727" s="43"/>
      <c r="BQ727" s="43"/>
      <c r="BR727" s="43"/>
      <c r="BS727" s="43"/>
      <c r="BT727" s="43"/>
      <c r="BU727" s="43"/>
      <c r="BV727" s="43"/>
      <c r="BW727" s="43"/>
      <c r="BX727" s="43"/>
      <c r="BY727" s="43"/>
      <c r="BZ727" s="43"/>
      <c r="CA727" s="43"/>
      <c r="CB727" s="43"/>
      <c r="CC727" s="43"/>
      <c r="CD727" s="43"/>
      <c r="CE727" s="43"/>
      <c r="CF727" s="43"/>
      <c r="CG727" s="43"/>
      <c r="CH727" s="43"/>
      <c r="CI727" s="43"/>
      <c r="CJ727" s="43"/>
      <c r="CK727" s="43"/>
      <c r="CL727" s="43"/>
      <c r="CM727" s="43"/>
      <c r="CN727" s="43"/>
      <c r="CO727" s="43"/>
      <c r="CP727" s="43"/>
      <c r="CQ727" s="43"/>
      <c r="CR727" s="43"/>
      <c r="CS727" s="43"/>
      <c r="CT727" s="43"/>
      <c r="CU727" s="43"/>
      <c r="CV727" s="43"/>
      <c r="CW727" s="43"/>
      <c r="CX727" s="43"/>
      <c r="CY727" s="21"/>
      <c r="CZ727" s="43"/>
      <c r="DA727" s="43"/>
      <c r="DB727" s="43"/>
      <c r="DC727" s="43"/>
      <c r="DD727" s="43"/>
      <c r="DE727" s="43"/>
      <c r="DF727" s="43"/>
      <c r="DG727" s="43"/>
      <c r="DH727" s="43"/>
      <c r="DI727" s="43"/>
      <c r="DJ727" s="43"/>
      <c r="DK727" s="43"/>
      <c r="DL727" s="43"/>
      <c r="DM727" s="43"/>
      <c r="DN727" s="43"/>
      <c r="DO727" s="43"/>
      <c r="DP727" s="43"/>
      <c r="DQ727" s="43"/>
      <c r="DR727" s="43"/>
      <c r="DS727" s="43"/>
      <c r="DT727" s="43"/>
      <c r="DU727" s="43"/>
      <c r="DV727" s="43"/>
      <c r="DW727" s="43"/>
      <c r="DX727" s="43"/>
      <c r="DY727" s="43"/>
      <c r="DZ727" s="43"/>
      <c r="EA727" s="21"/>
      <c r="EB727" s="21"/>
      <c r="EC727" s="21"/>
      <c r="ED727" s="21"/>
    </row>
    <row r="728" spans="1:134">
      <c r="A728" s="7"/>
      <c r="B728" s="7"/>
      <c r="C728" s="43"/>
      <c r="D728" s="43"/>
      <c r="E728" s="43"/>
      <c r="F728" s="43"/>
      <c r="G728" s="7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7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7"/>
      <c r="AM728" s="43"/>
      <c r="AN728" s="43"/>
      <c r="AO728" s="43"/>
      <c r="AP728" s="43"/>
      <c r="AQ728" s="43"/>
      <c r="AR728" s="58"/>
      <c r="AS728" s="58"/>
      <c r="AT728" s="43"/>
      <c r="AU728" s="43"/>
      <c r="AV728" s="43"/>
      <c r="AW728" s="43"/>
      <c r="AX728" s="43"/>
      <c r="AY728" s="43"/>
      <c r="AZ728" s="43"/>
      <c r="BA728" s="43"/>
      <c r="BB728" s="43"/>
      <c r="BC728" s="43"/>
      <c r="BD728" s="43"/>
      <c r="BE728" s="43"/>
      <c r="BF728" s="43"/>
      <c r="BG728" s="43"/>
      <c r="BH728" s="43"/>
      <c r="BI728" s="43"/>
      <c r="BJ728" s="43"/>
      <c r="BK728" s="43"/>
      <c r="BL728" s="43"/>
      <c r="BM728" s="43"/>
      <c r="BN728" s="43"/>
      <c r="BO728" s="43"/>
      <c r="BP728" s="43"/>
      <c r="BQ728" s="43"/>
      <c r="BR728" s="43"/>
      <c r="BS728" s="43"/>
      <c r="BT728" s="43"/>
      <c r="BU728" s="43"/>
      <c r="BV728" s="43"/>
      <c r="BW728" s="43"/>
      <c r="BX728" s="43"/>
      <c r="BY728" s="43"/>
      <c r="BZ728" s="43"/>
      <c r="CA728" s="43"/>
      <c r="CB728" s="43"/>
      <c r="CC728" s="43"/>
      <c r="CD728" s="43"/>
      <c r="CE728" s="43"/>
      <c r="CF728" s="43"/>
      <c r="CG728" s="43"/>
      <c r="CH728" s="43"/>
      <c r="CI728" s="43"/>
      <c r="CJ728" s="43"/>
      <c r="CK728" s="43"/>
      <c r="CL728" s="43"/>
      <c r="CM728" s="43"/>
      <c r="CN728" s="43"/>
      <c r="CO728" s="43"/>
      <c r="CP728" s="43"/>
      <c r="CQ728" s="43"/>
      <c r="CR728" s="43"/>
      <c r="CS728" s="43"/>
      <c r="CT728" s="43"/>
      <c r="CU728" s="43"/>
      <c r="CV728" s="43"/>
      <c r="CW728" s="43"/>
      <c r="CX728" s="43"/>
      <c r="CY728" s="21"/>
      <c r="CZ728" s="43"/>
      <c r="DA728" s="43"/>
      <c r="DB728" s="43"/>
      <c r="DC728" s="43"/>
      <c r="DD728" s="43"/>
      <c r="DE728" s="43"/>
      <c r="DF728" s="43"/>
      <c r="DG728" s="43"/>
      <c r="DH728" s="43"/>
      <c r="DI728" s="43"/>
      <c r="DJ728" s="43"/>
      <c r="DK728" s="43"/>
      <c r="DL728" s="43"/>
      <c r="DM728" s="43"/>
      <c r="DN728" s="43"/>
      <c r="DO728" s="43"/>
      <c r="DP728" s="43"/>
      <c r="DQ728" s="43"/>
      <c r="DR728" s="43"/>
      <c r="DS728" s="43"/>
      <c r="DT728" s="43"/>
      <c r="DU728" s="43"/>
      <c r="DV728" s="43"/>
      <c r="DW728" s="43"/>
      <c r="DX728" s="43"/>
      <c r="DY728" s="43"/>
      <c r="DZ728" s="43"/>
      <c r="EA728" s="21"/>
      <c r="EB728" s="21"/>
      <c r="EC728" s="21"/>
      <c r="ED728" s="21"/>
    </row>
    <row r="729" spans="1:134">
      <c r="A729" s="7"/>
      <c r="B729" s="7"/>
      <c r="C729" s="43"/>
      <c r="D729" s="43"/>
      <c r="E729" s="43"/>
      <c r="F729" s="43"/>
      <c r="G729" s="7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7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7"/>
      <c r="AM729" s="43"/>
      <c r="AN729" s="43"/>
      <c r="AO729" s="43"/>
      <c r="AP729" s="43"/>
      <c r="AQ729" s="43"/>
      <c r="AR729" s="58"/>
      <c r="AS729" s="58"/>
      <c r="AT729" s="43"/>
      <c r="AU729" s="43"/>
      <c r="AV729" s="43"/>
      <c r="AW729" s="43"/>
      <c r="AX729" s="43"/>
      <c r="AY729" s="43"/>
      <c r="AZ729" s="43"/>
      <c r="BA729" s="43"/>
      <c r="BB729" s="43"/>
      <c r="BC729" s="43"/>
      <c r="BD729" s="43"/>
      <c r="BE729" s="43"/>
      <c r="BF729" s="43"/>
      <c r="BG729" s="43"/>
      <c r="BH729" s="43"/>
      <c r="BI729" s="43"/>
      <c r="BJ729" s="43"/>
      <c r="BK729" s="43"/>
      <c r="BL729" s="43"/>
      <c r="BM729" s="43"/>
      <c r="BN729" s="43"/>
      <c r="BO729" s="43"/>
      <c r="BP729" s="43"/>
      <c r="BQ729" s="43"/>
      <c r="BR729" s="43"/>
      <c r="BS729" s="43"/>
      <c r="BT729" s="43"/>
      <c r="BU729" s="43"/>
      <c r="BV729" s="43"/>
      <c r="BW729" s="43"/>
      <c r="BX729" s="43"/>
      <c r="BY729" s="43"/>
      <c r="BZ729" s="43"/>
      <c r="CA729" s="43"/>
      <c r="CB729" s="43"/>
      <c r="CC729" s="43"/>
      <c r="CD729" s="43"/>
      <c r="CE729" s="43"/>
      <c r="CF729" s="43"/>
      <c r="CG729" s="43"/>
      <c r="CH729" s="43"/>
      <c r="CI729" s="43"/>
      <c r="CJ729" s="43"/>
      <c r="CK729" s="43"/>
      <c r="CL729" s="43"/>
      <c r="CM729" s="43"/>
      <c r="CN729" s="43"/>
      <c r="CO729" s="43"/>
      <c r="CP729" s="43"/>
      <c r="CQ729" s="43"/>
      <c r="CR729" s="43"/>
      <c r="CS729" s="43"/>
      <c r="CT729" s="43"/>
      <c r="CU729" s="43"/>
      <c r="CV729" s="43"/>
      <c r="CW729" s="43"/>
      <c r="CX729" s="43"/>
      <c r="CY729" s="21"/>
      <c r="CZ729" s="43"/>
      <c r="DA729" s="43"/>
      <c r="DB729" s="43"/>
      <c r="DC729" s="43"/>
      <c r="DD729" s="43"/>
      <c r="DE729" s="43"/>
      <c r="DF729" s="43"/>
      <c r="DG729" s="43"/>
      <c r="DH729" s="43"/>
      <c r="DI729" s="43"/>
      <c r="DJ729" s="43"/>
      <c r="DK729" s="43"/>
      <c r="DL729" s="43"/>
      <c r="DM729" s="43"/>
      <c r="DN729" s="43"/>
      <c r="DO729" s="43"/>
      <c r="DP729" s="43"/>
      <c r="DQ729" s="43"/>
      <c r="DR729" s="43"/>
      <c r="DS729" s="43"/>
      <c r="DT729" s="43"/>
      <c r="DU729" s="43"/>
      <c r="DV729" s="43"/>
      <c r="DW729" s="43"/>
      <c r="DX729" s="43"/>
      <c r="DY729" s="43"/>
      <c r="DZ729" s="43"/>
      <c r="EA729" s="21"/>
      <c r="EB729" s="21"/>
      <c r="EC729" s="21"/>
      <c r="ED729" s="21"/>
    </row>
    <row r="730" spans="1:134">
      <c r="A730" s="7"/>
      <c r="B730" s="7"/>
      <c r="C730" s="43"/>
      <c r="D730" s="43"/>
      <c r="E730" s="43"/>
      <c r="F730" s="43"/>
      <c r="G730" s="7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7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7"/>
      <c r="AM730" s="43"/>
      <c r="AN730" s="43"/>
      <c r="AO730" s="43"/>
      <c r="AP730" s="43"/>
      <c r="AQ730" s="43"/>
      <c r="AR730" s="58"/>
      <c r="AS730" s="58"/>
      <c r="AT730" s="43"/>
      <c r="AU730" s="43"/>
      <c r="AV730" s="43"/>
      <c r="AW730" s="43"/>
      <c r="AX730" s="43"/>
      <c r="AY730" s="43"/>
      <c r="AZ730" s="43"/>
      <c r="BA730" s="43"/>
      <c r="BB730" s="43"/>
      <c r="BC730" s="43"/>
      <c r="BD730" s="43"/>
      <c r="BE730" s="43"/>
      <c r="BF730" s="43"/>
      <c r="BG730" s="43"/>
      <c r="BH730" s="43"/>
      <c r="BI730" s="43"/>
      <c r="BJ730" s="43"/>
      <c r="BK730" s="43"/>
      <c r="BL730" s="43"/>
      <c r="BM730" s="43"/>
      <c r="BN730" s="43"/>
      <c r="BO730" s="43"/>
      <c r="BP730" s="43"/>
      <c r="BQ730" s="43"/>
      <c r="BR730" s="43"/>
      <c r="BS730" s="43"/>
      <c r="BT730" s="43"/>
      <c r="BU730" s="43"/>
      <c r="BV730" s="43"/>
      <c r="BW730" s="43"/>
      <c r="BX730" s="43"/>
      <c r="BY730" s="43"/>
      <c r="BZ730" s="43"/>
      <c r="CA730" s="43"/>
      <c r="CB730" s="43"/>
      <c r="CC730" s="43"/>
      <c r="CD730" s="43"/>
      <c r="CE730" s="43"/>
      <c r="CF730" s="43"/>
      <c r="CG730" s="43"/>
      <c r="CH730" s="43"/>
      <c r="CI730" s="43"/>
      <c r="CJ730" s="43"/>
      <c r="CK730" s="43"/>
      <c r="CL730" s="43"/>
      <c r="CM730" s="43"/>
      <c r="CN730" s="43"/>
      <c r="CO730" s="43"/>
      <c r="CP730" s="43"/>
      <c r="CQ730" s="43"/>
      <c r="CR730" s="43"/>
      <c r="CS730" s="43"/>
      <c r="CT730" s="43"/>
      <c r="CU730" s="43"/>
      <c r="CV730" s="43"/>
      <c r="CW730" s="43"/>
      <c r="CX730" s="43"/>
      <c r="CY730" s="21"/>
      <c r="CZ730" s="43"/>
      <c r="DA730" s="43"/>
      <c r="DB730" s="43"/>
      <c r="DC730" s="43"/>
      <c r="DD730" s="43"/>
      <c r="DE730" s="43"/>
      <c r="DF730" s="43"/>
      <c r="DG730" s="43"/>
      <c r="DH730" s="43"/>
      <c r="DI730" s="43"/>
      <c r="DJ730" s="43"/>
      <c r="DK730" s="43"/>
      <c r="DL730" s="43"/>
      <c r="DM730" s="43"/>
      <c r="DN730" s="43"/>
      <c r="DO730" s="43"/>
      <c r="DP730" s="43"/>
      <c r="DQ730" s="43"/>
      <c r="DR730" s="43"/>
      <c r="DS730" s="43"/>
      <c r="DT730" s="43"/>
      <c r="DU730" s="43"/>
      <c r="DV730" s="43"/>
      <c r="DW730" s="43"/>
      <c r="DX730" s="43"/>
      <c r="DY730" s="43"/>
      <c r="DZ730" s="43"/>
      <c r="EA730" s="21"/>
      <c r="EB730" s="21"/>
      <c r="EC730" s="21"/>
      <c r="ED730" s="21"/>
    </row>
    <row r="731" spans="1:134">
      <c r="A731" s="7"/>
      <c r="B731" s="7"/>
      <c r="C731" s="43"/>
      <c r="D731" s="43"/>
      <c r="E731" s="43"/>
      <c r="F731" s="43"/>
      <c r="G731" s="7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7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7"/>
      <c r="AM731" s="43"/>
      <c r="AN731" s="43"/>
      <c r="AO731" s="43"/>
      <c r="AP731" s="43"/>
      <c r="AQ731" s="43"/>
      <c r="AR731" s="58"/>
      <c r="AS731" s="58"/>
      <c r="AT731" s="43"/>
      <c r="AU731" s="43"/>
      <c r="AV731" s="43"/>
      <c r="AW731" s="43"/>
      <c r="AX731" s="43"/>
      <c r="AY731" s="43"/>
      <c r="AZ731" s="43"/>
      <c r="BA731" s="43"/>
      <c r="BB731" s="43"/>
      <c r="BC731" s="43"/>
      <c r="BD731" s="43"/>
      <c r="BE731" s="43"/>
      <c r="BF731" s="43"/>
      <c r="BG731" s="43"/>
      <c r="BH731" s="43"/>
      <c r="BI731" s="43"/>
      <c r="BJ731" s="43"/>
      <c r="BK731" s="43"/>
      <c r="BL731" s="43"/>
      <c r="BM731" s="43"/>
      <c r="BN731" s="43"/>
      <c r="BO731" s="43"/>
      <c r="BP731" s="43"/>
      <c r="BQ731" s="43"/>
      <c r="BR731" s="43"/>
      <c r="BS731" s="43"/>
      <c r="BT731" s="43"/>
      <c r="BU731" s="43"/>
      <c r="BV731" s="43"/>
      <c r="BW731" s="43"/>
      <c r="BX731" s="43"/>
      <c r="BY731" s="43"/>
      <c r="BZ731" s="43"/>
      <c r="CA731" s="43"/>
      <c r="CB731" s="43"/>
      <c r="CC731" s="43"/>
      <c r="CD731" s="43"/>
      <c r="CE731" s="43"/>
      <c r="CF731" s="43"/>
      <c r="CG731" s="43"/>
      <c r="CH731" s="43"/>
      <c r="CI731" s="43"/>
      <c r="CJ731" s="43"/>
      <c r="CK731" s="43"/>
      <c r="CL731" s="43"/>
      <c r="CM731" s="43"/>
      <c r="CN731" s="43"/>
      <c r="CO731" s="43"/>
      <c r="CP731" s="43"/>
      <c r="CQ731" s="43"/>
      <c r="CR731" s="43"/>
      <c r="CS731" s="43"/>
      <c r="CT731" s="43"/>
      <c r="CU731" s="43"/>
      <c r="CV731" s="43"/>
      <c r="CW731" s="43"/>
      <c r="CX731" s="43"/>
      <c r="CY731" s="21"/>
      <c r="CZ731" s="43"/>
      <c r="DA731" s="43"/>
      <c r="DB731" s="43"/>
      <c r="DC731" s="43"/>
      <c r="DD731" s="43"/>
      <c r="DE731" s="43"/>
      <c r="DF731" s="43"/>
      <c r="DG731" s="43"/>
      <c r="DH731" s="43"/>
      <c r="DI731" s="43"/>
      <c r="DJ731" s="43"/>
      <c r="DK731" s="43"/>
      <c r="DL731" s="43"/>
      <c r="DM731" s="43"/>
      <c r="DN731" s="43"/>
      <c r="DO731" s="43"/>
      <c r="DP731" s="43"/>
      <c r="DQ731" s="43"/>
      <c r="DR731" s="43"/>
      <c r="DS731" s="43"/>
      <c r="DT731" s="43"/>
      <c r="DU731" s="43"/>
      <c r="DV731" s="43"/>
      <c r="DW731" s="43"/>
      <c r="DX731" s="43"/>
      <c r="DY731" s="43"/>
      <c r="DZ731" s="43"/>
      <c r="EA731" s="21"/>
      <c r="EB731" s="21"/>
      <c r="EC731" s="21"/>
      <c r="ED731" s="21"/>
    </row>
    <row r="732" spans="1:134">
      <c r="A732" s="7"/>
      <c r="B732" s="7"/>
      <c r="C732" s="43"/>
      <c r="D732" s="43"/>
      <c r="E732" s="43"/>
      <c r="F732" s="43"/>
      <c r="G732" s="7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7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7"/>
      <c r="AM732" s="43"/>
      <c r="AN732" s="43"/>
      <c r="AO732" s="43"/>
      <c r="AP732" s="43"/>
      <c r="AQ732" s="43"/>
      <c r="AR732" s="58"/>
      <c r="AS732" s="58"/>
      <c r="AT732" s="43"/>
      <c r="AU732" s="43"/>
      <c r="AV732" s="43"/>
      <c r="AW732" s="43"/>
      <c r="AX732" s="43"/>
      <c r="AY732" s="43"/>
      <c r="AZ732" s="43"/>
      <c r="BA732" s="43"/>
      <c r="BB732" s="43"/>
      <c r="BC732" s="43"/>
      <c r="BD732" s="43"/>
      <c r="BE732" s="43"/>
      <c r="BF732" s="43"/>
      <c r="BG732" s="43"/>
      <c r="BH732" s="43"/>
      <c r="BI732" s="43"/>
      <c r="BJ732" s="43"/>
      <c r="BK732" s="43"/>
      <c r="BL732" s="43"/>
      <c r="BM732" s="43"/>
      <c r="BN732" s="43"/>
      <c r="BO732" s="43"/>
      <c r="BP732" s="43"/>
      <c r="BQ732" s="43"/>
      <c r="BR732" s="43"/>
      <c r="BS732" s="43"/>
      <c r="BT732" s="43"/>
      <c r="BU732" s="43"/>
      <c r="BV732" s="43"/>
      <c r="BW732" s="43"/>
      <c r="BX732" s="43"/>
      <c r="BY732" s="43"/>
      <c r="BZ732" s="43"/>
      <c r="CA732" s="43"/>
      <c r="CB732" s="43"/>
      <c r="CC732" s="43"/>
      <c r="CD732" s="43"/>
      <c r="CE732" s="43"/>
      <c r="CF732" s="43"/>
      <c r="CG732" s="43"/>
      <c r="CH732" s="43"/>
      <c r="CI732" s="43"/>
      <c r="CJ732" s="43"/>
      <c r="CK732" s="43"/>
      <c r="CL732" s="43"/>
      <c r="CM732" s="43"/>
      <c r="CN732" s="43"/>
      <c r="CO732" s="43"/>
      <c r="CP732" s="43"/>
      <c r="CQ732" s="43"/>
      <c r="CR732" s="43"/>
      <c r="CS732" s="43"/>
      <c r="CT732" s="43"/>
      <c r="CU732" s="43"/>
      <c r="CV732" s="43"/>
      <c r="CW732" s="43"/>
      <c r="CX732" s="43"/>
      <c r="CY732" s="21"/>
      <c r="CZ732" s="43"/>
      <c r="DA732" s="43"/>
      <c r="DB732" s="43"/>
      <c r="DC732" s="43"/>
      <c r="DD732" s="43"/>
      <c r="DE732" s="43"/>
      <c r="DF732" s="43"/>
      <c r="DG732" s="43"/>
      <c r="DH732" s="43"/>
      <c r="DI732" s="43"/>
      <c r="DJ732" s="43"/>
      <c r="DK732" s="43"/>
      <c r="DL732" s="43"/>
      <c r="DM732" s="43"/>
      <c r="DN732" s="43"/>
      <c r="DO732" s="43"/>
      <c r="DP732" s="43"/>
      <c r="DQ732" s="43"/>
      <c r="DR732" s="43"/>
      <c r="DS732" s="43"/>
      <c r="DT732" s="43"/>
      <c r="DU732" s="43"/>
      <c r="DV732" s="43"/>
      <c r="DW732" s="43"/>
      <c r="DX732" s="43"/>
      <c r="DY732" s="43"/>
      <c r="DZ732" s="43"/>
      <c r="EA732" s="21"/>
      <c r="EB732" s="21"/>
      <c r="EC732" s="21"/>
      <c r="ED732" s="21"/>
    </row>
    <row r="733" spans="1:134">
      <c r="A733" s="7"/>
      <c r="B733" s="7"/>
      <c r="C733" s="43"/>
      <c r="D733" s="43"/>
      <c r="E733" s="43"/>
      <c r="F733" s="43"/>
      <c r="G733" s="7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7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7"/>
      <c r="AM733" s="43"/>
      <c r="AN733" s="43"/>
      <c r="AO733" s="43"/>
      <c r="AP733" s="43"/>
      <c r="AQ733" s="43"/>
      <c r="AR733" s="58"/>
      <c r="AS733" s="58"/>
      <c r="AT733" s="43"/>
      <c r="AU733" s="43"/>
      <c r="AV733" s="43"/>
      <c r="AW733" s="43"/>
      <c r="AX733" s="43"/>
      <c r="AY733" s="43"/>
      <c r="AZ733" s="43"/>
      <c r="BA733" s="43"/>
      <c r="BB733" s="43"/>
      <c r="BC733" s="43"/>
      <c r="BD733" s="43"/>
      <c r="BE733" s="43"/>
      <c r="BF733" s="43"/>
      <c r="BG733" s="43"/>
      <c r="BH733" s="43"/>
      <c r="BI733" s="43"/>
      <c r="BJ733" s="43"/>
      <c r="BK733" s="43"/>
      <c r="BL733" s="43"/>
      <c r="BM733" s="43"/>
      <c r="BN733" s="43"/>
      <c r="BO733" s="43"/>
      <c r="BP733" s="43"/>
      <c r="BQ733" s="43"/>
      <c r="BR733" s="43"/>
      <c r="BS733" s="43"/>
      <c r="BT733" s="43"/>
      <c r="BU733" s="43"/>
      <c r="BV733" s="43"/>
      <c r="BW733" s="43"/>
      <c r="BX733" s="43"/>
      <c r="BY733" s="43"/>
      <c r="BZ733" s="43"/>
      <c r="CA733" s="43"/>
      <c r="CB733" s="43"/>
      <c r="CC733" s="43"/>
      <c r="CD733" s="43"/>
      <c r="CE733" s="43"/>
      <c r="CF733" s="43"/>
      <c r="CG733" s="43"/>
      <c r="CH733" s="43"/>
      <c r="CI733" s="43"/>
      <c r="CJ733" s="43"/>
      <c r="CK733" s="43"/>
      <c r="CL733" s="43"/>
      <c r="CM733" s="43"/>
      <c r="CN733" s="43"/>
      <c r="CO733" s="43"/>
      <c r="CP733" s="43"/>
      <c r="CQ733" s="43"/>
      <c r="CR733" s="43"/>
      <c r="CS733" s="43"/>
      <c r="CT733" s="43"/>
      <c r="CU733" s="43"/>
      <c r="CV733" s="43"/>
      <c r="CW733" s="43"/>
      <c r="CX733" s="43"/>
      <c r="CY733" s="21"/>
      <c r="CZ733" s="43"/>
      <c r="DA733" s="43"/>
      <c r="DB733" s="43"/>
      <c r="DC733" s="43"/>
      <c r="DD733" s="43"/>
      <c r="DE733" s="43"/>
      <c r="DF733" s="43"/>
      <c r="DG733" s="43"/>
      <c r="DH733" s="43"/>
      <c r="DI733" s="43"/>
      <c r="DJ733" s="43"/>
      <c r="DK733" s="43"/>
      <c r="DL733" s="43"/>
      <c r="DM733" s="43"/>
      <c r="DN733" s="43"/>
      <c r="DO733" s="43"/>
      <c r="DP733" s="43"/>
      <c r="DQ733" s="43"/>
      <c r="DR733" s="43"/>
      <c r="DS733" s="43"/>
      <c r="DT733" s="43"/>
      <c r="DU733" s="43"/>
      <c r="DV733" s="43"/>
      <c r="DW733" s="43"/>
      <c r="DX733" s="43"/>
      <c r="DY733" s="43"/>
      <c r="DZ733" s="43"/>
      <c r="EA733" s="21"/>
      <c r="EB733" s="21"/>
      <c r="EC733" s="21"/>
      <c r="ED733" s="21"/>
    </row>
    <row r="734" spans="1:134">
      <c r="A734" s="7"/>
      <c r="B734" s="7"/>
      <c r="C734" s="43"/>
      <c r="D734" s="43"/>
      <c r="E734" s="43"/>
      <c r="F734" s="43"/>
      <c r="G734" s="7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7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7"/>
      <c r="AM734" s="43"/>
      <c r="AN734" s="43"/>
      <c r="AO734" s="43"/>
      <c r="AP734" s="43"/>
      <c r="AQ734" s="43"/>
      <c r="AR734" s="58"/>
      <c r="AS734" s="58"/>
      <c r="AT734" s="43"/>
      <c r="AU734" s="43"/>
      <c r="AV734" s="43"/>
      <c r="AW734" s="43"/>
      <c r="AX734" s="43"/>
      <c r="AY734" s="43"/>
      <c r="AZ734" s="43"/>
      <c r="BA734" s="43"/>
      <c r="BB734" s="43"/>
      <c r="BC734" s="43"/>
      <c r="BD734" s="43"/>
      <c r="BE734" s="43"/>
      <c r="BF734" s="43"/>
      <c r="BG734" s="43"/>
      <c r="BH734" s="43"/>
      <c r="BI734" s="43"/>
      <c r="BJ734" s="43"/>
      <c r="BK734" s="43"/>
      <c r="BL734" s="43"/>
      <c r="BM734" s="43"/>
      <c r="BN734" s="43"/>
      <c r="BO734" s="43"/>
      <c r="BP734" s="43"/>
      <c r="BQ734" s="43"/>
      <c r="BR734" s="43"/>
      <c r="BS734" s="43"/>
      <c r="BT734" s="43"/>
      <c r="BU734" s="43"/>
      <c r="BV734" s="43"/>
      <c r="BW734" s="43"/>
      <c r="BX734" s="43"/>
      <c r="BY734" s="43"/>
      <c r="BZ734" s="43"/>
      <c r="CA734" s="43"/>
      <c r="CB734" s="43"/>
      <c r="CC734" s="43"/>
      <c r="CD734" s="43"/>
      <c r="CE734" s="43"/>
      <c r="CF734" s="43"/>
      <c r="CG734" s="43"/>
      <c r="CH734" s="43"/>
      <c r="CI734" s="43"/>
      <c r="CJ734" s="43"/>
      <c r="CK734" s="43"/>
      <c r="CL734" s="43"/>
      <c r="CM734" s="43"/>
      <c r="CN734" s="43"/>
      <c r="CO734" s="43"/>
      <c r="CP734" s="43"/>
      <c r="CQ734" s="43"/>
      <c r="CR734" s="43"/>
      <c r="CS734" s="43"/>
      <c r="CT734" s="43"/>
      <c r="CU734" s="43"/>
      <c r="CV734" s="43"/>
      <c r="CW734" s="43"/>
      <c r="CX734" s="43"/>
      <c r="CY734" s="21"/>
      <c r="CZ734" s="43"/>
      <c r="DA734" s="43"/>
      <c r="DB734" s="43"/>
      <c r="DC734" s="43"/>
      <c r="DD734" s="43"/>
      <c r="DE734" s="43"/>
      <c r="DF734" s="43"/>
      <c r="DG734" s="43"/>
      <c r="DH734" s="43"/>
      <c r="DI734" s="43"/>
      <c r="DJ734" s="43"/>
      <c r="DK734" s="43"/>
      <c r="DL734" s="43"/>
      <c r="DM734" s="43"/>
      <c r="DN734" s="43"/>
      <c r="DO734" s="43"/>
      <c r="DP734" s="43"/>
      <c r="DQ734" s="43"/>
      <c r="DR734" s="43"/>
      <c r="DS734" s="43"/>
      <c r="DT734" s="43"/>
      <c r="DU734" s="43"/>
      <c r="DV734" s="43"/>
      <c r="DW734" s="43"/>
      <c r="DX734" s="43"/>
      <c r="DY734" s="43"/>
      <c r="DZ734" s="43"/>
      <c r="EA734" s="21"/>
      <c r="EB734" s="21"/>
      <c r="EC734" s="21"/>
      <c r="ED734" s="21"/>
    </row>
    <row r="735" spans="1:134">
      <c r="A735" s="7"/>
      <c r="B735" s="7"/>
      <c r="C735" s="43"/>
      <c r="D735" s="43"/>
      <c r="E735" s="43"/>
      <c r="F735" s="43"/>
      <c r="G735" s="7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7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7"/>
      <c r="AM735" s="43"/>
      <c r="AN735" s="43"/>
      <c r="AO735" s="43"/>
      <c r="AP735" s="43"/>
      <c r="AQ735" s="43"/>
      <c r="AR735" s="58"/>
      <c r="AS735" s="58"/>
      <c r="AT735" s="43"/>
      <c r="AU735" s="43"/>
      <c r="AV735" s="43"/>
      <c r="AW735" s="43"/>
      <c r="AX735" s="43"/>
      <c r="AY735" s="43"/>
      <c r="AZ735" s="43"/>
      <c r="BA735" s="43"/>
      <c r="BB735" s="43"/>
      <c r="BC735" s="43"/>
      <c r="BD735" s="43"/>
      <c r="BE735" s="43"/>
      <c r="BF735" s="43"/>
      <c r="BG735" s="43"/>
      <c r="BH735" s="43"/>
      <c r="BI735" s="43"/>
      <c r="BJ735" s="43"/>
      <c r="BK735" s="43"/>
      <c r="BL735" s="43"/>
      <c r="BM735" s="43"/>
      <c r="BN735" s="43"/>
      <c r="BO735" s="43"/>
      <c r="BP735" s="43"/>
      <c r="BQ735" s="43"/>
      <c r="BR735" s="43"/>
      <c r="BS735" s="43"/>
      <c r="BT735" s="43"/>
      <c r="BU735" s="43"/>
      <c r="BV735" s="43"/>
      <c r="BW735" s="43"/>
      <c r="BX735" s="43"/>
      <c r="BY735" s="43"/>
      <c r="BZ735" s="43"/>
      <c r="CA735" s="43"/>
      <c r="CB735" s="43"/>
      <c r="CC735" s="43"/>
      <c r="CD735" s="43"/>
      <c r="CE735" s="43"/>
      <c r="CF735" s="43"/>
      <c r="CG735" s="43"/>
      <c r="CH735" s="43"/>
      <c r="CI735" s="43"/>
      <c r="CJ735" s="43"/>
      <c r="CK735" s="43"/>
      <c r="CL735" s="43"/>
      <c r="CM735" s="43"/>
      <c r="CN735" s="43"/>
      <c r="CO735" s="43"/>
      <c r="CP735" s="43"/>
      <c r="CQ735" s="43"/>
      <c r="CR735" s="43"/>
      <c r="CS735" s="43"/>
      <c r="CT735" s="43"/>
      <c r="CU735" s="43"/>
      <c r="CV735" s="43"/>
      <c r="CW735" s="43"/>
      <c r="CX735" s="43"/>
      <c r="CY735" s="21"/>
      <c r="CZ735" s="43"/>
      <c r="DA735" s="43"/>
      <c r="DB735" s="43"/>
      <c r="DC735" s="43"/>
      <c r="DD735" s="43"/>
      <c r="DE735" s="43"/>
      <c r="DF735" s="43"/>
      <c r="DG735" s="43"/>
      <c r="DH735" s="43"/>
      <c r="DI735" s="43"/>
      <c r="DJ735" s="43"/>
      <c r="DK735" s="43"/>
      <c r="DL735" s="43"/>
      <c r="DM735" s="43"/>
      <c r="DN735" s="43"/>
      <c r="DO735" s="43"/>
      <c r="DP735" s="43"/>
      <c r="DQ735" s="43"/>
      <c r="DR735" s="43"/>
      <c r="DS735" s="43"/>
      <c r="DT735" s="43"/>
      <c r="DU735" s="43"/>
      <c r="DV735" s="43"/>
      <c r="DW735" s="43"/>
      <c r="DX735" s="43"/>
      <c r="DY735" s="43"/>
      <c r="DZ735" s="43"/>
      <c r="EA735" s="21"/>
      <c r="EB735" s="21"/>
      <c r="EC735" s="21"/>
      <c r="ED735" s="21"/>
    </row>
    <row r="736" spans="1:134">
      <c r="A736" s="7"/>
      <c r="B736" s="7"/>
      <c r="C736" s="43"/>
      <c r="D736" s="43"/>
      <c r="E736" s="43"/>
      <c r="F736" s="43"/>
      <c r="G736" s="7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7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7"/>
      <c r="AM736" s="43"/>
      <c r="AN736" s="43"/>
      <c r="AO736" s="43"/>
      <c r="AP736" s="43"/>
      <c r="AQ736" s="43"/>
      <c r="AR736" s="58"/>
      <c r="AS736" s="58"/>
      <c r="AT736" s="43"/>
      <c r="AU736" s="43"/>
      <c r="AV736" s="43"/>
      <c r="AW736" s="43"/>
      <c r="AX736" s="43"/>
      <c r="AY736" s="43"/>
      <c r="AZ736" s="43"/>
      <c r="BA736" s="43"/>
      <c r="BB736" s="43"/>
      <c r="BC736" s="43"/>
      <c r="BD736" s="43"/>
      <c r="BE736" s="43"/>
      <c r="BF736" s="43"/>
      <c r="BG736" s="43"/>
      <c r="BH736" s="43"/>
      <c r="BI736" s="43"/>
      <c r="BJ736" s="43"/>
      <c r="BK736" s="43"/>
      <c r="BL736" s="43"/>
      <c r="BM736" s="43"/>
      <c r="BN736" s="43"/>
      <c r="BO736" s="43"/>
      <c r="BP736" s="43"/>
      <c r="BQ736" s="43"/>
      <c r="BR736" s="43"/>
      <c r="BS736" s="43"/>
      <c r="BT736" s="43"/>
      <c r="BU736" s="43"/>
      <c r="BV736" s="43"/>
      <c r="BW736" s="43"/>
      <c r="BX736" s="43"/>
      <c r="BY736" s="43"/>
      <c r="BZ736" s="43"/>
      <c r="CA736" s="43"/>
      <c r="CB736" s="43"/>
      <c r="CC736" s="43"/>
      <c r="CD736" s="43"/>
      <c r="CE736" s="43"/>
      <c r="CF736" s="43"/>
      <c r="CG736" s="43"/>
      <c r="CH736" s="43"/>
      <c r="CI736" s="43"/>
      <c r="CJ736" s="43"/>
      <c r="CK736" s="43"/>
      <c r="CL736" s="43"/>
      <c r="CM736" s="43"/>
      <c r="CN736" s="43"/>
      <c r="CO736" s="43"/>
      <c r="CP736" s="43"/>
      <c r="CQ736" s="43"/>
      <c r="CR736" s="43"/>
      <c r="CS736" s="43"/>
      <c r="CT736" s="43"/>
      <c r="CU736" s="43"/>
      <c r="CV736" s="43"/>
      <c r="CW736" s="43"/>
      <c r="CX736" s="43"/>
      <c r="CY736" s="21"/>
      <c r="CZ736" s="43"/>
      <c r="DA736" s="43"/>
      <c r="DB736" s="43"/>
      <c r="DC736" s="43"/>
      <c r="DD736" s="43"/>
      <c r="DE736" s="43"/>
      <c r="DF736" s="43"/>
      <c r="DG736" s="43"/>
      <c r="DH736" s="43"/>
      <c r="DI736" s="43"/>
      <c r="DJ736" s="43"/>
      <c r="DK736" s="43"/>
      <c r="DL736" s="43"/>
      <c r="DM736" s="43"/>
      <c r="DN736" s="43"/>
      <c r="DO736" s="43"/>
      <c r="DP736" s="43"/>
      <c r="DQ736" s="43"/>
      <c r="DR736" s="43"/>
      <c r="DS736" s="43"/>
      <c r="DT736" s="43"/>
      <c r="DU736" s="43"/>
      <c r="DV736" s="43"/>
      <c r="DW736" s="43"/>
      <c r="DX736" s="43"/>
      <c r="DY736" s="43"/>
      <c r="DZ736" s="43"/>
      <c r="EA736" s="21"/>
      <c r="EB736" s="21"/>
      <c r="EC736" s="21"/>
      <c r="ED736" s="21"/>
    </row>
    <row r="737" spans="1:134">
      <c r="A737" s="7"/>
      <c r="B737" s="7"/>
      <c r="C737" s="43"/>
      <c r="D737" s="43"/>
      <c r="E737" s="43"/>
      <c r="F737" s="43"/>
      <c r="G737" s="7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7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7"/>
      <c r="AM737" s="43"/>
      <c r="AN737" s="43"/>
      <c r="AO737" s="43"/>
      <c r="AP737" s="43"/>
      <c r="AQ737" s="43"/>
      <c r="AR737" s="58"/>
      <c r="AS737" s="58"/>
      <c r="AT737" s="43"/>
      <c r="AU737" s="43"/>
      <c r="AV737" s="43"/>
      <c r="AW737" s="43"/>
      <c r="AX737" s="43"/>
      <c r="AY737" s="43"/>
      <c r="AZ737" s="43"/>
      <c r="BA737" s="43"/>
      <c r="BB737" s="43"/>
      <c r="BC737" s="43"/>
      <c r="BD737" s="43"/>
      <c r="BE737" s="43"/>
      <c r="BF737" s="43"/>
      <c r="BG737" s="43"/>
      <c r="BH737" s="43"/>
      <c r="BI737" s="43"/>
      <c r="BJ737" s="43"/>
      <c r="BK737" s="43"/>
      <c r="BL737" s="43"/>
      <c r="BM737" s="43"/>
      <c r="BN737" s="43"/>
      <c r="BO737" s="43"/>
      <c r="BP737" s="43"/>
      <c r="BQ737" s="43"/>
      <c r="BR737" s="43"/>
      <c r="BS737" s="43"/>
      <c r="BT737" s="43"/>
      <c r="BU737" s="43"/>
      <c r="BV737" s="43"/>
      <c r="BW737" s="43"/>
      <c r="BX737" s="43"/>
      <c r="BY737" s="43"/>
      <c r="BZ737" s="43"/>
      <c r="CA737" s="43"/>
      <c r="CB737" s="43"/>
      <c r="CC737" s="43"/>
      <c r="CD737" s="43"/>
      <c r="CE737" s="43"/>
      <c r="CF737" s="43"/>
      <c r="CG737" s="43"/>
      <c r="CH737" s="43"/>
      <c r="CI737" s="43"/>
      <c r="CJ737" s="43"/>
      <c r="CK737" s="43"/>
      <c r="CL737" s="43"/>
      <c r="CM737" s="43"/>
      <c r="CN737" s="43"/>
      <c r="CO737" s="43"/>
      <c r="CP737" s="43"/>
      <c r="CQ737" s="43"/>
      <c r="CR737" s="43"/>
      <c r="CS737" s="43"/>
      <c r="CT737" s="43"/>
      <c r="CU737" s="43"/>
      <c r="CV737" s="43"/>
      <c r="CW737" s="43"/>
      <c r="CX737" s="43"/>
      <c r="CY737" s="21"/>
      <c r="CZ737" s="43"/>
      <c r="DA737" s="43"/>
      <c r="DB737" s="43"/>
      <c r="DC737" s="43"/>
      <c r="DD737" s="43"/>
      <c r="DE737" s="43"/>
      <c r="DF737" s="43"/>
      <c r="DG737" s="43"/>
      <c r="DH737" s="43"/>
      <c r="DI737" s="43"/>
      <c r="DJ737" s="43"/>
      <c r="DK737" s="43"/>
      <c r="DL737" s="43"/>
      <c r="DM737" s="43"/>
      <c r="DN737" s="43"/>
      <c r="DO737" s="43"/>
      <c r="DP737" s="43"/>
      <c r="DQ737" s="43"/>
      <c r="DR737" s="43"/>
      <c r="DS737" s="43"/>
      <c r="DT737" s="43"/>
      <c r="DU737" s="43"/>
      <c r="DV737" s="43"/>
      <c r="DW737" s="43"/>
      <c r="DX737" s="43"/>
      <c r="DY737" s="43"/>
      <c r="DZ737" s="43"/>
      <c r="EA737" s="21"/>
      <c r="EB737" s="21"/>
      <c r="EC737" s="21"/>
      <c r="ED737" s="21"/>
    </row>
    <row r="738" spans="1:134">
      <c r="A738" s="7"/>
      <c r="B738" s="7"/>
      <c r="C738" s="43"/>
      <c r="D738" s="43"/>
      <c r="E738" s="43"/>
      <c r="F738" s="43"/>
      <c r="G738" s="7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7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7"/>
      <c r="AM738" s="43"/>
      <c r="AN738" s="43"/>
      <c r="AO738" s="43"/>
      <c r="AP738" s="43"/>
      <c r="AQ738" s="43"/>
      <c r="AR738" s="58"/>
      <c r="AS738" s="58"/>
      <c r="AT738" s="43"/>
      <c r="AU738" s="43"/>
      <c r="AV738" s="43"/>
      <c r="AW738" s="43"/>
      <c r="AX738" s="43"/>
      <c r="AY738" s="43"/>
      <c r="AZ738" s="43"/>
      <c r="BA738" s="43"/>
      <c r="BB738" s="43"/>
      <c r="BC738" s="43"/>
      <c r="BD738" s="43"/>
      <c r="BE738" s="43"/>
      <c r="BF738" s="43"/>
      <c r="BG738" s="43"/>
      <c r="BH738" s="43"/>
      <c r="BI738" s="43"/>
      <c r="BJ738" s="43"/>
      <c r="BK738" s="43"/>
      <c r="BL738" s="43"/>
      <c r="BM738" s="43"/>
      <c r="BN738" s="43"/>
      <c r="BO738" s="43"/>
      <c r="BP738" s="43"/>
      <c r="BQ738" s="43"/>
      <c r="BR738" s="43"/>
      <c r="BS738" s="43"/>
      <c r="BT738" s="43"/>
      <c r="BU738" s="43"/>
      <c r="BV738" s="43"/>
      <c r="BW738" s="43"/>
      <c r="BX738" s="43"/>
      <c r="BY738" s="43"/>
      <c r="BZ738" s="43"/>
      <c r="CA738" s="43"/>
      <c r="CB738" s="43"/>
      <c r="CC738" s="43"/>
      <c r="CD738" s="43"/>
      <c r="CE738" s="43"/>
      <c r="CF738" s="43"/>
      <c r="CG738" s="43"/>
      <c r="CH738" s="43"/>
      <c r="CI738" s="43"/>
      <c r="CJ738" s="43"/>
      <c r="CK738" s="43"/>
      <c r="CL738" s="43"/>
      <c r="CM738" s="43"/>
      <c r="CN738" s="43"/>
      <c r="CO738" s="43"/>
      <c r="CP738" s="43"/>
      <c r="CQ738" s="43"/>
      <c r="CR738" s="43"/>
      <c r="CS738" s="43"/>
      <c r="CT738" s="43"/>
      <c r="CU738" s="43"/>
      <c r="CV738" s="43"/>
      <c r="CW738" s="43"/>
      <c r="CX738" s="43"/>
      <c r="CY738" s="21"/>
      <c r="CZ738" s="43"/>
      <c r="DA738" s="43"/>
      <c r="DB738" s="43"/>
      <c r="DC738" s="43"/>
      <c r="DD738" s="43"/>
      <c r="DE738" s="43"/>
      <c r="DF738" s="43"/>
      <c r="DG738" s="43"/>
      <c r="DH738" s="43"/>
      <c r="DI738" s="43"/>
      <c r="DJ738" s="43"/>
      <c r="DK738" s="43"/>
      <c r="DL738" s="43"/>
      <c r="DM738" s="43"/>
      <c r="DN738" s="43"/>
      <c r="DO738" s="43"/>
      <c r="DP738" s="43"/>
      <c r="DQ738" s="43"/>
      <c r="DR738" s="43"/>
      <c r="DS738" s="43"/>
      <c r="DT738" s="43"/>
      <c r="DU738" s="43"/>
      <c r="DV738" s="43"/>
      <c r="DW738" s="43"/>
      <c r="DX738" s="43"/>
      <c r="DY738" s="43"/>
      <c r="DZ738" s="43"/>
      <c r="EA738" s="21"/>
      <c r="EB738" s="21"/>
      <c r="EC738" s="21"/>
      <c r="ED738" s="21"/>
    </row>
    <row r="739" spans="1:134">
      <c r="A739" s="7"/>
      <c r="B739" s="7"/>
      <c r="C739" s="43"/>
      <c r="D739" s="43"/>
      <c r="E739" s="43"/>
      <c r="F739" s="43"/>
      <c r="G739" s="7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7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7"/>
      <c r="AM739" s="43"/>
      <c r="AN739" s="43"/>
      <c r="AO739" s="43"/>
      <c r="AP739" s="43"/>
      <c r="AQ739" s="43"/>
      <c r="AR739" s="58"/>
      <c r="AS739" s="58"/>
      <c r="AT739" s="43"/>
      <c r="AU739" s="43"/>
      <c r="AV739" s="43"/>
      <c r="AW739" s="43"/>
      <c r="AX739" s="43"/>
      <c r="AY739" s="43"/>
      <c r="AZ739" s="43"/>
      <c r="BA739" s="43"/>
      <c r="BB739" s="43"/>
      <c r="BC739" s="43"/>
      <c r="BD739" s="43"/>
      <c r="BE739" s="43"/>
      <c r="BF739" s="43"/>
      <c r="BG739" s="43"/>
      <c r="BH739" s="43"/>
      <c r="BI739" s="43"/>
      <c r="BJ739" s="43"/>
      <c r="BK739" s="43"/>
      <c r="BL739" s="43"/>
      <c r="BM739" s="43"/>
      <c r="BN739" s="43"/>
      <c r="BO739" s="43"/>
      <c r="BP739" s="43"/>
      <c r="BQ739" s="43"/>
      <c r="BR739" s="43"/>
      <c r="BS739" s="43"/>
      <c r="BT739" s="43"/>
      <c r="BU739" s="43"/>
      <c r="BV739" s="43"/>
      <c r="BW739" s="43"/>
      <c r="BX739" s="43"/>
      <c r="BY739" s="43"/>
      <c r="BZ739" s="43"/>
      <c r="CA739" s="43"/>
      <c r="CB739" s="43"/>
      <c r="CC739" s="43"/>
      <c r="CD739" s="43"/>
      <c r="CE739" s="43"/>
      <c r="CF739" s="43"/>
      <c r="CG739" s="43"/>
      <c r="CH739" s="43"/>
      <c r="CI739" s="43"/>
      <c r="CJ739" s="43"/>
      <c r="CK739" s="43"/>
      <c r="CL739" s="43"/>
      <c r="CM739" s="43"/>
      <c r="CN739" s="43"/>
      <c r="CO739" s="43"/>
      <c r="CP739" s="43"/>
      <c r="CQ739" s="43"/>
      <c r="CR739" s="43"/>
      <c r="CS739" s="43"/>
      <c r="CT739" s="43"/>
      <c r="CU739" s="43"/>
      <c r="CV739" s="43"/>
      <c r="CW739" s="43"/>
      <c r="CX739" s="43"/>
      <c r="CY739" s="21"/>
      <c r="CZ739" s="43"/>
      <c r="DA739" s="43"/>
      <c r="DB739" s="43"/>
      <c r="DC739" s="43"/>
      <c r="DD739" s="43"/>
      <c r="DE739" s="43"/>
      <c r="DF739" s="43"/>
      <c r="DG739" s="43"/>
      <c r="DH739" s="43"/>
      <c r="DI739" s="43"/>
      <c r="DJ739" s="43"/>
      <c r="DK739" s="43"/>
      <c r="DL739" s="43"/>
      <c r="DM739" s="43"/>
      <c r="DN739" s="43"/>
      <c r="DO739" s="43"/>
      <c r="DP739" s="43"/>
      <c r="DQ739" s="43"/>
      <c r="DR739" s="43"/>
      <c r="DS739" s="43"/>
      <c r="DT739" s="43"/>
      <c r="DU739" s="43"/>
      <c r="DV739" s="43"/>
      <c r="DW739" s="43"/>
      <c r="DX739" s="43"/>
      <c r="DY739" s="43"/>
      <c r="DZ739" s="43"/>
      <c r="EA739" s="21"/>
      <c r="EB739" s="21"/>
      <c r="EC739" s="21"/>
      <c r="ED739" s="21"/>
    </row>
    <row r="740" spans="1:134">
      <c r="A740" s="7"/>
      <c r="B740" s="7"/>
      <c r="C740" s="43"/>
      <c r="D740" s="43"/>
      <c r="E740" s="43"/>
      <c r="F740" s="43"/>
      <c r="G740" s="7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7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7"/>
      <c r="AM740" s="43"/>
      <c r="AN740" s="43"/>
      <c r="AO740" s="43"/>
      <c r="AP740" s="43"/>
      <c r="AQ740" s="43"/>
      <c r="AR740" s="58"/>
      <c r="AS740" s="58"/>
      <c r="AT740" s="43"/>
      <c r="AU740" s="43"/>
      <c r="AV740" s="43"/>
      <c r="AW740" s="43"/>
      <c r="AX740" s="43"/>
      <c r="AY740" s="43"/>
      <c r="AZ740" s="43"/>
      <c r="BA740" s="43"/>
      <c r="BB740" s="43"/>
      <c r="BC740" s="43"/>
      <c r="BD740" s="43"/>
      <c r="BE740" s="43"/>
      <c r="BF740" s="43"/>
      <c r="BG740" s="43"/>
      <c r="BH740" s="43"/>
      <c r="BI740" s="43"/>
      <c r="BJ740" s="43"/>
      <c r="BK740" s="43"/>
      <c r="BL740" s="43"/>
      <c r="BM740" s="43"/>
      <c r="BN740" s="43"/>
      <c r="BO740" s="43"/>
      <c r="BP740" s="43"/>
      <c r="BQ740" s="43"/>
      <c r="BR740" s="43"/>
      <c r="BS740" s="43"/>
      <c r="BT740" s="43"/>
      <c r="BU740" s="43"/>
      <c r="BV740" s="43"/>
      <c r="BW740" s="43"/>
      <c r="BX740" s="43"/>
      <c r="BY740" s="43"/>
      <c r="BZ740" s="43"/>
      <c r="CA740" s="43"/>
      <c r="CB740" s="43"/>
      <c r="CC740" s="43"/>
      <c r="CD740" s="43"/>
      <c r="CE740" s="43"/>
      <c r="CF740" s="43"/>
      <c r="CG740" s="43"/>
      <c r="CH740" s="43"/>
      <c r="CI740" s="43"/>
      <c r="CJ740" s="43"/>
      <c r="CK740" s="43"/>
      <c r="CL740" s="43"/>
      <c r="CM740" s="43"/>
      <c r="CN740" s="43"/>
      <c r="CO740" s="43"/>
      <c r="CP740" s="43"/>
      <c r="CQ740" s="43"/>
      <c r="CR740" s="43"/>
      <c r="CS740" s="43"/>
      <c r="CT740" s="43"/>
      <c r="CU740" s="43"/>
      <c r="CV740" s="43"/>
      <c r="CW740" s="43"/>
      <c r="CX740" s="43"/>
      <c r="CY740" s="21"/>
      <c r="CZ740" s="43"/>
      <c r="DA740" s="43"/>
      <c r="DB740" s="43"/>
      <c r="DC740" s="43"/>
      <c r="DD740" s="43"/>
      <c r="DE740" s="43"/>
      <c r="DF740" s="43"/>
      <c r="DG740" s="43"/>
      <c r="DH740" s="43"/>
      <c r="DI740" s="43"/>
      <c r="DJ740" s="43"/>
      <c r="DK740" s="43"/>
      <c r="DL740" s="43"/>
      <c r="DM740" s="43"/>
      <c r="DN740" s="43"/>
      <c r="DO740" s="43"/>
      <c r="DP740" s="43"/>
      <c r="DQ740" s="43"/>
      <c r="DR740" s="43"/>
      <c r="DS740" s="43"/>
      <c r="DT740" s="43"/>
      <c r="DU740" s="43"/>
      <c r="DV740" s="43"/>
      <c r="DW740" s="43"/>
      <c r="DX740" s="43"/>
      <c r="DY740" s="43"/>
      <c r="DZ740" s="43"/>
      <c r="EA740" s="21"/>
      <c r="EB740" s="21"/>
      <c r="EC740" s="21"/>
      <c r="ED740" s="21"/>
    </row>
    <row r="741" spans="1:134">
      <c r="A741" s="7"/>
      <c r="B741" s="7"/>
      <c r="C741" s="43"/>
      <c r="D741" s="43"/>
      <c r="E741" s="43"/>
      <c r="F741" s="43"/>
      <c r="G741" s="7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7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7"/>
      <c r="AM741" s="43"/>
      <c r="AN741" s="43"/>
      <c r="AO741" s="43"/>
      <c r="AP741" s="43"/>
      <c r="AQ741" s="43"/>
      <c r="AR741" s="58"/>
      <c r="AS741" s="58"/>
      <c r="AT741" s="43"/>
      <c r="AU741" s="43"/>
      <c r="AV741" s="43"/>
      <c r="AW741" s="43"/>
      <c r="AX741" s="43"/>
      <c r="AY741" s="43"/>
      <c r="AZ741" s="43"/>
      <c r="BA741" s="43"/>
      <c r="BB741" s="43"/>
      <c r="BC741" s="43"/>
      <c r="BD741" s="43"/>
      <c r="BE741" s="43"/>
      <c r="BF741" s="43"/>
      <c r="BG741" s="43"/>
      <c r="BH741" s="43"/>
      <c r="BI741" s="43"/>
      <c r="BJ741" s="43"/>
      <c r="BK741" s="43"/>
      <c r="BL741" s="43"/>
      <c r="BM741" s="43"/>
      <c r="BN741" s="43"/>
      <c r="BO741" s="43"/>
      <c r="BP741" s="43"/>
      <c r="BQ741" s="43"/>
      <c r="BR741" s="43"/>
      <c r="BS741" s="43"/>
      <c r="BT741" s="43"/>
      <c r="BU741" s="43"/>
      <c r="BV741" s="43"/>
      <c r="BW741" s="43"/>
      <c r="BX741" s="43"/>
      <c r="BY741" s="43"/>
      <c r="BZ741" s="43"/>
      <c r="CA741" s="43"/>
      <c r="CB741" s="43"/>
      <c r="CC741" s="43"/>
      <c r="CD741" s="43"/>
      <c r="CE741" s="43"/>
      <c r="CF741" s="43"/>
      <c r="CG741" s="43"/>
      <c r="CH741" s="43"/>
      <c r="CI741" s="43"/>
      <c r="CJ741" s="43"/>
      <c r="CK741" s="43"/>
      <c r="CL741" s="43"/>
      <c r="CM741" s="43"/>
      <c r="CN741" s="43"/>
      <c r="CO741" s="43"/>
      <c r="CP741" s="43"/>
      <c r="CQ741" s="43"/>
      <c r="CR741" s="43"/>
      <c r="CS741" s="43"/>
      <c r="CT741" s="43"/>
      <c r="CU741" s="43"/>
      <c r="CV741" s="43"/>
      <c r="CW741" s="43"/>
      <c r="CX741" s="43"/>
      <c r="CY741" s="21"/>
      <c r="CZ741" s="43"/>
      <c r="DA741" s="43"/>
      <c r="DB741" s="43"/>
      <c r="DC741" s="43"/>
      <c r="DD741" s="43"/>
      <c r="DE741" s="43"/>
      <c r="DF741" s="43"/>
      <c r="DG741" s="43"/>
      <c r="DH741" s="43"/>
      <c r="DI741" s="43"/>
      <c r="DJ741" s="43"/>
      <c r="DK741" s="43"/>
      <c r="DL741" s="43"/>
      <c r="DM741" s="43"/>
      <c r="DN741" s="43"/>
      <c r="DO741" s="43"/>
      <c r="DP741" s="43"/>
      <c r="DQ741" s="43"/>
      <c r="DR741" s="43"/>
      <c r="DS741" s="43"/>
      <c r="DT741" s="43"/>
      <c r="DU741" s="43"/>
      <c r="DV741" s="43"/>
      <c r="DW741" s="43"/>
      <c r="DX741" s="43"/>
      <c r="DY741" s="43"/>
      <c r="DZ741" s="43"/>
      <c r="EA741" s="21"/>
      <c r="EB741" s="21"/>
      <c r="EC741" s="21"/>
      <c r="ED741" s="21"/>
    </row>
    <row r="742" spans="1:134">
      <c r="A742" s="7"/>
      <c r="B742" s="7"/>
      <c r="C742" s="43"/>
      <c r="D742" s="43"/>
      <c r="E742" s="43"/>
      <c r="F742" s="43"/>
      <c r="G742" s="7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7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7"/>
      <c r="AM742" s="43"/>
      <c r="AN742" s="43"/>
      <c r="AO742" s="43"/>
      <c r="AP742" s="43"/>
      <c r="AQ742" s="43"/>
      <c r="AR742" s="58"/>
      <c r="AS742" s="58"/>
      <c r="AT742" s="43"/>
      <c r="AU742" s="43"/>
      <c r="AV742" s="43"/>
      <c r="AW742" s="43"/>
      <c r="AX742" s="43"/>
      <c r="AY742" s="43"/>
      <c r="AZ742" s="43"/>
      <c r="BA742" s="43"/>
      <c r="BB742" s="43"/>
      <c r="BC742" s="43"/>
      <c r="BD742" s="43"/>
      <c r="BE742" s="43"/>
      <c r="BF742" s="43"/>
      <c r="BG742" s="43"/>
      <c r="BH742" s="43"/>
      <c r="BI742" s="43"/>
      <c r="BJ742" s="43"/>
      <c r="BK742" s="43"/>
      <c r="BL742" s="43"/>
      <c r="BM742" s="43"/>
      <c r="BN742" s="43"/>
      <c r="BO742" s="43"/>
      <c r="BP742" s="43"/>
      <c r="BQ742" s="43"/>
      <c r="BR742" s="43"/>
      <c r="BS742" s="43"/>
      <c r="BT742" s="43"/>
      <c r="BU742" s="43"/>
      <c r="BV742" s="43"/>
      <c r="BW742" s="43"/>
      <c r="BX742" s="43"/>
      <c r="BY742" s="43"/>
      <c r="BZ742" s="43"/>
      <c r="CA742" s="43"/>
      <c r="CB742" s="43"/>
      <c r="CC742" s="43"/>
      <c r="CD742" s="43"/>
      <c r="CE742" s="43"/>
      <c r="CF742" s="43"/>
      <c r="CG742" s="43"/>
      <c r="CH742" s="43"/>
      <c r="CI742" s="43"/>
      <c r="CJ742" s="43"/>
      <c r="CK742" s="43"/>
      <c r="CL742" s="43"/>
      <c r="CM742" s="43"/>
      <c r="CN742" s="43"/>
      <c r="CO742" s="43"/>
      <c r="CP742" s="43"/>
      <c r="CQ742" s="43"/>
      <c r="CR742" s="43"/>
      <c r="CS742" s="43"/>
      <c r="CT742" s="43"/>
      <c r="CU742" s="43"/>
      <c r="CV742" s="43"/>
      <c r="CW742" s="43"/>
      <c r="CX742" s="43"/>
      <c r="CY742" s="21"/>
      <c r="CZ742" s="43"/>
      <c r="DA742" s="43"/>
      <c r="DB742" s="43"/>
      <c r="DC742" s="43"/>
      <c r="DD742" s="43"/>
      <c r="DE742" s="43"/>
      <c r="DF742" s="43"/>
      <c r="DG742" s="43"/>
      <c r="DH742" s="43"/>
      <c r="DI742" s="43"/>
      <c r="DJ742" s="43"/>
      <c r="DK742" s="43"/>
      <c r="DL742" s="43"/>
      <c r="DM742" s="43"/>
      <c r="DN742" s="43"/>
      <c r="DO742" s="43"/>
      <c r="DP742" s="43"/>
      <c r="DQ742" s="43"/>
      <c r="DR742" s="43"/>
      <c r="DS742" s="43"/>
      <c r="DT742" s="43"/>
      <c r="DU742" s="43"/>
      <c r="DV742" s="43"/>
      <c r="DW742" s="43"/>
      <c r="DX742" s="43"/>
      <c r="DY742" s="43"/>
      <c r="DZ742" s="43"/>
      <c r="EA742" s="21"/>
      <c r="EB742" s="21"/>
      <c r="EC742" s="21"/>
      <c r="ED742" s="21"/>
    </row>
    <row r="743" spans="1:134">
      <c r="A743" s="7"/>
      <c r="B743" s="7"/>
      <c r="C743" s="43"/>
      <c r="D743" s="43"/>
      <c r="E743" s="43"/>
      <c r="F743" s="43"/>
      <c r="G743" s="7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7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7"/>
      <c r="AM743" s="43"/>
      <c r="AN743" s="43"/>
      <c r="AO743" s="43"/>
      <c r="AP743" s="43"/>
      <c r="AQ743" s="43"/>
      <c r="AR743" s="58"/>
      <c r="AS743" s="58"/>
      <c r="AT743" s="43"/>
      <c r="AU743" s="43"/>
      <c r="AV743" s="43"/>
      <c r="AW743" s="43"/>
      <c r="AX743" s="43"/>
      <c r="AY743" s="43"/>
      <c r="AZ743" s="43"/>
      <c r="BA743" s="43"/>
      <c r="BB743" s="43"/>
      <c r="BC743" s="43"/>
      <c r="BD743" s="43"/>
      <c r="BE743" s="43"/>
      <c r="BF743" s="43"/>
      <c r="BG743" s="43"/>
      <c r="BH743" s="43"/>
      <c r="BI743" s="43"/>
      <c r="BJ743" s="43"/>
      <c r="BK743" s="43"/>
      <c r="BL743" s="43"/>
      <c r="BM743" s="43"/>
      <c r="BN743" s="43"/>
      <c r="BO743" s="43"/>
      <c r="BP743" s="43"/>
      <c r="BQ743" s="43"/>
      <c r="BR743" s="43"/>
      <c r="BS743" s="43"/>
      <c r="BT743" s="43"/>
      <c r="BU743" s="43"/>
      <c r="BV743" s="43"/>
      <c r="BW743" s="43"/>
      <c r="BX743" s="43"/>
      <c r="BY743" s="43"/>
      <c r="BZ743" s="43"/>
      <c r="CA743" s="43"/>
      <c r="CB743" s="43"/>
      <c r="CC743" s="43"/>
      <c r="CD743" s="43"/>
      <c r="CE743" s="43"/>
      <c r="CF743" s="43"/>
      <c r="CG743" s="43"/>
      <c r="CH743" s="43"/>
      <c r="CI743" s="43"/>
      <c r="CJ743" s="43"/>
      <c r="CK743" s="43"/>
      <c r="CL743" s="43"/>
      <c r="CM743" s="43"/>
      <c r="CN743" s="43"/>
      <c r="CO743" s="43"/>
      <c r="CP743" s="43"/>
      <c r="CQ743" s="43"/>
      <c r="CR743" s="43"/>
      <c r="CS743" s="43"/>
      <c r="CT743" s="43"/>
      <c r="CU743" s="43"/>
      <c r="CV743" s="43"/>
      <c r="CW743" s="43"/>
      <c r="CX743" s="43"/>
      <c r="CY743" s="21"/>
      <c r="CZ743" s="43"/>
      <c r="DA743" s="43"/>
      <c r="DB743" s="43"/>
      <c r="DC743" s="43"/>
      <c r="DD743" s="43"/>
      <c r="DE743" s="43"/>
      <c r="DF743" s="43"/>
      <c r="DG743" s="43"/>
      <c r="DH743" s="43"/>
      <c r="DI743" s="43"/>
      <c r="DJ743" s="43"/>
      <c r="DK743" s="43"/>
      <c r="DL743" s="43"/>
      <c r="DM743" s="43"/>
      <c r="DN743" s="43"/>
      <c r="DO743" s="43"/>
      <c r="DP743" s="43"/>
      <c r="DQ743" s="43"/>
      <c r="DR743" s="43"/>
      <c r="DS743" s="43"/>
      <c r="DT743" s="43"/>
      <c r="DU743" s="43"/>
      <c r="DV743" s="43"/>
      <c r="DW743" s="43"/>
      <c r="DX743" s="43"/>
      <c r="DY743" s="43"/>
      <c r="DZ743" s="43"/>
      <c r="EA743" s="21"/>
      <c r="EB743" s="21"/>
      <c r="EC743" s="21"/>
      <c r="ED743" s="21"/>
    </row>
    <row r="744" spans="1:134">
      <c r="A744" s="7"/>
      <c r="B744" s="7"/>
      <c r="C744" s="43"/>
      <c r="D744" s="43"/>
      <c r="E744" s="43"/>
      <c r="F744" s="43"/>
      <c r="G744" s="7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7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7"/>
      <c r="AM744" s="43"/>
      <c r="AN744" s="43"/>
      <c r="AO744" s="43"/>
      <c r="AP744" s="43"/>
      <c r="AQ744" s="43"/>
      <c r="AR744" s="58"/>
      <c r="AS744" s="58"/>
      <c r="AT744" s="43"/>
      <c r="AU744" s="43"/>
      <c r="AV744" s="43"/>
      <c r="AW744" s="43"/>
      <c r="AX744" s="43"/>
      <c r="AY744" s="43"/>
      <c r="AZ744" s="43"/>
      <c r="BA744" s="43"/>
      <c r="BB744" s="43"/>
      <c r="BC744" s="43"/>
      <c r="BD744" s="43"/>
      <c r="BE744" s="43"/>
      <c r="BF744" s="43"/>
      <c r="BG744" s="43"/>
      <c r="BH744" s="43"/>
      <c r="BI744" s="43"/>
      <c r="BJ744" s="43"/>
      <c r="BK744" s="43"/>
      <c r="BL744" s="43"/>
      <c r="BM744" s="43"/>
      <c r="BN744" s="43"/>
      <c r="BO744" s="43"/>
      <c r="BP744" s="43"/>
      <c r="BQ744" s="43"/>
      <c r="BR744" s="43"/>
      <c r="BS744" s="43"/>
      <c r="BT744" s="43"/>
      <c r="BU744" s="43"/>
      <c r="BV744" s="43"/>
      <c r="BW744" s="43"/>
      <c r="BX744" s="43"/>
      <c r="BY744" s="43"/>
      <c r="BZ744" s="43"/>
      <c r="CA744" s="43"/>
      <c r="CB744" s="43"/>
      <c r="CC744" s="43"/>
      <c r="CD744" s="43"/>
      <c r="CE744" s="43"/>
      <c r="CF744" s="43"/>
      <c r="CG744" s="43"/>
      <c r="CH744" s="43"/>
      <c r="CI744" s="43"/>
      <c r="CJ744" s="43"/>
      <c r="CK744" s="43"/>
      <c r="CL744" s="43"/>
      <c r="CM744" s="43"/>
      <c r="CN744" s="43"/>
      <c r="CO744" s="43"/>
      <c r="CP744" s="43"/>
      <c r="CQ744" s="43"/>
      <c r="CR744" s="43"/>
      <c r="CS744" s="43"/>
      <c r="CT744" s="43"/>
      <c r="CU744" s="43"/>
      <c r="CV744" s="43"/>
      <c r="CW744" s="43"/>
      <c r="CX744" s="43"/>
      <c r="CY744" s="21"/>
      <c r="CZ744" s="43"/>
      <c r="DA744" s="43"/>
      <c r="DB744" s="43"/>
      <c r="DC744" s="43"/>
      <c r="DD744" s="43"/>
      <c r="DE744" s="43"/>
      <c r="DF744" s="43"/>
      <c r="DG744" s="43"/>
      <c r="DH744" s="43"/>
      <c r="DI744" s="43"/>
      <c r="DJ744" s="43"/>
      <c r="DK744" s="43"/>
      <c r="DL744" s="43"/>
      <c r="DM744" s="43"/>
      <c r="DN744" s="43"/>
      <c r="DO744" s="43"/>
      <c r="DP744" s="43"/>
      <c r="DQ744" s="43"/>
      <c r="DR744" s="43"/>
      <c r="DS744" s="43"/>
      <c r="DT744" s="43"/>
      <c r="DU744" s="43"/>
      <c r="DV744" s="43"/>
      <c r="DW744" s="43"/>
      <c r="DX744" s="43"/>
      <c r="DY744" s="43"/>
      <c r="DZ744" s="43"/>
      <c r="EA744" s="21"/>
      <c r="EB744" s="21"/>
      <c r="EC744" s="21"/>
      <c r="ED744" s="21"/>
    </row>
    <row r="745" spans="1:134">
      <c r="A745" s="7"/>
      <c r="B745" s="7"/>
      <c r="C745" s="43"/>
      <c r="D745" s="43"/>
      <c r="E745" s="43"/>
      <c r="F745" s="43"/>
      <c r="G745" s="7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7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7"/>
      <c r="AM745" s="43"/>
      <c r="AN745" s="43"/>
      <c r="AO745" s="43"/>
      <c r="AP745" s="43"/>
      <c r="AQ745" s="43"/>
      <c r="AR745" s="58"/>
      <c r="AS745" s="58"/>
      <c r="AT745" s="43"/>
      <c r="AU745" s="43"/>
      <c r="AV745" s="43"/>
      <c r="AW745" s="43"/>
      <c r="AX745" s="43"/>
      <c r="AY745" s="43"/>
      <c r="AZ745" s="43"/>
      <c r="BA745" s="43"/>
      <c r="BB745" s="43"/>
      <c r="BC745" s="43"/>
      <c r="BD745" s="43"/>
      <c r="BE745" s="43"/>
      <c r="BF745" s="43"/>
      <c r="BG745" s="43"/>
      <c r="BH745" s="43"/>
      <c r="BI745" s="43"/>
      <c r="BJ745" s="43"/>
      <c r="BK745" s="43"/>
      <c r="BL745" s="43"/>
      <c r="BM745" s="43"/>
      <c r="BN745" s="43"/>
      <c r="BO745" s="43"/>
      <c r="BP745" s="43"/>
      <c r="BQ745" s="43"/>
      <c r="BR745" s="43"/>
      <c r="BS745" s="43"/>
      <c r="BT745" s="43"/>
      <c r="BU745" s="43"/>
      <c r="BV745" s="43"/>
      <c r="BW745" s="43"/>
      <c r="BX745" s="43"/>
      <c r="BY745" s="43"/>
      <c r="BZ745" s="43"/>
      <c r="CA745" s="43"/>
      <c r="CB745" s="43"/>
      <c r="CC745" s="43"/>
      <c r="CD745" s="43"/>
      <c r="CE745" s="43"/>
      <c r="CF745" s="43"/>
      <c r="CG745" s="43"/>
      <c r="CH745" s="43"/>
      <c r="CI745" s="43"/>
      <c r="CJ745" s="43"/>
      <c r="CK745" s="43"/>
      <c r="CL745" s="43"/>
      <c r="CM745" s="43"/>
      <c r="CN745" s="43"/>
      <c r="CO745" s="43"/>
      <c r="CP745" s="43"/>
      <c r="CQ745" s="43"/>
      <c r="CR745" s="43"/>
      <c r="CS745" s="43"/>
      <c r="CT745" s="43"/>
      <c r="CU745" s="43"/>
      <c r="CV745" s="43"/>
      <c r="CW745" s="43"/>
      <c r="CX745" s="43"/>
      <c r="CY745" s="21"/>
      <c r="CZ745" s="43"/>
      <c r="DA745" s="43"/>
      <c r="DB745" s="43"/>
      <c r="DC745" s="43"/>
      <c r="DD745" s="43"/>
      <c r="DE745" s="43"/>
      <c r="DF745" s="43"/>
      <c r="DG745" s="43"/>
      <c r="DH745" s="43"/>
      <c r="DI745" s="43"/>
      <c r="DJ745" s="43"/>
      <c r="DK745" s="43"/>
      <c r="DL745" s="43"/>
      <c r="DM745" s="43"/>
      <c r="DN745" s="43"/>
      <c r="DO745" s="43"/>
      <c r="DP745" s="43"/>
      <c r="DQ745" s="43"/>
      <c r="DR745" s="43"/>
      <c r="DS745" s="43"/>
      <c r="DT745" s="43"/>
      <c r="DU745" s="43"/>
      <c r="DV745" s="43"/>
      <c r="DW745" s="43"/>
      <c r="DX745" s="43"/>
      <c r="DY745" s="43"/>
      <c r="DZ745" s="43"/>
      <c r="EA745" s="21"/>
      <c r="EB745" s="21"/>
      <c r="EC745" s="21"/>
      <c r="ED745" s="21"/>
    </row>
    <row r="746" spans="1:134">
      <c r="A746" s="7"/>
      <c r="B746" s="7"/>
      <c r="C746" s="43"/>
      <c r="D746" s="43"/>
      <c r="E746" s="43"/>
      <c r="F746" s="43"/>
      <c r="G746" s="7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7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7"/>
      <c r="AM746" s="43"/>
      <c r="AN746" s="43"/>
      <c r="AO746" s="43"/>
      <c r="AP746" s="43"/>
      <c r="AQ746" s="43"/>
      <c r="AR746" s="58"/>
      <c r="AS746" s="58"/>
      <c r="AT746" s="43"/>
      <c r="AU746" s="43"/>
      <c r="AV746" s="43"/>
      <c r="AW746" s="43"/>
      <c r="AX746" s="43"/>
      <c r="AY746" s="43"/>
      <c r="AZ746" s="43"/>
      <c r="BA746" s="43"/>
      <c r="BB746" s="43"/>
      <c r="BC746" s="43"/>
      <c r="BD746" s="43"/>
      <c r="BE746" s="43"/>
      <c r="BF746" s="43"/>
      <c r="BG746" s="43"/>
      <c r="BH746" s="43"/>
      <c r="BI746" s="43"/>
      <c r="BJ746" s="43"/>
      <c r="BK746" s="43"/>
      <c r="BL746" s="43"/>
      <c r="BM746" s="43"/>
      <c r="BN746" s="43"/>
      <c r="BO746" s="43"/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3"/>
      <c r="CA746" s="43"/>
      <c r="CB746" s="43"/>
      <c r="CC746" s="43"/>
      <c r="CD746" s="43"/>
      <c r="CE746" s="43"/>
      <c r="CF746" s="43"/>
      <c r="CG746" s="43"/>
      <c r="CH746" s="43"/>
      <c r="CI746" s="43"/>
      <c r="CJ746" s="43"/>
      <c r="CK746" s="43"/>
      <c r="CL746" s="43"/>
      <c r="CM746" s="43"/>
      <c r="CN746" s="43"/>
      <c r="CO746" s="43"/>
      <c r="CP746" s="43"/>
      <c r="CQ746" s="43"/>
      <c r="CR746" s="43"/>
      <c r="CS746" s="43"/>
      <c r="CT746" s="43"/>
      <c r="CU746" s="43"/>
      <c r="CV746" s="43"/>
      <c r="CW746" s="43"/>
      <c r="CX746" s="43"/>
      <c r="CY746" s="21"/>
      <c r="CZ746" s="43"/>
      <c r="DA746" s="43"/>
      <c r="DB746" s="43"/>
      <c r="DC746" s="43"/>
      <c r="DD746" s="43"/>
      <c r="DE746" s="43"/>
      <c r="DF746" s="43"/>
      <c r="DG746" s="43"/>
      <c r="DH746" s="43"/>
      <c r="DI746" s="43"/>
      <c r="DJ746" s="43"/>
      <c r="DK746" s="43"/>
      <c r="DL746" s="43"/>
      <c r="DM746" s="43"/>
      <c r="DN746" s="43"/>
      <c r="DO746" s="43"/>
      <c r="DP746" s="43"/>
      <c r="DQ746" s="43"/>
      <c r="DR746" s="43"/>
      <c r="DS746" s="43"/>
      <c r="DT746" s="43"/>
      <c r="DU746" s="43"/>
      <c r="DV746" s="43"/>
      <c r="DW746" s="43"/>
      <c r="DX746" s="43"/>
      <c r="DY746" s="43"/>
      <c r="DZ746" s="43"/>
      <c r="EA746" s="21"/>
      <c r="EB746" s="21"/>
      <c r="EC746" s="21"/>
      <c r="ED746" s="21"/>
    </row>
    <row r="747" spans="1:134">
      <c r="A747" s="7"/>
      <c r="B747" s="7"/>
      <c r="C747" s="43"/>
      <c r="D747" s="43"/>
      <c r="E747" s="43"/>
      <c r="F747" s="43"/>
      <c r="G747" s="7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7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7"/>
      <c r="AM747" s="43"/>
      <c r="AN747" s="43"/>
      <c r="AO747" s="43"/>
      <c r="AP747" s="43"/>
      <c r="AQ747" s="43"/>
      <c r="AR747" s="58"/>
      <c r="AS747" s="58"/>
      <c r="AT747" s="43"/>
      <c r="AU747" s="43"/>
      <c r="AV747" s="43"/>
      <c r="AW747" s="43"/>
      <c r="AX747" s="43"/>
      <c r="AY747" s="43"/>
      <c r="AZ747" s="43"/>
      <c r="BA747" s="43"/>
      <c r="BB747" s="43"/>
      <c r="BC747" s="43"/>
      <c r="BD747" s="43"/>
      <c r="BE747" s="43"/>
      <c r="BF747" s="43"/>
      <c r="BG747" s="43"/>
      <c r="BH747" s="43"/>
      <c r="BI747" s="43"/>
      <c r="BJ747" s="43"/>
      <c r="BK747" s="43"/>
      <c r="BL747" s="43"/>
      <c r="BM747" s="43"/>
      <c r="BN747" s="43"/>
      <c r="BO747" s="43"/>
      <c r="BP747" s="43"/>
      <c r="BQ747" s="43"/>
      <c r="BR747" s="43"/>
      <c r="BS747" s="43"/>
      <c r="BT747" s="43"/>
      <c r="BU747" s="43"/>
      <c r="BV747" s="43"/>
      <c r="BW747" s="43"/>
      <c r="BX747" s="43"/>
      <c r="BY747" s="43"/>
      <c r="BZ747" s="43"/>
      <c r="CA747" s="43"/>
      <c r="CB747" s="43"/>
      <c r="CC747" s="43"/>
      <c r="CD747" s="43"/>
      <c r="CE747" s="43"/>
      <c r="CF747" s="43"/>
      <c r="CG747" s="43"/>
      <c r="CH747" s="43"/>
      <c r="CI747" s="43"/>
      <c r="CJ747" s="43"/>
      <c r="CK747" s="43"/>
      <c r="CL747" s="43"/>
      <c r="CM747" s="43"/>
      <c r="CN747" s="43"/>
      <c r="CO747" s="43"/>
      <c r="CP747" s="43"/>
      <c r="CQ747" s="43"/>
      <c r="CR747" s="43"/>
      <c r="CS747" s="43"/>
      <c r="CT747" s="43"/>
      <c r="CU747" s="43"/>
      <c r="CV747" s="43"/>
      <c r="CW747" s="43"/>
      <c r="CX747" s="43"/>
      <c r="CY747" s="21"/>
      <c r="CZ747" s="43"/>
      <c r="DA747" s="43"/>
      <c r="DB747" s="43"/>
      <c r="DC747" s="43"/>
      <c r="DD747" s="43"/>
      <c r="DE747" s="43"/>
      <c r="DF747" s="43"/>
      <c r="DG747" s="43"/>
      <c r="DH747" s="43"/>
      <c r="DI747" s="43"/>
      <c r="DJ747" s="43"/>
      <c r="DK747" s="43"/>
      <c r="DL747" s="43"/>
      <c r="DM747" s="43"/>
      <c r="DN747" s="43"/>
      <c r="DO747" s="43"/>
      <c r="DP747" s="43"/>
      <c r="DQ747" s="43"/>
      <c r="DR747" s="43"/>
      <c r="DS747" s="43"/>
      <c r="DT747" s="43"/>
      <c r="DU747" s="43"/>
      <c r="DV747" s="43"/>
      <c r="DW747" s="43"/>
      <c r="DX747" s="43"/>
      <c r="DY747" s="43"/>
      <c r="DZ747" s="43"/>
      <c r="EA747" s="21"/>
      <c r="EB747" s="21"/>
      <c r="EC747" s="21"/>
      <c r="ED747" s="21"/>
    </row>
    <row r="748" spans="1:134">
      <c r="A748" s="7"/>
      <c r="B748" s="7"/>
      <c r="C748" s="43"/>
      <c r="D748" s="43"/>
      <c r="E748" s="43"/>
      <c r="F748" s="43"/>
      <c r="G748" s="7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7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7"/>
      <c r="AM748" s="43"/>
      <c r="AN748" s="43"/>
      <c r="AO748" s="43"/>
      <c r="AP748" s="43"/>
      <c r="AQ748" s="43"/>
      <c r="AR748" s="58"/>
      <c r="AS748" s="58"/>
      <c r="AT748" s="43"/>
      <c r="AU748" s="43"/>
      <c r="AV748" s="43"/>
      <c r="AW748" s="43"/>
      <c r="AX748" s="43"/>
      <c r="AY748" s="43"/>
      <c r="AZ748" s="43"/>
      <c r="BA748" s="43"/>
      <c r="BB748" s="43"/>
      <c r="BC748" s="43"/>
      <c r="BD748" s="43"/>
      <c r="BE748" s="43"/>
      <c r="BF748" s="43"/>
      <c r="BG748" s="43"/>
      <c r="BH748" s="43"/>
      <c r="BI748" s="43"/>
      <c r="BJ748" s="43"/>
      <c r="BK748" s="43"/>
      <c r="BL748" s="43"/>
      <c r="BM748" s="43"/>
      <c r="BN748" s="43"/>
      <c r="BO748" s="43"/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3"/>
      <c r="CA748" s="43"/>
      <c r="CB748" s="43"/>
      <c r="CC748" s="43"/>
      <c r="CD748" s="43"/>
      <c r="CE748" s="43"/>
      <c r="CF748" s="43"/>
      <c r="CG748" s="43"/>
      <c r="CH748" s="43"/>
      <c r="CI748" s="43"/>
      <c r="CJ748" s="43"/>
      <c r="CK748" s="43"/>
      <c r="CL748" s="43"/>
      <c r="CM748" s="43"/>
      <c r="CN748" s="43"/>
      <c r="CO748" s="43"/>
      <c r="CP748" s="43"/>
      <c r="CQ748" s="43"/>
      <c r="CR748" s="43"/>
      <c r="CS748" s="43"/>
      <c r="CT748" s="43"/>
      <c r="CU748" s="43"/>
      <c r="CV748" s="43"/>
      <c r="CW748" s="43"/>
      <c r="CX748" s="43"/>
      <c r="CY748" s="21"/>
      <c r="CZ748" s="43"/>
      <c r="DA748" s="43"/>
      <c r="DB748" s="43"/>
      <c r="DC748" s="43"/>
      <c r="DD748" s="43"/>
      <c r="DE748" s="43"/>
      <c r="DF748" s="43"/>
      <c r="DG748" s="43"/>
      <c r="DH748" s="43"/>
      <c r="DI748" s="43"/>
      <c r="DJ748" s="43"/>
      <c r="DK748" s="43"/>
      <c r="DL748" s="43"/>
      <c r="DM748" s="43"/>
      <c r="DN748" s="43"/>
      <c r="DO748" s="43"/>
      <c r="DP748" s="43"/>
      <c r="DQ748" s="43"/>
      <c r="DR748" s="43"/>
      <c r="DS748" s="43"/>
      <c r="DT748" s="43"/>
      <c r="DU748" s="43"/>
      <c r="DV748" s="43"/>
      <c r="DW748" s="43"/>
      <c r="DX748" s="43"/>
      <c r="DY748" s="43"/>
      <c r="DZ748" s="43"/>
      <c r="EA748" s="21"/>
      <c r="EB748" s="21"/>
      <c r="EC748" s="21"/>
      <c r="ED748" s="21"/>
    </row>
    <row r="749" spans="1:134">
      <c r="A749" s="7"/>
      <c r="B749" s="7"/>
      <c r="C749" s="43"/>
      <c r="D749" s="43"/>
      <c r="E749" s="43"/>
      <c r="F749" s="43"/>
      <c r="G749" s="7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7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7"/>
      <c r="AM749" s="43"/>
      <c r="AN749" s="43"/>
      <c r="AO749" s="43"/>
      <c r="AP749" s="43"/>
      <c r="AQ749" s="43"/>
      <c r="AR749" s="58"/>
      <c r="AS749" s="58"/>
      <c r="AT749" s="43"/>
      <c r="AU749" s="43"/>
      <c r="AV749" s="43"/>
      <c r="AW749" s="43"/>
      <c r="AX749" s="43"/>
      <c r="AY749" s="43"/>
      <c r="AZ749" s="43"/>
      <c r="BA749" s="43"/>
      <c r="BB749" s="43"/>
      <c r="BC749" s="43"/>
      <c r="BD749" s="43"/>
      <c r="BE749" s="43"/>
      <c r="BF749" s="43"/>
      <c r="BG749" s="43"/>
      <c r="BH749" s="43"/>
      <c r="BI749" s="43"/>
      <c r="BJ749" s="43"/>
      <c r="BK749" s="43"/>
      <c r="BL749" s="43"/>
      <c r="BM749" s="43"/>
      <c r="BN749" s="43"/>
      <c r="BO749" s="43"/>
      <c r="BP749" s="43"/>
      <c r="BQ749" s="43"/>
      <c r="BR749" s="43"/>
      <c r="BS749" s="43"/>
      <c r="BT749" s="43"/>
      <c r="BU749" s="43"/>
      <c r="BV749" s="43"/>
      <c r="BW749" s="43"/>
      <c r="BX749" s="43"/>
      <c r="BY749" s="43"/>
      <c r="BZ749" s="43"/>
      <c r="CA749" s="43"/>
      <c r="CB749" s="43"/>
      <c r="CC749" s="43"/>
      <c r="CD749" s="43"/>
      <c r="CE749" s="43"/>
      <c r="CF749" s="43"/>
      <c r="CG749" s="43"/>
      <c r="CH749" s="43"/>
      <c r="CI749" s="43"/>
      <c r="CJ749" s="43"/>
      <c r="CK749" s="43"/>
      <c r="CL749" s="43"/>
      <c r="CM749" s="43"/>
      <c r="CN749" s="43"/>
      <c r="CO749" s="43"/>
      <c r="CP749" s="43"/>
      <c r="CQ749" s="43"/>
      <c r="CR749" s="43"/>
      <c r="CS749" s="43"/>
      <c r="CT749" s="43"/>
      <c r="CU749" s="43"/>
      <c r="CV749" s="43"/>
      <c r="CW749" s="43"/>
      <c r="CX749" s="43"/>
      <c r="CY749" s="21"/>
      <c r="CZ749" s="43"/>
      <c r="DA749" s="43"/>
      <c r="DB749" s="43"/>
      <c r="DC749" s="43"/>
      <c r="DD749" s="43"/>
      <c r="DE749" s="43"/>
      <c r="DF749" s="43"/>
      <c r="DG749" s="43"/>
      <c r="DH749" s="43"/>
      <c r="DI749" s="43"/>
      <c r="DJ749" s="43"/>
      <c r="DK749" s="43"/>
      <c r="DL749" s="43"/>
      <c r="DM749" s="43"/>
      <c r="DN749" s="43"/>
      <c r="DO749" s="43"/>
      <c r="DP749" s="43"/>
      <c r="DQ749" s="43"/>
      <c r="DR749" s="43"/>
      <c r="DS749" s="43"/>
      <c r="DT749" s="43"/>
      <c r="DU749" s="43"/>
      <c r="DV749" s="43"/>
      <c r="DW749" s="43"/>
      <c r="DX749" s="43"/>
      <c r="DY749" s="43"/>
      <c r="DZ749" s="43"/>
      <c r="EA749" s="21"/>
      <c r="EB749" s="21"/>
      <c r="EC749" s="21"/>
      <c r="ED749" s="21"/>
    </row>
    <row r="750" spans="1:134">
      <c r="A750" s="7"/>
      <c r="B750" s="7"/>
      <c r="C750" s="43"/>
      <c r="D750" s="43"/>
      <c r="E750" s="43"/>
      <c r="F750" s="43"/>
      <c r="G750" s="7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7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7"/>
      <c r="AM750" s="43"/>
      <c r="AN750" s="43"/>
      <c r="AO750" s="43"/>
      <c r="AP750" s="43"/>
      <c r="AQ750" s="43"/>
      <c r="AR750" s="58"/>
      <c r="AS750" s="58"/>
      <c r="AT750" s="43"/>
      <c r="AU750" s="43"/>
      <c r="AV750" s="43"/>
      <c r="AW750" s="43"/>
      <c r="AX750" s="43"/>
      <c r="AY750" s="43"/>
      <c r="AZ750" s="43"/>
      <c r="BA750" s="43"/>
      <c r="BB750" s="43"/>
      <c r="BC750" s="43"/>
      <c r="BD750" s="43"/>
      <c r="BE750" s="43"/>
      <c r="BF750" s="43"/>
      <c r="BG750" s="43"/>
      <c r="BH750" s="43"/>
      <c r="BI750" s="43"/>
      <c r="BJ750" s="43"/>
      <c r="BK750" s="43"/>
      <c r="BL750" s="43"/>
      <c r="BM750" s="43"/>
      <c r="BN750" s="43"/>
      <c r="BO750" s="43"/>
      <c r="BP750" s="43"/>
      <c r="BQ750" s="43"/>
      <c r="BR750" s="43"/>
      <c r="BS750" s="43"/>
      <c r="BT750" s="43"/>
      <c r="BU750" s="43"/>
      <c r="BV750" s="43"/>
      <c r="BW750" s="43"/>
      <c r="BX750" s="43"/>
      <c r="BY750" s="43"/>
      <c r="BZ750" s="43"/>
      <c r="CA750" s="43"/>
      <c r="CB750" s="43"/>
      <c r="CC750" s="43"/>
      <c r="CD750" s="43"/>
      <c r="CE750" s="43"/>
      <c r="CF750" s="43"/>
      <c r="CG750" s="43"/>
      <c r="CH750" s="43"/>
      <c r="CI750" s="43"/>
      <c r="CJ750" s="43"/>
      <c r="CK750" s="43"/>
      <c r="CL750" s="43"/>
      <c r="CM750" s="43"/>
      <c r="CN750" s="43"/>
      <c r="CO750" s="43"/>
      <c r="CP750" s="43"/>
      <c r="CQ750" s="43"/>
      <c r="CR750" s="43"/>
      <c r="CS750" s="43"/>
      <c r="CT750" s="43"/>
      <c r="CU750" s="43"/>
      <c r="CV750" s="43"/>
      <c r="CW750" s="43"/>
      <c r="CX750" s="43"/>
      <c r="CY750" s="21"/>
      <c r="CZ750" s="43"/>
      <c r="DA750" s="43"/>
      <c r="DB750" s="43"/>
      <c r="DC750" s="43"/>
      <c r="DD750" s="43"/>
      <c r="DE750" s="43"/>
      <c r="DF750" s="43"/>
      <c r="DG750" s="43"/>
      <c r="DH750" s="43"/>
      <c r="DI750" s="43"/>
      <c r="DJ750" s="43"/>
      <c r="DK750" s="43"/>
      <c r="DL750" s="43"/>
      <c r="DM750" s="43"/>
      <c r="DN750" s="43"/>
      <c r="DO750" s="43"/>
      <c r="DP750" s="43"/>
      <c r="DQ750" s="43"/>
      <c r="DR750" s="43"/>
      <c r="DS750" s="43"/>
      <c r="DT750" s="43"/>
      <c r="DU750" s="43"/>
      <c r="DV750" s="43"/>
      <c r="DW750" s="43"/>
      <c r="DX750" s="43"/>
      <c r="DY750" s="43"/>
      <c r="DZ750" s="43"/>
      <c r="EA750" s="21"/>
      <c r="EB750" s="21"/>
      <c r="EC750" s="21"/>
      <c r="ED750" s="21"/>
    </row>
    <row r="751" spans="1:134">
      <c r="A751" s="7"/>
      <c r="B751" s="7"/>
      <c r="C751" s="43"/>
      <c r="D751" s="43"/>
      <c r="E751" s="43"/>
      <c r="F751" s="43"/>
      <c r="G751" s="7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7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7"/>
      <c r="AM751" s="43"/>
      <c r="AN751" s="43"/>
      <c r="AO751" s="43"/>
      <c r="AP751" s="43"/>
      <c r="AQ751" s="43"/>
      <c r="AR751" s="58"/>
      <c r="AS751" s="58"/>
      <c r="AT751" s="43"/>
      <c r="AU751" s="43"/>
      <c r="AV751" s="43"/>
      <c r="AW751" s="43"/>
      <c r="AX751" s="43"/>
      <c r="AY751" s="43"/>
      <c r="AZ751" s="43"/>
      <c r="BA751" s="43"/>
      <c r="BB751" s="43"/>
      <c r="BC751" s="43"/>
      <c r="BD751" s="43"/>
      <c r="BE751" s="43"/>
      <c r="BF751" s="43"/>
      <c r="BG751" s="43"/>
      <c r="BH751" s="43"/>
      <c r="BI751" s="43"/>
      <c r="BJ751" s="43"/>
      <c r="BK751" s="43"/>
      <c r="BL751" s="43"/>
      <c r="BM751" s="43"/>
      <c r="BN751" s="43"/>
      <c r="BO751" s="43"/>
      <c r="BP751" s="43"/>
      <c r="BQ751" s="43"/>
      <c r="BR751" s="43"/>
      <c r="BS751" s="43"/>
      <c r="BT751" s="43"/>
      <c r="BU751" s="43"/>
      <c r="BV751" s="43"/>
      <c r="BW751" s="43"/>
      <c r="BX751" s="43"/>
      <c r="BY751" s="43"/>
      <c r="BZ751" s="43"/>
      <c r="CA751" s="43"/>
      <c r="CB751" s="43"/>
      <c r="CC751" s="43"/>
      <c r="CD751" s="43"/>
      <c r="CE751" s="43"/>
      <c r="CF751" s="43"/>
      <c r="CG751" s="43"/>
      <c r="CH751" s="43"/>
      <c r="CI751" s="43"/>
      <c r="CJ751" s="43"/>
      <c r="CK751" s="43"/>
      <c r="CL751" s="43"/>
      <c r="CM751" s="43"/>
      <c r="CN751" s="43"/>
      <c r="CO751" s="43"/>
      <c r="CP751" s="43"/>
      <c r="CQ751" s="43"/>
      <c r="CR751" s="43"/>
      <c r="CS751" s="43"/>
      <c r="CT751" s="43"/>
      <c r="CU751" s="43"/>
      <c r="CV751" s="43"/>
      <c r="CW751" s="43"/>
      <c r="CX751" s="43"/>
      <c r="CY751" s="21"/>
      <c r="CZ751" s="43"/>
      <c r="DA751" s="43"/>
      <c r="DB751" s="43"/>
      <c r="DC751" s="43"/>
      <c r="DD751" s="43"/>
      <c r="DE751" s="43"/>
      <c r="DF751" s="43"/>
      <c r="DG751" s="43"/>
      <c r="DH751" s="43"/>
      <c r="DI751" s="43"/>
      <c r="DJ751" s="43"/>
      <c r="DK751" s="43"/>
      <c r="DL751" s="43"/>
      <c r="DM751" s="43"/>
      <c r="DN751" s="43"/>
      <c r="DO751" s="43"/>
      <c r="DP751" s="43"/>
      <c r="DQ751" s="43"/>
      <c r="DR751" s="43"/>
      <c r="DS751" s="43"/>
      <c r="DT751" s="43"/>
      <c r="DU751" s="43"/>
      <c r="DV751" s="43"/>
      <c r="DW751" s="43"/>
      <c r="DX751" s="43"/>
      <c r="DY751" s="43"/>
      <c r="DZ751" s="43"/>
      <c r="EA751" s="21"/>
      <c r="EB751" s="21"/>
      <c r="EC751" s="21"/>
      <c r="ED751" s="21"/>
    </row>
    <row r="752" spans="1:134">
      <c r="A752" s="7"/>
      <c r="B752" s="7"/>
      <c r="C752" s="43"/>
      <c r="D752" s="43"/>
      <c r="E752" s="43"/>
      <c r="F752" s="43"/>
      <c r="G752" s="7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7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7"/>
      <c r="AM752" s="43"/>
      <c r="AN752" s="43"/>
      <c r="AO752" s="43"/>
      <c r="AP752" s="43"/>
      <c r="AQ752" s="43"/>
      <c r="AR752" s="58"/>
      <c r="AS752" s="58"/>
      <c r="AT752" s="43"/>
      <c r="AU752" s="43"/>
      <c r="AV752" s="43"/>
      <c r="AW752" s="43"/>
      <c r="AX752" s="43"/>
      <c r="AY752" s="43"/>
      <c r="AZ752" s="43"/>
      <c r="BA752" s="43"/>
      <c r="BB752" s="43"/>
      <c r="BC752" s="43"/>
      <c r="BD752" s="43"/>
      <c r="BE752" s="43"/>
      <c r="BF752" s="43"/>
      <c r="BG752" s="43"/>
      <c r="BH752" s="43"/>
      <c r="BI752" s="43"/>
      <c r="BJ752" s="43"/>
      <c r="BK752" s="43"/>
      <c r="BL752" s="43"/>
      <c r="BM752" s="43"/>
      <c r="BN752" s="43"/>
      <c r="BO752" s="43"/>
      <c r="BP752" s="43"/>
      <c r="BQ752" s="43"/>
      <c r="BR752" s="43"/>
      <c r="BS752" s="43"/>
      <c r="BT752" s="43"/>
      <c r="BU752" s="43"/>
      <c r="BV752" s="43"/>
      <c r="BW752" s="43"/>
      <c r="BX752" s="43"/>
      <c r="BY752" s="43"/>
      <c r="BZ752" s="43"/>
      <c r="CA752" s="43"/>
      <c r="CB752" s="43"/>
      <c r="CC752" s="43"/>
      <c r="CD752" s="43"/>
      <c r="CE752" s="43"/>
      <c r="CF752" s="43"/>
      <c r="CG752" s="43"/>
      <c r="CH752" s="43"/>
      <c r="CI752" s="43"/>
      <c r="CJ752" s="43"/>
      <c r="CK752" s="43"/>
      <c r="CL752" s="43"/>
      <c r="CM752" s="43"/>
      <c r="CN752" s="43"/>
      <c r="CO752" s="43"/>
      <c r="CP752" s="43"/>
      <c r="CQ752" s="43"/>
      <c r="CR752" s="43"/>
      <c r="CS752" s="43"/>
      <c r="CT752" s="43"/>
      <c r="CU752" s="43"/>
      <c r="CV752" s="43"/>
      <c r="CW752" s="43"/>
      <c r="CX752" s="43"/>
      <c r="CY752" s="21"/>
      <c r="CZ752" s="43"/>
      <c r="DA752" s="43"/>
      <c r="DB752" s="43"/>
      <c r="DC752" s="43"/>
      <c r="DD752" s="43"/>
      <c r="DE752" s="43"/>
      <c r="DF752" s="43"/>
      <c r="DG752" s="43"/>
      <c r="DH752" s="43"/>
      <c r="DI752" s="43"/>
      <c r="DJ752" s="43"/>
      <c r="DK752" s="43"/>
      <c r="DL752" s="43"/>
      <c r="DM752" s="43"/>
      <c r="DN752" s="43"/>
      <c r="DO752" s="43"/>
      <c r="DP752" s="43"/>
      <c r="DQ752" s="43"/>
      <c r="DR752" s="43"/>
      <c r="DS752" s="43"/>
      <c r="DT752" s="43"/>
      <c r="DU752" s="43"/>
      <c r="DV752" s="43"/>
      <c r="DW752" s="43"/>
      <c r="DX752" s="43"/>
      <c r="DY752" s="43"/>
      <c r="DZ752" s="43"/>
      <c r="EA752" s="21"/>
      <c r="EB752" s="21"/>
      <c r="EC752" s="21"/>
      <c r="ED752" s="21"/>
    </row>
    <row r="753" spans="1:134">
      <c r="A753" s="7"/>
      <c r="B753" s="7"/>
      <c r="C753" s="43"/>
      <c r="D753" s="43"/>
      <c r="E753" s="43"/>
      <c r="F753" s="43"/>
      <c r="G753" s="7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7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7"/>
      <c r="AM753" s="43"/>
      <c r="AN753" s="43"/>
      <c r="AO753" s="43"/>
      <c r="AP753" s="43"/>
      <c r="AQ753" s="43"/>
      <c r="AR753" s="58"/>
      <c r="AS753" s="58"/>
      <c r="AT753" s="43"/>
      <c r="AU753" s="43"/>
      <c r="AV753" s="43"/>
      <c r="AW753" s="43"/>
      <c r="AX753" s="43"/>
      <c r="AY753" s="43"/>
      <c r="AZ753" s="43"/>
      <c r="BA753" s="43"/>
      <c r="BB753" s="43"/>
      <c r="BC753" s="43"/>
      <c r="BD753" s="43"/>
      <c r="BE753" s="43"/>
      <c r="BF753" s="43"/>
      <c r="BG753" s="43"/>
      <c r="BH753" s="43"/>
      <c r="BI753" s="43"/>
      <c r="BJ753" s="43"/>
      <c r="BK753" s="43"/>
      <c r="BL753" s="43"/>
      <c r="BM753" s="43"/>
      <c r="BN753" s="43"/>
      <c r="BO753" s="43"/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3"/>
      <c r="CA753" s="43"/>
      <c r="CB753" s="43"/>
      <c r="CC753" s="43"/>
      <c r="CD753" s="43"/>
      <c r="CE753" s="43"/>
      <c r="CF753" s="43"/>
      <c r="CG753" s="43"/>
      <c r="CH753" s="43"/>
      <c r="CI753" s="43"/>
      <c r="CJ753" s="43"/>
      <c r="CK753" s="43"/>
      <c r="CL753" s="43"/>
      <c r="CM753" s="43"/>
      <c r="CN753" s="43"/>
      <c r="CO753" s="43"/>
      <c r="CP753" s="43"/>
      <c r="CQ753" s="43"/>
      <c r="CR753" s="43"/>
      <c r="CS753" s="43"/>
      <c r="CT753" s="43"/>
      <c r="CU753" s="43"/>
      <c r="CV753" s="43"/>
      <c r="CW753" s="43"/>
      <c r="CX753" s="43"/>
      <c r="CY753" s="21"/>
      <c r="CZ753" s="43"/>
      <c r="DA753" s="43"/>
      <c r="DB753" s="43"/>
      <c r="DC753" s="43"/>
      <c r="DD753" s="43"/>
      <c r="DE753" s="43"/>
      <c r="DF753" s="43"/>
      <c r="DG753" s="43"/>
      <c r="DH753" s="43"/>
      <c r="DI753" s="43"/>
      <c r="DJ753" s="43"/>
      <c r="DK753" s="43"/>
      <c r="DL753" s="43"/>
      <c r="DM753" s="43"/>
      <c r="DN753" s="43"/>
      <c r="DO753" s="43"/>
      <c r="DP753" s="43"/>
      <c r="DQ753" s="43"/>
      <c r="DR753" s="43"/>
      <c r="DS753" s="43"/>
      <c r="DT753" s="43"/>
      <c r="DU753" s="43"/>
      <c r="DV753" s="43"/>
      <c r="DW753" s="43"/>
      <c r="DX753" s="43"/>
      <c r="DY753" s="43"/>
      <c r="DZ753" s="43"/>
      <c r="EA753" s="21"/>
      <c r="EB753" s="21"/>
      <c r="EC753" s="21"/>
      <c r="ED753" s="21"/>
    </row>
    <row r="754" spans="1:134">
      <c r="A754" s="7"/>
      <c r="B754" s="7"/>
      <c r="C754" s="43"/>
      <c r="D754" s="43"/>
      <c r="E754" s="43"/>
      <c r="F754" s="43"/>
      <c r="G754" s="7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7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7"/>
      <c r="AM754" s="43"/>
      <c r="AN754" s="43"/>
      <c r="AO754" s="43"/>
      <c r="AP754" s="43"/>
      <c r="AQ754" s="43"/>
      <c r="AR754" s="58"/>
      <c r="AS754" s="58"/>
      <c r="AT754" s="43"/>
      <c r="AU754" s="43"/>
      <c r="AV754" s="43"/>
      <c r="AW754" s="43"/>
      <c r="AX754" s="43"/>
      <c r="AY754" s="43"/>
      <c r="AZ754" s="43"/>
      <c r="BA754" s="43"/>
      <c r="BB754" s="43"/>
      <c r="BC754" s="43"/>
      <c r="BD754" s="43"/>
      <c r="BE754" s="43"/>
      <c r="BF754" s="43"/>
      <c r="BG754" s="43"/>
      <c r="BH754" s="43"/>
      <c r="BI754" s="43"/>
      <c r="BJ754" s="43"/>
      <c r="BK754" s="43"/>
      <c r="BL754" s="43"/>
      <c r="BM754" s="43"/>
      <c r="BN754" s="43"/>
      <c r="BO754" s="43"/>
      <c r="BP754" s="43"/>
      <c r="BQ754" s="43"/>
      <c r="BR754" s="43"/>
      <c r="BS754" s="43"/>
      <c r="BT754" s="43"/>
      <c r="BU754" s="43"/>
      <c r="BV754" s="43"/>
      <c r="BW754" s="43"/>
      <c r="BX754" s="43"/>
      <c r="BY754" s="43"/>
      <c r="BZ754" s="43"/>
      <c r="CA754" s="43"/>
      <c r="CB754" s="43"/>
      <c r="CC754" s="43"/>
      <c r="CD754" s="43"/>
      <c r="CE754" s="43"/>
      <c r="CF754" s="43"/>
      <c r="CG754" s="43"/>
      <c r="CH754" s="43"/>
      <c r="CI754" s="43"/>
      <c r="CJ754" s="43"/>
      <c r="CK754" s="43"/>
      <c r="CL754" s="43"/>
      <c r="CM754" s="43"/>
      <c r="CN754" s="43"/>
      <c r="CO754" s="43"/>
      <c r="CP754" s="43"/>
      <c r="CQ754" s="43"/>
      <c r="CR754" s="43"/>
      <c r="CS754" s="43"/>
      <c r="CT754" s="43"/>
      <c r="CU754" s="43"/>
      <c r="CV754" s="43"/>
      <c r="CW754" s="43"/>
      <c r="CX754" s="43"/>
      <c r="CY754" s="21"/>
      <c r="CZ754" s="43"/>
      <c r="DA754" s="43"/>
      <c r="DB754" s="43"/>
      <c r="DC754" s="43"/>
      <c r="DD754" s="43"/>
      <c r="DE754" s="43"/>
      <c r="DF754" s="43"/>
      <c r="DG754" s="43"/>
      <c r="DH754" s="43"/>
      <c r="DI754" s="43"/>
      <c r="DJ754" s="43"/>
      <c r="DK754" s="43"/>
      <c r="DL754" s="43"/>
      <c r="DM754" s="43"/>
      <c r="DN754" s="43"/>
      <c r="DO754" s="43"/>
      <c r="DP754" s="43"/>
      <c r="DQ754" s="43"/>
      <c r="DR754" s="43"/>
      <c r="DS754" s="43"/>
      <c r="DT754" s="43"/>
      <c r="DU754" s="43"/>
      <c r="DV754" s="43"/>
      <c r="DW754" s="43"/>
      <c r="DX754" s="43"/>
      <c r="DY754" s="43"/>
      <c r="DZ754" s="43"/>
      <c r="EA754" s="21"/>
      <c r="EB754" s="21"/>
      <c r="EC754" s="21"/>
      <c r="ED754" s="21"/>
    </row>
    <row r="755" spans="1:134">
      <c r="A755" s="7"/>
      <c r="B755" s="7"/>
      <c r="C755" s="43"/>
      <c r="D755" s="43"/>
      <c r="E755" s="43"/>
      <c r="F755" s="43"/>
      <c r="G755" s="7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7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7"/>
      <c r="AM755" s="43"/>
      <c r="AN755" s="43"/>
      <c r="AO755" s="43"/>
      <c r="AP755" s="43"/>
      <c r="AQ755" s="43"/>
      <c r="AR755" s="58"/>
      <c r="AS755" s="58"/>
      <c r="AT755" s="43"/>
      <c r="AU755" s="43"/>
      <c r="AV755" s="43"/>
      <c r="AW755" s="43"/>
      <c r="AX755" s="43"/>
      <c r="AY755" s="43"/>
      <c r="AZ755" s="43"/>
      <c r="BA755" s="43"/>
      <c r="BB755" s="43"/>
      <c r="BC755" s="43"/>
      <c r="BD755" s="43"/>
      <c r="BE755" s="43"/>
      <c r="BF755" s="43"/>
      <c r="BG755" s="43"/>
      <c r="BH755" s="43"/>
      <c r="BI755" s="43"/>
      <c r="BJ755" s="43"/>
      <c r="BK755" s="43"/>
      <c r="BL755" s="43"/>
      <c r="BM755" s="43"/>
      <c r="BN755" s="43"/>
      <c r="BO755" s="43"/>
      <c r="BP755" s="43"/>
      <c r="BQ755" s="43"/>
      <c r="BR755" s="43"/>
      <c r="BS755" s="43"/>
      <c r="BT755" s="43"/>
      <c r="BU755" s="43"/>
      <c r="BV755" s="43"/>
      <c r="BW755" s="43"/>
      <c r="BX755" s="43"/>
      <c r="BY755" s="43"/>
      <c r="BZ755" s="43"/>
      <c r="CA755" s="43"/>
      <c r="CB755" s="43"/>
      <c r="CC755" s="43"/>
      <c r="CD755" s="43"/>
      <c r="CE755" s="43"/>
      <c r="CF755" s="43"/>
      <c r="CG755" s="43"/>
      <c r="CH755" s="43"/>
      <c r="CI755" s="43"/>
      <c r="CJ755" s="43"/>
      <c r="CK755" s="43"/>
      <c r="CL755" s="43"/>
      <c r="CM755" s="43"/>
      <c r="CN755" s="43"/>
      <c r="CO755" s="43"/>
      <c r="CP755" s="43"/>
      <c r="CQ755" s="43"/>
      <c r="CR755" s="43"/>
      <c r="CS755" s="43"/>
      <c r="CT755" s="43"/>
      <c r="CU755" s="43"/>
      <c r="CV755" s="43"/>
      <c r="CW755" s="43"/>
      <c r="CX755" s="43"/>
      <c r="CY755" s="21"/>
      <c r="CZ755" s="43"/>
      <c r="DA755" s="43"/>
      <c r="DB755" s="43"/>
      <c r="DC755" s="43"/>
      <c r="DD755" s="43"/>
      <c r="DE755" s="43"/>
      <c r="DF755" s="43"/>
      <c r="DG755" s="43"/>
      <c r="DH755" s="43"/>
      <c r="DI755" s="43"/>
      <c r="DJ755" s="43"/>
      <c r="DK755" s="43"/>
      <c r="DL755" s="43"/>
      <c r="DM755" s="43"/>
      <c r="DN755" s="43"/>
      <c r="DO755" s="43"/>
      <c r="DP755" s="43"/>
      <c r="DQ755" s="43"/>
      <c r="DR755" s="43"/>
      <c r="DS755" s="43"/>
      <c r="DT755" s="43"/>
      <c r="DU755" s="43"/>
      <c r="DV755" s="43"/>
      <c r="DW755" s="43"/>
      <c r="DX755" s="43"/>
      <c r="DY755" s="43"/>
      <c r="DZ755" s="43"/>
      <c r="EA755" s="21"/>
      <c r="EB755" s="21"/>
      <c r="EC755" s="21"/>
      <c r="ED755" s="21"/>
    </row>
    <row r="756" spans="1:134">
      <c r="A756" s="7"/>
      <c r="B756" s="7"/>
      <c r="C756" s="43"/>
      <c r="D756" s="43"/>
      <c r="E756" s="43"/>
      <c r="F756" s="43"/>
      <c r="G756" s="7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7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7"/>
      <c r="AM756" s="43"/>
      <c r="AN756" s="43"/>
      <c r="AO756" s="43"/>
      <c r="AP756" s="43"/>
      <c r="AQ756" s="43"/>
      <c r="AR756" s="58"/>
      <c r="AS756" s="58"/>
      <c r="AT756" s="43"/>
      <c r="AU756" s="43"/>
      <c r="AV756" s="43"/>
      <c r="AW756" s="43"/>
      <c r="AX756" s="43"/>
      <c r="AY756" s="43"/>
      <c r="AZ756" s="43"/>
      <c r="BA756" s="43"/>
      <c r="BB756" s="43"/>
      <c r="BC756" s="43"/>
      <c r="BD756" s="43"/>
      <c r="BE756" s="43"/>
      <c r="BF756" s="43"/>
      <c r="BG756" s="43"/>
      <c r="BH756" s="43"/>
      <c r="BI756" s="43"/>
      <c r="BJ756" s="43"/>
      <c r="BK756" s="43"/>
      <c r="BL756" s="43"/>
      <c r="BM756" s="43"/>
      <c r="BN756" s="43"/>
      <c r="BO756" s="43"/>
      <c r="BP756" s="43"/>
      <c r="BQ756" s="43"/>
      <c r="BR756" s="43"/>
      <c r="BS756" s="43"/>
      <c r="BT756" s="43"/>
      <c r="BU756" s="43"/>
      <c r="BV756" s="43"/>
      <c r="BW756" s="43"/>
      <c r="BX756" s="43"/>
      <c r="BY756" s="43"/>
      <c r="BZ756" s="43"/>
      <c r="CA756" s="43"/>
      <c r="CB756" s="43"/>
      <c r="CC756" s="43"/>
      <c r="CD756" s="43"/>
      <c r="CE756" s="43"/>
      <c r="CF756" s="43"/>
      <c r="CG756" s="43"/>
      <c r="CH756" s="43"/>
      <c r="CI756" s="43"/>
      <c r="CJ756" s="43"/>
      <c r="CK756" s="43"/>
      <c r="CL756" s="43"/>
      <c r="CM756" s="43"/>
      <c r="CN756" s="43"/>
      <c r="CO756" s="43"/>
      <c r="CP756" s="43"/>
      <c r="CQ756" s="43"/>
      <c r="CR756" s="43"/>
      <c r="CS756" s="43"/>
      <c r="CT756" s="43"/>
      <c r="CU756" s="43"/>
      <c r="CV756" s="43"/>
      <c r="CW756" s="43"/>
      <c r="CX756" s="43"/>
      <c r="CY756" s="21"/>
      <c r="CZ756" s="43"/>
      <c r="DA756" s="43"/>
      <c r="DB756" s="43"/>
      <c r="DC756" s="43"/>
      <c r="DD756" s="43"/>
      <c r="DE756" s="43"/>
      <c r="DF756" s="43"/>
      <c r="DG756" s="43"/>
      <c r="DH756" s="43"/>
      <c r="DI756" s="43"/>
      <c r="DJ756" s="43"/>
      <c r="DK756" s="43"/>
      <c r="DL756" s="43"/>
      <c r="DM756" s="43"/>
      <c r="DN756" s="43"/>
      <c r="DO756" s="43"/>
      <c r="DP756" s="43"/>
      <c r="DQ756" s="43"/>
      <c r="DR756" s="43"/>
      <c r="DS756" s="43"/>
      <c r="DT756" s="43"/>
      <c r="DU756" s="43"/>
      <c r="DV756" s="43"/>
      <c r="DW756" s="43"/>
      <c r="DX756" s="43"/>
      <c r="DY756" s="43"/>
      <c r="DZ756" s="43"/>
      <c r="EA756" s="21"/>
      <c r="EB756" s="21"/>
      <c r="EC756" s="21"/>
      <c r="ED756" s="21"/>
    </row>
    <row r="757" spans="1:134">
      <c r="A757" s="7"/>
      <c r="B757" s="7"/>
      <c r="C757" s="43"/>
      <c r="D757" s="43"/>
      <c r="E757" s="43"/>
      <c r="F757" s="43"/>
      <c r="G757" s="7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7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7"/>
      <c r="AM757" s="43"/>
      <c r="AN757" s="43"/>
      <c r="AO757" s="43"/>
      <c r="AP757" s="43"/>
      <c r="AQ757" s="43"/>
      <c r="AR757" s="58"/>
      <c r="AS757" s="58"/>
      <c r="AT757" s="43"/>
      <c r="AU757" s="43"/>
      <c r="AV757" s="43"/>
      <c r="AW757" s="43"/>
      <c r="AX757" s="43"/>
      <c r="AY757" s="43"/>
      <c r="AZ757" s="43"/>
      <c r="BA757" s="43"/>
      <c r="BB757" s="43"/>
      <c r="BC757" s="43"/>
      <c r="BD757" s="43"/>
      <c r="BE757" s="43"/>
      <c r="BF757" s="43"/>
      <c r="BG757" s="43"/>
      <c r="BH757" s="43"/>
      <c r="BI757" s="43"/>
      <c r="BJ757" s="43"/>
      <c r="BK757" s="43"/>
      <c r="BL757" s="43"/>
      <c r="BM757" s="43"/>
      <c r="BN757" s="43"/>
      <c r="BO757" s="43"/>
      <c r="BP757" s="43"/>
      <c r="BQ757" s="43"/>
      <c r="BR757" s="43"/>
      <c r="BS757" s="43"/>
      <c r="BT757" s="43"/>
      <c r="BU757" s="43"/>
      <c r="BV757" s="43"/>
      <c r="BW757" s="43"/>
      <c r="BX757" s="43"/>
      <c r="BY757" s="43"/>
      <c r="BZ757" s="43"/>
      <c r="CA757" s="43"/>
      <c r="CB757" s="43"/>
      <c r="CC757" s="43"/>
      <c r="CD757" s="43"/>
      <c r="CE757" s="43"/>
      <c r="CF757" s="43"/>
      <c r="CG757" s="43"/>
      <c r="CH757" s="43"/>
      <c r="CI757" s="43"/>
      <c r="CJ757" s="43"/>
      <c r="CK757" s="43"/>
      <c r="CL757" s="43"/>
      <c r="CM757" s="43"/>
      <c r="CN757" s="43"/>
      <c r="CO757" s="43"/>
      <c r="CP757" s="43"/>
      <c r="CQ757" s="43"/>
      <c r="CR757" s="43"/>
      <c r="CS757" s="43"/>
      <c r="CT757" s="43"/>
      <c r="CU757" s="43"/>
      <c r="CV757" s="43"/>
      <c r="CW757" s="43"/>
      <c r="CX757" s="43"/>
      <c r="CY757" s="21"/>
      <c r="CZ757" s="43"/>
      <c r="DA757" s="43"/>
      <c r="DB757" s="43"/>
      <c r="DC757" s="43"/>
      <c r="DD757" s="43"/>
      <c r="DE757" s="43"/>
      <c r="DF757" s="43"/>
      <c r="DG757" s="43"/>
      <c r="DH757" s="43"/>
      <c r="DI757" s="43"/>
      <c r="DJ757" s="43"/>
      <c r="DK757" s="43"/>
      <c r="DL757" s="43"/>
      <c r="DM757" s="43"/>
      <c r="DN757" s="43"/>
      <c r="DO757" s="43"/>
      <c r="DP757" s="43"/>
      <c r="DQ757" s="43"/>
      <c r="DR757" s="43"/>
      <c r="DS757" s="43"/>
      <c r="DT757" s="43"/>
      <c r="DU757" s="43"/>
      <c r="DV757" s="43"/>
      <c r="DW757" s="43"/>
      <c r="DX757" s="43"/>
      <c r="DY757" s="43"/>
      <c r="DZ757" s="43"/>
      <c r="EA757" s="21"/>
      <c r="EB757" s="21"/>
      <c r="EC757" s="21"/>
      <c r="ED757" s="21"/>
    </row>
    <row r="758" spans="1:134">
      <c r="A758" s="7"/>
      <c r="B758" s="7"/>
      <c r="C758" s="43"/>
      <c r="D758" s="43"/>
      <c r="E758" s="43"/>
      <c r="F758" s="43"/>
      <c r="G758" s="7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7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7"/>
      <c r="AM758" s="43"/>
      <c r="AN758" s="43"/>
      <c r="AO758" s="43"/>
      <c r="AP758" s="43"/>
      <c r="AQ758" s="43"/>
      <c r="AR758" s="58"/>
      <c r="AS758" s="58"/>
      <c r="AT758" s="43"/>
      <c r="AU758" s="43"/>
      <c r="AV758" s="43"/>
      <c r="AW758" s="43"/>
      <c r="AX758" s="43"/>
      <c r="AY758" s="43"/>
      <c r="AZ758" s="43"/>
      <c r="BA758" s="43"/>
      <c r="BB758" s="43"/>
      <c r="BC758" s="43"/>
      <c r="BD758" s="43"/>
      <c r="BE758" s="43"/>
      <c r="BF758" s="43"/>
      <c r="BG758" s="43"/>
      <c r="BH758" s="43"/>
      <c r="BI758" s="43"/>
      <c r="BJ758" s="43"/>
      <c r="BK758" s="43"/>
      <c r="BL758" s="43"/>
      <c r="BM758" s="43"/>
      <c r="BN758" s="43"/>
      <c r="BO758" s="43"/>
      <c r="BP758" s="43"/>
      <c r="BQ758" s="43"/>
      <c r="BR758" s="43"/>
      <c r="BS758" s="43"/>
      <c r="BT758" s="43"/>
      <c r="BU758" s="43"/>
      <c r="BV758" s="43"/>
      <c r="BW758" s="43"/>
      <c r="BX758" s="43"/>
      <c r="BY758" s="43"/>
      <c r="BZ758" s="43"/>
      <c r="CA758" s="43"/>
      <c r="CB758" s="43"/>
      <c r="CC758" s="43"/>
      <c r="CD758" s="43"/>
      <c r="CE758" s="43"/>
      <c r="CF758" s="43"/>
      <c r="CG758" s="43"/>
      <c r="CH758" s="43"/>
      <c r="CI758" s="43"/>
      <c r="CJ758" s="43"/>
      <c r="CK758" s="43"/>
      <c r="CL758" s="43"/>
      <c r="CM758" s="43"/>
      <c r="CN758" s="43"/>
      <c r="CO758" s="43"/>
      <c r="CP758" s="43"/>
      <c r="CQ758" s="43"/>
      <c r="CR758" s="43"/>
      <c r="CS758" s="43"/>
      <c r="CT758" s="43"/>
      <c r="CU758" s="43"/>
      <c r="CV758" s="43"/>
      <c r="CW758" s="43"/>
      <c r="CX758" s="43"/>
      <c r="CY758" s="21"/>
      <c r="CZ758" s="43"/>
      <c r="DA758" s="43"/>
      <c r="DB758" s="43"/>
      <c r="DC758" s="43"/>
      <c r="DD758" s="43"/>
      <c r="DE758" s="43"/>
      <c r="DF758" s="43"/>
      <c r="DG758" s="43"/>
      <c r="DH758" s="43"/>
      <c r="DI758" s="43"/>
      <c r="DJ758" s="43"/>
      <c r="DK758" s="43"/>
      <c r="DL758" s="43"/>
      <c r="DM758" s="43"/>
      <c r="DN758" s="43"/>
      <c r="DO758" s="43"/>
      <c r="DP758" s="43"/>
      <c r="DQ758" s="43"/>
      <c r="DR758" s="43"/>
      <c r="DS758" s="43"/>
      <c r="DT758" s="43"/>
      <c r="DU758" s="43"/>
      <c r="DV758" s="43"/>
      <c r="DW758" s="43"/>
      <c r="DX758" s="43"/>
      <c r="DY758" s="43"/>
      <c r="DZ758" s="43"/>
      <c r="EA758" s="21"/>
      <c r="EB758" s="21"/>
      <c r="EC758" s="21"/>
      <c r="ED758" s="21"/>
    </row>
    <row r="759" spans="1:134">
      <c r="A759" s="7"/>
      <c r="B759" s="7"/>
      <c r="C759" s="43"/>
      <c r="D759" s="43"/>
      <c r="E759" s="43"/>
      <c r="F759" s="43"/>
      <c r="G759" s="7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7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7"/>
      <c r="AM759" s="43"/>
      <c r="AN759" s="43"/>
      <c r="AO759" s="43"/>
      <c r="AP759" s="43"/>
      <c r="AQ759" s="43"/>
      <c r="AR759" s="58"/>
      <c r="AS759" s="58"/>
      <c r="AT759" s="43"/>
      <c r="AU759" s="43"/>
      <c r="AV759" s="43"/>
      <c r="AW759" s="43"/>
      <c r="AX759" s="43"/>
      <c r="AY759" s="43"/>
      <c r="AZ759" s="43"/>
      <c r="BA759" s="43"/>
      <c r="BB759" s="43"/>
      <c r="BC759" s="43"/>
      <c r="BD759" s="43"/>
      <c r="BE759" s="43"/>
      <c r="BF759" s="43"/>
      <c r="BG759" s="43"/>
      <c r="BH759" s="43"/>
      <c r="BI759" s="43"/>
      <c r="BJ759" s="43"/>
      <c r="BK759" s="43"/>
      <c r="BL759" s="43"/>
      <c r="BM759" s="43"/>
      <c r="BN759" s="43"/>
      <c r="BO759" s="43"/>
      <c r="BP759" s="43"/>
      <c r="BQ759" s="43"/>
      <c r="BR759" s="43"/>
      <c r="BS759" s="43"/>
      <c r="BT759" s="43"/>
      <c r="BU759" s="43"/>
      <c r="BV759" s="43"/>
      <c r="BW759" s="43"/>
      <c r="BX759" s="43"/>
      <c r="BY759" s="43"/>
      <c r="BZ759" s="43"/>
      <c r="CA759" s="43"/>
      <c r="CB759" s="43"/>
      <c r="CC759" s="43"/>
      <c r="CD759" s="43"/>
      <c r="CE759" s="43"/>
      <c r="CF759" s="43"/>
      <c r="CG759" s="43"/>
      <c r="CH759" s="43"/>
      <c r="CI759" s="43"/>
      <c r="CJ759" s="43"/>
      <c r="CK759" s="43"/>
      <c r="CL759" s="43"/>
      <c r="CM759" s="43"/>
      <c r="CN759" s="43"/>
      <c r="CO759" s="43"/>
      <c r="CP759" s="43"/>
      <c r="CQ759" s="43"/>
      <c r="CR759" s="43"/>
      <c r="CS759" s="43"/>
      <c r="CT759" s="43"/>
      <c r="CU759" s="43"/>
      <c r="CV759" s="43"/>
      <c r="CW759" s="43"/>
      <c r="CX759" s="43"/>
      <c r="CY759" s="21"/>
      <c r="CZ759" s="43"/>
      <c r="DA759" s="43"/>
      <c r="DB759" s="43"/>
      <c r="DC759" s="43"/>
      <c r="DD759" s="43"/>
      <c r="DE759" s="43"/>
      <c r="DF759" s="43"/>
      <c r="DG759" s="43"/>
      <c r="DH759" s="43"/>
      <c r="DI759" s="43"/>
      <c r="DJ759" s="43"/>
      <c r="DK759" s="43"/>
      <c r="DL759" s="43"/>
      <c r="DM759" s="43"/>
      <c r="DN759" s="43"/>
      <c r="DO759" s="43"/>
      <c r="DP759" s="43"/>
      <c r="DQ759" s="43"/>
      <c r="DR759" s="43"/>
      <c r="DS759" s="43"/>
      <c r="DT759" s="43"/>
      <c r="DU759" s="43"/>
      <c r="DV759" s="43"/>
      <c r="DW759" s="43"/>
      <c r="DX759" s="43"/>
      <c r="DY759" s="43"/>
      <c r="DZ759" s="43"/>
      <c r="EA759" s="21"/>
      <c r="EB759" s="21"/>
      <c r="EC759" s="21"/>
      <c r="ED759" s="21"/>
    </row>
    <row r="760" spans="1:134">
      <c r="A760" s="7"/>
      <c r="B760" s="7"/>
      <c r="C760" s="43"/>
      <c r="D760" s="43"/>
      <c r="E760" s="43"/>
      <c r="F760" s="43"/>
      <c r="G760" s="7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7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7"/>
      <c r="AM760" s="43"/>
      <c r="AN760" s="43"/>
      <c r="AO760" s="43"/>
      <c r="AP760" s="43"/>
      <c r="AQ760" s="43"/>
      <c r="AR760" s="58"/>
      <c r="AS760" s="58"/>
      <c r="AT760" s="43"/>
      <c r="AU760" s="43"/>
      <c r="AV760" s="43"/>
      <c r="AW760" s="43"/>
      <c r="AX760" s="43"/>
      <c r="AY760" s="43"/>
      <c r="AZ760" s="43"/>
      <c r="BA760" s="43"/>
      <c r="BB760" s="43"/>
      <c r="BC760" s="43"/>
      <c r="BD760" s="43"/>
      <c r="BE760" s="43"/>
      <c r="BF760" s="43"/>
      <c r="BG760" s="43"/>
      <c r="BH760" s="43"/>
      <c r="BI760" s="43"/>
      <c r="BJ760" s="43"/>
      <c r="BK760" s="43"/>
      <c r="BL760" s="43"/>
      <c r="BM760" s="43"/>
      <c r="BN760" s="43"/>
      <c r="BO760" s="43"/>
      <c r="BP760" s="43"/>
      <c r="BQ760" s="43"/>
      <c r="BR760" s="43"/>
      <c r="BS760" s="43"/>
      <c r="BT760" s="43"/>
      <c r="BU760" s="43"/>
      <c r="BV760" s="43"/>
      <c r="BW760" s="43"/>
      <c r="BX760" s="43"/>
      <c r="BY760" s="43"/>
      <c r="BZ760" s="43"/>
      <c r="CA760" s="43"/>
      <c r="CB760" s="43"/>
      <c r="CC760" s="43"/>
      <c r="CD760" s="43"/>
      <c r="CE760" s="43"/>
      <c r="CF760" s="43"/>
      <c r="CG760" s="43"/>
      <c r="CH760" s="43"/>
      <c r="CI760" s="43"/>
      <c r="CJ760" s="43"/>
      <c r="CK760" s="43"/>
      <c r="CL760" s="43"/>
      <c r="CM760" s="43"/>
      <c r="CN760" s="43"/>
      <c r="CO760" s="43"/>
      <c r="CP760" s="43"/>
      <c r="CQ760" s="43"/>
      <c r="CR760" s="43"/>
      <c r="CS760" s="43"/>
      <c r="CT760" s="43"/>
      <c r="CU760" s="43"/>
      <c r="CV760" s="43"/>
      <c r="CW760" s="43"/>
      <c r="CX760" s="43"/>
      <c r="CY760" s="21"/>
      <c r="CZ760" s="43"/>
      <c r="DA760" s="43"/>
      <c r="DB760" s="43"/>
      <c r="DC760" s="43"/>
      <c r="DD760" s="43"/>
      <c r="DE760" s="43"/>
      <c r="DF760" s="43"/>
      <c r="DG760" s="43"/>
      <c r="DH760" s="43"/>
      <c r="DI760" s="43"/>
      <c r="DJ760" s="43"/>
      <c r="DK760" s="43"/>
      <c r="DL760" s="43"/>
      <c r="DM760" s="43"/>
      <c r="DN760" s="43"/>
      <c r="DO760" s="43"/>
      <c r="DP760" s="43"/>
      <c r="DQ760" s="43"/>
      <c r="DR760" s="43"/>
      <c r="DS760" s="43"/>
      <c r="DT760" s="43"/>
      <c r="DU760" s="43"/>
      <c r="DV760" s="43"/>
      <c r="DW760" s="43"/>
      <c r="DX760" s="43"/>
      <c r="DY760" s="43"/>
      <c r="DZ760" s="43"/>
      <c r="EA760" s="21"/>
      <c r="EB760" s="21"/>
      <c r="EC760" s="21"/>
      <c r="ED760" s="21"/>
    </row>
    <row r="761" spans="1:134">
      <c r="A761" s="7"/>
      <c r="B761" s="7"/>
      <c r="C761" s="43"/>
      <c r="D761" s="43"/>
      <c r="E761" s="43"/>
      <c r="F761" s="43"/>
      <c r="G761" s="7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7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7"/>
      <c r="AM761" s="43"/>
      <c r="AN761" s="43"/>
      <c r="AO761" s="43"/>
      <c r="AP761" s="43"/>
      <c r="AQ761" s="43"/>
      <c r="AR761" s="58"/>
      <c r="AS761" s="58"/>
      <c r="AT761" s="43"/>
      <c r="AU761" s="43"/>
      <c r="AV761" s="43"/>
      <c r="AW761" s="43"/>
      <c r="AX761" s="43"/>
      <c r="AY761" s="43"/>
      <c r="AZ761" s="43"/>
      <c r="BA761" s="43"/>
      <c r="BB761" s="43"/>
      <c r="BC761" s="43"/>
      <c r="BD761" s="43"/>
      <c r="BE761" s="43"/>
      <c r="BF761" s="43"/>
      <c r="BG761" s="43"/>
      <c r="BH761" s="43"/>
      <c r="BI761" s="43"/>
      <c r="BJ761" s="43"/>
      <c r="BK761" s="43"/>
      <c r="BL761" s="43"/>
      <c r="BM761" s="43"/>
      <c r="BN761" s="43"/>
      <c r="BO761" s="43"/>
      <c r="BP761" s="43"/>
      <c r="BQ761" s="43"/>
      <c r="BR761" s="43"/>
      <c r="BS761" s="43"/>
      <c r="BT761" s="43"/>
      <c r="BU761" s="43"/>
      <c r="BV761" s="43"/>
      <c r="BW761" s="43"/>
      <c r="BX761" s="43"/>
      <c r="BY761" s="43"/>
      <c r="BZ761" s="43"/>
      <c r="CA761" s="43"/>
      <c r="CB761" s="43"/>
      <c r="CC761" s="43"/>
      <c r="CD761" s="43"/>
      <c r="CE761" s="43"/>
      <c r="CF761" s="43"/>
      <c r="CG761" s="43"/>
      <c r="CH761" s="43"/>
      <c r="CI761" s="43"/>
      <c r="CJ761" s="43"/>
      <c r="CK761" s="43"/>
      <c r="CL761" s="43"/>
      <c r="CM761" s="43"/>
      <c r="CN761" s="43"/>
      <c r="CO761" s="43"/>
      <c r="CP761" s="43"/>
      <c r="CQ761" s="43"/>
      <c r="CR761" s="43"/>
      <c r="CS761" s="43"/>
      <c r="CT761" s="43"/>
      <c r="CU761" s="43"/>
      <c r="CV761" s="43"/>
      <c r="CW761" s="43"/>
      <c r="CX761" s="43"/>
      <c r="CY761" s="21"/>
      <c r="CZ761" s="43"/>
      <c r="DA761" s="43"/>
      <c r="DB761" s="43"/>
      <c r="DC761" s="43"/>
      <c r="DD761" s="43"/>
      <c r="DE761" s="43"/>
      <c r="DF761" s="43"/>
      <c r="DG761" s="43"/>
      <c r="DH761" s="43"/>
      <c r="DI761" s="43"/>
      <c r="DJ761" s="43"/>
      <c r="DK761" s="43"/>
      <c r="DL761" s="43"/>
      <c r="DM761" s="43"/>
      <c r="DN761" s="43"/>
      <c r="DO761" s="43"/>
      <c r="DP761" s="43"/>
      <c r="DQ761" s="43"/>
      <c r="DR761" s="43"/>
      <c r="DS761" s="43"/>
      <c r="DT761" s="43"/>
      <c r="DU761" s="43"/>
      <c r="DV761" s="43"/>
      <c r="DW761" s="43"/>
      <c r="DX761" s="43"/>
      <c r="DY761" s="43"/>
      <c r="DZ761" s="43"/>
      <c r="EA761" s="21"/>
      <c r="EB761" s="21"/>
      <c r="EC761" s="21"/>
      <c r="ED761" s="21"/>
    </row>
    <row r="762" spans="1:134">
      <c r="A762" s="7"/>
      <c r="B762" s="7"/>
      <c r="C762" s="43"/>
      <c r="D762" s="43"/>
      <c r="E762" s="43"/>
      <c r="F762" s="43"/>
      <c r="G762" s="7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7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7"/>
      <c r="AM762" s="43"/>
      <c r="AN762" s="43"/>
      <c r="AO762" s="43"/>
      <c r="AP762" s="43"/>
      <c r="AQ762" s="43"/>
      <c r="AR762" s="58"/>
      <c r="AS762" s="58"/>
      <c r="AT762" s="43"/>
      <c r="AU762" s="43"/>
      <c r="AV762" s="43"/>
      <c r="AW762" s="43"/>
      <c r="AX762" s="43"/>
      <c r="AY762" s="43"/>
      <c r="AZ762" s="43"/>
      <c r="BA762" s="43"/>
      <c r="BB762" s="43"/>
      <c r="BC762" s="43"/>
      <c r="BD762" s="43"/>
      <c r="BE762" s="43"/>
      <c r="BF762" s="43"/>
      <c r="BG762" s="43"/>
      <c r="BH762" s="43"/>
      <c r="BI762" s="43"/>
      <c r="BJ762" s="43"/>
      <c r="BK762" s="43"/>
      <c r="BL762" s="43"/>
      <c r="BM762" s="43"/>
      <c r="BN762" s="43"/>
      <c r="BO762" s="43"/>
      <c r="BP762" s="43"/>
      <c r="BQ762" s="43"/>
      <c r="BR762" s="43"/>
      <c r="BS762" s="43"/>
      <c r="BT762" s="43"/>
      <c r="BU762" s="43"/>
      <c r="BV762" s="43"/>
      <c r="BW762" s="43"/>
      <c r="BX762" s="43"/>
      <c r="BY762" s="43"/>
      <c r="BZ762" s="43"/>
      <c r="CA762" s="43"/>
      <c r="CB762" s="43"/>
      <c r="CC762" s="43"/>
      <c r="CD762" s="43"/>
      <c r="CE762" s="43"/>
      <c r="CF762" s="43"/>
      <c r="CG762" s="43"/>
      <c r="CH762" s="43"/>
      <c r="CI762" s="43"/>
      <c r="CJ762" s="43"/>
      <c r="CK762" s="43"/>
      <c r="CL762" s="43"/>
      <c r="CM762" s="43"/>
      <c r="CN762" s="43"/>
      <c r="CO762" s="43"/>
      <c r="CP762" s="43"/>
      <c r="CQ762" s="43"/>
      <c r="CR762" s="43"/>
      <c r="CS762" s="43"/>
      <c r="CT762" s="43"/>
      <c r="CU762" s="43"/>
      <c r="CV762" s="43"/>
      <c r="CW762" s="43"/>
      <c r="CX762" s="43"/>
      <c r="CY762" s="21"/>
      <c r="CZ762" s="43"/>
      <c r="DA762" s="43"/>
      <c r="DB762" s="43"/>
      <c r="DC762" s="43"/>
      <c r="DD762" s="43"/>
      <c r="DE762" s="43"/>
      <c r="DF762" s="43"/>
      <c r="DG762" s="43"/>
      <c r="DH762" s="43"/>
      <c r="DI762" s="43"/>
      <c r="DJ762" s="43"/>
      <c r="DK762" s="43"/>
      <c r="DL762" s="43"/>
      <c r="DM762" s="43"/>
      <c r="DN762" s="43"/>
      <c r="DO762" s="43"/>
      <c r="DP762" s="43"/>
      <c r="DQ762" s="43"/>
      <c r="DR762" s="43"/>
      <c r="DS762" s="43"/>
      <c r="DT762" s="43"/>
      <c r="DU762" s="43"/>
      <c r="DV762" s="43"/>
      <c r="DW762" s="43"/>
      <c r="DX762" s="43"/>
      <c r="DY762" s="43"/>
      <c r="DZ762" s="43"/>
      <c r="EA762" s="21"/>
      <c r="EB762" s="21"/>
      <c r="EC762" s="21"/>
      <c r="ED762" s="21"/>
    </row>
    <row r="763" spans="1:134">
      <c r="A763" s="7"/>
      <c r="B763" s="7"/>
      <c r="C763" s="43"/>
      <c r="D763" s="43"/>
      <c r="E763" s="43"/>
      <c r="F763" s="43"/>
      <c r="G763" s="7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7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7"/>
      <c r="AM763" s="43"/>
      <c r="AN763" s="43"/>
      <c r="AO763" s="43"/>
      <c r="AP763" s="43"/>
      <c r="AQ763" s="43"/>
      <c r="AR763" s="58"/>
      <c r="AS763" s="58"/>
      <c r="AT763" s="43"/>
      <c r="AU763" s="43"/>
      <c r="AV763" s="43"/>
      <c r="AW763" s="43"/>
      <c r="AX763" s="43"/>
      <c r="AY763" s="43"/>
      <c r="AZ763" s="43"/>
      <c r="BA763" s="43"/>
      <c r="BB763" s="43"/>
      <c r="BC763" s="43"/>
      <c r="BD763" s="43"/>
      <c r="BE763" s="43"/>
      <c r="BF763" s="43"/>
      <c r="BG763" s="43"/>
      <c r="BH763" s="43"/>
      <c r="BI763" s="43"/>
      <c r="BJ763" s="43"/>
      <c r="BK763" s="43"/>
      <c r="BL763" s="43"/>
      <c r="BM763" s="43"/>
      <c r="BN763" s="43"/>
      <c r="BO763" s="43"/>
      <c r="BP763" s="43"/>
      <c r="BQ763" s="43"/>
      <c r="BR763" s="43"/>
      <c r="BS763" s="43"/>
      <c r="BT763" s="43"/>
      <c r="BU763" s="43"/>
      <c r="BV763" s="43"/>
      <c r="BW763" s="43"/>
      <c r="BX763" s="43"/>
      <c r="BY763" s="43"/>
      <c r="BZ763" s="43"/>
      <c r="CA763" s="43"/>
      <c r="CB763" s="43"/>
      <c r="CC763" s="43"/>
      <c r="CD763" s="43"/>
      <c r="CE763" s="43"/>
      <c r="CF763" s="43"/>
      <c r="CG763" s="43"/>
      <c r="CH763" s="43"/>
      <c r="CI763" s="43"/>
      <c r="CJ763" s="43"/>
      <c r="CK763" s="43"/>
      <c r="CL763" s="43"/>
      <c r="CM763" s="43"/>
      <c r="CN763" s="43"/>
      <c r="CO763" s="43"/>
      <c r="CP763" s="43"/>
      <c r="CQ763" s="43"/>
      <c r="CR763" s="43"/>
      <c r="CS763" s="43"/>
      <c r="CT763" s="43"/>
      <c r="CU763" s="43"/>
      <c r="CV763" s="43"/>
      <c r="CW763" s="43"/>
      <c r="CX763" s="43"/>
      <c r="CY763" s="21"/>
      <c r="CZ763" s="43"/>
      <c r="DA763" s="43"/>
      <c r="DB763" s="43"/>
      <c r="DC763" s="43"/>
      <c r="DD763" s="43"/>
      <c r="DE763" s="43"/>
      <c r="DF763" s="43"/>
      <c r="DG763" s="43"/>
      <c r="DH763" s="43"/>
      <c r="DI763" s="43"/>
      <c r="DJ763" s="43"/>
      <c r="DK763" s="43"/>
      <c r="DL763" s="43"/>
      <c r="DM763" s="43"/>
      <c r="DN763" s="43"/>
      <c r="DO763" s="43"/>
      <c r="DP763" s="43"/>
      <c r="DQ763" s="43"/>
      <c r="DR763" s="43"/>
      <c r="DS763" s="43"/>
      <c r="DT763" s="43"/>
      <c r="DU763" s="43"/>
      <c r="DV763" s="43"/>
      <c r="DW763" s="43"/>
      <c r="DX763" s="43"/>
      <c r="DY763" s="43"/>
      <c r="DZ763" s="43"/>
      <c r="EA763" s="21"/>
      <c r="EB763" s="21"/>
      <c r="EC763" s="21"/>
      <c r="ED763" s="21"/>
    </row>
    <row r="764" spans="1:134">
      <c r="A764" s="7"/>
      <c r="B764" s="7"/>
      <c r="C764" s="43"/>
      <c r="D764" s="43"/>
      <c r="E764" s="43"/>
      <c r="F764" s="43"/>
      <c r="G764" s="7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7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7"/>
      <c r="AM764" s="43"/>
      <c r="AN764" s="43"/>
      <c r="AO764" s="43"/>
      <c r="AP764" s="43"/>
      <c r="AQ764" s="43"/>
      <c r="AR764" s="58"/>
      <c r="AS764" s="58"/>
      <c r="AT764" s="43"/>
      <c r="AU764" s="43"/>
      <c r="AV764" s="43"/>
      <c r="AW764" s="43"/>
      <c r="AX764" s="43"/>
      <c r="AY764" s="43"/>
      <c r="AZ764" s="43"/>
      <c r="BA764" s="43"/>
      <c r="BB764" s="43"/>
      <c r="BC764" s="43"/>
      <c r="BD764" s="43"/>
      <c r="BE764" s="43"/>
      <c r="BF764" s="43"/>
      <c r="BG764" s="43"/>
      <c r="BH764" s="43"/>
      <c r="BI764" s="43"/>
      <c r="BJ764" s="43"/>
      <c r="BK764" s="43"/>
      <c r="BL764" s="43"/>
      <c r="BM764" s="43"/>
      <c r="BN764" s="43"/>
      <c r="BO764" s="43"/>
      <c r="BP764" s="43"/>
      <c r="BQ764" s="43"/>
      <c r="BR764" s="43"/>
      <c r="BS764" s="43"/>
      <c r="BT764" s="43"/>
      <c r="BU764" s="43"/>
      <c r="BV764" s="43"/>
      <c r="BW764" s="43"/>
      <c r="BX764" s="43"/>
      <c r="BY764" s="43"/>
      <c r="BZ764" s="43"/>
      <c r="CA764" s="43"/>
      <c r="CB764" s="43"/>
      <c r="CC764" s="43"/>
      <c r="CD764" s="43"/>
      <c r="CE764" s="43"/>
      <c r="CF764" s="43"/>
      <c r="CG764" s="43"/>
      <c r="CH764" s="43"/>
      <c r="CI764" s="43"/>
      <c r="CJ764" s="43"/>
      <c r="CK764" s="43"/>
      <c r="CL764" s="43"/>
      <c r="CM764" s="43"/>
      <c r="CN764" s="43"/>
      <c r="CO764" s="43"/>
      <c r="CP764" s="43"/>
      <c r="CQ764" s="43"/>
      <c r="CR764" s="43"/>
      <c r="CS764" s="43"/>
      <c r="CT764" s="43"/>
      <c r="CU764" s="43"/>
      <c r="CV764" s="43"/>
      <c r="CW764" s="43"/>
      <c r="CX764" s="43"/>
      <c r="CY764" s="21"/>
      <c r="CZ764" s="43"/>
      <c r="DA764" s="43"/>
      <c r="DB764" s="43"/>
      <c r="DC764" s="43"/>
      <c r="DD764" s="43"/>
      <c r="DE764" s="43"/>
      <c r="DF764" s="43"/>
      <c r="DG764" s="43"/>
      <c r="DH764" s="43"/>
      <c r="DI764" s="43"/>
      <c r="DJ764" s="43"/>
      <c r="DK764" s="43"/>
      <c r="DL764" s="43"/>
      <c r="DM764" s="43"/>
      <c r="DN764" s="43"/>
      <c r="DO764" s="43"/>
      <c r="DP764" s="43"/>
      <c r="DQ764" s="43"/>
      <c r="DR764" s="43"/>
      <c r="DS764" s="43"/>
      <c r="DT764" s="43"/>
      <c r="DU764" s="43"/>
      <c r="DV764" s="43"/>
      <c r="DW764" s="43"/>
      <c r="DX764" s="43"/>
      <c r="DY764" s="43"/>
      <c r="DZ764" s="43"/>
      <c r="EA764" s="21"/>
      <c r="EB764" s="21"/>
      <c r="EC764" s="21"/>
      <c r="ED764" s="21"/>
    </row>
    <row r="765" spans="1:134">
      <c r="A765" s="7"/>
      <c r="B765" s="7"/>
      <c r="C765" s="43"/>
      <c r="D765" s="43"/>
      <c r="E765" s="43"/>
      <c r="F765" s="43"/>
      <c r="G765" s="7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7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7"/>
      <c r="AM765" s="43"/>
      <c r="AN765" s="43"/>
      <c r="AO765" s="43"/>
      <c r="AP765" s="43"/>
      <c r="AQ765" s="43"/>
      <c r="AR765" s="58"/>
      <c r="AS765" s="58"/>
      <c r="AT765" s="43"/>
      <c r="AU765" s="43"/>
      <c r="AV765" s="43"/>
      <c r="AW765" s="43"/>
      <c r="AX765" s="43"/>
      <c r="AY765" s="43"/>
      <c r="AZ765" s="43"/>
      <c r="BA765" s="43"/>
      <c r="BB765" s="43"/>
      <c r="BC765" s="43"/>
      <c r="BD765" s="43"/>
      <c r="BE765" s="43"/>
      <c r="BF765" s="43"/>
      <c r="BG765" s="43"/>
      <c r="BH765" s="43"/>
      <c r="BI765" s="43"/>
      <c r="BJ765" s="43"/>
      <c r="BK765" s="43"/>
      <c r="BL765" s="43"/>
      <c r="BM765" s="43"/>
      <c r="BN765" s="43"/>
      <c r="BO765" s="43"/>
      <c r="BP765" s="43"/>
      <c r="BQ765" s="43"/>
      <c r="BR765" s="43"/>
      <c r="BS765" s="43"/>
      <c r="BT765" s="43"/>
      <c r="BU765" s="43"/>
      <c r="BV765" s="43"/>
      <c r="BW765" s="43"/>
      <c r="BX765" s="43"/>
      <c r="BY765" s="43"/>
      <c r="BZ765" s="43"/>
      <c r="CA765" s="43"/>
      <c r="CB765" s="43"/>
      <c r="CC765" s="43"/>
      <c r="CD765" s="43"/>
      <c r="CE765" s="43"/>
      <c r="CF765" s="43"/>
      <c r="CG765" s="43"/>
      <c r="CH765" s="43"/>
      <c r="CI765" s="43"/>
      <c r="CJ765" s="43"/>
      <c r="CK765" s="43"/>
      <c r="CL765" s="43"/>
      <c r="CM765" s="43"/>
      <c r="CN765" s="43"/>
      <c r="CO765" s="43"/>
      <c r="CP765" s="43"/>
      <c r="CQ765" s="43"/>
      <c r="CR765" s="43"/>
      <c r="CS765" s="43"/>
      <c r="CT765" s="43"/>
      <c r="CU765" s="43"/>
      <c r="CV765" s="43"/>
      <c r="CW765" s="43"/>
      <c r="CX765" s="43"/>
      <c r="CY765" s="21"/>
      <c r="CZ765" s="43"/>
      <c r="DA765" s="43"/>
      <c r="DB765" s="43"/>
      <c r="DC765" s="43"/>
      <c r="DD765" s="43"/>
      <c r="DE765" s="43"/>
      <c r="DF765" s="43"/>
      <c r="DG765" s="43"/>
      <c r="DH765" s="43"/>
      <c r="DI765" s="43"/>
      <c r="DJ765" s="43"/>
      <c r="DK765" s="43"/>
      <c r="DL765" s="43"/>
      <c r="DM765" s="43"/>
      <c r="DN765" s="43"/>
      <c r="DO765" s="43"/>
      <c r="DP765" s="43"/>
      <c r="DQ765" s="43"/>
      <c r="DR765" s="43"/>
      <c r="DS765" s="43"/>
      <c r="DT765" s="43"/>
      <c r="DU765" s="43"/>
      <c r="DV765" s="43"/>
      <c r="DW765" s="43"/>
      <c r="DX765" s="43"/>
      <c r="DY765" s="43"/>
      <c r="DZ765" s="43"/>
      <c r="EA765" s="21"/>
      <c r="EB765" s="21"/>
      <c r="EC765" s="21"/>
      <c r="ED765" s="21"/>
    </row>
    <row r="766" spans="1:134">
      <c r="A766" s="7"/>
      <c r="B766" s="7"/>
      <c r="C766" s="43"/>
      <c r="D766" s="43"/>
      <c r="E766" s="43"/>
      <c r="F766" s="43"/>
      <c r="G766" s="7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7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7"/>
      <c r="AM766" s="43"/>
      <c r="AN766" s="43"/>
      <c r="AO766" s="43"/>
      <c r="AP766" s="43"/>
      <c r="AQ766" s="43"/>
      <c r="AR766" s="58"/>
      <c r="AS766" s="58"/>
      <c r="AT766" s="43"/>
      <c r="AU766" s="43"/>
      <c r="AV766" s="43"/>
      <c r="AW766" s="43"/>
      <c r="AX766" s="43"/>
      <c r="AY766" s="43"/>
      <c r="AZ766" s="43"/>
      <c r="BA766" s="43"/>
      <c r="BB766" s="43"/>
      <c r="BC766" s="43"/>
      <c r="BD766" s="43"/>
      <c r="BE766" s="43"/>
      <c r="BF766" s="43"/>
      <c r="BG766" s="43"/>
      <c r="BH766" s="43"/>
      <c r="BI766" s="43"/>
      <c r="BJ766" s="43"/>
      <c r="BK766" s="43"/>
      <c r="BL766" s="43"/>
      <c r="BM766" s="43"/>
      <c r="BN766" s="43"/>
      <c r="BO766" s="43"/>
      <c r="BP766" s="43"/>
      <c r="BQ766" s="43"/>
      <c r="BR766" s="43"/>
      <c r="BS766" s="43"/>
      <c r="BT766" s="43"/>
      <c r="BU766" s="43"/>
      <c r="BV766" s="43"/>
      <c r="BW766" s="43"/>
      <c r="BX766" s="43"/>
      <c r="BY766" s="43"/>
      <c r="BZ766" s="43"/>
      <c r="CA766" s="43"/>
      <c r="CB766" s="43"/>
      <c r="CC766" s="43"/>
      <c r="CD766" s="43"/>
      <c r="CE766" s="43"/>
      <c r="CF766" s="43"/>
      <c r="CG766" s="43"/>
      <c r="CH766" s="43"/>
      <c r="CI766" s="43"/>
      <c r="CJ766" s="43"/>
      <c r="CK766" s="43"/>
      <c r="CL766" s="43"/>
      <c r="CM766" s="43"/>
      <c r="CN766" s="43"/>
      <c r="CO766" s="43"/>
      <c r="CP766" s="43"/>
      <c r="CQ766" s="43"/>
      <c r="CR766" s="43"/>
      <c r="CS766" s="43"/>
      <c r="CT766" s="43"/>
      <c r="CU766" s="43"/>
      <c r="CV766" s="43"/>
      <c r="CW766" s="43"/>
      <c r="CX766" s="43"/>
      <c r="CY766" s="21"/>
      <c r="CZ766" s="43"/>
      <c r="DA766" s="43"/>
      <c r="DB766" s="43"/>
      <c r="DC766" s="43"/>
      <c r="DD766" s="43"/>
      <c r="DE766" s="43"/>
      <c r="DF766" s="43"/>
      <c r="DG766" s="43"/>
      <c r="DH766" s="43"/>
      <c r="DI766" s="43"/>
      <c r="DJ766" s="43"/>
      <c r="DK766" s="43"/>
      <c r="DL766" s="43"/>
      <c r="DM766" s="43"/>
      <c r="DN766" s="43"/>
      <c r="DO766" s="43"/>
      <c r="DP766" s="43"/>
      <c r="DQ766" s="43"/>
      <c r="DR766" s="43"/>
      <c r="DS766" s="43"/>
      <c r="DT766" s="43"/>
      <c r="DU766" s="43"/>
      <c r="DV766" s="43"/>
      <c r="DW766" s="43"/>
      <c r="DX766" s="43"/>
      <c r="DY766" s="43"/>
      <c r="DZ766" s="43"/>
      <c r="EA766" s="21"/>
      <c r="EB766" s="21"/>
      <c r="EC766" s="21"/>
      <c r="ED766" s="21"/>
    </row>
    <row r="767" spans="1:134">
      <c r="A767" s="7"/>
      <c r="B767" s="7"/>
      <c r="C767" s="43"/>
      <c r="D767" s="43"/>
      <c r="E767" s="43"/>
      <c r="F767" s="43"/>
      <c r="G767" s="7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7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7"/>
      <c r="AM767" s="43"/>
      <c r="AN767" s="43"/>
      <c r="AO767" s="43"/>
      <c r="AP767" s="43"/>
      <c r="AQ767" s="43"/>
      <c r="AR767" s="58"/>
      <c r="AS767" s="58"/>
      <c r="AT767" s="43"/>
      <c r="AU767" s="43"/>
      <c r="AV767" s="43"/>
      <c r="AW767" s="43"/>
      <c r="AX767" s="43"/>
      <c r="AY767" s="43"/>
      <c r="AZ767" s="43"/>
      <c r="BA767" s="43"/>
      <c r="BB767" s="43"/>
      <c r="BC767" s="43"/>
      <c r="BD767" s="43"/>
      <c r="BE767" s="43"/>
      <c r="BF767" s="43"/>
      <c r="BG767" s="43"/>
      <c r="BH767" s="43"/>
      <c r="BI767" s="43"/>
      <c r="BJ767" s="43"/>
      <c r="BK767" s="43"/>
      <c r="BL767" s="43"/>
      <c r="BM767" s="43"/>
      <c r="BN767" s="43"/>
      <c r="BO767" s="43"/>
      <c r="BP767" s="43"/>
      <c r="BQ767" s="43"/>
      <c r="BR767" s="43"/>
      <c r="BS767" s="43"/>
      <c r="BT767" s="43"/>
      <c r="BU767" s="43"/>
      <c r="BV767" s="43"/>
      <c r="BW767" s="43"/>
      <c r="BX767" s="43"/>
      <c r="BY767" s="43"/>
      <c r="BZ767" s="43"/>
      <c r="CA767" s="43"/>
      <c r="CB767" s="43"/>
      <c r="CC767" s="43"/>
      <c r="CD767" s="43"/>
      <c r="CE767" s="43"/>
      <c r="CF767" s="43"/>
      <c r="CG767" s="43"/>
      <c r="CH767" s="43"/>
      <c r="CI767" s="43"/>
      <c r="CJ767" s="43"/>
      <c r="CK767" s="43"/>
      <c r="CL767" s="43"/>
      <c r="CM767" s="43"/>
      <c r="CN767" s="43"/>
      <c r="CO767" s="43"/>
      <c r="CP767" s="43"/>
      <c r="CQ767" s="43"/>
      <c r="CR767" s="43"/>
      <c r="CS767" s="43"/>
      <c r="CT767" s="43"/>
      <c r="CU767" s="43"/>
      <c r="CV767" s="43"/>
      <c r="CW767" s="43"/>
      <c r="CX767" s="43"/>
      <c r="CY767" s="21"/>
      <c r="CZ767" s="43"/>
      <c r="DA767" s="43"/>
      <c r="DB767" s="43"/>
      <c r="DC767" s="43"/>
      <c r="DD767" s="43"/>
      <c r="DE767" s="43"/>
      <c r="DF767" s="43"/>
      <c r="DG767" s="43"/>
      <c r="DH767" s="43"/>
      <c r="DI767" s="43"/>
      <c r="DJ767" s="43"/>
      <c r="DK767" s="43"/>
      <c r="DL767" s="43"/>
      <c r="DM767" s="43"/>
      <c r="DN767" s="43"/>
      <c r="DO767" s="43"/>
      <c r="DP767" s="43"/>
      <c r="DQ767" s="43"/>
      <c r="DR767" s="43"/>
      <c r="DS767" s="43"/>
      <c r="DT767" s="43"/>
      <c r="DU767" s="43"/>
      <c r="DV767" s="43"/>
      <c r="DW767" s="43"/>
      <c r="DX767" s="43"/>
      <c r="DY767" s="43"/>
      <c r="DZ767" s="43"/>
      <c r="EA767" s="21"/>
      <c r="EB767" s="21"/>
      <c r="EC767" s="21"/>
      <c r="ED767" s="21"/>
    </row>
    <row r="768" spans="1:134">
      <c r="A768" s="7"/>
      <c r="B768" s="7"/>
      <c r="C768" s="43"/>
      <c r="D768" s="43"/>
      <c r="E768" s="43"/>
      <c r="F768" s="43"/>
      <c r="G768" s="7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7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7"/>
      <c r="AM768" s="43"/>
      <c r="AN768" s="43"/>
      <c r="AO768" s="43"/>
      <c r="AP768" s="43"/>
      <c r="AQ768" s="43"/>
      <c r="AR768" s="58"/>
      <c r="AS768" s="58"/>
      <c r="AT768" s="43"/>
      <c r="AU768" s="43"/>
      <c r="AV768" s="43"/>
      <c r="AW768" s="43"/>
      <c r="AX768" s="43"/>
      <c r="AY768" s="43"/>
      <c r="AZ768" s="43"/>
      <c r="BA768" s="43"/>
      <c r="BB768" s="43"/>
      <c r="BC768" s="43"/>
      <c r="BD768" s="43"/>
      <c r="BE768" s="43"/>
      <c r="BF768" s="43"/>
      <c r="BG768" s="43"/>
      <c r="BH768" s="43"/>
      <c r="BI768" s="43"/>
      <c r="BJ768" s="43"/>
      <c r="BK768" s="43"/>
      <c r="BL768" s="43"/>
      <c r="BM768" s="43"/>
      <c r="BN768" s="43"/>
      <c r="BO768" s="43"/>
      <c r="BP768" s="43"/>
      <c r="BQ768" s="43"/>
      <c r="BR768" s="43"/>
      <c r="BS768" s="43"/>
      <c r="BT768" s="43"/>
      <c r="BU768" s="43"/>
      <c r="BV768" s="43"/>
      <c r="BW768" s="43"/>
      <c r="BX768" s="43"/>
      <c r="BY768" s="43"/>
      <c r="BZ768" s="43"/>
      <c r="CA768" s="43"/>
      <c r="CB768" s="43"/>
      <c r="CC768" s="43"/>
      <c r="CD768" s="43"/>
      <c r="CE768" s="43"/>
      <c r="CF768" s="43"/>
      <c r="CG768" s="43"/>
      <c r="CH768" s="43"/>
      <c r="CI768" s="43"/>
      <c r="CJ768" s="43"/>
      <c r="CK768" s="43"/>
      <c r="CL768" s="43"/>
      <c r="CM768" s="43"/>
      <c r="CN768" s="43"/>
      <c r="CO768" s="43"/>
      <c r="CP768" s="43"/>
      <c r="CQ768" s="43"/>
      <c r="CR768" s="43"/>
      <c r="CS768" s="43"/>
      <c r="CT768" s="43"/>
      <c r="CU768" s="43"/>
      <c r="CV768" s="43"/>
      <c r="CW768" s="43"/>
      <c r="CX768" s="43"/>
      <c r="CY768" s="21"/>
      <c r="CZ768" s="43"/>
      <c r="DA768" s="43"/>
      <c r="DB768" s="43"/>
      <c r="DC768" s="43"/>
      <c r="DD768" s="43"/>
      <c r="DE768" s="43"/>
      <c r="DF768" s="43"/>
      <c r="DG768" s="43"/>
      <c r="DH768" s="43"/>
      <c r="DI768" s="43"/>
      <c r="DJ768" s="43"/>
      <c r="DK768" s="43"/>
      <c r="DL768" s="43"/>
      <c r="DM768" s="43"/>
      <c r="DN768" s="43"/>
      <c r="DO768" s="43"/>
      <c r="DP768" s="43"/>
      <c r="DQ768" s="43"/>
      <c r="DR768" s="43"/>
      <c r="DS768" s="43"/>
      <c r="DT768" s="43"/>
      <c r="DU768" s="43"/>
      <c r="DV768" s="43"/>
      <c r="DW768" s="43"/>
      <c r="DX768" s="43"/>
      <c r="DY768" s="43"/>
      <c r="DZ768" s="43"/>
      <c r="EA768" s="21"/>
      <c r="EB768" s="21"/>
      <c r="EC768" s="21"/>
      <c r="ED768" s="21"/>
    </row>
    <row r="769" spans="1:134">
      <c r="A769" s="7"/>
      <c r="B769" s="7"/>
      <c r="C769" s="43"/>
      <c r="D769" s="43"/>
      <c r="E769" s="43"/>
      <c r="F769" s="43"/>
      <c r="G769" s="7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7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7"/>
      <c r="AM769" s="43"/>
      <c r="AN769" s="43"/>
      <c r="AO769" s="43"/>
      <c r="AP769" s="43"/>
      <c r="AQ769" s="43"/>
      <c r="AR769" s="58"/>
      <c r="AS769" s="58"/>
      <c r="AT769" s="43"/>
      <c r="AU769" s="43"/>
      <c r="AV769" s="43"/>
      <c r="AW769" s="43"/>
      <c r="AX769" s="43"/>
      <c r="AY769" s="43"/>
      <c r="AZ769" s="43"/>
      <c r="BA769" s="43"/>
      <c r="BB769" s="43"/>
      <c r="BC769" s="43"/>
      <c r="BD769" s="43"/>
      <c r="BE769" s="43"/>
      <c r="BF769" s="43"/>
      <c r="BG769" s="43"/>
      <c r="BH769" s="43"/>
      <c r="BI769" s="43"/>
      <c r="BJ769" s="43"/>
      <c r="BK769" s="43"/>
      <c r="BL769" s="43"/>
      <c r="BM769" s="43"/>
      <c r="BN769" s="43"/>
      <c r="BO769" s="43"/>
      <c r="BP769" s="43"/>
      <c r="BQ769" s="43"/>
      <c r="BR769" s="43"/>
      <c r="BS769" s="43"/>
      <c r="BT769" s="43"/>
      <c r="BU769" s="43"/>
      <c r="BV769" s="43"/>
      <c r="BW769" s="43"/>
      <c r="BX769" s="43"/>
      <c r="BY769" s="43"/>
      <c r="BZ769" s="43"/>
      <c r="CA769" s="43"/>
      <c r="CB769" s="43"/>
      <c r="CC769" s="43"/>
      <c r="CD769" s="43"/>
      <c r="CE769" s="43"/>
      <c r="CF769" s="43"/>
      <c r="CG769" s="43"/>
      <c r="CH769" s="43"/>
      <c r="CI769" s="43"/>
      <c r="CJ769" s="43"/>
      <c r="CK769" s="43"/>
      <c r="CL769" s="43"/>
      <c r="CM769" s="43"/>
      <c r="CN769" s="43"/>
      <c r="CO769" s="43"/>
      <c r="CP769" s="43"/>
      <c r="CQ769" s="43"/>
      <c r="CR769" s="43"/>
      <c r="CS769" s="43"/>
      <c r="CT769" s="43"/>
      <c r="CU769" s="43"/>
      <c r="CV769" s="43"/>
      <c r="CW769" s="43"/>
      <c r="CX769" s="43"/>
      <c r="CY769" s="21"/>
      <c r="CZ769" s="43"/>
      <c r="DA769" s="43"/>
      <c r="DB769" s="43"/>
      <c r="DC769" s="43"/>
      <c r="DD769" s="43"/>
      <c r="DE769" s="43"/>
      <c r="DF769" s="43"/>
      <c r="DG769" s="43"/>
      <c r="DH769" s="43"/>
      <c r="DI769" s="43"/>
      <c r="DJ769" s="43"/>
      <c r="DK769" s="43"/>
      <c r="DL769" s="43"/>
      <c r="DM769" s="43"/>
      <c r="DN769" s="43"/>
      <c r="DO769" s="43"/>
      <c r="DP769" s="43"/>
      <c r="DQ769" s="43"/>
      <c r="DR769" s="43"/>
      <c r="DS769" s="43"/>
      <c r="DT769" s="43"/>
      <c r="DU769" s="43"/>
      <c r="DV769" s="43"/>
      <c r="DW769" s="43"/>
      <c r="DX769" s="43"/>
      <c r="DY769" s="43"/>
      <c r="DZ769" s="43"/>
      <c r="EA769" s="21"/>
      <c r="EB769" s="21"/>
      <c r="EC769" s="21"/>
      <c r="ED769" s="21"/>
    </row>
    <row r="770" spans="1:134">
      <c r="A770" s="7"/>
      <c r="B770" s="7"/>
      <c r="C770" s="43"/>
      <c r="D770" s="43"/>
      <c r="E770" s="43"/>
      <c r="F770" s="43"/>
      <c r="G770" s="7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7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7"/>
      <c r="AM770" s="43"/>
      <c r="AN770" s="43"/>
      <c r="AO770" s="43"/>
      <c r="AP770" s="43"/>
      <c r="AQ770" s="43"/>
      <c r="AR770" s="58"/>
      <c r="AS770" s="58"/>
      <c r="AT770" s="43"/>
      <c r="AU770" s="43"/>
      <c r="AV770" s="43"/>
      <c r="AW770" s="43"/>
      <c r="AX770" s="43"/>
      <c r="AY770" s="43"/>
      <c r="AZ770" s="43"/>
      <c r="BA770" s="43"/>
      <c r="BB770" s="43"/>
      <c r="BC770" s="43"/>
      <c r="BD770" s="43"/>
      <c r="BE770" s="43"/>
      <c r="BF770" s="43"/>
      <c r="BG770" s="43"/>
      <c r="BH770" s="43"/>
      <c r="BI770" s="43"/>
      <c r="BJ770" s="43"/>
      <c r="BK770" s="43"/>
      <c r="BL770" s="43"/>
      <c r="BM770" s="43"/>
      <c r="BN770" s="43"/>
      <c r="BO770" s="43"/>
      <c r="BP770" s="43"/>
      <c r="BQ770" s="43"/>
      <c r="BR770" s="43"/>
      <c r="BS770" s="43"/>
      <c r="BT770" s="43"/>
      <c r="BU770" s="43"/>
      <c r="BV770" s="43"/>
      <c r="BW770" s="43"/>
      <c r="BX770" s="43"/>
      <c r="BY770" s="43"/>
      <c r="BZ770" s="43"/>
      <c r="CA770" s="43"/>
      <c r="CB770" s="43"/>
      <c r="CC770" s="43"/>
      <c r="CD770" s="43"/>
      <c r="CE770" s="43"/>
      <c r="CF770" s="43"/>
      <c r="CG770" s="43"/>
      <c r="CH770" s="43"/>
      <c r="CI770" s="43"/>
      <c r="CJ770" s="43"/>
      <c r="CK770" s="43"/>
      <c r="CL770" s="43"/>
      <c r="CM770" s="43"/>
      <c r="CN770" s="43"/>
      <c r="CO770" s="43"/>
      <c r="CP770" s="43"/>
      <c r="CQ770" s="43"/>
      <c r="CR770" s="43"/>
      <c r="CS770" s="43"/>
      <c r="CT770" s="43"/>
      <c r="CU770" s="43"/>
      <c r="CV770" s="43"/>
      <c r="CW770" s="43"/>
      <c r="CX770" s="43"/>
      <c r="CY770" s="21"/>
      <c r="CZ770" s="43"/>
      <c r="DA770" s="43"/>
      <c r="DB770" s="43"/>
      <c r="DC770" s="43"/>
      <c r="DD770" s="43"/>
      <c r="DE770" s="43"/>
      <c r="DF770" s="43"/>
      <c r="DG770" s="43"/>
      <c r="DH770" s="43"/>
      <c r="DI770" s="43"/>
      <c r="DJ770" s="43"/>
      <c r="DK770" s="43"/>
      <c r="DL770" s="43"/>
      <c r="DM770" s="43"/>
      <c r="DN770" s="43"/>
      <c r="DO770" s="43"/>
      <c r="DP770" s="43"/>
      <c r="DQ770" s="43"/>
      <c r="DR770" s="43"/>
      <c r="DS770" s="43"/>
      <c r="DT770" s="43"/>
      <c r="DU770" s="43"/>
      <c r="DV770" s="43"/>
      <c r="DW770" s="43"/>
      <c r="DX770" s="43"/>
      <c r="DY770" s="43"/>
      <c r="DZ770" s="43"/>
      <c r="EA770" s="21"/>
      <c r="EB770" s="21"/>
      <c r="EC770" s="21"/>
      <c r="ED770" s="21"/>
    </row>
    <row r="771" spans="1:134">
      <c r="A771" s="7"/>
      <c r="B771" s="7"/>
      <c r="C771" s="43"/>
      <c r="D771" s="43"/>
      <c r="E771" s="43"/>
      <c r="F771" s="43"/>
      <c r="G771" s="7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7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7"/>
      <c r="AM771" s="43"/>
      <c r="AN771" s="43"/>
      <c r="AO771" s="43"/>
      <c r="AP771" s="43"/>
      <c r="AQ771" s="43"/>
      <c r="AR771" s="58"/>
      <c r="AS771" s="58"/>
      <c r="AT771" s="43"/>
      <c r="AU771" s="43"/>
      <c r="AV771" s="43"/>
      <c r="AW771" s="43"/>
      <c r="AX771" s="43"/>
      <c r="AY771" s="43"/>
      <c r="AZ771" s="43"/>
      <c r="BA771" s="43"/>
      <c r="BB771" s="43"/>
      <c r="BC771" s="43"/>
      <c r="BD771" s="43"/>
      <c r="BE771" s="43"/>
      <c r="BF771" s="43"/>
      <c r="BG771" s="43"/>
      <c r="BH771" s="43"/>
      <c r="BI771" s="43"/>
      <c r="BJ771" s="43"/>
      <c r="BK771" s="43"/>
      <c r="BL771" s="43"/>
      <c r="BM771" s="43"/>
      <c r="BN771" s="43"/>
      <c r="BO771" s="43"/>
      <c r="BP771" s="43"/>
      <c r="BQ771" s="43"/>
      <c r="BR771" s="43"/>
      <c r="BS771" s="43"/>
      <c r="BT771" s="43"/>
      <c r="BU771" s="43"/>
      <c r="BV771" s="43"/>
      <c r="BW771" s="43"/>
      <c r="BX771" s="43"/>
      <c r="BY771" s="43"/>
      <c r="BZ771" s="43"/>
      <c r="CA771" s="43"/>
      <c r="CB771" s="43"/>
      <c r="CC771" s="43"/>
      <c r="CD771" s="43"/>
      <c r="CE771" s="43"/>
      <c r="CF771" s="43"/>
      <c r="CG771" s="43"/>
      <c r="CH771" s="43"/>
      <c r="CI771" s="43"/>
      <c r="CJ771" s="43"/>
      <c r="CK771" s="43"/>
      <c r="CL771" s="43"/>
      <c r="CM771" s="43"/>
      <c r="CN771" s="43"/>
      <c r="CO771" s="43"/>
      <c r="CP771" s="43"/>
      <c r="CQ771" s="43"/>
      <c r="CR771" s="43"/>
      <c r="CS771" s="43"/>
      <c r="CT771" s="43"/>
      <c r="CU771" s="43"/>
      <c r="CV771" s="43"/>
      <c r="CW771" s="43"/>
      <c r="CX771" s="43"/>
      <c r="CY771" s="21"/>
      <c r="CZ771" s="43"/>
      <c r="DA771" s="43"/>
      <c r="DB771" s="43"/>
      <c r="DC771" s="43"/>
      <c r="DD771" s="43"/>
      <c r="DE771" s="43"/>
      <c r="DF771" s="43"/>
      <c r="DG771" s="43"/>
      <c r="DH771" s="43"/>
      <c r="DI771" s="43"/>
      <c r="DJ771" s="43"/>
      <c r="DK771" s="43"/>
      <c r="DL771" s="43"/>
      <c r="DM771" s="43"/>
      <c r="DN771" s="43"/>
      <c r="DO771" s="43"/>
      <c r="DP771" s="43"/>
      <c r="DQ771" s="43"/>
      <c r="DR771" s="43"/>
      <c r="DS771" s="43"/>
      <c r="DT771" s="43"/>
      <c r="DU771" s="43"/>
      <c r="DV771" s="43"/>
      <c r="DW771" s="43"/>
      <c r="DX771" s="43"/>
      <c r="DY771" s="43"/>
      <c r="DZ771" s="43"/>
      <c r="EA771" s="21"/>
      <c r="EB771" s="21"/>
      <c r="EC771" s="21"/>
      <c r="ED771" s="21"/>
    </row>
    <row r="772" spans="1:134">
      <c r="A772" s="7"/>
      <c r="B772" s="7"/>
      <c r="C772" s="43"/>
      <c r="D772" s="43"/>
      <c r="E772" s="43"/>
      <c r="F772" s="43"/>
      <c r="G772" s="7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7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7"/>
      <c r="AM772" s="43"/>
      <c r="AN772" s="43"/>
      <c r="AO772" s="43"/>
      <c r="AP772" s="43"/>
      <c r="AQ772" s="43"/>
      <c r="AR772" s="58"/>
      <c r="AS772" s="58"/>
      <c r="AT772" s="43"/>
      <c r="AU772" s="43"/>
      <c r="AV772" s="43"/>
      <c r="AW772" s="43"/>
      <c r="AX772" s="43"/>
      <c r="AY772" s="43"/>
      <c r="AZ772" s="43"/>
      <c r="BA772" s="43"/>
      <c r="BB772" s="43"/>
      <c r="BC772" s="43"/>
      <c r="BD772" s="43"/>
      <c r="BE772" s="43"/>
      <c r="BF772" s="43"/>
      <c r="BG772" s="43"/>
      <c r="BH772" s="43"/>
      <c r="BI772" s="43"/>
      <c r="BJ772" s="43"/>
      <c r="BK772" s="43"/>
      <c r="BL772" s="43"/>
      <c r="BM772" s="43"/>
      <c r="BN772" s="43"/>
      <c r="BO772" s="43"/>
      <c r="BP772" s="43"/>
      <c r="BQ772" s="43"/>
      <c r="BR772" s="43"/>
      <c r="BS772" s="43"/>
      <c r="BT772" s="43"/>
      <c r="BU772" s="43"/>
      <c r="BV772" s="43"/>
      <c r="BW772" s="43"/>
      <c r="BX772" s="43"/>
      <c r="BY772" s="43"/>
      <c r="BZ772" s="43"/>
      <c r="CA772" s="43"/>
      <c r="CB772" s="43"/>
      <c r="CC772" s="43"/>
      <c r="CD772" s="43"/>
      <c r="CE772" s="43"/>
      <c r="CF772" s="43"/>
      <c r="CG772" s="43"/>
      <c r="CH772" s="43"/>
      <c r="CI772" s="43"/>
      <c r="CJ772" s="43"/>
      <c r="CK772" s="43"/>
      <c r="CL772" s="43"/>
      <c r="CM772" s="43"/>
      <c r="CN772" s="43"/>
      <c r="CO772" s="43"/>
      <c r="CP772" s="43"/>
      <c r="CQ772" s="43"/>
      <c r="CR772" s="43"/>
      <c r="CS772" s="43"/>
      <c r="CT772" s="43"/>
      <c r="CU772" s="43"/>
      <c r="CV772" s="43"/>
      <c r="CW772" s="43"/>
      <c r="CX772" s="43"/>
      <c r="CY772" s="21"/>
      <c r="CZ772" s="43"/>
      <c r="DA772" s="43"/>
      <c r="DB772" s="43"/>
      <c r="DC772" s="43"/>
      <c r="DD772" s="43"/>
      <c r="DE772" s="43"/>
      <c r="DF772" s="43"/>
      <c r="DG772" s="43"/>
      <c r="DH772" s="43"/>
      <c r="DI772" s="43"/>
      <c r="DJ772" s="43"/>
      <c r="DK772" s="43"/>
      <c r="DL772" s="43"/>
      <c r="DM772" s="43"/>
      <c r="DN772" s="43"/>
      <c r="DO772" s="43"/>
      <c r="DP772" s="43"/>
      <c r="DQ772" s="43"/>
      <c r="DR772" s="43"/>
      <c r="DS772" s="43"/>
      <c r="DT772" s="43"/>
      <c r="DU772" s="43"/>
      <c r="DV772" s="43"/>
      <c r="DW772" s="43"/>
      <c r="DX772" s="43"/>
      <c r="DY772" s="43"/>
      <c r="DZ772" s="43"/>
      <c r="EA772" s="21"/>
      <c r="EB772" s="21"/>
      <c r="EC772" s="21"/>
      <c r="ED772" s="21"/>
    </row>
    <row r="773" spans="1:134">
      <c r="A773" s="7"/>
      <c r="B773" s="7"/>
      <c r="C773" s="43"/>
      <c r="D773" s="43"/>
      <c r="E773" s="43"/>
      <c r="F773" s="43"/>
      <c r="G773" s="7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7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7"/>
      <c r="AM773" s="43"/>
      <c r="AN773" s="43"/>
      <c r="AO773" s="43"/>
      <c r="AP773" s="43"/>
      <c r="AQ773" s="43"/>
      <c r="AR773" s="58"/>
      <c r="AS773" s="58"/>
      <c r="AT773" s="43"/>
      <c r="AU773" s="43"/>
      <c r="AV773" s="43"/>
      <c r="AW773" s="43"/>
      <c r="AX773" s="43"/>
      <c r="AY773" s="43"/>
      <c r="AZ773" s="43"/>
      <c r="BA773" s="43"/>
      <c r="BB773" s="43"/>
      <c r="BC773" s="43"/>
      <c r="BD773" s="43"/>
      <c r="BE773" s="43"/>
      <c r="BF773" s="43"/>
      <c r="BG773" s="43"/>
      <c r="BH773" s="43"/>
      <c r="BI773" s="43"/>
      <c r="BJ773" s="43"/>
      <c r="BK773" s="43"/>
      <c r="BL773" s="43"/>
      <c r="BM773" s="43"/>
      <c r="BN773" s="43"/>
      <c r="BO773" s="43"/>
      <c r="BP773" s="43"/>
      <c r="BQ773" s="43"/>
      <c r="BR773" s="43"/>
      <c r="BS773" s="43"/>
      <c r="BT773" s="43"/>
      <c r="BU773" s="43"/>
      <c r="BV773" s="43"/>
      <c r="BW773" s="43"/>
      <c r="BX773" s="43"/>
      <c r="BY773" s="43"/>
      <c r="BZ773" s="43"/>
      <c r="CA773" s="43"/>
      <c r="CB773" s="43"/>
      <c r="CC773" s="43"/>
      <c r="CD773" s="43"/>
      <c r="CE773" s="43"/>
      <c r="CF773" s="43"/>
      <c r="CG773" s="43"/>
      <c r="CH773" s="43"/>
      <c r="CI773" s="43"/>
      <c r="CJ773" s="43"/>
      <c r="CK773" s="43"/>
      <c r="CL773" s="43"/>
      <c r="CM773" s="43"/>
      <c r="CN773" s="43"/>
      <c r="CO773" s="43"/>
      <c r="CP773" s="43"/>
      <c r="CQ773" s="43"/>
      <c r="CR773" s="43"/>
      <c r="CS773" s="43"/>
      <c r="CT773" s="43"/>
      <c r="CU773" s="43"/>
      <c r="CV773" s="43"/>
      <c r="CW773" s="43"/>
      <c r="CX773" s="43"/>
      <c r="CY773" s="21"/>
      <c r="CZ773" s="43"/>
      <c r="DA773" s="43"/>
      <c r="DB773" s="43"/>
      <c r="DC773" s="43"/>
      <c r="DD773" s="43"/>
      <c r="DE773" s="43"/>
      <c r="DF773" s="43"/>
      <c r="DG773" s="43"/>
      <c r="DH773" s="43"/>
      <c r="DI773" s="43"/>
      <c r="DJ773" s="43"/>
      <c r="DK773" s="43"/>
      <c r="DL773" s="43"/>
      <c r="DM773" s="43"/>
      <c r="DN773" s="43"/>
      <c r="DO773" s="43"/>
      <c r="DP773" s="43"/>
      <c r="DQ773" s="43"/>
      <c r="DR773" s="43"/>
      <c r="DS773" s="43"/>
      <c r="DT773" s="43"/>
      <c r="DU773" s="43"/>
      <c r="DV773" s="43"/>
      <c r="DW773" s="43"/>
      <c r="DX773" s="43"/>
      <c r="DY773" s="43"/>
      <c r="DZ773" s="43"/>
      <c r="EA773" s="21"/>
      <c r="EB773" s="21"/>
      <c r="EC773" s="21"/>
      <c r="ED773" s="21"/>
    </row>
    <row r="774" spans="1:134">
      <c r="A774" s="7"/>
      <c r="B774" s="7"/>
      <c r="C774" s="43"/>
      <c r="D774" s="43"/>
      <c r="E774" s="43"/>
      <c r="F774" s="43"/>
      <c r="G774" s="7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7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7"/>
      <c r="AM774" s="43"/>
      <c r="AN774" s="43"/>
      <c r="AO774" s="43"/>
      <c r="AP774" s="43"/>
      <c r="AQ774" s="43"/>
      <c r="AR774" s="58"/>
      <c r="AS774" s="58"/>
      <c r="AT774" s="43"/>
      <c r="AU774" s="43"/>
      <c r="AV774" s="43"/>
      <c r="AW774" s="43"/>
      <c r="AX774" s="43"/>
      <c r="AY774" s="43"/>
      <c r="AZ774" s="43"/>
      <c r="BA774" s="43"/>
      <c r="BB774" s="43"/>
      <c r="BC774" s="43"/>
      <c r="BD774" s="43"/>
      <c r="BE774" s="43"/>
      <c r="BF774" s="43"/>
      <c r="BG774" s="43"/>
      <c r="BH774" s="43"/>
      <c r="BI774" s="43"/>
      <c r="BJ774" s="43"/>
      <c r="BK774" s="43"/>
      <c r="BL774" s="43"/>
      <c r="BM774" s="43"/>
      <c r="BN774" s="43"/>
      <c r="BO774" s="43"/>
      <c r="BP774" s="43"/>
      <c r="BQ774" s="43"/>
      <c r="BR774" s="43"/>
      <c r="BS774" s="43"/>
      <c r="BT774" s="43"/>
      <c r="BU774" s="43"/>
      <c r="BV774" s="43"/>
      <c r="BW774" s="43"/>
      <c r="BX774" s="43"/>
      <c r="BY774" s="43"/>
      <c r="BZ774" s="43"/>
      <c r="CA774" s="43"/>
      <c r="CB774" s="43"/>
      <c r="CC774" s="43"/>
      <c r="CD774" s="43"/>
      <c r="CE774" s="43"/>
      <c r="CF774" s="43"/>
      <c r="CG774" s="43"/>
      <c r="CH774" s="43"/>
      <c r="CI774" s="43"/>
      <c r="CJ774" s="43"/>
      <c r="CK774" s="43"/>
      <c r="CL774" s="43"/>
      <c r="CM774" s="43"/>
      <c r="CN774" s="43"/>
      <c r="CO774" s="43"/>
      <c r="CP774" s="43"/>
      <c r="CQ774" s="43"/>
      <c r="CR774" s="43"/>
      <c r="CS774" s="43"/>
      <c r="CT774" s="43"/>
      <c r="CU774" s="43"/>
      <c r="CV774" s="43"/>
      <c r="CW774" s="43"/>
      <c r="CX774" s="43"/>
      <c r="CY774" s="21"/>
      <c r="CZ774" s="43"/>
      <c r="DA774" s="43"/>
      <c r="DB774" s="43"/>
      <c r="DC774" s="43"/>
      <c r="DD774" s="43"/>
      <c r="DE774" s="43"/>
      <c r="DF774" s="43"/>
      <c r="DG774" s="43"/>
      <c r="DH774" s="43"/>
      <c r="DI774" s="43"/>
      <c r="DJ774" s="43"/>
      <c r="DK774" s="43"/>
      <c r="DL774" s="43"/>
      <c r="DM774" s="43"/>
      <c r="DN774" s="43"/>
      <c r="DO774" s="43"/>
      <c r="DP774" s="43"/>
      <c r="DQ774" s="43"/>
      <c r="DR774" s="43"/>
      <c r="DS774" s="43"/>
      <c r="DT774" s="43"/>
      <c r="DU774" s="43"/>
      <c r="DV774" s="43"/>
      <c r="DW774" s="43"/>
      <c r="DX774" s="43"/>
      <c r="DY774" s="43"/>
      <c r="DZ774" s="43"/>
      <c r="EA774" s="21"/>
      <c r="EB774" s="21"/>
      <c r="EC774" s="21"/>
      <c r="ED774" s="21"/>
    </row>
    <row r="775" spans="1:134">
      <c r="A775" s="7"/>
      <c r="B775" s="7"/>
      <c r="C775" s="43"/>
      <c r="D775" s="43"/>
      <c r="E775" s="43"/>
      <c r="F775" s="43"/>
      <c r="G775" s="7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7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7"/>
      <c r="AM775" s="43"/>
      <c r="AN775" s="43"/>
      <c r="AO775" s="43"/>
      <c r="AP775" s="43"/>
      <c r="AQ775" s="43"/>
      <c r="AR775" s="58"/>
      <c r="AS775" s="58"/>
      <c r="AT775" s="43"/>
      <c r="AU775" s="43"/>
      <c r="AV775" s="43"/>
      <c r="AW775" s="43"/>
      <c r="AX775" s="43"/>
      <c r="AY775" s="43"/>
      <c r="AZ775" s="43"/>
      <c r="BA775" s="43"/>
      <c r="BB775" s="43"/>
      <c r="BC775" s="43"/>
      <c r="BD775" s="43"/>
      <c r="BE775" s="43"/>
      <c r="BF775" s="43"/>
      <c r="BG775" s="43"/>
      <c r="BH775" s="43"/>
      <c r="BI775" s="43"/>
      <c r="BJ775" s="43"/>
      <c r="BK775" s="43"/>
      <c r="BL775" s="43"/>
      <c r="BM775" s="43"/>
      <c r="BN775" s="43"/>
      <c r="BO775" s="43"/>
      <c r="BP775" s="43"/>
      <c r="BQ775" s="43"/>
      <c r="BR775" s="43"/>
      <c r="BS775" s="43"/>
      <c r="BT775" s="43"/>
      <c r="BU775" s="43"/>
      <c r="BV775" s="43"/>
      <c r="BW775" s="43"/>
      <c r="BX775" s="43"/>
      <c r="BY775" s="43"/>
      <c r="BZ775" s="43"/>
      <c r="CA775" s="43"/>
      <c r="CB775" s="43"/>
      <c r="CC775" s="43"/>
      <c r="CD775" s="43"/>
      <c r="CE775" s="43"/>
      <c r="CF775" s="43"/>
      <c r="CG775" s="43"/>
      <c r="CH775" s="43"/>
      <c r="CI775" s="43"/>
      <c r="CJ775" s="43"/>
      <c r="CK775" s="43"/>
      <c r="CL775" s="43"/>
      <c r="CM775" s="43"/>
      <c r="CN775" s="43"/>
      <c r="CO775" s="43"/>
      <c r="CP775" s="43"/>
      <c r="CQ775" s="43"/>
      <c r="CR775" s="43"/>
      <c r="CS775" s="43"/>
      <c r="CT775" s="43"/>
      <c r="CU775" s="43"/>
      <c r="CV775" s="43"/>
      <c r="CW775" s="43"/>
      <c r="CX775" s="43"/>
      <c r="CY775" s="21"/>
      <c r="CZ775" s="43"/>
      <c r="DA775" s="43"/>
      <c r="DB775" s="43"/>
      <c r="DC775" s="43"/>
      <c r="DD775" s="43"/>
      <c r="DE775" s="43"/>
      <c r="DF775" s="43"/>
      <c r="DG775" s="43"/>
      <c r="DH775" s="43"/>
      <c r="DI775" s="43"/>
      <c r="DJ775" s="43"/>
      <c r="DK775" s="43"/>
      <c r="DL775" s="43"/>
      <c r="DM775" s="43"/>
      <c r="DN775" s="43"/>
      <c r="DO775" s="43"/>
      <c r="DP775" s="43"/>
      <c r="DQ775" s="43"/>
      <c r="DR775" s="43"/>
      <c r="DS775" s="43"/>
      <c r="DT775" s="43"/>
      <c r="DU775" s="43"/>
      <c r="DV775" s="43"/>
      <c r="DW775" s="43"/>
      <c r="DX775" s="43"/>
      <c r="DY775" s="43"/>
      <c r="DZ775" s="43"/>
      <c r="EA775" s="21"/>
      <c r="EB775" s="21"/>
      <c r="EC775" s="21"/>
      <c r="ED775" s="21"/>
    </row>
    <row r="776" spans="1:134">
      <c r="A776" s="7"/>
      <c r="B776" s="7"/>
      <c r="C776" s="43"/>
      <c r="D776" s="43"/>
      <c r="E776" s="43"/>
      <c r="F776" s="43"/>
      <c r="G776" s="7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7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7"/>
      <c r="AM776" s="43"/>
      <c r="AN776" s="43"/>
      <c r="AO776" s="43"/>
      <c r="AP776" s="43"/>
      <c r="AQ776" s="43"/>
      <c r="AR776" s="58"/>
      <c r="AS776" s="58"/>
      <c r="AT776" s="43"/>
      <c r="AU776" s="43"/>
      <c r="AV776" s="43"/>
      <c r="AW776" s="43"/>
      <c r="AX776" s="43"/>
      <c r="AY776" s="43"/>
      <c r="AZ776" s="43"/>
      <c r="BA776" s="43"/>
      <c r="BB776" s="43"/>
      <c r="BC776" s="43"/>
      <c r="BD776" s="43"/>
      <c r="BE776" s="43"/>
      <c r="BF776" s="43"/>
      <c r="BG776" s="43"/>
      <c r="BH776" s="43"/>
      <c r="BI776" s="43"/>
      <c r="BJ776" s="43"/>
      <c r="BK776" s="43"/>
      <c r="BL776" s="43"/>
      <c r="BM776" s="43"/>
      <c r="BN776" s="43"/>
      <c r="BO776" s="43"/>
      <c r="BP776" s="43"/>
      <c r="BQ776" s="43"/>
      <c r="BR776" s="43"/>
      <c r="BS776" s="43"/>
      <c r="BT776" s="43"/>
      <c r="BU776" s="43"/>
      <c r="BV776" s="43"/>
      <c r="BW776" s="43"/>
      <c r="BX776" s="43"/>
      <c r="BY776" s="43"/>
      <c r="BZ776" s="43"/>
      <c r="CA776" s="43"/>
      <c r="CB776" s="43"/>
      <c r="CC776" s="43"/>
      <c r="CD776" s="43"/>
      <c r="CE776" s="43"/>
      <c r="CF776" s="43"/>
      <c r="CG776" s="43"/>
      <c r="CH776" s="43"/>
      <c r="CI776" s="43"/>
      <c r="CJ776" s="43"/>
      <c r="CK776" s="43"/>
      <c r="CL776" s="43"/>
      <c r="CM776" s="43"/>
      <c r="CN776" s="43"/>
      <c r="CO776" s="43"/>
      <c r="CP776" s="43"/>
      <c r="CQ776" s="43"/>
      <c r="CR776" s="43"/>
      <c r="CS776" s="43"/>
      <c r="CT776" s="43"/>
      <c r="CU776" s="43"/>
      <c r="CV776" s="43"/>
      <c r="CW776" s="43"/>
      <c r="CX776" s="43"/>
      <c r="CY776" s="21"/>
      <c r="CZ776" s="43"/>
      <c r="DA776" s="43"/>
      <c r="DB776" s="43"/>
      <c r="DC776" s="43"/>
      <c r="DD776" s="43"/>
      <c r="DE776" s="43"/>
      <c r="DF776" s="43"/>
      <c r="DG776" s="43"/>
      <c r="DH776" s="43"/>
      <c r="DI776" s="43"/>
      <c r="DJ776" s="43"/>
      <c r="DK776" s="43"/>
      <c r="DL776" s="43"/>
      <c r="DM776" s="43"/>
      <c r="DN776" s="43"/>
      <c r="DO776" s="43"/>
      <c r="DP776" s="43"/>
      <c r="DQ776" s="43"/>
      <c r="DR776" s="43"/>
      <c r="DS776" s="43"/>
      <c r="DT776" s="43"/>
      <c r="DU776" s="43"/>
      <c r="DV776" s="43"/>
      <c r="DW776" s="43"/>
      <c r="DX776" s="43"/>
      <c r="DY776" s="43"/>
      <c r="DZ776" s="43"/>
      <c r="EA776" s="21"/>
      <c r="EB776" s="21"/>
      <c r="EC776" s="21"/>
      <c r="ED776" s="21"/>
    </row>
    <row r="777" spans="1:134">
      <c r="A777" s="7"/>
      <c r="B777" s="7"/>
      <c r="C777" s="43"/>
      <c r="D777" s="43"/>
      <c r="E777" s="43"/>
      <c r="F777" s="43"/>
      <c r="G777" s="7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7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7"/>
      <c r="AM777" s="43"/>
      <c r="AN777" s="43"/>
      <c r="AO777" s="43"/>
      <c r="AP777" s="43"/>
      <c r="AQ777" s="43"/>
      <c r="AR777" s="58"/>
      <c r="AS777" s="58"/>
      <c r="AT777" s="43"/>
      <c r="AU777" s="43"/>
      <c r="AV777" s="43"/>
      <c r="AW777" s="43"/>
      <c r="AX777" s="43"/>
      <c r="AY777" s="43"/>
      <c r="AZ777" s="43"/>
      <c r="BA777" s="43"/>
      <c r="BB777" s="43"/>
      <c r="BC777" s="43"/>
      <c r="BD777" s="43"/>
      <c r="BE777" s="43"/>
      <c r="BF777" s="43"/>
      <c r="BG777" s="43"/>
      <c r="BH777" s="43"/>
      <c r="BI777" s="43"/>
      <c r="BJ777" s="43"/>
      <c r="BK777" s="43"/>
      <c r="BL777" s="43"/>
      <c r="BM777" s="43"/>
      <c r="BN777" s="43"/>
      <c r="BO777" s="43"/>
      <c r="BP777" s="43"/>
      <c r="BQ777" s="43"/>
      <c r="BR777" s="43"/>
      <c r="BS777" s="43"/>
      <c r="BT777" s="43"/>
      <c r="BU777" s="43"/>
      <c r="BV777" s="43"/>
      <c r="BW777" s="43"/>
      <c r="BX777" s="43"/>
      <c r="BY777" s="43"/>
      <c r="BZ777" s="43"/>
      <c r="CA777" s="43"/>
      <c r="CB777" s="43"/>
      <c r="CC777" s="43"/>
      <c r="CD777" s="43"/>
      <c r="CE777" s="43"/>
      <c r="CF777" s="43"/>
      <c r="CG777" s="43"/>
      <c r="CH777" s="43"/>
      <c r="CI777" s="43"/>
      <c r="CJ777" s="43"/>
      <c r="CK777" s="43"/>
      <c r="CL777" s="43"/>
      <c r="CM777" s="43"/>
      <c r="CN777" s="43"/>
      <c r="CO777" s="43"/>
      <c r="CP777" s="43"/>
      <c r="CQ777" s="43"/>
      <c r="CR777" s="43"/>
      <c r="CS777" s="43"/>
      <c r="CT777" s="43"/>
      <c r="CU777" s="43"/>
      <c r="CV777" s="43"/>
      <c r="CW777" s="43"/>
      <c r="CX777" s="43"/>
      <c r="CY777" s="21"/>
      <c r="CZ777" s="43"/>
      <c r="DA777" s="43"/>
      <c r="DB777" s="43"/>
      <c r="DC777" s="43"/>
      <c r="DD777" s="43"/>
      <c r="DE777" s="43"/>
      <c r="DF777" s="43"/>
      <c r="DG777" s="43"/>
      <c r="DH777" s="43"/>
      <c r="DI777" s="43"/>
      <c r="DJ777" s="43"/>
      <c r="DK777" s="43"/>
      <c r="DL777" s="43"/>
      <c r="DM777" s="43"/>
      <c r="DN777" s="43"/>
      <c r="DO777" s="43"/>
      <c r="DP777" s="43"/>
      <c r="DQ777" s="43"/>
      <c r="DR777" s="43"/>
      <c r="DS777" s="43"/>
      <c r="DT777" s="43"/>
      <c r="DU777" s="43"/>
      <c r="DV777" s="43"/>
      <c r="DW777" s="43"/>
      <c r="DX777" s="43"/>
      <c r="DY777" s="43"/>
      <c r="DZ777" s="43"/>
      <c r="EA777" s="21"/>
      <c r="EB777" s="21"/>
      <c r="EC777" s="21"/>
      <c r="ED777" s="21"/>
    </row>
    <row r="778" spans="1:134">
      <c r="A778" s="7"/>
      <c r="B778" s="7"/>
      <c r="C778" s="43"/>
      <c r="D778" s="43"/>
      <c r="E778" s="43"/>
      <c r="F778" s="43"/>
      <c r="G778" s="7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7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7"/>
      <c r="AM778" s="43"/>
      <c r="AN778" s="43"/>
      <c r="AO778" s="43"/>
      <c r="AP778" s="43"/>
      <c r="AQ778" s="43"/>
      <c r="AR778" s="58"/>
      <c r="AS778" s="58"/>
      <c r="AT778" s="43"/>
      <c r="AU778" s="43"/>
      <c r="AV778" s="43"/>
      <c r="AW778" s="43"/>
      <c r="AX778" s="43"/>
      <c r="AY778" s="43"/>
      <c r="AZ778" s="43"/>
      <c r="BA778" s="43"/>
      <c r="BB778" s="43"/>
      <c r="BC778" s="43"/>
      <c r="BD778" s="43"/>
      <c r="BE778" s="43"/>
      <c r="BF778" s="43"/>
      <c r="BG778" s="43"/>
      <c r="BH778" s="43"/>
      <c r="BI778" s="43"/>
      <c r="BJ778" s="43"/>
      <c r="BK778" s="43"/>
      <c r="BL778" s="43"/>
      <c r="BM778" s="43"/>
      <c r="BN778" s="43"/>
      <c r="BO778" s="43"/>
      <c r="BP778" s="43"/>
      <c r="BQ778" s="43"/>
      <c r="BR778" s="43"/>
      <c r="BS778" s="43"/>
      <c r="BT778" s="43"/>
      <c r="BU778" s="43"/>
      <c r="BV778" s="43"/>
      <c r="BW778" s="43"/>
      <c r="BX778" s="43"/>
      <c r="BY778" s="43"/>
      <c r="BZ778" s="43"/>
      <c r="CA778" s="43"/>
      <c r="CB778" s="43"/>
      <c r="CC778" s="43"/>
      <c r="CD778" s="43"/>
      <c r="CE778" s="43"/>
      <c r="CF778" s="43"/>
      <c r="CG778" s="43"/>
      <c r="CH778" s="43"/>
      <c r="CI778" s="43"/>
      <c r="CJ778" s="43"/>
      <c r="CK778" s="43"/>
      <c r="CL778" s="43"/>
      <c r="CM778" s="43"/>
      <c r="CN778" s="43"/>
      <c r="CO778" s="43"/>
      <c r="CP778" s="43"/>
      <c r="CQ778" s="43"/>
      <c r="CR778" s="43"/>
      <c r="CS778" s="43"/>
      <c r="CT778" s="43"/>
      <c r="CU778" s="43"/>
      <c r="CV778" s="43"/>
      <c r="CW778" s="43"/>
      <c r="CX778" s="43"/>
      <c r="CY778" s="21"/>
      <c r="CZ778" s="43"/>
      <c r="DA778" s="43"/>
      <c r="DB778" s="43"/>
      <c r="DC778" s="43"/>
      <c r="DD778" s="43"/>
      <c r="DE778" s="43"/>
      <c r="DF778" s="43"/>
      <c r="DG778" s="43"/>
      <c r="DH778" s="43"/>
      <c r="DI778" s="43"/>
      <c r="DJ778" s="43"/>
      <c r="DK778" s="43"/>
      <c r="DL778" s="43"/>
      <c r="DM778" s="43"/>
      <c r="DN778" s="43"/>
      <c r="DO778" s="43"/>
      <c r="DP778" s="43"/>
      <c r="DQ778" s="43"/>
      <c r="DR778" s="43"/>
      <c r="DS778" s="43"/>
      <c r="DT778" s="43"/>
      <c r="DU778" s="43"/>
      <c r="DV778" s="43"/>
      <c r="DW778" s="43"/>
      <c r="DX778" s="43"/>
      <c r="DY778" s="43"/>
      <c r="DZ778" s="43"/>
      <c r="EA778" s="21"/>
      <c r="EB778" s="21"/>
      <c r="EC778" s="21"/>
      <c r="ED778" s="21"/>
    </row>
    <row r="779" spans="1:134">
      <c r="A779" s="7"/>
      <c r="B779" s="7"/>
      <c r="C779" s="43"/>
      <c r="D779" s="43"/>
      <c r="E779" s="43"/>
      <c r="F779" s="43"/>
      <c r="G779" s="7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7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7"/>
      <c r="AM779" s="43"/>
      <c r="AN779" s="43"/>
      <c r="AO779" s="43"/>
      <c r="AP779" s="43"/>
      <c r="AQ779" s="43"/>
      <c r="AR779" s="58"/>
      <c r="AS779" s="58"/>
      <c r="AT779" s="43"/>
      <c r="AU779" s="43"/>
      <c r="AV779" s="43"/>
      <c r="AW779" s="43"/>
      <c r="AX779" s="43"/>
      <c r="AY779" s="43"/>
      <c r="AZ779" s="43"/>
      <c r="BA779" s="43"/>
      <c r="BB779" s="43"/>
      <c r="BC779" s="43"/>
      <c r="BD779" s="43"/>
      <c r="BE779" s="43"/>
      <c r="BF779" s="43"/>
      <c r="BG779" s="43"/>
      <c r="BH779" s="43"/>
      <c r="BI779" s="43"/>
      <c r="BJ779" s="43"/>
      <c r="BK779" s="43"/>
      <c r="BL779" s="43"/>
      <c r="BM779" s="43"/>
      <c r="BN779" s="43"/>
      <c r="BO779" s="43"/>
      <c r="BP779" s="43"/>
      <c r="BQ779" s="43"/>
      <c r="BR779" s="43"/>
      <c r="BS779" s="43"/>
      <c r="BT779" s="43"/>
      <c r="BU779" s="43"/>
      <c r="BV779" s="43"/>
      <c r="BW779" s="43"/>
      <c r="BX779" s="43"/>
      <c r="BY779" s="43"/>
      <c r="BZ779" s="43"/>
      <c r="CA779" s="43"/>
      <c r="CB779" s="43"/>
      <c r="CC779" s="43"/>
      <c r="CD779" s="43"/>
      <c r="CE779" s="43"/>
      <c r="CF779" s="43"/>
      <c r="CG779" s="43"/>
      <c r="CH779" s="43"/>
      <c r="CI779" s="43"/>
      <c r="CJ779" s="43"/>
      <c r="CK779" s="43"/>
      <c r="CL779" s="43"/>
      <c r="CM779" s="43"/>
      <c r="CN779" s="43"/>
      <c r="CO779" s="43"/>
      <c r="CP779" s="43"/>
      <c r="CQ779" s="43"/>
      <c r="CR779" s="43"/>
      <c r="CS779" s="43"/>
      <c r="CT779" s="43"/>
      <c r="CU779" s="43"/>
      <c r="CV779" s="43"/>
      <c r="CW779" s="43"/>
      <c r="CX779" s="43"/>
      <c r="CY779" s="21"/>
      <c r="CZ779" s="43"/>
      <c r="DA779" s="43"/>
      <c r="DB779" s="43"/>
      <c r="DC779" s="43"/>
      <c r="DD779" s="43"/>
      <c r="DE779" s="43"/>
      <c r="DF779" s="43"/>
      <c r="DG779" s="43"/>
      <c r="DH779" s="43"/>
      <c r="DI779" s="43"/>
      <c r="DJ779" s="43"/>
      <c r="DK779" s="43"/>
      <c r="DL779" s="43"/>
      <c r="DM779" s="43"/>
      <c r="DN779" s="43"/>
      <c r="DO779" s="43"/>
      <c r="DP779" s="43"/>
      <c r="DQ779" s="43"/>
      <c r="DR779" s="43"/>
      <c r="DS779" s="43"/>
      <c r="DT779" s="43"/>
      <c r="DU779" s="43"/>
      <c r="DV779" s="43"/>
      <c r="DW779" s="43"/>
      <c r="DX779" s="43"/>
      <c r="DY779" s="43"/>
      <c r="DZ779" s="43"/>
      <c r="EA779" s="21"/>
      <c r="EB779" s="21"/>
      <c r="EC779" s="21"/>
      <c r="ED779" s="21"/>
    </row>
    <row r="780" spans="1:134">
      <c r="A780" s="7"/>
      <c r="B780" s="7"/>
      <c r="C780" s="43"/>
      <c r="D780" s="43"/>
      <c r="E780" s="43"/>
      <c r="F780" s="43"/>
      <c r="G780" s="7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7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7"/>
      <c r="AM780" s="43"/>
      <c r="AN780" s="43"/>
      <c r="AO780" s="43"/>
      <c r="AP780" s="43"/>
      <c r="AQ780" s="43"/>
      <c r="AR780" s="58"/>
      <c r="AS780" s="58"/>
      <c r="AT780" s="43"/>
      <c r="AU780" s="43"/>
      <c r="AV780" s="43"/>
      <c r="AW780" s="43"/>
      <c r="AX780" s="43"/>
      <c r="AY780" s="43"/>
      <c r="AZ780" s="43"/>
      <c r="BA780" s="43"/>
      <c r="BB780" s="43"/>
      <c r="BC780" s="43"/>
      <c r="BD780" s="43"/>
      <c r="BE780" s="43"/>
      <c r="BF780" s="43"/>
      <c r="BG780" s="43"/>
      <c r="BH780" s="43"/>
      <c r="BI780" s="43"/>
      <c r="BJ780" s="43"/>
      <c r="BK780" s="43"/>
      <c r="BL780" s="43"/>
      <c r="BM780" s="43"/>
      <c r="BN780" s="43"/>
      <c r="BO780" s="43"/>
      <c r="BP780" s="43"/>
      <c r="BQ780" s="43"/>
      <c r="BR780" s="43"/>
      <c r="BS780" s="43"/>
      <c r="BT780" s="43"/>
      <c r="BU780" s="43"/>
      <c r="BV780" s="43"/>
      <c r="BW780" s="43"/>
      <c r="BX780" s="43"/>
      <c r="BY780" s="43"/>
      <c r="BZ780" s="43"/>
      <c r="CA780" s="43"/>
      <c r="CB780" s="43"/>
      <c r="CC780" s="43"/>
      <c r="CD780" s="43"/>
      <c r="CE780" s="43"/>
      <c r="CF780" s="43"/>
      <c r="CG780" s="43"/>
      <c r="CH780" s="43"/>
      <c r="CI780" s="43"/>
      <c r="CJ780" s="43"/>
      <c r="CK780" s="43"/>
      <c r="CL780" s="43"/>
      <c r="CM780" s="43"/>
      <c r="CN780" s="43"/>
      <c r="CO780" s="43"/>
      <c r="CP780" s="43"/>
      <c r="CQ780" s="43"/>
      <c r="CR780" s="43"/>
      <c r="CS780" s="43"/>
      <c r="CT780" s="43"/>
      <c r="CU780" s="43"/>
      <c r="CV780" s="43"/>
      <c r="CW780" s="43"/>
      <c r="CX780" s="43"/>
      <c r="CY780" s="21"/>
      <c r="CZ780" s="43"/>
      <c r="DA780" s="43"/>
      <c r="DB780" s="43"/>
      <c r="DC780" s="43"/>
      <c r="DD780" s="43"/>
      <c r="DE780" s="43"/>
      <c r="DF780" s="43"/>
      <c r="DG780" s="43"/>
      <c r="DH780" s="43"/>
      <c r="DI780" s="43"/>
      <c r="DJ780" s="43"/>
      <c r="DK780" s="43"/>
      <c r="DL780" s="43"/>
      <c r="DM780" s="43"/>
      <c r="DN780" s="43"/>
      <c r="DO780" s="43"/>
      <c r="DP780" s="43"/>
      <c r="DQ780" s="43"/>
      <c r="DR780" s="43"/>
      <c r="DS780" s="43"/>
      <c r="DT780" s="43"/>
      <c r="DU780" s="43"/>
      <c r="DV780" s="43"/>
      <c r="DW780" s="43"/>
      <c r="DX780" s="43"/>
      <c r="DY780" s="43"/>
      <c r="DZ780" s="43"/>
      <c r="EA780" s="21"/>
      <c r="EB780" s="21"/>
      <c r="EC780" s="21"/>
      <c r="ED780" s="21"/>
    </row>
    <row r="781" spans="1:134">
      <c r="A781" s="7"/>
      <c r="B781" s="7"/>
      <c r="C781" s="43"/>
      <c r="D781" s="43"/>
      <c r="E781" s="43"/>
      <c r="F781" s="43"/>
      <c r="G781" s="7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7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7"/>
      <c r="AM781" s="43"/>
      <c r="AN781" s="43"/>
      <c r="AO781" s="43"/>
      <c r="AP781" s="43"/>
      <c r="AQ781" s="43"/>
      <c r="AR781" s="58"/>
      <c r="AS781" s="58"/>
      <c r="AT781" s="43"/>
      <c r="AU781" s="43"/>
      <c r="AV781" s="43"/>
      <c r="AW781" s="43"/>
      <c r="AX781" s="43"/>
      <c r="AY781" s="43"/>
      <c r="AZ781" s="43"/>
      <c r="BA781" s="43"/>
      <c r="BB781" s="43"/>
      <c r="BC781" s="43"/>
      <c r="BD781" s="43"/>
      <c r="BE781" s="43"/>
      <c r="BF781" s="43"/>
      <c r="BG781" s="43"/>
      <c r="BH781" s="43"/>
      <c r="BI781" s="43"/>
      <c r="BJ781" s="43"/>
      <c r="BK781" s="43"/>
      <c r="BL781" s="43"/>
      <c r="BM781" s="43"/>
      <c r="BN781" s="43"/>
      <c r="BO781" s="43"/>
      <c r="BP781" s="43"/>
      <c r="BQ781" s="43"/>
      <c r="BR781" s="43"/>
      <c r="BS781" s="43"/>
      <c r="BT781" s="43"/>
      <c r="BU781" s="43"/>
      <c r="BV781" s="43"/>
      <c r="BW781" s="43"/>
      <c r="BX781" s="43"/>
      <c r="BY781" s="43"/>
      <c r="BZ781" s="43"/>
      <c r="CA781" s="43"/>
      <c r="CB781" s="43"/>
      <c r="CC781" s="43"/>
      <c r="CD781" s="43"/>
      <c r="CE781" s="43"/>
      <c r="CF781" s="43"/>
      <c r="CG781" s="43"/>
      <c r="CH781" s="43"/>
      <c r="CI781" s="43"/>
      <c r="CJ781" s="43"/>
      <c r="CK781" s="43"/>
      <c r="CL781" s="43"/>
      <c r="CM781" s="43"/>
      <c r="CN781" s="43"/>
      <c r="CO781" s="43"/>
      <c r="CP781" s="43"/>
      <c r="CQ781" s="43"/>
      <c r="CR781" s="43"/>
      <c r="CS781" s="43"/>
      <c r="CT781" s="43"/>
      <c r="CU781" s="43"/>
      <c r="CV781" s="43"/>
      <c r="CW781" s="43"/>
      <c r="CX781" s="43"/>
      <c r="CY781" s="21"/>
      <c r="CZ781" s="43"/>
      <c r="DA781" s="43"/>
      <c r="DB781" s="43"/>
      <c r="DC781" s="43"/>
      <c r="DD781" s="43"/>
      <c r="DE781" s="43"/>
      <c r="DF781" s="43"/>
      <c r="DG781" s="43"/>
      <c r="DH781" s="43"/>
      <c r="DI781" s="43"/>
      <c r="DJ781" s="43"/>
      <c r="DK781" s="43"/>
      <c r="DL781" s="43"/>
      <c r="DM781" s="43"/>
      <c r="DN781" s="43"/>
      <c r="DO781" s="43"/>
      <c r="DP781" s="43"/>
      <c r="DQ781" s="43"/>
      <c r="DR781" s="43"/>
      <c r="DS781" s="43"/>
      <c r="DT781" s="43"/>
      <c r="DU781" s="43"/>
      <c r="DV781" s="43"/>
      <c r="DW781" s="43"/>
      <c r="DX781" s="43"/>
      <c r="DY781" s="43"/>
      <c r="DZ781" s="43"/>
      <c r="EA781" s="21"/>
      <c r="EB781" s="21"/>
      <c r="EC781" s="21"/>
      <c r="ED781" s="21"/>
    </row>
    <row r="782" spans="1:134">
      <c r="A782" s="7"/>
      <c r="B782" s="7"/>
      <c r="C782" s="43"/>
      <c r="D782" s="43"/>
      <c r="E782" s="43"/>
      <c r="F782" s="43"/>
      <c r="G782" s="7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7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7"/>
      <c r="AM782" s="43"/>
      <c r="AN782" s="43"/>
      <c r="AO782" s="43"/>
      <c r="AP782" s="43"/>
      <c r="AQ782" s="43"/>
      <c r="AR782" s="58"/>
      <c r="AS782" s="58"/>
      <c r="AT782" s="43"/>
      <c r="AU782" s="43"/>
      <c r="AV782" s="43"/>
      <c r="AW782" s="43"/>
      <c r="AX782" s="43"/>
      <c r="AY782" s="43"/>
      <c r="AZ782" s="43"/>
      <c r="BA782" s="43"/>
      <c r="BB782" s="43"/>
      <c r="BC782" s="43"/>
      <c r="BD782" s="43"/>
      <c r="BE782" s="43"/>
      <c r="BF782" s="43"/>
      <c r="BG782" s="43"/>
      <c r="BH782" s="43"/>
      <c r="BI782" s="43"/>
      <c r="BJ782" s="43"/>
      <c r="BK782" s="43"/>
      <c r="BL782" s="43"/>
      <c r="BM782" s="43"/>
      <c r="BN782" s="43"/>
      <c r="BO782" s="43"/>
      <c r="BP782" s="43"/>
      <c r="BQ782" s="43"/>
      <c r="BR782" s="43"/>
      <c r="BS782" s="43"/>
      <c r="BT782" s="43"/>
      <c r="BU782" s="43"/>
      <c r="BV782" s="43"/>
      <c r="BW782" s="43"/>
      <c r="BX782" s="43"/>
      <c r="BY782" s="43"/>
      <c r="BZ782" s="43"/>
      <c r="CA782" s="43"/>
      <c r="CB782" s="43"/>
      <c r="CC782" s="43"/>
      <c r="CD782" s="43"/>
      <c r="CE782" s="43"/>
      <c r="CF782" s="43"/>
      <c r="CG782" s="43"/>
      <c r="CH782" s="43"/>
      <c r="CI782" s="43"/>
      <c r="CJ782" s="43"/>
      <c r="CK782" s="43"/>
      <c r="CL782" s="43"/>
      <c r="CM782" s="43"/>
      <c r="CN782" s="43"/>
      <c r="CO782" s="43"/>
      <c r="CP782" s="43"/>
      <c r="CQ782" s="43"/>
      <c r="CR782" s="43"/>
      <c r="CS782" s="43"/>
      <c r="CT782" s="43"/>
      <c r="CU782" s="43"/>
      <c r="CV782" s="43"/>
      <c r="CW782" s="43"/>
      <c r="CX782" s="43"/>
      <c r="CY782" s="21"/>
      <c r="CZ782" s="43"/>
      <c r="DA782" s="43"/>
      <c r="DB782" s="43"/>
      <c r="DC782" s="43"/>
      <c r="DD782" s="43"/>
      <c r="DE782" s="43"/>
      <c r="DF782" s="43"/>
      <c r="DG782" s="43"/>
      <c r="DH782" s="43"/>
      <c r="DI782" s="43"/>
      <c r="DJ782" s="43"/>
      <c r="DK782" s="43"/>
      <c r="DL782" s="43"/>
      <c r="DM782" s="43"/>
      <c r="DN782" s="43"/>
      <c r="DO782" s="43"/>
      <c r="DP782" s="43"/>
      <c r="DQ782" s="43"/>
      <c r="DR782" s="43"/>
      <c r="DS782" s="43"/>
      <c r="DT782" s="43"/>
      <c r="DU782" s="43"/>
      <c r="DV782" s="43"/>
      <c r="DW782" s="43"/>
      <c r="DX782" s="43"/>
      <c r="DY782" s="43"/>
      <c r="DZ782" s="43"/>
      <c r="EA782" s="21"/>
      <c r="EB782" s="21"/>
      <c r="EC782" s="21"/>
      <c r="ED782" s="21"/>
    </row>
    <row r="783" spans="1:134">
      <c r="A783" s="7"/>
      <c r="B783" s="7"/>
      <c r="C783" s="43"/>
      <c r="D783" s="43"/>
      <c r="E783" s="43"/>
      <c r="F783" s="43"/>
      <c r="G783" s="7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7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7"/>
      <c r="AM783" s="43"/>
      <c r="AN783" s="43"/>
      <c r="AO783" s="43"/>
      <c r="AP783" s="43"/>
      <c r="AQ783" s="43"/>
      <c r="AR783" s="58"/>
      <c r="AS783" s="58"/>
      <c r="AT783" s="43"/>
      <c r="AU783" s="43"/>
      <c r="AV783" s="43"/>
      <c r="AW783" s="43"/>
      <c r="AX783" s="43"/>
      <c r="AY783" s="43"/>
      <c r="AZ783" s="43"/>
      <c r="BA783" s="43"/>
      <c r="BB783" s="43"/>
      <c r="BC783" s="43"/>
      <c r="BD783" s="43"/>
      <c r="BE783" s="43"/>
      <c r="BF783" s="43"/>
      <c r="BG783" s="43"/>
      <c r="BH783" s="43"/>
      <c r="BI783" s="43"/>
      <c r="BJ783" s="43"/>
      <c r="BK783" s="43"/>
      <c r="BL783" s="43"/>
      <c r="BM783" s="43"/>
      <c r="BN783" s="43"/>
      <c r="BO783" s="43"/>
      <c r="BP783" s="43"/>
      <c r="BQ783" s="43"/>
      <c r="BR783" s="43"/>
      <c r="BS783" s="43"/>
      <c r="BT783" s="43"/>
      <c r="BU783" s="43"/>
      <c r="BV783" s="43"/>
      <c r="BW783" s="43"/>
      <c r="BX783" s="43"/>
      <c r="BY783" s="43"/>
      <c r="BZ783" s="43"/>
      <c r="CA783" s="43"/>
      <c r="CB783" s="43"/>
      <c r="CC783" s="43"/>
      <c r="CD783" s="43"/>
      <c r="CE783" s="43"/>
      <c r="CF783" s="43"/>
      <c r="CG783" s="43"/>
      <c r="CH783" s="43"/>
      <c r="CI783" s="43"/>
      <c r="CJ783" s="43"/>
      <c r="CK783" s="43"/>
      <c r="CL783" s="43"/>
      <c r="CM783" s="43"/>
      <c r="CN783" s="43"/>
      <c r="CO783" s="43"/>
      <c r="CP783" s="43"/>
      <c r="CQ783" s="43"/>
      <c r="CR783" s="43"/>
      <c r="CS783" s="43"/>
      <c r="CT783" s="43"/>
      <c r="CU783" s="43"/>
      <c r="CV783" s="43"/>
      <c r="CW783" s="43"/>
      <c r="CX783" s="43"/>
      <c r="CY783" s="21"/>
      <c r="CZ783" s="43"/>
      <c r="DA783" s="43"/>
      <c r="DB783" s="43"/>
      <c r="DC783" s="43"/>
      <c r="DD783" s="43"/>
      <c r="DE783" s="43"/>
      <c r="DF783" s="43"/>
      <c r="DG783" s="43"/>
      <c r="DH783" s="43"/>
      <c r="DI783" s="43"/>
      <c r="DJ783" s="43"/>
      <c r="DK783" s="43"/>
      <c r="DL783" s="43"/>
      <c r="DM783" s="43"/>
      <c r="DN783" s="43"/>
      <c r="DO783" s="43"/>
      <c r="DP783" s="43"/>
      <c r="DQ783" s="43"/>
      <c r="DR783" s="43"/>
      <c r="DS783" s="43"/>
      <c r="DT783" s="43"/>
      <c r="DU783" s="43"/>
      <c r="DV783" s="43"/>
      <c r="DW783" s="43"/>
      <c r="DX783" s="43"/>
      <c r="DY783" s="43"/>
      <c r="DZ783" s="43"/>
      <c r="EA783" s="21"/>
      <c r="EB783" s="21"/>
      <c r="EC783" s="21"/>
      <c r="ED783" s="21"/>
    </row>
    <row r="784" spans="1:134">
      <c r="A784" s="7"/>
      <c r="B784" s="7"/>
      <c r="C784" s="43"/>
      <c r="D784" s="43"/>
      <c r="E784" s="43"/>
      <c r="F784" s="43"/>
      <c r="G784" s="7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7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7"/>
      <c r="AM784" s="43"/>
      <c r="AN784" s="43"/>
      <c r="AO784" s="43"/>
      <c r="AP784" s="43"/>
      <c r="AQ784" s="43"/>
      <c r="AR784" s="58"/>
      <c r="AS784" s="58"/>
      <c r="AT784" s="43"/>
      <c r="AU784" s="43"/>
      <c r="AV784" s="43"/>
      <c r="AW784" s="43"/>
      <c r="AX784" s="43"/>
      <c r="AY784" s="43"/>
      <c r="AZ784" s="43"/>
      <c r="BA784" s="43"/>
      <c r="BB784" s="43"/>
      <c r="BC784" s="43"/>
      <c r="BD784" s="43"/>
      <c r="BE784" s="43"/>
      <c r="BF784" s="43"/>
      <c r="BG784" s="43"/>
      <c r="BH784" s="43"/>
      <c r="BI784" s="43"/>
      <c r="BJ784" s="43"/>
      <c r="BK784" s="43"/>
      <c r="BL784" s="43"/>
      <c r="BM784" s="43"/>
      <c r="BN784" s="43"/>
      <c r="BO784" s="43"/>
      <c r="BP784" s="43"/>
      <c r="BQ784" s="43"/>
      <c r="BR784" s="43"/>
      <c r="BS784" s="43"/>
      <c r="BT784" s="43"/>
      <c r="BU784" s="43"/>
      <c r="BV784" s="43"/>
      <c r="BW784" s="43"/>
      <c r="BX784" s="43"/>
      <c r="BY784" s="43"/>
      <c r="BZ784" s="43"/>
      <c r="CA784" s="43"/>
      <c r="CB784" s="43"/>
      <c r="CC784" s="43"/>
      <c r="CD784" s="43"/>
      <c r="CE784" s="43"/>
      <c r="CF784" s="43"/>
      <c r="CG784" s="43"/>
      <c r="CH784" s="43"/>
      <c r="CI784" s="43"/>
      <c r="CJ784" s="43"/>
      <c r="CK784" s="43"/>
      <c r="CL784" s="43"/>
      <c r="CM784" s="43"/>
      <c r="CN784" s="43"/>
      <c r="CO784" s="43"/>
      <c r="CP784" s="43"/>
      <c r="CQ784" s="43"/>
      <c r="CR784" s="43"/>
      <c r="CS784" s="43"/>
      <c r="CT784" s="43"/>
      <c r="CU784" s="43"/>
      <c r="CV784" s="43"/>
      <c r="CW784" s="43"/>
      <c r="CX784" s="43"/>
      <c r="CY784" s="21"/>
      <c r="CZ784" s="43"/>
      <c r="DA784" s="43"/>
      <c r="DB784" s="43"/>
      <c r="DC784" s="43"/>
      <c r="DD784" s="43"/>
      <c r="DE784" s="43"/>
      <c r="DF784" s="43"/>
      <c r="DG784" s="43"/>
      <c r="DH784" s="43"/>
      <c r="DI784" s="43"/>
      <c r="DJ784" s="43"/>
      <c r="DK784" s="43"/>
      <c r="DL784" s="43"/>
      <c r="DM784" s="43"/>
      <c r="DN784" s="43"/>
      <c r="DO784" s="43"/>
      <c r="DP784" s="43"/>
      <c r="DQ784" s="43"/>
      <c r="DR784" s="43"/>
      <c r="DS784" s="43"/>
      <c r="DT784" s="43"/>
      <c r="DU784" s="43"/>
      <c r="DV784" s="43"/>
      <c r="DW784" s="43"/>
      <c r="DX784" s="43"/>
      <c r="DY784" s="43"/>
      <c r="DZ784" s="43"/>
      <c r="EA784" s="21"/>
      <c r="EB784" s="21"/>
      <c r="EC784" s="21"/>
      <c r="ED784" s="21"/>
    </row>
    <row r="785" spans="1:134">
      <c r="A785" s="7"/>
      <c r="B785" s="7"/>
      <c r="C785" s="43"/>
      <c r="D785" s="43"/>
      <c r="E785" s="43"/>
      <c r="F785" s="43"/>
      <c r="G785" s="7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7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7"/>
      <c r="AM785" s="43"/>
      <c r="AN785" s="43"/>
      <c r="AO785" s="43"/>
      <c r="AP785" s="43"/>
      <c r="AQ785" s="43"/>
      <c r="AR785" s="58"/>
      <c r="AS785" s="58"/>
      <c r="AT785" s="43"/>
      <c r="AU785" s="43"/>
      <c r="AV785" s="43"/>
      <c r="AW785" s="43"/>
      <c r="AX785" s="43"/>
      <c r="AY785" s="43"/>
      <c r="AZ785" s="43"/>
      <c r="BA785" s="43"/>
      <c r="BB785" s="43"/>
      <c r="BC785" s="43"/>
      <c r="BD785" s="43"/>
      <c r="BE785" s="43"/>
      <c r="BF785" s="43"/>
      <c r="BG785" s="43"/>
      <c r="BH785" s="43"/>
      <c r="BI785" s="43"/>
      <c r="BJ785" s="43"/>
      <c r="BK785" s="43"/>
      <c r="BL785" s="43"/>
      <c r="BM785" s="43"/>
      <c r="BN785" s="43"/>
      <c r="BO785" s="43"/>
      <c r="BP785" s="43"/>
      <c r="BQ785" s="43"/>
      <c r="BR785" s="43"/>
      <c r="BS785" s="43"/>
      <c r="BT785" s="43"/>
      <c r="BU785" s="43"/>
      <c r="BV785" s="43"/>
      <c r="BW785" s="43"/>
      <c r="BX785" s="43"/>
      <c r="BY785" s="43"/>
      <c r="BZ785" s="43"/>
      <c r="CA785" s="43"/>
      <c r="CB785" s="43"/>
      <c r="CC785" s="43"/>
      <c r="CD785" s="43"/>
      <c r="CE785" s="43"/>
      <c r="CF785" s="43"/>
      <c r="CG785" s="43"/>
      <c r="CH785" s="43"/>
      <c r="CI785" s="43"/>
      <c r="CJ785" s="43"/>
      <c r="CK785" s="43"/>
      <c r="CL785" s="43"/>
      <c r="CM785" s="43"/>
      <c r="CN785" s="43"/>
      <c r="CO785" s="43"/>
      <c r="CP785" s="43"/>
      <c r="CQ785" s="43"/>
      <c r="CR785" s="43"/>
      <c r="CS785" s="43"/>
      <c r="CT785" s="43"/>
      <c r="CU785" s="43"/>
      <c r="CV785" s="43"/>
      <c r="CW785" s="43"/>
      <c r="CX785" s="43"/>
      <c r="CY785" s="21"/>
      <c r="CZ785" s="43"/>
      <c r="DA785" s="43"/>
      <c r="DB785" s="43"/>
      <c r="DC785" s="43"/>
      <c r="DD785" s="43"/>
      <c r="DE785" s="43"/>
      <c r="DF785" s="43"/>
      <c r="DG785" s="43"/>
      <c r="DH785" s="43"/>
      <c r="DI785" s="43"/>
      <c r="DJ785" s="43"/>
      <c r="DK785" s="43"/>
      <c r="DL785" s="43"/>
      <c r="DM785" s="43"/>
      <c r="DN785" s="43"/>
      <c r="DO785" s="43"/>
      <c r="DP785" s="43"/>
      <c r="DQ785" s="43"/>
      <c r="DR785" s="43"/>
      <c r="DS785" s="43"/>
      <c r="DT785" s="43"/>
      <c r="DU785" s="43"/>
      <c r="DV785" s="43"/>
      <c r="DW785" s="43"/>
      <c r="DX785" s="43"/>
      <c r="DY785" s="43"/>
      <c r="DZ785" s="43"/>
      <c r="EA785" s="21"/>
      <c r="EB785" s="21"/>
      <c r="EC785" s="21"/>
      <c r="ED785" s="21"/>
    </row>
    <row r="786" spans="1:134">
      <c r="A786" s="7"/>
      <c r="B786" s="7"/>
      <c r="C786" s="43"/>
      <c r="D786" s="43"/>
      <c r="E786" s="43"/>
      <c r="F786" s="43"/>
      <c r="G786" s="7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7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7"/>
      <c r="AM786" s="43"/>
      <c r="AN786" s="43"/>
      <c r="AO786" s="43"/>
      <c r="AP786" s="43"/>
      <c r="AQ786" s="43"/>
      <c r="AR786" s="58"/>
      <c r="AS786" s="58"/>
      <c r="AT786" s="43"/>
      <c r="AU786" s="43"/>
      <c r="AV786" s="43"/>
      <c r="AW786" s="43"/>
      <c r="AX786" s="43"/>
      <c r="AY786" s="43"/>
      <c r="AZ786" s="43"/>
      <c r="BA786" s="43"/>
      <c r="BB786" s="43"/>
      <c r="BC786" s="43"/>
      <c r="BD786" s="43"/>
      <c r="BE786" s="43"/>
      <c r="BF786" s="43"/>
      <c r="BG786" s="43"/>
      <c r="BH786" s="43"/>
      <c r="BI786" s="43"/>
      <c r="BJ786" s="43"/>
      <c r="BK786" s="43"/>
      <c r="BL786" s="43"/>
      <c r="BM786" s="43"/>
      <c r="BN786" s="43"/>
      <c r="BO786" s="43"/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3"/>
      <c r="CA786" s="43"/>
      <c r="CB786" s="43"/>
      <c r="CC786" s="43"/>
      <c r="CD786" s="43"/>
      <c r="CE786" s="43"/>
      <c r="CF786" s="43"/>
      <c r="CG786" s="43"/>
      <c r="CH786" s="43"/>
      <c r="CI786" s="43"/>
      <c r="CJ786" s="43"/>
      <c r="CK786" s="43"/>
      <c r="CL786" s="43"/>
      <c r="CM786" s="43"/>
      <c r="CN786" s="43"/>
      <c r="CO786" s="43"/>
      <c r="CP786" s="43"/>
      <c r="CQ786" s="43"/>
      <c r="CR786" s="43"/>
      <c r="CS786" s="43"/>
      <c r="CT786" s="43"/>
      <c r="CU786" s="43"/>
      <c r="CV786" s="43"/>
      <c r="CW786" s="43"/>
      <c r="CX786" s="43"/>
      <c r="CY786" s="21"/>
      <c r="CZ786" s="43"/>
      <c r="DA786" s="43"/>
      <c r="DB786" s="43"/>
      <c r="DC786" s="43"/>
      <c r="DD786" s="43"/>
      <c r="DE786" s="43"/>
      <c r="DF786" s="43"/>
      <c r="DG786" s="43"/>
      <c r="DH786" s="43"/>
      <c r="DI786" s="43"/>
      <c r="DJ786" s="43"/>
      <c r="DK786" s="43"/>
      <c r="DL786" s="43"/>
      <c r="DM786" s="43"/>
      <c r="DN786" s="43"/>
      <c r="DO786" s="43"/>
      <c r="DP786" s="43"/>
      <c r="DQ786" s="43"/>
      <c r="DR786" s="43"/>
      <c r="DS786" s="43"/>
      <c r="DT786" s="43"/>
      <c r="DU786" s="43"/>
      <c r="DV786" s="43"/>
      <c r="DW786" s="43"/>
      <c r="DX786" s="43"/>
      <c r="DY786" s="43"/>
      <c r="DZ786" s="43"/>
      <c r="EA786" s="21"/>
      <c r="EB786" s="21"/>
      <c r="EC786" s="21"/>
      <c r="ED786" s="21"/>
    </row>
    <row r="787" spans="1:134">
      <c r="A787" s="7"/>
      <c r="B787" s="7"/>
      <c r="C787" s="43"/>
      <c r="D787" s="43"/>
      <c r="E787" s="43"/>
      <c r="F787" s="43"/>
      <c r="G787" s="7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7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7"/>
      <c r="AM787" s="43"/>
      <c r="AN787" s="43"/>
      <c r="AO787" s="43"/>
      <c r="AP787" s="43"/>
      <c r="AQ787" s="43"/>
      <c r="AR787" s="58"/>
      <c r="AS787" s="58"/>
      <c r="AT787" s="43"/>
      <c r="AU787" s="43"/>
      <c r="AV787" s="43"/>
      <c r="AW787" s="43"/>
      <c r="AX787" s="43"/>
      <c r="AY787" s="43"/>
      <c r="AZ787" s="43"/>
      <c r="BA787" s="43"/>
      <c r="BB787" s="43"/>
      <c r="BC787" s="43"/>
      <c r="BD787" s="43"/>
      <c r="BE787" s="43"/>
      <c r="BF787" s="43"/>
      <c r="BG787" s="43"/>
      <c r="BH787" s="43"/>
      <c r="BI787" s="43"/>
      <c r="BJ787" s="43"/>
      <c r="BK787" s="43"/>
      <c r="BL787" s="43"/>
      <c r="BM787" s="43"/>
      <c r="BN787" s="43"/>
      <c r="BO787" s="43"/>
      <c r="BP787" s="43"/>
      <c r="BQ787" s="43"/>
      <c r="BR787" s="43"/>
      <c r="BS787" s="43"/>
      <c r="BT787" s="43"/>
      <c r="BU787" s="43"/>
      <c r="BV787" s="43"/>
      <c r="BW787" s="43"/>
      <c r="BX787" s="43"/>
      <c r="BY787" s="43"/>
      <c r="BZ787" s="43"/>
      <c r="CA787" s="43"/>
      <c r="CB787" s="43"/>
      <c r="CC787" s="43"/>
      <c r="CD787" s="43"/>
      <c r="CE787" s="43"/>
      <c r="CF787" s="43"/>
      <c r="CG787" s="43"/>
      <c r="CH787" s="43"/>
      <c r="CI787" s="43"/>
      <c r="CJ787" s="43"/>
      <c r="CK787" s="43"/>
      <c r="CL787" s="43"/>
      <c r="CM787" s="43"/>
      <c r="CN787" s="43"/>
      <c r="CO787" s="43"/>
      <c r="CP787" s="43"/>
      <c r="CQ787" s="43"/>
      <c r="CR787" s="43"/>
      <c r="CS787" s="43"/>
      <c r="CT787" s="43"/>
      <c r="CU787" s="43"/>
      <c r="CV787" s="43"/>
      <c r="CW787" s="43"/>
      <c r="CX787" s="43"/>
      <c r="CY787" s="21"/>
      <c r="CZ787" s="43"/>
      <c r="DA787" s="43"/>
      <c r="DB787" s="43"/>
      <c r="DC787" s="43"/>
      <c r="DD787" s="43"/>
      <c r="DE787" s="43"/>
      <c r="DF787" s="43"/>
      <c r="DG787" s="43"/>
      <c r="DH787" s="43"/>
      <c r="DI787" s="43"/>
      <c r="DJ787" s="43"/>
      <c r="DK787" s="43"/>
      <c r="DL787" s="43"/>
      <c r="DM787" s="43"/>
      <c r="DN787" s="43"/>
      <c r="DO787" s="43"/>
      <c r="DP787" s="43"/>
      <c r="DQ787" s="43"/>
      <c r="DR787" s="43"/>
      <c r="DS787" s="43"/>
      <c r="DT787" s="43"/>
      <c r="DU787" s="43"/>
      <c r="DV787" s="43"/>
      <c r="DW787" s="43"/>
      <c r="DX787" s="43"/>
      <c r="DY787" s="43"/>
      <c r="DZ787" s="43"/>
      <c r="EA787" s="21"/>
      <c r="EB787" s="21"/>
      <c r="EC787" s="21"/>
      <c r="ED787" s="21"/>
    </row>
    <row r="788" spans="1:134">
      <c r="A788" s="7"/>
      <c r="B788" s="7"/>
      <c r="C788" s="43"/>
      <c r="D788" s="43"/>
      <c r="E788" s="43"/>
      <c r="F788" s="43"/>
      <c r="G788" s="7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7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7"/>
      <c r="AM788" s="43"/>
      <c r="AN788" s="43"/>
      <c r="AO788" s="43"/>
      <c r="AP788" s="43"/>
      <c r="AQ788" s="43"/>
      <c r="AR788" s="58"/>
      <c r="AS788" s="58"/>
      <c r="AT788" s="43"/>
      <c r="AU788" s="43"/>
      <c r="AV788" s="43"/>
      <c r="AW788" s="43"/>
      <c r="AX788" s="43"/>
      <c r="AY788" s="43"/>
      <c r="AZ788" s="43"/>
      <c r="BA788" s="43"/>
      <c r="BB788" s="43"/>
      <c r="BC788" s="43"/>
      <c r="BD788" s="43"/>
      <c r="BE788" s="43"/>
      <c r="BF788" s="43"/>
      <c r="BG788" s="43"/>
      <c r="BH788" s="43"/>
      <c r="BI788" s="43"/>
      <c r="BJ788" s="43"/>
      <c r="BK788" s="43"/>
      <c r="BL788" s="43"/>
      <c r="BM788" s="43"/>
      <c r="BN788" s="43"/>
      <c r="BO788" s="43"/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3"/>
      <c r="CA788" s="43"/>
      <c r="CB788" s="43"/>
      <c r="CC788" s="43"/>
      <c r="CD788" s="43"/>
      <c r="CE788" s="43"/>
      <c r="CF788" s="43"/>
      <c r="CG788" s="43"/>
      <c r="CH788" s="43"/>
      <c r="CI788" s="43"/>
      <c r="CJ788" s="43"/>
      <c r="CK788" s="43"/>
      <c r="CL788" s="43"/>
      <c r="CM788" s="43"/>
      <c r="CN788" s="43"/>
      <c r="CO788" s="43"/>
      <c r="CP788" s="43"/>
      <c r="CQ788" s="43"/>
      <c r="CR788" s="43"/>
      <c r="CS788" s="43"/>
      <c r="CT788" s="43"/>
      <c r="CU788" s="43"/>
      <c r="CV788" s="43"/>
      <c r="CW788" s="43"/>
      <c r="CX788" s="43"/>
      <c r="CY788" s="21"/>
      <c r="CZ788" s="43"/>
      <c r="DA788" s="43"/>
      <c r="DB788" s="43"/>
      <c r="DC788" s="43"/>
      <c r="DD788" s="43"/>
      <c r="DE788" s="43"/>
      <c r="DF788" s="43"/>
      <c r="DG788" s="43"/>
      <c r="DH788" s="43"/>
      <c r="DI788" s="43"/>
      <c r="DJ788" s="43"/>
      <c r="DK788" s="43"/>
      <c r="DL788" s="43"/>
      <c r="DM788" s="43"/>
      <c r="DN788" s="43"/>
      <c r="DO788" s="43"/>
      <c r="DP788" s="43"/>
      <c r="DQ788" s="43"/>
      <c r="DR788" s="43"/>
      <c r="DS788" s="43"/>
      <c r="DT788" s="43"/>
      <c r="DU788" s="43"/>
      <c r="DV788" s="43"/>
      <c r="DW788" s="43"/>
      <c r="DX788" s="43"/>
      <c r="DY788" s="43"/>
      <c r="DZ788" s="43"/>
      <c r="EA788" s="21"/>
      <c r="EB788" s="21"/>
      <c r="EC788" s="21"/>
      <c r="ED788" s="21"/>
    </row>
    <row r="789" spans="1:134">
      <c r="A789" s="7"/>
      <c r="B789" s="7"/>
      <c r="C789" s="43"/>
      <c r="D789" s="43"/>
      <c r="E789" s="43"/>
      <c r="F789" s="43"/>
      <c r="G789" s="7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7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7"/>
      <c r="AM789" s="43"/>
      <c r="AN789" s="43"/>
      <c r="AO789" s="43"/>
      <c r="AP789" s="43"/>
      <c r="AQ789" s="43"/>
      <c r="AR789" s="58"/>
      <c r="AS789" s="58"/>
      <c r="AT789" s="43"/>
      <c r="AU789" s="43"/>
      <c r="AV789" s="43"/>
      <c r="AW789" s="43"/>
      <c r="AX789" s="43"/>
      <c r="AY789" s="43"/>
      <c r="AZ789" s="43"/>
      <c r="BA789" s="43"/>
      <c r="BB789" s="43"/>
      <c r="BC789" s="43"/>
      <c r="BD789" s="43"/>
      <c r="BE789" s="43"/>
      <c r="BF789" s="43"/>
      <c r="BG789" s="43"/>
      <c r="BH789" s="43"/>
      <c r="BI789" s="43"/>
      <c r="BJ789" s="43"/>
      <c r="BK789" s="43"/>
      <c r="BL789" s="43"/>
      <c r="BM789" s="43"/>
      <c r="BN789" s="43"/>
      <c r="BO789" s="43"/>
      <c r="BP789" s="43"/>
      <c r="BQ789" s="43"/>
      <c r="BR789" s="43"/>
      <c r="BS789" s="43"/>
      <c r="BT789" s="43"/>
      <c r="BU789" s="43"/>
      <c r="BV789" s="43"/>
      <c r="BW789" s="43"/>
      <c r="BX789" s="43"/>
      <c r="BY789" s="43"/>
      <c r="BZ789" s="43"/>
      <c r="CA789" s="43"/>
      <c r="CB789" s="43"/>
      <c r="CC789" s="43"/>
      <c r="CD789" s="43"/>
      <c r="CE789" s="43"/>
      <c r="CF789" s="43"/>
      <c r="CG789" s="43"/>
      <c r="CH789" s="43"/>
      <c r="CI789" s="43"/>
      <c r="CJ789" s="43"/>
      <c r="CK789" s="43"/>
      <c r="CL789" s="43"/>
      <c r="CM789" s="43"/>
      <c r="CN789" s="43"/>
      <c r="CO789" s="43"/>
      <c r="CP789" s="43"/>
      <c r="CQ789" s="43"/>
      <c r="CR789" s="43"/>
      <c r="CS789" s="43"/>
      <c r="CT789" s="43"/>
      <c r="CU789" s="43"/>
      <c r="CV789" s="43"/>
      <c r="CW789" s="43"/>
      <c r="CX789" s="43"/>
      <c r="CY789" s="21"/>
      <c r="CZ789" s="43"/>
      <c r="DA789" s="43"/>
      <c r="DB789" s="43"/>
      <c r="DC789" s="43"/>
      <c r="DD789" s="43"/>
      <c r="DE789" s="43"/>
      <c r="DF789" s="43"/>
      <c r="DG789" s="43"/>
      <c r="DH789" s="43"/>
      <c r="DI789" s="43"/>
      <c r="DJ789" s="43"/>
      <c r="DK789" s="43"/>
      <c r="DL789" s="43"/>
      <c r="DM789" s="43"/>
      <c r="DN789" s="43"/>
      <c r="DO789" s="43"/>
      <c r="DP789" s="43"/>
      <c r="DQ789" s="43"/>
      <c r="DR789" s="43"/>
      <c r="DS789" s="43"/>
      <c r="DT789" s="43"/>
      <c r="DU789" s="43"/>
      <c r="DV789" s="43"/>
      <c r="DW789" s="43"/>
      <c r="DX789" s="43"/>
      <c r="DY789" s="43"/>
      <c r="DZ789" s="43"/>
      <c r="EA789" s="21"/>
      <c r="EB789" s="21"/>
      <c r="EC789" s="21"/>
      <c r="ED789" s="21"/>
    </row>
    <row r="790" spans="1:134">
      <c r="A790" s="7"/>
      <c r="B790" s="7"/>
      <c r="C790" s="43"/>
      <c r="D790" s="43"/>
      <c r="E790" s="43"/>
      <c r="F790" s="43"/>
      <c r="G790" s="7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7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7"/>
      <c r="AM790" s="43"/>
      <c r="AN790" s="43"/>
      <c r="AO790" s="43"/>
      <c r="AP790" s="43"/>
      <c r="AQ790" s="43"/>
      <c r="AR790" s="58"/>
      <c r="AS790" s="58"/>
      <c r="AT790" s="43"/>
      <c r="AU790" s="43"/>
      <c r="AV790" s="43"/>
      <c r="AW790" s="43"/>
      <c r="AX790" s="43"/>
      <c r="AY790" s="43"/>
      <c r="AZ790" s="43"/>
      <c r="BA790" s="43"/>
      <c r="BB790" s="43"/>
      <c r="BC790" s="43"/>
      <c r="BD790" s="43"/>
      <c r="BE790" s="43"/>
      <c r="BF790" s="43"/>
      <c r="BG790" s="43"/>
      <c r="BH790" s="43"/>
      <c r="BI790" s="43"/>
      <c r="BJ790" s="43"/>
      <c r="BK790" s="43"/>
      <c r="BL790" s="43"/>
      <c r="BM790" s="43"/>
      <c r="BN790" s="43"/>
      <c r="BO790" s="43"/>
      <c r="BP790" s="43"/>
      <c r="BQ790" s="43"/>
      <c r="BR790" s="43"/>
      <c r="BS790" s="43"/>
      <c r="BT790" s="43"/>
      <c r="BU790" s="43"/>
      <c r="BV790" s="43"/>
      <c r="BW790" s="43"/>
      <c r="BX790" s="43"/>
      <c r="BY790" s="43"/>
      <c r="BZ790" s="43"/>
      <c r="CA790" s="43"/>
      <c r="CB790" s="43"/>
      <c r="CC790" s="43"/>
      <c r="CD790" s="43"/>
      <c r="CE790" s="43"/>
      <c r="CF790" s="43"/>
      <c r="CG790" s="43"/>
      <c r="CH790" s="43"/>
      <c r="CI790" s="43"/>
      <c r="CJ790" s="43"/>
      <c r="CK790" s="43"/>
      <c r="CL790" s="43"/>
      <c r="CM790" s="43"/>
      <c r="CN790" s="43"/>
      <c r="CO790" s="43"/>
      <c r="CP790" s="43"/>
      <c r="CQ790" s="43"/>
      <c r="CR790" s="43"/>
      <c r="CS790" s="43"/>
      <c r="CT790" s="43"/>
      <c r="CU790" s="43"/>
      <c r="CV790" s="43"/>
      <c r="CW790" s="43"/>
      <c r="CX790" s="43"/>
      <c r="CY790" s="21"/>
      <c r="CZ790" s="43"/>
      <c r="DA790" s="43"/>
      <c r="DB790" s="43"/>
      <c r="DC790" s="43"/>
      <c r="DD790" s="43"/>
      <c r="DE790" s="43"/>
      <c r="DF790" s="43"/>
      <c r="DG790" s="43"/>
      <c r="DH790" s="43"/>
      <c r="DI790" s="43"/>
      <c r="DJ790" s="43"/>
      <c r="DK790" s="43"/>
      <c r="DL790" s="43"/>
      <c r="DM790" s="43"/>
      <c r="DN790" s="43"/>
      <c r="DO790" s="43"/>
      <c r="DP790" s="43"/>
      <c r="DQ790" s="43"/>
      <c r="DR790" s="43"/>
      <c r="DS790" s="43"/>
      <c r="DT790" s="43"/>
      <c r="DU790" s="43"/>
      <c r="DV790" s="43"/>
      <c r="DW790" s="43"/>
      <c r="DX790" s="43"/>
      <c r="DY790" s="43"/>
      <c r="DZ790" s="43"/>
      <c r="EA790" s="21"/>
      <c r="EB790" s="21"/>
      <c r="EC790" s="21"/>
      <c r="ED790" s="21"/>
    </row>
    <row r="791" spans="1:134">
      <c r="A791" s="7"/>
      <c r="B791" s="7"/>
      <c r="C791" s="43"/>
      <c r="D791" s="43"/>
      <c r="E791" s="43"/>
      <c r="F791" s="43"/>
      <c r="G791" s="7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7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7"/>
      <c r="AM791" s="43"/>
      <c r="AN791" s="43"/>
      <c r="AO791" s="43"/>
      <c r="AP791" s="43"/>
      <c r="AQ791" s="43"/>
      <c r="AR791" s="58"/>
      <c r="AS791" s="58"/>
      <c r="AT791" s="43"/>
      <c r="AU791" s="43"/>
      <c r="AV791" s="43"/>
      <c r="AW791" s="43"/>
      <c r="AX791" s="43"/>
      <c r="AY791" s="43"/>
      <c r="AZ791" s="43"/>
      <c r="BA791" s="43"/>
      <c r="BB791" s="43"/>
      <c r="BC791" s="43"/>
      <c r="BD791" s="43"/>
      <c r="BE791" s="43"/>
      <c r="BF791" s="43"/>
      <c r="BG791" s="43"/>
      <c r="BH791" s="43"/>
      <c r="BI791" s="43"/>
      <c r="BJ791" s="43"/>
      <c r="BK791" s="43"/>
      <c r="BL791" s="43"/>
      <c r="BM791" s="43"/>
      <c r="BN791" s="43"/>
      <c r="BO791" s="43"/>
      <c r="BP791" s="43"/>
      <c r="BQ791" s="43"/>
      <c r="BR791" s="43"/>
      <c r="BS791" s="43"/>
      <c r="BT791" s="43"/>
      <c r="BU791" s="43"/>
      <c r="BV791" s="43"/>
      <c r="BW791" s="43"/>
      <c r="BX791" s="43"/>
      <c r="BY791" s="43"/>
      <c r="BZ791" s="43"/>
      <c r="CA791" s="43"/>
      <c r="CB791" s="43"/>
      <c r="CC791" s="43"/>
      <c r="CD791" s="43"/>
      <c r="CE791" s="43"/>
      <c r="CF791" s="43"/>
      <c r="CG791" s="43"/>
      <c r="CH791" s="43"/>
      <c r="CI791" s="43"/>
      <c r="CJ791" s="43"/>
      <c r="CK791" s="43"/>
      <c r="CL791" s="43"/>
      <c r="CM791" s="43"/>
      <c r="CN791" s="43"/>
      <c r="CO791" s="43"/>
      <c r="CP791" s="43"/>
      <c r="CQ791" s="43"/>
      <c r="CR791" s="43"/>
      <c r="CS791" s="43"/>
      <c r="CT791" s="43"/>
      <c r="CU791" s="43"/>
      <c r="CV791" s="43"/>
      <c r="CW791" s="43"/>
      <c r="CX791" s="43"/>
      <c r="CY791" s="21"/>
      <c r="CZ791" s="43"/>
      <c r="DA791" s="43"/>
      <c r="DB791" s="43"/>
      <c r="DC791" s="43"/>
      <c r="DD791" s="43"/>
      <c r="DE791" s="43"/>
      <c r="DF791" s="43"/>
      <c r="DG791" s="43"/>
      <c r="DH791" s="43"/>
      <c r="DI791" s="43"/>
      <c r="DJ791" s="43"/>
      <c r="DK791" s="43"/>
      <c r="DL791" s="43"/>
      <c r="DM791" s="43"/>
      <c r="DN791" s="43"/>
      <c r="DO791" s="43"/>
      <c r="DP791" s="43"/>
      <c r="DQ791" s="43"/>
      <c r="DR791" s="43"/>
      <c r="DS791" s="43"/>
      <c r="DT791" s="43"/>
      <c r="DU791" s="43"/>
      <c r="DV791" s="43"/>
      <c r="DW791" s="43"/>
      <c r="DX791" s="43"/>
      <c r="DY791" s="43"/>
      <c r="DZ791" s="43"/>
      <c r="EA791" s="21"/>
      <c r="EB791" s="21"/>
      <c r="EC791" s="21"/>
      <c r="ED791" s="21"/>
    </row>
    <row r="792" spans="1:134">
      <c r="A792" s="7"/>
      <c r="B792" s="7"/>
      <c r="C792" s="43"/>
      <c r="D792" s="43"/>
      <c r="E792" s="43"/>
      <c r="F792" s="43"/>
      <c r="G792" s="7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7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7"/>
      <c r="AM792" s="43"/>
      <c r="AN792" s="43"/>
      <c r="AO792" s="43"/>
      <c r="AP792" s="43"/>
      <c r="AQ792" s="43"/>
      <c r="AR792" s="58"/>
      <c r="AS792" s="58"/>
      <c r="AT792" s="43"/>
      <c r="AU792" s="43"/>
      <c r="AV792" s="43"/>
      <c r="AW792" s="43"/>
      <c r="AX792" s="43"/>
      <c r="AY792" s="43"/>
      <c r="AZ792" s="43"/>
      <c r="BA792" s="43"/>
      <c r="BB792" s="43"/>
      <c r="BC792" s="43"/>
      <c r="BD792" s="43"/>
      <c r="BE792" s="43"/>
      <c r="BF792" s="43"/>
      <c r="BG792" s="43"/>
      <c r="BH792" s="43"/>
      <c r="BI792" s="43"/>
      <c r="BJ792" s="43"/>
      <c r="BK792" s="43"/>
      <c r="BL792" s="43"/>
      <c r="BM792" s="43"/>
      <c r="BN792" s="43"/>
      <c r="BO792" s="43"/>
      <c r="BP792" s="43"/>
      <c r="BQ792" s="43"/>
      <c r="BR792" s="43"/>
      <c r="BS792" s="43"/>
      <c r="BT792" s="43"/>
      <c r="BU792" s="43"/>
      <c r="BV792" s="43"/>
      <c r="BW792" s="43"/>
      <c r="BX792" s="43"/>
      <c r="BY792" s="43"/>
      <c r="BZ792" s="43"/>
      <c r="CA792" s="43"/>
      <c r="CB792" s="43"/>
      <c r="CC792" s="43"/>
      <c r="CD792" s="43"/>
      <c r="CE792" s="43"/>
      <c r="CF792" s="43"/>
      <c r="CG792" s="43"/>
      <c r="CH792" s="43"/>
      <c r="CI792" s="43"/>
      <c r="CJ792" s="43"/>
      <c r="CK792" s="43"/>
      <c r="CL792" s="43"/>
      <c r="CM792" s="43"/>
      <c r="CN792" s="43"/>
      <c r="CO792" s="43"/>
      <c r="CP792" s="43"/>
      <c r="CQ792" s="43"/>
      <c r="CR792" s="43"/>
      <c r="CS792" s="43"/>
      <c r="CT792" s="43"/>
      <c r="CU792" s="43"/>
      <c r="CV792" s="43"/>
      <c r="CW792" s="43"/>
      <c r="CX792" s="43"/>
      <c r="CY792" s="21"/>
      <c r="CZ792" s="43"/>
      <c r="DA792" s="43"/>
      <c r="DB792" s="43"/>
      <c r="DC792" s="43"/>
      <c r="DD792" s="43"/>
      <c r="DE792" s="43"/>
      <c r="DF792" s="43"/>
      <c r="DG792" s="43"/>
      <c r="DH792" s="43"/>
      <c r="DI792" s="43"/>
      <c r="DJ792" s="43"/>
      <c r="DK792" s="43"/>
      <c r="DL792" s="43"/>
      <c r="DM792" s="43"/>
      <c r="DN792" s="43"/>
      <c r="DO792" s="43"/>
      <c r="DP792" s="43"/>
      <c r="DQ792" s="43"/>
      <c r="DR792" s="43"/>
      <c r="DS792" s="43"/>
      <c r="DT792" s="43"/>
      <c r="DU792" s="43"/>
      <c r="DV792" s="43"/>
      <c r="DW792" s="43"/>
      <c r="DX792" s="43"/>
      <c r="DY792" s="43"/>
      <c r="DZ792" s="43"/>
      <c r="EA792" s="21"/>
      <c r="EB792" s="21"/>
      <c r="EC792" s="21"/>
      <c r="ED792" s="21"/>
    </row>
    <row r="793" spans="1:134">
      <c r="A793" s="7"/>
      <c r="B793" s="7"/>
      <c r="C793" s="43"/>
      <c r="D793" s="43"/>
      <c r="E793" s="43"/>
      <c r="F793" s="43"/>
      <c r="G793" s="7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7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7"/>
      <c r="AM793" s="43"/>
      <c r="AN793" s="43"/>
      <c r="AO793" s="43"/>
      <c r="AP793" s="43"/>
      <c r="AQ793" s="43"/>
      <c r="AR793" s="58"/>
      <c r="AS793" s="58"/>
      <c r="AT793" s="43"/>
      <c r="AU793" s="43"/>
      <c r="AV793" s="43"/>
      <c r="AW793" s="43"/>
      <c r="AX793" s="43"/>
      <c r="AY793" s="43"/>
      <c r="AZ793" s="43"/>
      <c r="BA793" s="43"/>
      <c r="BB793" s="43"/>
      <c r="BC793" s="43"/>
      <c r="BD793" s="43"/>
      <c r="BE793" s="43"/>
      <c r="BF793" s="43"/>
      <c r="BG793" s="43"/>
      <c r="BH793" s="43"/>
      <c r="BI793" s="43"/>
      <c r="BJ793" s="43"/>
      <c r="BK793" s="43"/>
      <c r="BL793" s="43"/>
      <c r="BM793" s="43"/>
      <c r="BN793" s="43"/>
      <c r="BO793" s="43"/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3"/>
      <c r="CA793" s="43"/>
      <c r="CB793" s="43"/>
      <c r="CC793" s="43"/>
      <c r="CD793" s="43"/>
      <c r="CE793" s="43"/>
      <c r="CF793" s="43"/>
      <c r="CG793" s="43"/>
      <c r="CH793" s="43"/>
      <c r="CI793" s="43"/>
      <c r="CJ793" s="43"/>
      <c r="CK793" s="43"/>
      <c r="CL793" s="43"/>
      <c r="CM793" s="43"/>
      <c r="CN793" s="43"/>
      <c r="CO793" s="43"/>
      <c r="CP793" s="43"/>
      <c r="CQ793" s="43"/>
      <c r="CR793" s="43"/>
      <c r="CS793" s="43"/>
      <c r="CT793" s="43"/>
      <c r="CU793" s="43"/>
      <c r="CV793" s="43"/>
      <c r="CW793" s="43"/>
      <c r="CX793" s="43"/>
      <c r="CY793" s="21"/>
      <c r="CZ793" s="43"/>
      <c r="DA793" s="43"/>
      <c r="DB793" s="43"/>
      <c r="DC793" s="43"/>
      <c r="DD793" s="43"/>
      <c r="DE793" s="43"/>
      <c r="DF793" s="43"/>
      <c r="DG793" s="43"/>
      <c r="DH793" s="43"/>
      <c r="DI793" s="43"/>
      <c r="DJ793" s="43"/>
      <c r="DK793" s="43"/>
      <c r="DL793" s="43"/>
      <c r="DM793" s="43"/>
      <c r="DN793" s="43"/>
      <c r="DO793" s="43"/>
      <c r="DP793" s="43"/>
      <c r="DQ793" s="43"/>
      <c r="DR793" s="43"/>
      <c r="DS793" s="43"/>
      <c r="DT793" s="43"/>
      <c r="DU793" s="43"/>
      <c r="DV793" s="43"/>
      <c r="DW793" s="43"/>
      <c r="DX793" s="43"/>
      <c r="DY793" s="43"/>
      <c r="DZ793" s="43"/>
      <c r="EA793" s="21"/>
      <c r="EB793" s="21"/>
      <c r="EC793" s="21"/>
      <c r="ED793" s="21"/>
    </row>
    <row r="794" spans="1:134">
      <c r="A794" s="7"/>
      <c r="B794" s="7"/>
      <c r="C794" s="43"/>
      <c r="D794" s="43"/>
      <c r="E794" s="43"/>
      <c r="F794" s="43"/>
      <c r="G794" s="7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7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7"/>
      <c r="AM794" s="43"/>
      <c r="AN794" s="43"/>
      <c r="AO794" s="43"/>
      <c r="AP794" s="43"/>
      <c r="AQ794" s="43"/>
      <c r="AR794" s="58"/>
      <c r="AS794" s="58"/>
      <c r="AT794" s="43"/>
      <c r="AU794" s="43"/>
      <c r="AV794" s="43"/>
      <c r="AW794" s="43"/>
      <c r="AX794" s="43"/>
      <c r="AY794" s="43"/>
      <c r="AZ794" s="43"/>
      <c r="BA794" s="43"/>
      <c r="BB794" s="43"/>
      <c r="BC794" s="43"/>
      <c r="BD794" s="43"/>
      <c r="BE794" s="43"/>
      <c r="BF794" s="43"/>
      <c r="BG794" s="43"/>
      <c r="BH794" s="43"/>
      <c r="BI794" s="43"/>
      <c r="BJ794" s="43"/>
      <c r="BK794" s="43"/>
      <c r="BL794" s="43"/>
      <c r="BM794" s="43"/>
      <c r="BN794" s="43"/>
      <c r="BO794" s="43"/>
      <c r="BP794" s="43"/>
      <c r="BQ794" s="43"/>
      <c r="BR794" s="43"/>
      <c r="BS794" s="43"/>
      <c r="BT794" s="43"/>
      <c r="BU794" s="43"/>
      <c r="BV794" s="43"/>
      <c r="BW794" s="43"/>
      <c r="BX794" s="43"/>
      <c r="BY794" s="43"/>
      <c r="BZ794" s="43"/>
      <c r="CA794" s="43"/>
      <c r="CB794" s="43"/>
      <c r="CC794" s="43"/>
      <c r="CD794" s="43"/>
      <c r="CE794" s="43"/>
      <c r="CF794" s="43"/>
      <c r="CG794" s="43"/>
      <c r="CH794" s="43"/>
      <c r="CI794" s="43"/>
      <c r="CJ794" s="43"/>
      <c r="CK794" s="43"/>
      <c r="CL794" s="43"/>
      <c r="CM794" s="43"/>
      <c r="CN794" s="43"/>
      <c r="CO794" s="43"/>
      <c r="CP794" s="43"/>
      <c r="CQ794" s="43"/>
      <c r="CR794" s="43"/>
      <c r="CS794" s="43"/>
      <c r="CT794" s="43"/>
      <c r="CU794" s="43"/>
      <c r="CV794" s="43"/>
      <c r="CW794" s="43"/>
      <c r="CX794" s="43"/>
      <c r="CY794" s="21"/>
      <c r="CZ794" s="43"/>
      <c r="DA794" s="43"/>
      <c r="DB794" s="43"/>
      <c r="DC794" s="43"/>
      <c r="DD794" s="43"/>
      <c r="DE794" s="43"/>
      <c r="DF794" s="43"/>
      <c r="DG794" s="43"/>
      <c r="DH794" s="43"/>
      <c r="DI794" s="43"/>
      <c r="DJ794" s="43"/>
      <c r="DK794" s="43"/>
      <c r="DL794" s="43"/>
      <c r="DM794" s="43"/>
      <c r="DN794" s="43"/>
      <c r="DO794" s="43"/>
      <c r="DP794" s="43"/>
      <c r="DQ794" s="43"/>
      <c r="DR794" s="43"/>
      <c r="DS794" s="43"/>
      <c r="DT794" s="43"/>
      <c r="DU794" s="43"/>
      <c r="DV794" s="43"/>
      <c r="DW794" s="43"/>
      <c r="DX794" s="43"/>
      <c r="DY794" s="43"/>
      <c r="DZ794" s="43"/>
      <c r="EA794" s="21"/>
      <c r="EB794" s="21"/>
      <c r="EC794" s="21"/>
      <c r="ED794" s="21"/>
    </row>
    <row r="795" spans="1:134">
      <c r="A795" s="7"/>
      <c r="B795" s="7"/>
      <c r="C795" s="43"/>
      <c r="D795" s="43"/>
      <c r="E795" s="43"/>
      <c r="F795" s="43"/>
      <c r="G795" s="7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7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7"/>
      <c r="AM795" s="43"/>
      <c r="AN795" s="43"/>
      <c r="AO795" s="43"/>
      <c r="AP795" s="43"/>
      <c r="AQ795" s="43"/>
      <c r="AR795" s="58"/>
      <c r="AS795" s="58"/>
      <c r="AT795" s="43"/>
      <c r="AU795" s="43"/>
      <c r="AV795" s="43"/>
      <c r="AW795" s="43"/>
      <c r="AX795" s="43"/>
      <c r="AY795" s="43"/>
      <c r="AZ795" s="43"/>
      <c r="BA795" s="43"/>
      <c r="BB795" s="43"/>
      <c r="BC795" s="43"/>
      <c r="BD795" s="43"/>
      <c r="BE795" s="43"/>
      <c r="BF795" s="43"/>
      <c r="BG795" s="43"/>
      <c r="BH795" s="43"/>
      <c r="BI795" s="43"/>
      <c r="BJ795" s="43"/>
      <c r="BK795" s="43"/>
      <c r="BL795" s="43"/>
      <c r="BM795" s="43"/>
      <c r="BN795" s="43"/>
      <c r="BO795" s="43"/>
      <c r="BP795" s="43"/>
      <c r="BQ795" s="43"/>
      <c r="BR795" s="43"/>
      <c r="BS795" s="43"/>
      <c r="BT795" s="43"/>
      <c r="BU795" s="43"/>
      <c r="BV795" s="43"/>
      <c r="BW795" s="43"/>
      <c r="BX795" s="43"/>
      <c r="BY795" s="43"/>
      <c r="BZ795" s="43"/>
      <c r="CA795" s="43"/>
      <c r="CB795" s="43"/>
      <c r="CC795" s="43"/>
      <c r="CD795" s="43"/>
      <c r="CE795" s="43"/>
      <c r="CF795" s="43"/>
      <c r="CG795" s="43"/>
      <c r="CH795" s="43"/>
      <c r="CI795" s="43"/>
      <c r="CJ795" s="43"/>
      <c r="CK795" s="43"/>
      <c r="CL795" s="43"/>
      <c r="CM795" s="43"/>
      <c r="CN795" s="43"/>
      <c r="CO795" s="43"/>
      <c r="CP795" s="43"/>
      <c r="CQ795" s="43"/>
      <c r="CR795" s="43"/>
      <c r="CS795" s="43"/>
      <c r="CT795" s="43"/>
      <c r="CU795" s="43"/>
      <c r="CV795" s="43"/>
      <c r="CW795" s="43"/>
      <c r="CX795" s="43"/>
      <c r="CY795" s="21"/>
      <c r="CZ795" s="43"/>
      <c r="DA795" s="43"/>
      <c r="DB795" s="43"/>
      <c r="DC795" s="43"/>
      <c r="DD795" s="43"/>
      <c r="DE795" s="43"/>
      <c r="DF795" s="43"/>
      <c r="DG795" s="43"/>
      <c r="DH795" s="43"/>
      <c r="DI795" s="43"/>
      <c r="DJ795" s="43"/>
      <c r="DK795" s="43"/>
      <c r="DL795" s="43"/>
      <c r="DM795" s="43"/>
      <c r="DN795" s="43"/>
      <c r="DO795" s="43"/>
      <c r="DP795" s="43"/>
      <c r="DQ795" s="43"/>
      <c r="DR795" s="43"/>
      <c r="DS795" s="43"/>
      <c r="DT795" s="43"/>
      <c r="DU795" s="43"/>
      <c r="DV795" s="43"/>
      <c r="DW795" s="43"/>
      <c r="DX795" s="43"/>
      <c r="DY795" s="43"/>
      <c r="DZ795" s="43"/>
      <c r="EA795" s="21"/>
      <c r="EB795" s="21"/>
      <c r="EC795" s="21"/>
      <c r="ED795" s="21"/>
    </row>
    <row r="796" spans="1:134">
      <c r="A796" s="7"/>
      <c r="B796" s="7"/>
      <c r="C796" s="43"/>
      <c r="D796" s="43"/>
      <c r="E796" s="43"/>
      <c r="F796" s="43"/>
      <c r="G796" s="7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7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7"/>
      <c r="AM796" s="43"/>
      <c r="AN796" s="43"/>
      <c r="AO796" s="43"/>
      <c r="AP796" s="43"/>
      <c r="AQ796" s="43"/>
      <c r="AR796" s="58"/>
      <c r="AS796" s="58"/>
      <c r="AT796" s="43"/>
      <c r="AU796" s="43"/>
      <c r="AV796" s="43"/>
      <c r="AW796" s="43"/>
      <c r="AX796" s="43"/>
      <c r="AY796" s="43"/>
      <c r="AZ796" s="43"/>
      <c r="BA796" s="43"/>
      <c r="BB796" s="43"/>
      <c r="BC796" s="43"/>
      <c r="BD796" s="43"/>
      <c r="BE796" s="43"/>
      <c r="BF796" s="43"/>
      <c r="BG796" s="43"/>
      <c r="BH796" s="43"/>
      <c r="BI796" s="43"/>
      <c r="BJ796" s="43"/>
      <c r="BK796" s="43"/>
      <c r="BL796" s="43"/>
      <c r="BM796" s="43"/>
      <c r="BN796" s="43"/>
      <c r="BO796" s="43"/>
      <c r="BP796" s="43"/>
      <c r="BQ796" s="43"/>
      <c r="BR796" s="43"/>
      <c r="BS796" s="43"/>
      <c r="BT796" s="43"/>
      <c r="BU796" s="43"/>
      <c r="BV796" s="43"/>
      <c r="BW796" s="43"/>
      <c r="BX796" s="43"/>
      <c r="BY796" s="43"/>
      <c r="BZ796" s="43"/>
      <c r="CA796" s="43"/>
      <c r="CB796" s="43"/>
      <c r="CC796" s="43"/>
      <c r="CD796" s="43"/>
      <c r="CE796" s="43"/>
      <c r="CF796" s="43"/>
      <c r="CG796" s="43"/>
      <c r="CH796" s="43"/>
      <c r="CI796" s="43"/>
      <c r="CJ796" s="43"/>
      <c r="CK796" s="43"/>
      <c r="CL796" s="43"/>
      <c r="CM796" s="43"/>
      <c r="CN796" s="43"/>
      <c r="CO796" s="43"/>
      <c r="CP796" s="43"/>
      <c r="CQ796" s="43"/>
      <c r="CR796" s="43"/>
      <c r="CS796" s="43"/>
      <c r="CT796" s="43"/>
      <c r="CU796" s="43"/>
      <c r="CV796" s="43"/>
      <c r="CW796" s="43"/>
      <c r="CX796" s="43"/>
      <c r="CY796" s="21"/>
      <c r="CZ796" s="43"/>
      <c r="DA796" s="43"/>
      <c r="DB796" s="43"/>
      <c r="DC796" s="43"/>
      <c r="DD796" s="43"/>
      <c r="DE796" s="43"/>
      <c r="DF796" s="43"/>
      <c r="DG796" s="43"/>
      <c r="DH796" s="43"/>
      <c r="DI796" s="43"/>
      <c r="DJ796" s="43"/>
      <c r="DK796" s="43"/>
      <c r="DL796" s="43"/>
      <c r="DM796" s="43"/>
      <c r="DN796" s="43"/>
      <c r="DO796" s="43"/>
      <c r="DP796" s="43"/>
      <c r="DQ796" s="43"/>
      <c r="DR796" s="43"/>
      <c r="DS796" s="43"/>
      <c r="DT796" s="43"/>
      <c r="DU796" s="43"/>
      <c r="DV796" s="43"/>
      <c r="DW796" s="43"/>
      <c r="DX796" s="43"/>
      <c r="DY796" s="43"/>
      <c r="DZ796" s="43"/>
      <c r="EA796" s="21"/>
      <c r="EB796" s="21"/>
      <c r="EC796" s="21"/>
      <c r="ED796" s="21"/>
    </row>
    <row r="797" spans="1:134">
      <c r="A797" s="7"/>
      <c r="B797" s="7"/>
      <c r="C797" s="43"/>
      <c r="D797" s="43"/>
      <c r="E797" s="43"/>
      <c r="F797" s="43"/>
      <c r="G797" s="7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7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7"/>
      <c r="AM797" s="43"/>
      <c r="AN797" s="43"/>
      <c r="AO797" s="43"/>
      <c r="AP797" s="43"/>
      <c r="AQ797" s="43"/>
      <c r="AR797" s="58"/>
      <c r="AS797" s="58"/>
      <c r="AT797" s="43"/>
      <c r="AU797" s="43"/>
      <c r="AV797" s="43"/>
      <c r="AW797" s="43"/>
      <c r="AX797" s="43"/>
      <c r="AY797" s="43"/>
      <c r="AZ797" s="43"/>
      <c r="BA797" s="43"/>
      <c r="BB797" s="43"/>
      <c r="BC797" s="43"/>
      <c r="BD797" s="43"/>
      <c r="BE797" s="43"/>
      <c r="BF797" s="43"/>
      <c r="BG797" s="43"/>
      <c r="BH797" s="43"/>
      <c r="BI797" s="43"/>
      <c r="BJ797" s="43"/>
      <c r="BK797" s="43"/>
      <c r="BL797" s="43"/>
      <c r="BM797" s="43"/>
      <c r="BN797" s="43"/>
      <c r="BO797" s="43"/>
      <c r="BP797" s="43"/>
      <c r="BQ797" s="43"/>
      <c r="BR797" s="43"/>
      <c r="BS797" s="43"/>
      <c r="BT797" s="43"/>
      <c r="BU797" s="43"/>
      <c r="BV797" s="43"/>
      <c r="BW797" s="43"/>
      <c r="BX797" s="43"/>
      <c r="BY797" s="43"/>
      <c r="BZ797" s="43"/>
      <c r="CA797" s="43"/>
      <c r="CB797" s="43"/>
      <c r="CC797" s="43"/>
      <c r="CD797" s="43"/>
      <c r="CE797" s="43"/>
      <c r="CF797" s="43"/>
      <c r="CG797" s="43"/>
      <c r="CH797" s="43"/>
      <c r="CI797" s="43"/>
      <c r="CJ797" s="43"/>
      <c r="CK797" s="43"/>
      <c r="CL797" s="43"/>
      <c r="CM797" s="43"/>
      <c r="CN797" s="43"/>
      <c r="CO797" s="43"/>
      <c r="CP797" s="43"/>
      <c r="CQ797" s="43"/>
      <c r="CR797" s="43"/>
      <c r="CS797" s="43"/>
      <c r="CT797" s="43"/>
      <c r="CU797" s="43"/>
      <c r="CV797" s="43"/>
      <c r="CW797" s="43"/>
      <c r="CX797" s="43"/>
      <c r="CY797" s="21"/>
      <c r="CZ797" s="43"/>
      <c r="DA797" s="43"/>
      <c r="DB797" s="43"/>
      <c r="DC797" s="43"/>
      <c r="DD797" s="43"/>
      <c r="DE797" s="43"/>
      <c r="DF797" s="43"/>
      <c r="DG797" s="43"/>
      <c r="DH797" s="43"/>
      <c r="DI797" s="43"/>
      <c r="DJ797" s="43"/>
      <c r="DK797" s="43"/>
      <c r="DL797" s="43"/>
      <c r="DM797" s="43"/>
      <c r="DN797" s="43"/>
      <c r="DO797" s="43"/>
      <c r="DP797" s="43"/>
      <c r="DQ797" s="43"/>
      <c r="DR797" s="43"/>
      <c r="DS797" s="43"/>
      <c r="DT797" s="43"/>
      <c r="DU797" s="43"/>
      <c r="DV797" s="43"/>
      <c r="DW797" s="43"/>
      <c r="DX797" s="43"/>
      <c r="DY797" s="43"/>
      <c r="DZ797" s="43"/>
      <c r="EA797" s="21"/>
      <c r="EB797" s="21"/>
      <c r="EC797" s="21"/>
      <c r="ED797" s="21"/>
    </row>
    <row r="798" spans="1:134">
      <c r="A798" s="7"/>
      <c r="B798" s="7"/>
      <c r="C798" s="43"/>
      <c r="D798" s="43"/>
      <c r="E798" s="43"/>
      <c r="F798" s="43"/>
      <c r="G798" s="7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7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7"/>
      <c r="AM798" s="43"/>
      <c r="AN798" s="43"/>
      <c r="AO798" s="43"/>
      <c r="AP798" s="43"/>
      <c r="AQ798" s="43"/>
      <c r="AR798" s="58"/>
      <c r="AS798" s="58"/>
      <c r="AT798" s="43"/>
      <c r="AU798" s="43"/>
      <c r="AV798" s="43"/>
      <c r="AW798" s="43"/>
      <c r="AX798" s="43"/>
      <c r="AY798" s="43"/>
      <c r="AZ798" s="43"/>
      <c r="BA798" s="43"/>
      <c r="BB798" s="43"/>
      <c r="BC798" s="43"/>
      <c r="BD798" s="43"/>
      <c r="BE798" s="43"/>
      <c r="BF798" s="43"/>
      <c r="BG798" s="43"/>
      <c r="BH798" s="43"/>
      <c r="BI798" s="43"/>
      <c r="BJ798" s="43"/>
      <c r="BK798" s="43"/>
      <c r="BL798" s="43"/>
      <c r="BM798" s="43"/>
      <c r="BN798" s="43"/>
      <c r="BO798" s="43"/>
      <c r="BP798" s="43"/>
      <c r="BQ798" s="43"/>
      <c r="BR798" s="43"/>
      <c r="BS798" s="43"/>
      <c r="BT798" s="43"/>
      <c r="BU798" s="43"/>
      <c r="BV798" s="43"/>
      <c r="BW798" s="43"/>
      <c r="BX798" s="43"/>
      <c r="BY798" s="43"/>
      <c r="BZ798" s="43"/>
      <c r="CA798" s="43"/>
      <c r="CB798" s="43"/>
      <c r="CC798" s="43"/>
      <c r="CD798" s="43"/>
      <c r="CE798" s="43"/>
      <c r="CF798" s="43"/>
      <c r="CG798" s="43"/>
      <c r="CH798" s="43"/>
      <c r="CI798" s="43"/>
      <c r="CJ798" s="43"/>
      <c r="CK798" s="43"/>
      <c r="CL798" s="43"/>
      <c r="CM798" s="43"/>
      <c r="CN798" s="43"/>
      <c r="CO798" s="43"/>
      <c r="CP798" s="43"/>
      <c r="CQ798" s="43"/>
      <c r="CR798" s="43"/>
      <c r="CS798" s="43"/>
      <c r="CT798" s="43"/>
      <c r="CU798" s="43"/>
      <c r="CV798" s="43"/>
      <c r="CW798" s="43"/>
      <c r="CX798" s="43"/>
      <c r="CY798" s="21"/>
      <c r="CZ798" s="43"/>
      <c r="DA798" s="43"/>
      <c r="DB798" s="43"/>
      <c r="DC798" s="43"/>
      <c r="DD798" s="43"/>
      <c r="DE798" s="43"/>
      <c r="DF798" s="43"/>
      <c r="DG798" s="43"/>
      <c r="DH798" s="43"/>
      <c r="DI798" s="43"/>
      <c r="DJ798" s="43"/>
      <c r="DK798" s="43"/>
      <c r="DL798" s="43"/>
      <c r="DM798" s="43"/>
      <c r="DN798" s="43"/>
      <c r="DO798" s="43"/>
      <c r="DP798" s="43"/>
      <c r="DQ798" s="43"/>
      <c r="DR798" s="43"/>
      <c r="DS798" s="43"/>
      <c r="DT798" s="43"/>
      <c r="DU798" s="43"/>
      <c r="DV798" s="43"/>
      <c r="DW798" s="43"/>
      <c r="DX798" s="43"/>
      <c r="DY798" s="43"/>
      <c r="DZ798" s="43"/>
      <c r="EA798" s="21"/>
      <c r="EB798" s="21"/>
      <c r="EC798" s="21"/>
      <c r="ED798" s="21"/>
    </row>
    <row r="799" spans="1:134">
      <c r="A799" s="7"/>
      <c r="B799" s="7"/>
      <c r="C799" s="43"/>
      <c r="D799" s="43"/>
      <c r="E799" s="43"/>
      <c r="F799" s="43"/>
      <c r="G799" s="7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7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7"/>
      <c r="AM799" s="43"/>
      <c r="AN799" s="43"/>
      <c r="AO799" s="43"/>
      <c r="AP799" s="43"/>
      <c r="AQ799" s="43"/>
      <c r="AR799" s="58"/>
      <c r="AS799" s="58"/>
      <c r="AT799" s="43"/>
      <c r="AU799" s="43"/>
      <c r="AV799" s="43"/>
      <c r="AW799" s="43"/>
      <c r="AX799" s="43"/>
      <c r="AY799" s="43"/>
      <c r="AZ799" s="43"/>
      <c r="BA799" s="43"/>
      <c r="BB799" s="43"/>
      <c r="BC799" s="43"/>
      <c r="BD799" s="43"/>
      <c r="BE799" s="43"/>
      <c r="BF799" s="43"/>
      <c r="BG799" s="43"/>
      <c r="BH799" s="43"/>
      <c r="BI799" s="43"/>
      <c r="BJ799" s="43"/>
      <c r="BK799" s="43"/>
      <c r="BL799" s="43"/>
      <c r="BM799" s="43"/>
      <c r="BN799" s="43"/>
      <c r="BO799" s="43"/>
      <c r="BP799" s="43"/>
      <c r="BQ799" s="43"/>
      <c r="BR799" s="43"/>
      <c r="BS799" s="43"/>
      <c r="BT799" s="43"/>
      <c r="BU799" s="43"/>
      <c r="BV799" s="43"/>
      <c r="BW799" s="43"/>
      <c r="BX799" s="43"/>
      <c r="BY799" s="43"/>
      <c r="BZ799" s="43"/>
      <c r="CA799" s="43"/>
      <c r="CB799" s="43"/>
      <c r="CC799" s="43"/>
      <c r="CD799" s="43"/>
      <c r="CE799" s="43"/>
      <c r="CF799" s="43"/>
      <c r="CG799" s="43"/>
      <c r="CH799" s="43"/>
      <c r="CI799" s="43"/>
      <c r="CJ799" s="43"/>
      <c r="CK799" s="43"/>
      <c r="CL799" s="43"/>
      <c r="CM799" s="43"/>
      <c r="CN799" s="43"/>
      <c r="CO799" s="43"/>
      <c r="CP799" s="43"/>
      <c r="CQ799" s="43"/>
      <c r="CR799" s="43"/>
      <c r="CS799" s="43"/>
      <c r="CT799" s="43"/>
      <c r="CU799" s="43"/>
      <c r="CV799" s="43"/>
      <c r="CW799" s="43"/>
      <c r="CX799" s="43"/>
      <c r="CY799" s="21"/>
      <c r="CZ799" s="43"/>
      <c r="DA799" s="43"/>
      <c r="DB799" s="43"/>
      <c r="DC799" s="43"/>
      <c r="DD799" s="43"/>
      <c r="DE799" s="43"/>
      <c r="DF799" s="43"/>
      <c r="DG799" s="43"/>
      <c r="DH799" s="43"/>
      <c r="DI799" s="43"/>
      <c r="DJ799" s="43"/>
      <c r="DK799" s="43"/>
      <c r="DL799" s="43"/>
      <c r="DM799" s="43"/>
      <c r="DN799" s="43"/>
      <c r="DO799" s="43"/>
      <c r="DP799" s="43"/>
      <c r="DQ799" s="43"/>
      <c r="DR799" s="43"/>
      <c r="DS799" s="43"/>
      <c r="DT799" s="43"/>
      <c r="DU799" s="43"/>
      <c r="DV799" s="43"/>
      <c r="DW799" s="43"/>
      <c r="DX799" s="43"/>
      <c r="DY799" s="43"/>
      <c r="DZ799" s="43"/>
      <c r="EA799" s="21"/>
      <c r="EB799" s="21"/>
      <c r="EC799" s="21"/>
      <c r="ED799" s="21"/>
    </row>
    <row r="800" spans="1:134">
      <c r="A800" s="7"/>
      <c r="B800" s="7"/>
      <c r="C800" s="43"/>
      <c r="D800" s="43"/>
      <c r="E800" s="43"/>
      <c r="F800" s="43"/>
      <c r="G800" s="7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7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7"/>
      <c r="AM800" s="43"/>
      <c r="AN800" s="43"/>
      <c r="AO800" s="43"/>
      <c r="AP800" s="43"/>
      <c r="AQ800" s="43"/>
      <c r="AR800" s="58"/>
      <c r="AS800" s="58"/>
      <c r="AT800" s="43"/>
      <c r="AU800" s="43"/>
      <c r="AV800" s="43"/>
      <c r="AW800" s="43"/>
      <c r="AX800" s="43"/>
      <c r="AY800" s="43"/>
      <c r="AZ800" s="43"/>
      <c r="BA800" s="43"/>
      <c r="BB800" s="43"/>
      <c r="BC800" s="43"/>
      <c r="BD800" s="43"/>
      <c r="BE800" s="43"/>
      <c r="BF800" s="43"/>
      <c r="BG800" s="43"/>
      <c r="BH800" s="43"/>
      <c r="BI800" s="43"/>
      <c r="BJ800" s="43"/>
      <c r="BK800" s="43"/>
      <c r="BL800" s="43"/>
      <c r="BM800" s="43"/>
      <c r="BN800" s="43"/>
      <c r="BO800" s="43"/>
      <c r="BP800" s="43"/>
      <c r="BQ800" s="43"/>
      <c r="BR800" s="43"/>
      <c r="BS800" s="43"/>
      <c r="BT800" s="43"/>
      <c r="BU800" s="43"/>
      <c r="BV800" s="43"/>
      <c r="BW800" s="43"/>
      <c r="BX800" s="43"/>
      <c r="BY800" s="43"/>
      <c r="BZ800" s="43"/>
      <c r="CA800" s="43"/>
      <c r="CB800" s="43"/>
      <c r="CC800" s="43"/>
      <c r="CD800" s="43"/>
      <c r="CE800" s="43"/>
      <c r="CF800" s="43"/>
      <c r="CG800" s="43"/>
      <c r="CH800" s="43"/>
      <c r="CI800" s="43"/>
      <c r="CJ800" s="43"/>
      <c r="CK800" s="43"/>
      <c r="CL800" s="43"/>
      <c r="CM800" s="43"/>
      <c r="CN800" s="43"/>
      <c r="CO800" s="43"/>
      <c r="CP800" s="43"/>
      <c r="CQ800" s="43"/>
      <c r="CR800" s="43"/>
      <c r="CS800" s="43"/>
      <c r="CT800" s="43"/>
      <c r="CU800" s="43"/>
      <c r="CV800" s="43"/>
      <c r="CW800" s="43"/>
      <c r="CX800" s="43"/>
      <c r="CY800" s="21"/>
      <c r="CZ800" s="43"/>
      <c r="DA800" s="43"/>
      <c r="DB800" s="43"/>
      <c r="DC800" s="43"/>
      <c r="DD800" s="43"/>
      <c r="DE800" s="43"/>
      <c r="DF800" s="43"/>
      <c r="DG800" s="43"/>
      <c r="DH800" s="43"/>
      <c r="DI800" s="43"/>
      <c r="DJ800" s="43"/>
      <c r="DK800" s="43"/>
      <c r="DL800" s="43"/>
      <c r="DM800" s="43"/>
      <c r="DN800" s="43"/>
      <c r="DO800" s="43"/>
      <c r="DP800" s="43"/>
      <c r="DQ800" s="43"/>
      <c r="DR800" s="43"/>
      <c r="DS800" s="43"/>
      <c r="DT800" s="43"/>
      <c r="DU800" s="43"/>
      <c r="DV800" s="43"/>
      <c r="DW800" s="43"/>
      <c r="DX800" s="43"/>
      <c r="DY800" s="43"/>
      <c r="DZ800" s="43"/>
      <c r="EA800" s="21"/>
      <c r="EB800" s="21"/>
      <c r="EC800" s="21"/>
      <c r="ED800" s="21"/>
    </row>
    <row r="801" spans="1:134">
      <c r="A801" s="7"/>
      <c r="B801" s="7"/>
      <c r="C801" s="43"/>
      <c r="D801" s="43"/>
      <c r="E801" s="43"/>
      <c r="F801" s="43"/>
      <c r="G801" s="7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7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7"/>
      <c r="AM801" s="43"/>
      <c r="AN801" s="43"/>
      <c r="AO801" s="43"/>
      <c r="AP801" s="43"/>
      <c r="AQ801" s="43"/>
      <c r="AR801" s="58"/>
      <c r="AS801" s="58"/>
      <c r="AT801" s="43"/>
      <c r="AU801" s="43"/>
      <c r="AV801" s="43"/>
      <c r="AW801" s="43"/>
      <c r="AX801" s="43"/>
      <c r="AY801" s="43"/>
      <c r="AZ801" s="43"/>
      <c r="BA801" s="43"/>
      <c r="BB801" s="43"/>
      <c r="BC801" s="43"/>
      <c r="BD801" s="43"/>
      <c r="BE801" s="43"/>
      <c r="BF801" s="43"/>
      <c r="BG801" s="43"/>
      <c r="BH801" s="43"/>
      <c r="BI801" s="43"/>
      <c r="BJ801" s="43"/>
      <c r="BK801" s="43"/>
      <c r="BL801" s="43"/>
      <c r="BM801" s="43"/>
      <c r="BN801" s="43"/>
      <c r="BO801" s="43"/>
      <c r="BP801" s="43"/>
      <c r="BQ801" s="43"/>
      <c r="BR801" s="43"/>
      <c r="BS801" s="43"/>
      <c r="BT801" s="43"/>
      <c r="BU801" s="43"/>
      <c r="BV801" s="43"/>
      <c r="BW801" s="43"/>
      <c r="BX801" s="43"/>
      <c r="BY801" s="43"/>
      <c r="BZ801" s="43"/>
      <c r="CA801" s="43"/>
      <c r="CB801" s="43"/>
      <c r="CC801" s="43"/>
      <c r="CD801" s="43"/>
      <c r="CE801" s="43"/>
      <c r="CF801" s="43"/>
      <c r="CG801" s="43"/>
      <c r="CH801" s="43"/>
      <c r="CI801" s="43"/>
      <c r="CJ801" s="43"/>
      <c r="CK801" s="43"/>
      <c r="CL801" s="43"/>
      <c r="CM801" s="43"/>
      <c r="CN801" s="43"/>
      <c r="CO801" s="43"/>
      <c r="CP801" s="43"/>
      <c r="CQ801" s="43"/>
      <c r="CR801" s="43"/>
      <c r="CS801" s="43"/>
      <c r="CT801" s="43"/>
      <c r="CU801" s="43"/>
      <c r="CV801" s="43"/>
      <c r="CW801" s="43"/>
      <c r="CX801" s="43"/>
      <c r="CY801" s="21"/>
      <c r="CZ801" s="43"/>
      <c r="DA801" s="43"/>
      <c r="DB801" s="43"/>
      <c r="DC801" s="43"/>
      <c r="DD801" s="43"/>
      <c r="DE801" s="43"/>
      <c r="DF801" s="43"/>
      <c r="DG801" s="43"/>
      <c r="DH801" s="43"/>
      <c r="DI801" s="43"/>
      <c r="DJ801" s="43"/>
      <c r="DK801" s="43"/>
      <c r="DL801" s="43"/>
      <c r="DM801" s="43"/>
      <c r="DN801" s="43"/>
      <c r="DO801" s="43"/>
      <c r="DP801" s="43"/>
      <c r="DQ801" s="43"/>
      <c r="DR801" s="43"/>
      <c r="DS801" s="43"/>
      <c r="DT801" s="43"/>
      <c r="DU801" s="43"/>
      <c r="DV801" s="43"/>
      <c r="DW801" s="43"/>
      <c r="DX801" s="43"/>
      <c r="DY801" s="43"/>
      <c r="DZ801" s="43"/>
      <c r="EA801" s="21"/>
      <c r="EB801" s="21"/>
      <c r="EC801" s="21"/>
      <c r="ED801" s="21"/>
    </row>
    <row r="802" spans="1:134">
      <c r="A802" s="7"/>
      <c r="B802" s="7"/>
      <c r="C802" s="43"/>
      <c r="D802" s="43"/>
      <c r="E802" s="43"/>
      <c r="F802" s="43"/>
      <c r="G802" s="7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7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7"/>
      <c r="AM802" s="43"/>
      <c r="AN802" s="43"/>
      <c r="AO802" s="43"/>
      <c r="AP802" s="43"/>
      <c r="AQ802" s="43"/>
      <c r="AR802" s="58"/>
      <c r="AS802" s="58"/>
      <c r="AT802" s="43"/>
      <c r="AU802" s="43"/>
      <c r="AV802" s="43"/>
      <c r="AW802" s="43"/>
      <c r="AX802" s="43"/>
      <c r="AY802" s="43"/>
      <c r="AZ802" s="43"/>
      <c r="BA802" s="43"/>
      <c r="BB802" s="43"/>
      <c r="BC802" s="43"/>
      <c r="BD802" s="43"/>
      <c r="BE802" s="43"/>
      <c r="BF802" s="43"/>
      <c r="BG802" s="43"/>
      <c r="BH802" s="43"/>
      <c r="BI802" s="43"/>
      <c r="BJ802" s="43"/>
      <c r="BK802" s="43"/>
      <c r="BL802" s="43"/>
      <c r="BM802" s="43"/>
      <c r="BN802" s="43"/>
      <c r="BO802" s="43"/>
      <c r="BP802" s="43"/>
      <c r="BQ802" s="43"/>
      <c r="BR802" s="43"/>
      <c r="BS802" s="43"/>
      <c r="BT802" s="43"/>
      <c r="BU802" s="43"/>
      <c r="BV802" s="43"/>
      <c r="BW802" s="43"/>
      <c r="BX802" s="43"/>
      <c r="BY802" s="43"/>
      <c r="BZ802" s="43"/>
      <c r="CA802" s="43"/>
      <c r="CB802" s="43"/>
      <c r="CC802" s="43"/>
      <c r="CD802" s="43"/>
      <c r="CE802" s="43"/>
      <c r="CF802" s="43"/>
      <c r="CG802" s="43"/>
      <c r="CH802" s="43"/>
      <c r="CI802" s="43"/>
      <c r="CJ802" s="43"/>
      <c r="CK802" s="43"/>
      <c r="CL802" s="43"/>
      <c r="CM802" s="43"/>
      <c r="CN802" s="43"/>
      <c r="CO802" s="43"/>
      <c r="CP802" s="43"/>
      <c r="CQ802" s="43"/>
      <c r="CR802" s="43"/>
      <c r="CS802" s="43"/>
      <c r="CT802" s="43"/>
      <c r="CU802" s="43"/>
      <c r="CV802" s="43"/>
      <c r="CW802" s="43"/>
      <c r="CX802" s="43"/>
      <c r="CY802" s="21"/>
      <c r="CZ802" s="43"/>
      <c r="DA802" s="43"/>
      <c r="DB802" s="43"/>
      <c r="DC802" s="43"/>
      <c r="DD802" s="43"/>
      <c r="DE802" s="43"/>
      <c r="DF802" s="43"/>
      <c r="DG802" s="43"/>
      <c r="DH802" s="43"/>
      <c r="DI802" s="43"/>
      <c r="DJ802" s="43"/>
      <c r="DK802" s="43"/>
      <c r="DL802" s="43"/>
      <c r="DM802" s="43"/>
      <c r="DN802" s="43"/>
      <c r="DO802" s="43"/>
      <c r="DP802" s="43"/>
      <c r="DQ802" s="43"/>
      <c r="DR802" s="43"/>
      <c r="DS802" s="43"/>
      <c r="DT802" s="43"/>
      <c r="DU802" s="43"/>
      <c r="DV802" s="43"/>
      <c r="DW802" s="43"/>
      <c r="DX802" s="43"/>
      <c r="DY802" s="43"/>
      <c r="DZ802" s="43"/>
      <c r="EA802" s="21"/>
      <c r="EB802" s="21"/>
      <c r="EC802" s="21"/>
      <c r="ED802" s="21"/>
    </row>
    <row r="803" spans="1:134">
      <c r="A803" s="7"/>
      <c r="B803" s="7"/>
      <c r="C803" s="43"/>
      <c r="D803" s="43"/>
      <c r="E803" s="43"/>
      <c r="F803" s="43"/>
      <c r="G803" s="7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7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7"/>
      <c r="AM803" s="43"/>
      <c r="AN803" s="43"/>
      <c r="AO803" s="43"/>
      <c r="AP803" s="43"/>
      <c r="AQ803" s="43"/>
      <c r="AR803" s="58"/>
      <c r="AS803" s="58"/>
      <c r="AT803" s="43"/>
      <c r="AU803" s="43"/>
      <c r="AV803" s="43"/>
      <c r="AW803" s="43"/>
      <c r="AX803" s="43"/>
      <c r="AY803" s="43"/>
      <c r="AZ803" s="43"/>
      <c r="BA803" s="43"/>
      <c r="BB803" s="43"/>
      <c r="BC803" s="43"/>
      <c r="BD803" s="43"/>
      <c r="BE803" s="43"/>
      <c r="BF803" s="43"/>
      <c r="BG803" s="43"/>
      <c r="BH803" s="43"/>
      <c r="BI803" s="43"/>
      <c r="BJ803" s="43"/>
      <c r="BK803" s="43"/>
      <c r="BL803" s="43"/>
      <c r="BM803" s="43"/>
      <c r="BN803" s="43"/>
      <c r="BO803" s="43"/>
      <c r="BP803" s="43"/>
      <c r="BQ803" s="43"/>
      <c r="BR803" s="43"/>
      <c r="BS803" s="43"/>
      <c r="BT803" s="43"/>
      <c r="BU803" s="43"/>
      <c r="BV803" s="43"/>
      <c r="BW803" s="43"/>
      <c r="BX803" s="43"/>
      <c r="BY803" s="43"/>
      <c r="BZ803" s="43"/>
      <c r="CA803" s="43"/>
      <c r="CB803" s="43"/>
      <c r="CC803" s="43"/>
      <c r="CD803" s="43"/>
      <c r="CE803" s="43"/>
      <c r="CF803" s="43"/>
      <c r="CG803" s="43"/>
      <c r="CH803" s="43"/>
      <c r="CI803" s="43"/>
      <c r="CJ803" s="43"/>
      <c r="CK803" s="43"/>
      <c r="CL803" s="43"/>
      <c r="CM803" s="43"/>
      <c r="CN803" s="43"/>
      <c r="CO803" s="43"/>
      <c r="CP803" s="43"/>
      <c r="CQ803" s="43"/>
      <c r="CR803" s="43"/>
      <c r="CS803" s="43"/>
      <c r="CT803" s="43"/>
      <c r="CU803" s="43"/>
      <c r="CV803" s="43"/>
      <c r="CW803" s="43"/>
      <c r="CX803" s="43"/>
      <c r="CY803" s="21"/>
      <c r="CZ803" s="43"/>
      <c r="DA803" s="43"/>
      <c r="DB803" s="43"/>
      <c r="DC803" s="43"/>
      <c r="DD803" s="43"/>
      <c r="DE803" s="43"/>
      <c r="DF803" s="43"/>
      <c r="DG803" s="43"/>
      <c r="DH803" s="43"/>
      <c r="DI803" s="43"/>
      <c r="DJ803" s="43"/>
      <c r="DK803" s="43"/>
      <c r="DL803" s="43"/>
      <c r="DM803" s="43"/>
      <c r="DN803" s="43"/>
      <c r="DO803" s="43"/>
      <c r="DP803" s="43"/>
      <c r="DQ803" s="43"/>
      <c r="DR803" s="43"/>
      <c r="DS803" s="43"/>
      <c r="DT803" s="43"/>
      <c r="DU803" s="43"/>
      <c r="DV803" s="43"/>
      <c r="DW803" s="43"/>
      <c r="DX803" s="43"/>
      <c r="DY803" s="43"/>
      <c r="DZ803" s="43"/>
      <c r="EA803" s="21"/>
      <c r="EB803" s="21"/>
      <c r="EC803" s="21"/>
      <c r="ED803" s="21"/>
    </row>
    <row r="804" spans="1:134">
      <c r="A804" s="7"/>
      <c r="B804" s="7"/>
      <c r="C804" s="43"/>
      <c r="D804" s="43"/>
      <c r="E804" s="43"/>
      <c r="F804" s="43"/>
      <c r="G804" s="7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7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7"/>
      <c r="AM804" s="43"/>
      <c r="AN804" s="43"/>
      <c r="AO804" s="43"/>
      <c r="AP804" s="43"/>
      <c r="AQ804" s="43"/>
      <c r="AR804" s="58"/>
      <c r="AS804" s="58"/>
      <c r="AT804" s="43"/>
      <c r="AU804" s="43"/>
      <c r="AV804" s="43"/>
      <c r="AW804" s="43"/>
      <c r="AX804" s="43"/>
      <c r="AY804" s="43"/>
      <c r="AZ804" s="43"/>
      <c r="BA804" s="43"/>
      <c r="BB804" s="43"/>
      <c r="BC804" s="43"/>
      <c r="BD804" s="43"/>
      <c r="BE804" s="43"/>
      <c r="BF804" s="43"/>
      <c r="BG804" s="43"/>
      <c r="BH804" s="43"/>
      <c r="BI804" s="43"/>
      <c r="BJ804" s="43"/>
      <c r="BK804" s="43"/>
      <c r="BL804" s="43"/>
      <c r="BM804" s="43"/>
      <c r="BN804" s="43"/>
      <c r="BO804" s="43"/>
      <c r="BP804" s="43"/>
      <c r="BQ804" s="43"/>
      <c r="BR804" s="43"/>
      <c r="BS804" s="43"/>
      <c r="BT804" s="43"/>
      <c r="BU804" s="43"/>
      <c r="BV804" s="43"/>
      <c r="BW804" s="43"/>
      <c r="BX804" s="43"/>
      <c r="BY804" s="43"/>
      <c r="BZ804" s="43"/>
      <c r="CA804" s="43"/>
      <c r="CB804" s="43"/>
      <c r="CC804" s="43"/>
      <c r="CD804" s="43"/>
      <c r="CE804" s="43"/>
      <c r="CF804" s="43"/>
      <c r="CG804" s="43"/>
      <c r="CH804" s="43"/>
      <c r="CI804" s="43"/>
      <c r="CJ804" s="43"/>
      <c r="CK804" s="43"/>
      <c r="CL804" s="43"/>
      <c r="CM804" s="43"/>
      <c r="CN804" s="43"/>
      <c r="CO804" s="43"/>
      <c r="CP804" s="43"/>
      <c r="CQ804" s="43"/>
      <c r="CR804" s="43"/>
      <c r="CS804" s="43"/>
      <c r="CT804" s="43"/>
      <c r="CU804" s="43"/>
      <c r="CV804" s="43"/>
      <c r="CW804" s="43"/>
      <c r="CX804" s="43"/>
      <c r="CY804" s="21"/>
      <c r="CZ804" s="43"/>
      <c r="DA804" s="43"/>
      <c r="DB804" s="43"/>
      <c r="DC804" s="43"/>
      <c r="DD804" s="43"/>
      <c r="DE804" s="43"/>
      <c r="DF804" s="43"/>
      <c r="DG804" s="43"/>
      <c r="DH804" s="43"/>
      <c r="DI804" s="43"/>
      <c r="DJ804" s="43"/>
      <c r="DK804" s="43"/>
      <c r="DL804" s="43"/>
      <c r="DM804" s="43"/>
      <c r="DN804" s="43"/>
      <c r="DO804" s="43"/>
      <c r="DP804" s="43"/>
      <c r="DQ804" s="43"/>
      <c r="DR804" s="43"/>
      <c r="DS804" s="43"/>
      <c r="DT804" s="43"/>
      <c r="DU804" s="43"/>
      <c r="DV804" s="43"/>
      <c r="DW804" s="43"/>
      <c r="DX804" s="43"/>
      <c r="DY804" s="43"/>
      <c r="DZ804" s="43"/>
      <c r="EA804" s="21"/>
      <c r="EB804" s="21"/>
      <c r="EC804" s="21"/>
      <c r="ED804" s="21"/>
    </row>
    <row r="805" spans="1:134">
      <c r="A805" s="7"/>
      <c r="B805" s="7"/>
      <c r="C805" s="43"/>
      <c r="D805" s="43"/>
      <c r="E805" s="43"/>
      <c r="F805" s="43"/>
      <c r="G805" s="7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7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7"/>
      <c r="AM805" s="43"/>
      <c r="AN805" s="43"/>
      <c r="AO805" s="43"/>
      <c r="AP805" s="43"/>
      <c r="AQ805" s="43"/>
      <c r="AR805" s="58"/>
      <c r="AS805" s="58"/>
      <c r="AT805" s="43"/>
      <c r="AU805" s="43"/>
      <c r="AV805" s="43"/>
      <c r="AW805" s="43"/>
      <c r="AX805" s="43"/>
      <c r="AY805" s="43"/>
      <c r="AZ805" s="43"/>
      <c r="BA805" s="43"/>
      <c r="BB805" s="43"/>
      <c r="BC805" s="43"/>
      <c r="BD805" s="43"/>
      <c r="BE805" s="43"/>
      <c r="BF805" s="43"/>
      <c r="BG805" s="43"/>
      <c r="BH805" s="43"/>
      <c r="BI805" s="43"/>
      <c r="BJ805" s="43"/>
      <c r="BK805" s="43"/>
      <c r="BL805" s="43"/>
      <c r="BM805" s="43"/>
      <c r="BN805" s="43"/>
      <c r="BO805" s="43"/>
      <c r="BP805" s="43"/>
      <c r="BQ805" s="43"/>
      <c r="BR805" s="43"/>
      <c r="BS805" s="43"/>
      <c r="BT805" s="43"/>
      <c r="BU805" s="43"/>
      <c r="BV805" s="43"/>
      <c r="BW805" s="43"/>
      <c r="BX805" s="43"/>
      <c r="BY805" s="43"/>
      <c r="BZ805" s="43"/>
      <c r="CA805" s="43"/>
      <c r="CB805" s="43"/>
      <c r="CC805" s="43"/>
      <c r="CD805" s="43"/>
      <c r="CE805" s="43"/>
      <c r="CF805" s="43"/>
      <c r="CG805" s="43"/>
      <c r="CH805" s="43"/>
      <c r="CI805" s="43"/>
      <c r="CJ805" s="43"/>
      <c r="CK805" s="43"/>
      <c r="CL805" s="43"/>
      <c r="CM805" s="43"/>
      <c r="CN805" s="43"/>
      <c r="CO805" s="43"/>
      <c r="CP805" s="43"/>
      <c r="CQ805" s="43"/>
      <c r="CR805" s="43"/>
      <c r="CS805" s="43"/>
      <c r="CT805" s="43"/>
      <c r="CU805" s="43"/>
      <c r="CV805" s="43"/>
      <c r="CW805" s="43"/>
      <c r="CX805" s="43"/>
      <c r="CY805" s="21"/>
      <c r="CZ805" s="43"/>
      <c r="DA805" s="43"/>
      <c r="DB805" s="43"/>
      <c r="DC805" s="43"/>
      <c r="DD805" s="43"/>
      <c r="DE805" s="43"/>
      <c r="DF805" s="43"/>
      <c r="DG805" s="43"/>
      <c r="DH805" s="43"/>
      <c r="DI805" s="43"/>
      <c r="DJ805" s="43"/>
      <c r="DK805" s="43"/>
      <c r="DL805" s="43"/>
      <c r="DM805" s="43"/>
      <c r="DN805" s="43"/>
      <c r="DO805" s="43"/>
      <c r="DP805" s="43"/>
      <c r="DQ805" s="43"/>
      <c r="DR805" s="43"/>
      <c r="DS805" s="43"/>
      <c r="DT805" s="43"/>
      <c r="DU805" s="43"/>
      <c r="DV805" s="43"/>
      <c r="DW805" s="43"/>
      <c r="DX805" s="43"/>
      <c r="DY805" s="43"/>
      <c r="DZ805" s="43"/>
      <c r="EA805" s="21"/>
      <c r="EB805" s="21"/>
      <c r="EC805" s="21"/>
      <c r="ED805" s="21"/>
    </row>
    <row r="806" spans="1:134">
      <c r="A806" s="7"/>
      <c r="B806" s="7"/>
      <c r="C806" s="43"/>
      <c r="D806" s="43"/>
      <c r="E806" s="43"/>
      <c r="F806" s="43"/>
      <c r="G806" s="7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7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7"/>
      <c r="AM806" s="43"/>
      <c r="AN806" s="43"/>
      <c r="AO806" s="43"/>
      <c r="AP806" s="43"/>
      <c r="AQ806" s="43"/>
      <c r="AR806" s="58"/>
      <c r="AS806" s="58"/>
      <c r="AT806" s="43"/>
      <c r="AU806" s="43"/>
      <c r="AV806" s="43"/>
      <c r="AW806" s="43"/>
      <c r="AX806" s="43"/>
      <c r="AY806" s="43"/>
      <c r="AZ806" s="43"/>
      <c r="BA806" s="43"/>
      <c r="BB806" s="43"/>
      <c r="BC806" s="43"/>
      <c r="BD806" s="43"/>
      <c r="BE806" s="43"/>
      <c r="BF806" s="43"/>
      <c r="BG806" s="43"/>
      <c r="BH806" s="43"/>
      <c r="BI806" s="43"/>
      <c r="BJ806" s="43"/>
      <c r="BK806" s="43"/>
      <c r="BL806" s="43"/>
      <c r="BM806" s="43"/>
      <c r="BN806" s="43"/>
      <c r="BO806" s="43"/>
      <c r="BP806" s="43"/>
      <c r="BQ806" s="43"/>
      <c r="BR806" s="43"/>
      <c r="BS806" s="43"/>
      <c r="BT806" s="43"/>
      <c r="BU806" s="43"/>
      <c r="BV806" s="43"/>
      <c r="BW806" s="43"/>
      <c r="BX806" s="43"/>
      <c r="BY806" s="43"/>
      <c r="BZ806" s="43"/>
      <c r="CA806" s="43"/>
      <c r="CB806" s="43"/>
      <c r="CC806" s="43"/>
      <c r="CD806" s="43"/>
      <c r="CE806" s="43"/>
      <c r="CF806" s="43"/>
      <c r="CG806" s="43"/>
      <c r="CH806" s="43"/>
      <c r="CI806" s="43"/>
      <c r="CJ806" s="43"/>
      <c r="CK806" s="43"/>
      <c r="CL806" s="43"/>
      <c r="CM806" s="43"/>
      <c r="CN806" s="43"/>
      <c r="CO806" s="43"/>
      <c r="CP806" s="43"/>
      <c r="CQ806" s="43"/>
      <c r="CR806" s="43"/>
      <c r="CS806" s="43"/>
      <c r="CT806" s="43"/>
      <c r="CU806" s="43"/>
      <c r="CV806" s="43"/>
      <c r="CW806" s="43"/>
      <c r="CX806" s="43"/>
      <c r="CY806" s="21"/>
      <c r="CZ806" s="43"/>
      <c r="DA806" s="43"/>
      <c r="DB806" s="43"/>
      <c r="DC806" s="43"/>
      <c r="DD806" s="43"/>
      <c r="DE806" s="43"/>
      <c r="DF806" s="43"/>
      <c r="DG806" s="43"/>
      <c r="DH806" s="43"/>
      <c r="DI806" s="43"/>
      <c r="DJ806" s="43"/>
      <c r="DK806" s="43"/>
      <c r="DL806" s="43"/>
      <c r="DM806" s="43"/>
      <c r="DN806" s="43"/>
      <c r="DO806" s="43"/>
      <c r="DP806" s="43"/>
      <c r="DQ806" s="43"/>
      <c r="DR806" s="43"/>
      <c r="DS806" s="43"/>
      <c r="DT806" s="43"/>
      <c r="DU806" s="43"/>
      <c r="DV806" s="43"/>
      <c r="DW806" s="43"/>
      <c r="DX806" s="43"/>
      <c r="DY806" s="43"/>
      <c r="DZ806" s="43"/>
      <c r="EA806" s="21"/>
      <c r="EB806" s="21"/>
      <c r="EC806" s="21"/>
      <c r="ED806" s="21"/>
    </row>
    <row r="807" spans="1:134">
      <c r="A807" s="7"/>
      <c r="B807" s="7"/>
      <c r="C807" s="43"/>
      <c r="D807" s="43"/>
      <c r="E807" s="43"/>
      <c r="F807" s="43"/>
      <c r="G807" s="7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7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7"/>
      <c r="AM807" s="43"/>
      <c r="AN807" s="43"/>
      <c r="AO807" s="43"/>
      <c r="AP807" s="43"/>
      <c r="AQ807" s="43"/>
      <c r="AR807" s="58"/>
      <c r="AS807" s="58"/>
      <c r="AT807" s="43"/>
      <c r="AU807" s="43"/>
      <c r="AV807" s="43"/>
      <c r="AW807" s="43"/>
      <c r="AX807" s="43"/>
      <c r="AY807" s="43"/>
      <c r="AZ807" s="43"/>
      <c r="BA807" s="43"/>
      <c r="BB807" s="43"/>
      <c r="BC807" s="43"/>
      <c r="BD807" s="43"/>
      <c r="BE807" s="43"/>
      <c r="BF807" s="43"/>
      <c r="BG807" s="43"/>
      <c r="BH807" s="43"/>
      <c r="BI807" s="43"/>
      <c r="BJ807" s="43"/>
      <c r="BK807" s="43"/>
      <c r="BL807" s="43"/>
      <c r="BM807" s="43"/>
      <c r="BN807" s="43"/>
      <c r="BO807" s="43"/>
      <c r="BP807" s="43"/>
      <c r="BQ807" s="43"/>
      <c r="BR807" s="43"/>
      <c r="BS807" s="43"/>
      <c r="BT807" s="43"/>
      <c r="BU807" s="43"/>
      <c r="BV807" s="43"/>
      <c r="BW807" s="43"/>
      <c r="BX807" s="43"/>
      <c r="BY807" s="43"/>
      <c r="BZ807" s="43"/>
      <c r="CA807" s="43"/>
      <c r="CB807" s="43"/>
      <c r="CC807" s="43"/>
      <c r="CD807" s="43"/>
      <c r="CE807" s="43"/>
      <c r="CF807" s="43"/>
      <c r="CG807" s="43"/>
      <c r="CH807" s="43"/>
      <c r="CI807" s="43"/>
      <c r="CJ807" s="43"/>
      <c r="CK807" s="43"/>
      <c r="CL807" s="43"/>
      <c r="CM807" s="43"/>
      <c r="CN807" s="43"/>
      <c r="CO807" s="43"/>
      <c r="CP807" s="43"/>
      <c r="CQ807" s="43"/>
      <c r="CR807" s="43"/>
      <c r="CS807" s="43"/>
      <c r="CT807" s="43"/>
      <c r="CU807" s="43"/>
      <c r="CV807" s="43"/>
      <c r="CW807" s="43"/>
      <c r="CX807" s="43"/>
      <c r="CY807" s="21"/>
      <c r="CZ807" s="43"/>
      <c r="DA807" s="43"/>
      <c r="DB807" s="43"/>
      <c r="DC807" s="43"/>
      <c r="DD807" s="43"/>
      <c r="DE807" s="43"/>
      <c r="DF807" s="43"/>
      <c r="DG807" s="43"/>
      <c r="DH807" s="43"/>
      <c r="DI807" s="43"/>
      <c r="DJ807" s="43"/>
      <c r="DK807" s="43"/>
      <c r="DL807" s="43"/>
      <c r="DM807" s="43"/>
      <c r="DN807" s="43"/>
      <c r="DO807" s="43"/>
      <c r="DP807" s="43"/>
      <c r="DQ807" s="43"/>
      <c r="DR807" s="43"/>
      <c r="DS807" s="43"/>
      <c r="DT807" s="43"/>
      <c r="DU807" s="43"/>
      <c r="DV807" s="43"/>
      <c r="DW807" s="43"/>
      <c r="DX807" s="43"/>
      <c r="DY807" s="43"/>
      <c r="DZ807" s="43"/>
      <c r="EA807" s="21"/>
      <c r="EB807" s="21"/>
      <c r="EC807" s="21"/>
      <c r="ED807" s="21"/>
    </row>
    <row r="808" spans="1:134">
      <c r="A808" s="7"/>
      <c r="B808" s="7"/>
      <c r="C808" s="43"/>
      <c r="D808" s="43"/>
      <c r="E808" s="43"/>
      <c r="F808" s="43"/>
      <c r="G808" s="7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7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7"/>
      <c r="AM808" s="43"/>
      <c r="AN808" s="43"/>
      <c r="AO808" s="43"/>
      <c r="AP808" s="43"/>
      <c r="AQ808" s="43"/>
      <c r="AR808" s="58"/>
      <c r="AS808" s="58"/>
      <c r="AT808" s="43"/>
      <c r="AU808" s="43"/>
      <c r="AV808" s="43"/>
      <c r="AW808" s="43"/>
      <c r="AX808" s="43"/>
      <c r="AY808" s="43"/>
      <c r="AZ808" s="43"/>
      <c r="BA808" s="43"/>
      <c r="BB808" s="43"/>
      <c r="BC808" s="43"/>
      <c r="BD808" s="43"/>
      <c r="BE808" s="43"/>
      <c r="BF808" s="43"/>
      <c r="BG808" s="43"/>
      <c r="BH808" s="43"/>
      <c r="BI808" s="43"/>
      <c r="BJ808" s="43"/>
      <c r="BK808" s="43"/>
      <c r="BL808" s="43"/>
      <c r="BM808" s="43"/>
      <c r="BN808" s="43"/>
      <c r="BO808" s="43"/>
      <c r="BP808" s="43"/>
      <c r="BQ808" s="43"/>
      <c r="BR808" s="43"/>
      <c r="BS808" s="43"/>
      <c r="BT808" s="43"/>
      <c r="BU808" s="43"/>
      <c r="BV808" s="43"/>
      <c r="BW808" s="43"/>
      <c r="BX808" s="43"/>
      <c r="BY808" s="43"/>
      <c r="BZ808" s="43"/>
      <c r="CA808" s="43"/>
      <c r="CB808" s="43"/>
      <c r="CC808" s="43"/>
      <c r="CD808" s="43"/>
      <c r="CE808" s="43"/>
      <c r="CF808" s="43"/>
      <c r="CG808" s="43"/>
      <c r="CH808" s="43"/>
      <c r="CI808" s="43"/>
      <c r="CJ808" s="43"/>
      <c r="CK808" s="43"/>
      <c r="CL808" s="43"/>
      <c r="CM808" s="43"/>
      <c r="CN808" s="43"/>
      <c r="CO808" s="43"/>
      <c r="CP808" s="43"/>
      <c r="CQ808" s="43"/>
      <c r="CR808" s="43"/>
      <c r="CS808" s="43"/>
      <c r="CT808" s="43"/>
      <c r="CU808" s="43"/>
      <c r="CV808" s="43"/>
      <c r="CW808" s="43"/>
      <c r="CX808" s="43"/>
      <c r="CY808" s="21"/>
      <c r="CZ808" s="43"/>
      <c r="DA808" s="43"/>
      <c r="DB808" s="43"/>
      <c r="DC808" s="43"/>
      <c r="DD808" s="43"/>
      <c r="DE808" s="43"/>
      <c r="DF808" s="43"/>
      <c r="DG808" s="43"/>
      <c r="DH808" s="43"/>
      <c r="DI808" s="43"/>
      <c r="DJ808" s="43"/>
      <c r="DK808" s="43"/>
      <c r="DL808" s="43"/>
      <c r="DM808" s="43"/>
      <c r="DN808" s="43"/>
      <c r="DO808" s="43"/>
      <c r="DP808" s="43"/>
      <c r="DQ808" s="43"/>
      <c r="DR808" s="43"/>
      <c r="DS808" s="43"/>
      <c r="DT808" s="43"/>
      <c r="DU808" s="43"/>
      <c r="DV808" s="43"/>
      <c r="DW808" s="43"/>
      <c r="DX808" s="43"/>
      <c r="DY808" s="43"/>
      <c r="DZ808" s="43"/>
      <c r="EA808" s="21"/>
      <c r="EB808" s="21"/>
      <c r="EC808" s="21"/>
      <c r="ED808" s="21"/>
    </row>
    <row r="809" spans="1:134">
      <c r="A809" s="7"/>
      <c r="B809" s="7"/>
      <c r="C809" s="43"/>
      <c r="D809" s="43"/>
      <c r="E809" s="43"/>
      <c r="F809" s="43"/>
      <c r="G809" s="7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7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7"/>
      <c r="AM809" s="43"/>
      <c r="AN809" s="43"/>
      <c r="AO809" s="43"/>
      <c r="AP809" s="43"/>
      <c r="AQ809" s="43"/>
      <c r="AR809" s="58"/>
      <c r="AS809" s="58"/>
      <c r="AT809" s="43"/>
      <c r="AU809" s="43"/>
      <c r="AV809" s="43"/>
      <c r="AW809" s="43"/>
      <c r="AX809" s="43"/>
      <c r="AY809" s="43"/>
      <c r="AZ809" s="43"/>
      <c r="BA809" s="43"/>
      <c r="BB809" s="43"/>
      <c r="BC809" s="43"/>
      <c r="BD809" s="43"/>
      <c r="BE809" s="43"/>
      <c r="BF809" s="43"/>
      <c r="BG809" s="43"/>
      <c r="BH809" s="43"/>
      <c r="BI809" s="43"/>
      <c r="BJ809" s="43"/>
      <c r="BK809" s="43"/>
      <c r="BL809" s="43"/>
      <c r="BM809" s="43"/>
      <c r="BN809" s="43"/>
      <c r="BO809" s="43"/>
      <c r="BP809" s="43"/>
      <c r="BQ809" s="43"/>
      <c r="BR809" s="43"/>
      <c r="BS809" s="43"/>
      <c r="BT809" s="43"/>
      <c r="BU809" s="43"/>
      <c r="BV809" s="43"/>
      <c r="BW809" s="43"/>
      <c r="BX809" s="43"/>
      <c r="BY809" s="43"/>
      <c r="BZ809" s="43"/>
      <c r="CA809" s="43"/>
      <c r="CB809" s="43"/>
      <c r="CC809" s="43"/>
      <c r="CD809" s="43"/>
      <c r="CE809" s="43"/>
      <c r="CF809" s="43"/>
      <c r="CG809" s="43"/>
      <c r="CH809" s="43"/>
      <c r="CI809" s="43"/>
      <c r="CJ809" s="43"/>
      <c r="CK809" s="43"/>
      <c r="CL809" s="43"/>
      <c r="CM809" s="43"/>
      <c r="CN809" s="43"/>
      <c r="CO809" s="43"/>
      <c r="CP809" s="43"/>
      <c r="CQ809" s="43"/>
      <c r="CR809" s="43"/>
      <c r="CS809" s="43"/>
      <c r="CT809" s="43"/>
      <c r="CU809" s="43"/>
      <c r="CV809" s="43"/>
      <c r="CW809" s="43"/>
      <c r="CX809" s="43"/>
      <c r="CY809" s="21"/>
      <c r="CZ809" s="43"/>
      <c r="DA809" s="43"/>
      <c r="DB809" s="43"/>
      <c r="DC809" s="43"/>
      <c r="DD809" s="43"/>
      <c r="DE809" s="43"/>
      <c r="DF809" s="43"/>
      <c r="DG809" s="43"/>
      <c r="DH809" s="43"/>
      <c r="DI809" s="43"/>
      <c r="DJ809" s="43"/>
      <c r="DK809" s="43"/>
      <c r="DL809" s="43"/>
      <c r="DM809" s="43"/>
      <c r="DN809" s="43"/>
      <c r="DO809" s="43"/>
      <c r="DP809" s="43"/>
      <c r="DQ809" s="43"/>
      <c r="DR809" s="43"/>
      <c r="DS809" s="43"/>
      <c r="DT809" s="43"/>
      <c r="DU809" s="43"/>
      <c r="DV809" s="43"/>
      <c r="DW809" s="43"/>
      <c r="DX809" s="43"/>
      <c r="DY809" s="43"/>
      <c r="DZ809" s="43"/>
      <c r="EA809" s="21"/>
      <c r="EB809" s="21"/>
      <c r="EC809" s="21"/>
      <c r="ED809" s="21"/>
    </row>
    <row r="810" spans="1:134">
      <c r="A810" s="7"/>
      <c r="B810" s="7"/>
      <c r="C810" s="43"/>
      <c r="D810" s="43"/>
      <c r="E810" s="43"/>
      <c r="F810" s="43"/>
      <c r="G810" s="7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7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7"/>
      <c r="AM810" s="43"/>
      <c r="AN810" s="43"/>
      <c r="AO810" s="43"/>
      <c r="AP810" s="43"/>
      <c r="AQ810" s="43"/>
      <c r="AR810" s="58"/>
      <c r="AS810" s="58"/>
      <c r="AT810" s="43"/>
      <c r="AU810" s="43"/>
      <c r="AV810" s="43"/>
      <c r="AW810" s="43"/>
      <c r="AX810" s="43"/>
      <c r="AY810" s="43"/>
      <c r="AZ810" s="43"/>
      <c r="BA810" s="43"/>
      <c r="BB810" s="43"/>
      <c r="BC810" s="43"/>
      <c r="BD810" s="43"/>
      <c r="BE810" s="43"/>
      <c r="BF810" s="43"/>
      <c r="BG810" s="43"/>
      <c r="BH810" s="43"/>
      <c r="BI810" s="43"/>
      <c r="BJ810" s="43"/>
      <c r="BK810" s="43"/>
      <c r="BL810" s="43"/>
      <c r="BM810" s="43"/>
      <c r="BN810" s="43"/>
      <c r="BO810" s="43"/>
      <c r="BP810" s="43"/>
      <c r="BQ810" s="43"/>
      <c r="BR810" s="43"/>
      <c r="BS810" s="43"/>
      <c r="BT810" s="43"/>
      <c r="BU810" s="43"/>
      <c r="BV810" s="43"/>
      <c r="BW810" s="43"/>
      <c r="BX810" s="43"/>
      <c r="BY810" s="43"/>
      <c r="BZ810" s="43"/>
      <c r="CA810" s="43"/>
      <c r="CB810" s="43"/>
      <c r="CC810" s="43"/>
      <c r="CD810" s="43"/>
      <c r="CE810" s="43"/>
      <c r="CF810" s="43"/>
      <c r="CG810" s="43"/>
      <c r="CH810" s="43"/>
      <c r="CI810" s="43"/>
      <c r="CJ810" s="43"/>
      <c r="CK810" s="43"/>
      <c r="CL810" s="43"/>
      <c r="CM810" s="43"/>
      <c r="CN810" s="43"/>
      <c r="CO810" s="43"/>
      <c r="CP810" s="43"/>
      <c r="CQ810" s="43"/>
      <c r="CR810" s="43"/>
      <c r="CS810" s="43"/>
      <c r="CT810" s="43"/>
      <c r="CU810" s="43"/>
      <c r="CV810" s="43"/>
      <c r="CW810" s="43"/>
      <c r="CX810" s="43"/>
      <c r="CY810" s="21"/>
      <c r="CZ810" s="43"/>
      <c r="DA810" s="43"/>
      <c r="DB810" s="43"/>
      <c r="DC810" s="43"/>
      <c r="DD810" s="43"/>
      <c r="DE810" s="43"/>
      <c r="DF810" s="43"/>
      <c r="DG810" s="43"/>
      <c r="DH810" s="43"/>
      <c r="DI810" s="43"/>
      <c r="DJ810" s="43"/>
      <c r="DK810" s="43"/>
      <c r="DL810" s="43"/>
      <c r="DM810" s="43"/>
      <c r="DN810" s="43"/>
      <c r="DO810" s="43"/>
      <c r="DP810" s="43"/>
      <c r="DQ810" s="43"/>
      <c r="DR810" s="43"/>
      <c r="DS810" s="43"/>
      <c r="DT810" s="43"/>
      <c r="DU810" s="43"/>
      <c r="DV810" s="43"/>
      <c r="DW810" s="43"/>
      <c r="DX810" s="43"/>
      <c r="DY810" s="43"/>
      <c r="DZ810" s="43"/>
      <c r="EA810" s="21"/>
      <c r="EB810" s="21"/>
      <c r="EC810" s="21"/>
      <c r="ED810" s="21"/>
    </row>
    <row r="811" spans="1:134">
      <c r="A811" s="7"/>
      <c r="B811" s="7"/>
      <c r="C811" s="43"/>
      <c r="D811" s="43"/>
      <c r="E811" s="43"/>
      <c r="F811" s="43"/>
      <c r="G811" s="7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7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7"/>
      <c r="AM811" s="43"/>
      <c r="AN811" s="43"/>
      <c r="AO811" s="43"/>
      <c r="AP811" s="43"/>
      <c r="AQ811" s="43"/>
      <c r="AR811" s="58"/>
      <c r="AS811" s="58"/>
      <c r="AT811" s="43"/>
      <c r="AU811" s="43"/>
      <c r="AV811" s="43"/>
      <c r="AW811" s="43"/>
      <c r="AX811" s="43"/>
      <c r="AY811" s="43"/>
      <c r="AZ811" s="43"/>
      <c r="BA811" s="43"/>
      <c r="BB811" s="43"/>
      <c r="BC811" s="43"/>
      <c r="BD811" s="43"/>
      <c r="BE811" s="43"/>
      <c r="BF811" s="43"/>
      <c r="BG811" s="43"/>
      <c r="BH811" s="43"/>
      <c r="BI811" s="43"/>
      <c r="BJ811" s="43"/>
      <c r="BK811" s="43"/>
      <c r="BL811" s="43"/>
      <c r="BM811" s="43"/>
      <c r="BN811" s="43"/>
      <c r="BO811" s="43"/>
      <c r="BP811" s="43"/>
      <c r="BQ811" s="43"/>
      <c r="BR811" s="43"/>
      <c r="BS811" s="43"/>
      <c r="BT811" s="43"/>
      <c r="BU811" s="43"/>
      <c r="BV811" s="43"/>
      <c r="BW811" s="43"/>
      <c r="BX811" s="43"/>
      <c r="BY811" s="43"/>
      <c r="BZ811" s="43"/>
      <c r="CA811" s="43"/>
      <c r="CB811" s="43"/>
      <c r="CC811" s="43"/>
      <c r="CD811" s="43"/>
      <c r="CE811" s="43"/>
      <c r="CF811" s="43"/>
      <c r="CG811" s="43"/>
      <c r="CH811" s="43"/>
      <c r="CI811" s="43"/>
      <c r="CJ811" s="43"/>
      <c r="CK811" s="43"/>
      <c r="CL811" s="43"/>
      <c r="CM811" s="43"/>
      <c r="CN811" s="43"/>
      <c r="CO811" s="43"/>
      <c r="CP811" s="43"/>
      <c r="CQ811" s="43"/>
      <c r="CR811" s="43"/>
      <c r="CS811" s="43"/>
      <c r="CT811" s="43"/>
      <c r="CU811" s="43"/>
      <c r="CV811" s="43"/>
      <c r="CW811" s="43"/>
      <c r="CX811" s="43"/>
      <c r="CY811" s="21"/>
      <c r="CZ811" s="43"/>
      <c r="DA811" s="43"/>
      <c r="DB811" s="43"/>
      <c r="DC811" s="43"/>
      <c r="DD811" s="43"/>
      <c r="DE811" s="43"/>
      <c r="DF811" s="43"/>
      <c r="DG811" s="43"/>
      <c r="DH811" s="43"/>
      <c r="DI811" s="43"/>
      <c r="DJ811" s="43"/>
      <c r="DK811" s="43"/>
      <c r="DL811" s="43"/>
      <c r="DM811" s="43"/>
      <c r="DN811" s="43"/>
      <c r="DO811" s="43"/>
      <c r="DP811" s="43"/>
      <c r="DQ811" s="43"/>
      <c r="DR811" s="43"/>
      <c r="DS811" s="43"/>
      <c r="DT811" s="43"/>
      <c r="DU811" s="43"/>
      <c r="DV811" s="43"/>
      <c r="DW811" s="43"/>
      <c r="DX811" s="43"/>
      <c r="DY811" s="43"/>
      <c r="DZ811" s="43"/>
      <c r="EA811" s="21"/>
      <c r="EB811" s="21"/>
      <c r="EC811" s="21"/>
      <c r="ED811" s="21"/>
    </row>
    <row r="812" spans="1:134">
      <c r="A812" s="7"/>
      <c r="B812" s="7"/>
      <c r="C812" s="43"/>
      <c r="D812" s="43"/>
      <c r="E812" s="43"/>
      <c r="F812" s="43"/>
      <c r="G812" s="7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7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7"/>
      <c r="AM812" s="43"/>
      <c r="AN812" s="43"/>
      <c r="AO812" s="43"/>
      <c r="AP812" s="43"/>
      <c r="AQ812" s="43"/>
      <c r="AR812" s="58"/>
      <c r="AS812" s="58"/>
      <c r="AT812" s="43"/>
      <c r="AU812" s="43"/>
      <c r="AV812" s="43"/>
      <c r="AW812" s="43"/>
      <c r="AX812" s="43"/>
      <c r="AY812" s="43"/>
      <c r="AZ812" s="43"/>
      <c r="BA812" s="43"/>
      <c r="BB812" s="43"/>
      <c r="BC812" s="43"/>
      <c r="BD812" s="43"/>
      <c r="BE812" s="43"/>
      <c r="BF812" s="43"/>
      <c r="BG812" s="43"/>
      <c r="BH812" s="43"/>
      <c r="BI812" s="43"/>
      <c r="BJ812" s="43"/>
      <c r="BK812" s="43"/>
      <c r="BL812" s="43"/>
      <c r="BM812" s="43"/>
      <c r="BN812" s="43"/>
      <c r="BO812" s="43"/>
      <c r="BP812" s="43"/>
      <c r="BQ812" s="43"/>
      <c r="BR812" s="43"/>
      <c r="BS812" s="43"/>
      <c r="BT812" s="43"/>
      <c r="BU812" s="43"/>
      <c r="BV812" s="43"/>
      <c r="BW812" s="43"/>
      <c r="BX812" s="43"/>
      <c r="BY812" s="43"/>
      <c r="BZ812" s="43"/>
      <c r="CA812" s="43"/>
      <c r="CB812" s="43"/>
      <c r="CC812" s="43"/>
      <c r="CD812" s="43"/>
      <c r="CE812" s="43"/>
      <c r="CF812" s="43"/>
      <c r="CG812" s="43"/>
      <c r="CH812" s="43"/>
      <c r="CI812" s="43"/>
      <c r="CJ812" s="43"/>
      <c r="CK812" s="43"/>
      <c r="CL812" s="43"/>
      <c r="CM812" s="43"/>
      <c r="CN812" s="43"/>
      <c r="CO812" s="43"/>
      <c r="CP812" s="43"/>
      <c r="CQ812" s="43"/>
      <c r="CR812" s="43"/>
      <c r="CS812" s="43"/>
      <c r="CT812" s="43"/>
      <c r="CU812" s="43"/>
      <c r="CV812" s="43"/>
      <c r="CW812" s="43"/>
      <c r="CX812" s="43"/>
      <c r="CY812" s="21"/>
      <c r="CZ812" s="43"/>
      <c r="DA812" s="43"/>
      <c r="DB812" s="43"/>
      <c r="DC812" s="43"/>
      <c r="DD812" s="43"/>
      <c r="DE812" s="43"/>
      <c r="DF812" s="43"/>
      <c r="DG812" s="43"/>
      <c r="DH812" s="43"/>
      <c r="DI812" s="43"/>
      <c r="DJ812" s="43"/>
      <c r="DK812" s="43"/>
      <c r="DL812" s="43"/>
      <c r="DM812" s="43"/>
      <c r="DN812" s="43"/>
      <c r="DO812" s="43"/>
      <c r="DP812" s="43"/>
      <c r="DQ812" s="43"/>
      <c r="DR812" s="43"/>
      <c r="DS812" s="43"/>
      <c r="DT812" s="43"/>
      <c r="DU812" s="43"/>
      <c r="DV812" s="43"/>
      <c r="DW812" s="43"/>
      <c r="DX812" s="43"/>
      <c r="DY812" s="43"/>
      <c r="DZ812" s="43"/>
      <c r="EA812" s="21"/>
      <c r="EB812" s="21"/>
      <c r="EC812" s="21"/>
      <c r="ED812" s="21"/>
    </row>
    <row r="813" spans="1:134">
      <c r="A813" s="7"/>
      <c r="B813" s="7"/>
      <c r="C813" s="43"/>
      <c r="D813" s="43"/>
      <c r="E813" s="43"/>
      <c r="F813" s="43"/>
      <c r="G813" s="7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7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7"/>
      <c r="AM813" s="43"/>
      <c r="AN813" s="43"/>
      <c r="AO813" s="43"/>
      <c r="AP813" s="43"/>
      <c r="AQ813" s="43"/>
      <c r="AR813" s="58"/>
      <c r="AS813" s="58"/>
      <c r="AT813" s="43"/>
      <c r="AU813" s="43"/>
      <c r="AV813" s="43"/>
      <c r="AW813" s="43"/>
      <c r="AX813" s="43"/>
      <c r="AY813" s="43"/>
      <c r="AZ813" s="43"/>
      <c r="BA813" s="43"/>
      <c r="BB813" s="43"/>
      <c r="BC813" s="43"/>
      <c r="BD813" s="43"/>
      <c r="BE813" s="43"/>
      <c r="BF813" s="43"/>
      <c r="BG813" s="43"/>
      <c r="BH813" s="43"/>
      <c r="BI813" s="43"/>
      <c r="BJ813" s="43"/>
      <c r="BK813" s="43"/>
      <c r="BL813" s="43"/>
      <c r="BM813" s="43"/>
      <c r="BN813" s="43"/>
      <c r="BO813" s="43"/>
      <c r="BP813" s="43"/>
      <c r="BQ813" s="43"/>
      <c r="BR813" s="43"/>
      <c r="BS813" s="43"/>
      <c r="BT813" s="43"/>
      <c r="BU813" s="43"/>
      <c r="BV813" s="43"/>
      <c r="BW813" s="43"/>
      <c r="BX813" s="43"/>
      <c r="BY813" s="43"/>
      <c r="BZ813" s="43"/>
      <c r="CA813" s="43"/>
      <c r="CB813" s="43"/>
      <c r="CC813" s="43"/>
      <c r="CD813" s="43"/>
      <c r="CE813" s="43"/>
      <c r="CF813" s="43"/>
      <c r="CG813" s="43"/>
      <c r="CH813" s="43"/>
      <c r="CI813" s="43"/>
      <c r="CJ813" s="43"/>
      <c r="CK813" s="43"/>
      <c r="CL813" s="43"/>
      <c r="CM813" s="43"/>
      <c r="CN813" s="43"/>
      <c r="CO813" s="43"/>
      <c r="CP813" s="43"/>
      <c r="CQ813" s="43"/>
      <c r="CR813" s="43"/>
      <c r="CS813" s="43"/>
      <c r="CT813" s="43"/>
      <c r="CU813" s="43"/>
      <c r="CV813" s="43"/>
      <c r="CW813" s="43"/>
      <c r="CX813" s="43"/>
      <c r="CY813" s="21"/>
      <c r="CZ813" s="43"/>
      <c r="DA813" s="43"/>
      <c r="DB813" s="43"/>
      <c r="DC813" s="43"/>
      <c r="DD813" s="43"/>
      <c r="DE813" s="43"/>
      <c r="DF813" s="43"/>
      <c r="DG813" s="43"/>
      <c r="DH813" s="43"/>
      <c r="DI813" s="43"/>
      <c r="DJ813" s="43"/>
      <c r="DK813" s="43"/>
      <c r="DL813" s="43"/>
      <c r="DM813" s="43"/>
      <c r="DN813" s="43"/>
      <c r="DO813" s="43"/>
      <c r="DP813" s="43"/>
      <c r="DQ813" s="43"/>
      <c r="DR813" s="43"/>
      <c r="DS813" s="43"/>
      <c r="DT813" s="43"/>
      <c r="DU813" s="43"/>
      <c r="DV813" s="43"/>
      <c r="DW813" s="43"/>
      <c r="DX813" s="43"/>
      <c r="DY813" s="43"/>
      <c r="DZ813" s="43"/>
      <c r="EA813" s="21"/>
      <c r="EB813" s="21"/>
      <c r="EC813" s="21"/>
      <c r="ED813" s="21"/>
    </row>
    <row r="814" spans="1:134">
      <c r="A814" s="7"/>
      <c r="B814" s="7"/>
      <c r="C814" s="43"/>
      <c r="D814" s="43"/>
      <c r="E814" s="43"/>
      <c r="F814" s="43"/>
      <c r="G814" s="7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7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7"/>
      <c r="AM814" s="43"/>
      <c r="AN814" s="43"/>
      <c r="AO814" s="43"/>
      <c r="AP814" s="43"/>
      <c r="AQ814" s="43"/>
      <c r="AR814" s="58"/>
      <c r="AS814" s="58"/>
      <c r="AT814" s="43"/>
      <c r="AU814" s="43"/>
      <c r="AV814" s="43"/>
      <c r="AW814" s="43"/>
      <c r="AX814" s="43"/>
      <c r="AY814" s="43"/>
      <c r="AZ814" s="43"/>
      <c r="BA814" s="43"/>
      <c r="BB814" s="43"/>
      <c r="BC814" s="43"/>
      <c r="BD814" s="43"/>
      <c r="BE814" s="43"/>
      <c r="BF814" s="43"/>
      <c r="BG814" s="43"/>
      <c r="BH814" s="43"/>
      <c r="BI814" s="43"/>
      <c r="BJ814" s="43"/>
      <c r="BK814" s="43"/>
      <c r="BL814" s="43"/>
      <c r="BM814" s="43"/>
      <c r="BN814" s="43"/>
      <c r="BO814" s="43"/>
      <c r="BP814" s="43"/>
      <c r="BQ814" s="43"/>
      <c r="BR814" s="43"/>
      <c r="BS814" s="43"/>
      <c r="BT814" s="43"/>
      <c r="BU814" s="43"/>
      <c r="BV814" s="43"/>
      <c r="BW814" s="43"/>
      <c r="BX814" s="43"/>
      <c r="BY814" s="43"/>
      <c r="BZ814" s="43"/>
      <c r="CA814" s="43"/>
      <c r="CB814" s="43"/>
      <c r="CC814" s="43"/>
      <c r="CD814" s="43"/>
      <c r="CE814" s="43"/>
      <c r="CF814" s="43"/>
      <c r="CG814" s="43"/>
      <c r="CH814" s="43"/>
      <c r="CI814" s="43"/>
      <c r="CJ814" s="43"/>
      <c r="CK814" s="43"/>
      <c r="CL814" s="43"/>
      <c r="CM814" s="43"/>
      <c r="CN814" s="43"/>
      <c r="CO814" s="43"/>
      <c r="CP814" s="43"/>
      <c r="CQ814" s="43"/>
      <c r="CR814" s="43"/>
      <c r="CS814" s="43"/>
      <c r="CT814" s="43"/>
      <c r="CU814" s="43"/>
      <c r="CV814" s="43"/>
      <c r="CW814" s="43"/>
      <c r="CX814" s="43"/>
      <c r="CY814" s="21"/>
      <c r="CZ814" s="43"/>
      <c r="DA814" s="43"/>
      <c r="DB814" s="43"/>
      <c r="DC814" s="43"/>
      <c r="DD814" s="43"/>
      <c r="DE814" s="43"/>
      <c r="DF814" s="43"/>
      <c r="DG814" s="43"/>
      <c r="DH814" s="43"/>
      <c r="DI814" s="43"/>
      <c r="DJ814" s="43"/>
      <c r="DK814" s="43"/>
      <c r="DL814" s="43"/>
      <c r="DM814" s="43"/>
      <c r="DN814" s="43"/>
      <c r="DO814" s="43"/>
      <c r="DP814" s="43"/>
      <c r="DQ814" s="43"/>
      <c r="DR814" s="43"/>
      <c r="DS814" s="43"/>
      <c r="DT814" s="43"/>
      <c r="DU814" s="43"/>
      <c r="DV814" s="43"/>
      <c r="DW814" s="43"/>
      <c r="DX814" s="43"/>
      <c r="DY814" s="43"/>
      <c r="DZ814" s="43"/>
      <c r="EA814" s="21"/>
      <c r="EB814" s="21"/>
      <c r="EC814" s="21"/>
      <c r="ED814" s="21"/>
    </row>
    <row r="815" spans="1:134">
      <c r="A815" s="7"/>
      <c r="B815" s="7"/>
      <c r="C815" s="43"/>
      <c r="D815" s="43"/>
      <c r="E815" s="43"/>
      <c r="F815" s="43"/>
      <c r="G815" s="7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7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7"/>
      <c r="AM815" s="43"/>
      <c r="AN815" s="43"/>
      <c r="AO815" s="43"/>
      <c r="AP815" s="43"/>
      <c r="AQ815" s="43"/>
      <c r="AR815" s="58"/>
      <c r="AS815" s="58"/>
      <c r="AT815" s="43"/>
      <c r="AU815" s="43"/>
      <c r="AV815" s="43"/>
      <c r="AW815" s="43"/>
      <c r="AX815" s="43"/>
      <c r="AY815" s="43"/>
      <c r="AZ815" s="43"/>
      <c r="BA815" s="43"/>
      <c r="BB815" s="43"/>
      <c r="BC815" s="43"/>
      <c r="BD815" s="43"/>
      <c r="BE815" s="43"/>
      <c r="BF815" s="43"/>
      <c r="BG815" s="43"/>
      <c r="BH815" s="43"/>
      <c r="BI815" s="43"/>
      <c r="BJ815" s="43"/>
      <c r="BK815" s="43"/>
      <c r="BL815" s="43"/>
      <c r="BM815" s="43"/>
      <c r="BN815" s="43"/>
      <c r="BO815" s="43"/>
      <c r="BP815" s="43"/>
      <c r="BQ815" s="43"/>
      <c r="BR815" s="43"/>
      <c r="BS815" s="43"/>
      <c r="BT815" s="43"/>
      <c r="BU815" s="43"/>
      <c r="BV815" s="43"/>
      <c r="BW815" s="43"/>
      <c r="BX815" s="43"/>
      <c r="BY815" s="43"/>
      <c r="BZ815" s="43"/>
      <c r="CA815" s="43"/>
      <c r="CB815" s="43"/>
      <c r="CC815" s="43"/>
      <c r="CD815" s="43"/>
      <c r="CE815" s="43"/>
      <c r="CF815" s="43"/>
      <c r="CG815" s="43"/>
      <c r="CH815" s="43"/>
      <c r="CI815" s="43"/>
      <c r="CJ815" s="43"/>
      <c r="CK815" s="43"/>
      <c r="CL815" s="43"/>
      <c r="CM815" s="43"/>
      <c r="CN815" s="43"/>
      <c r="CO815" s="43"/>
      <c r="CP815" s="43"/>
      <c r="CQ815" s="43"/>
      <c r="CR815" s="43"/>
      <c r="CS815" s="43"/>
      <c r="CT815" s="43"/>
      <c r="CU815" s="43"/>
      <c r="CV815" s="43"/>
      <c r="CW815" s="43"/>
      <c r="CX815" s="43"/>
      <c r="CY815" s="21"/>
      <c r="CZ815" s="43"/>
      <c r="DA815" s="43"/>
      <c r="DB815" s="43"/>
      <c r="DC815" s="43"/>
      <c r="DD815" s="43"/>
      <c r="DE815" s="43"/>
      <c r="DF815" s="43"/>
      <c r="DG815" s="43"/>
      <c r="DH815" s="43"/>
      <c r="DI815" s="43"/>
      <c r="DJ815" s="43"/>
      <c r="DK815" s="43"/>
      <c r="DL815" s="43"/>
      <c r="DM815" s="43"/>
      <c r="DN815" s="43"/>
      <c r="DO815" s="43"/>
      <c r="DP815" s="43"/>
      <c r="DQ815" s="43"/>
      <c r="DR815" s="43"/>
      <c r="DS815" s="43"/>
      <c r="DT815" s="43"/>
      <c r="DU815" s="43"/>
      <c r="DV815" s="43"/>
      <c r="DW815" s="43"/>
      <c r="DX815" s="43"/>
      <c r="DY815" s="43"/>
      <c r="DZ815" s="43"/>
      <c r="EA815" s="21"/>
      <c r="EB815" s="21"/>
      <c r="EC815" s="21"/>
      <c r="ED815" s="21"/>
    </row>
    <row r="816" spans="1:134">
      <c r="A816" s="7"/>
      <c r="B816" s="7"/>
      <c r="C816" s="43"/>
      <c r="D816" s="43"/>
      <c r="E816" s="43"/>
      <c r="F816" s="43"/>
      <c r="G816" s="7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7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7"/>
      <c r="AM816" s="43"/>
      <c r="AN816" s="43"/>
      <c r="AO816" s="43"/>
      <c r="AP816" s="43"/>
      <c r="AQ816" s="43"/>
      <c r="AR816" s="58"/>
      <c r="AS816" s="58"/>
      <c r="AT816" s="43"/>
      <c r="AU816" s="43"/>
      <c r="AV816" s="43"/>
      <c r="AW816" s="43"/>
      <c r="AX816" s="43"/>
      <c r="AY816" s="43"/>
      <c r="AZ816" s="43"/>
      <c r="BA816" s="43"/>
      <c r="BB816" s="43"/>
      <c r="BC816" s="43"/>
      <c r="BD816" s="43"/>
      <c r="BE816" s="43"/>
      <c r="BF816" s="43"/>
      <c r="BG816" s="43"/>
      <c r="BH816" s="43"/>
      <c r="BI816" s="43"/>
      <c r="BJ816" s="43"/>
      <c r="BK816" s="43"/>
      <c r="BL816" s="43"/>
      <c r="BM816" s="43"/>
      <c r="BN816" s="43"/>
      <c r="BO816" s="43"/>
      <c r="BP816" s="43"/>
      <c r="BQ816" s="43"/>
      <c r="BR816" s="43"/>
      <c r="BS816" s="43"/>
      <c r="BT816" s="43"/>
      <c r="BU816" s="43"/>
      <c r="BV816" s="43"/>
      <c r="BW816" s="43"/>
      <c r="BX816" s="43"/>
      <c r="BY816" s="43"/>
      <c r="BZ816" s="43"/>
      <c r="CA816" s="43"/>
      <c r="CB816" s="43"/>
      <c r="CC816" s="43"/>
      <c r="CD816" s="43"/>
      <c r="CE816" s="43"/>
      <c r="CF816" s="43"/>
      <c r="CG816" s="43"/>
      <c r="CH816" s="43"/>
      <c r="CI816" s="43"/>
      <c r="CJ816" s="43"/>
      <c r="CK816" s="43"/>
      <c r="CL816" s="43"/>
      <c r="CM816" s="43"/>
      <c r="CN816" s="43"/>
      <c r="CO816" s="43"/>
      <c r="CP816" s="43"/>
      <c r="CQ816" s="43"/>
      <c r="CR816" s="43"/>
      <c r="CS816" s="43"/>
      <c r="CT816" s="43"/>
      <c r="CU816" s="43"/>
      <c r="CV816" s="43"/>
      <c r="CW816" s="43"/>
      <c r="CX816" s="43"/>
      <c r="CY816" s="21"/>
      <c r="CZ816" s="43"/>
      <c r="DA816" s="43"/>
      <c r="DB816" s="43"/>
      <c r="DC816" s="43"/>
      <c r="DD816" s="43"/>
      <c r="DE816" s="43"/>
      <c r="DF816" s="43"/>
      <c r="DG816" s="43"/>
      <c r="DH816" s="43"/>
      <c r="DI816" s="43"/>
      <c r="DJ816" s="43"/>
      <c r="DK816" s="43"/>
      <c r="DL816" s="43"/>
      <c r="DM816" s="43"/>
      <c r="DN816" s="43"/>
      <c r="DO816" s="43"/>
      <c r="DP816" s="43"/>
      <c r="DQ816" s="43"/>
      <c r="DR816" s="43"/>
      <c r="DS816" s="43"/>
      <c r="DT816" s="43"/>
      <c r="DU816" s="43"/>
      <c r="DV816" s="43"/>
      <c r="DW816" s="43"/>
      <c r="DX816" s="43"/>
      <c r="DY816" s="43"/>
      <c r="DZ816" s="43"/>
      <c r="EA816" s="21"/>
      <c r="EB816" s="21"/>
      <c r="EC816" s="21"/>
      <c r="ED816" s="21"/>
    </row>
    <row r="817" spans="1:134">
      <c r="A817" s="7"/>
      <c r="B817" s="7"/>
      <c r="C817" s="43"/>
      <c r="D817" s="43"/>
      <c r="E817" s="43"/>
      <c r="F817" s="43"/>
      <c r="G817" s="7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7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7"/>
      <c r="AM817" s="43"/>
      <c r="AN817" s="43"/>
      <c r="AO817" s="43"/>
      <c r="AP817" s="43"/>
      <c r="AQ817" s="43"/>
      <c r="AR817" s="58"/>
      <c r="AS817" s="58"/>
      <c r="AT817" s="43"/>
      <c r="AU817" s="43"/>
      <c r="AV817" s="43"/>
      <c r="AW817" s="43"/>
      <c r="AX817" s="43"/>
      <c r="AY817" s="43"/>
      <c r="AZ817" s="43"/>
      <c r="BA817" s="43"/>
      <c r="BB817" s="43"/>
      <c r="BC817" s="43"/>
      <c r="BD817" s="43"/>
      <c r="BE817" s="43"/>
      <c r="BF817" s="43"/>
      <c r="BG817" s="43"/>
      <c r="BH817" s="43"/>
      <c r="BI817" s="43"/>
      <c r="BJ817" s="43"/>
      <c r="BK817" s="43"/>
      <c r="BL817" s="43"/>
      <c r="BM817" s="43"/>
      <c r="BN817" s="43"/>
      <c r="BO817" s="43"/>
      <c r="BP817" s="43"/>
      <c r="BQ817" s="43"/>
      <c r="BR817" s="43"/>
      <c r="BS817" s="43"/>
      <c r="BT817" s="43"/>
      <c r="BU817" s="43"/>
      <c r="BV817" s="43"/>
      <c r="BW817" s="43"/>
      <c r="BX817" s="43"/>
      <c r="BY817" s="43"/>
      <c r="BZ817" s="43"/>
      <c r="CA817" s="43"/>
      <c r="CB817" s="43"/>
      <c r="CC817" s="43"/>
      <c r="CD817" s="43"/>
      <c r="CE817" s="43"/>
      <c r="CF817" s="43"/>
      <c r="CG817" s="43"/>
      <c r="CH817" s="43"/>
      <c r="CI817" s="43"/>
      <c r="CJ817" s="43"/>
      <c r="CK817" s="43"/>
      <c r="CL817" s="43"/>
      <c r="CM817" s="43"/>
      <c r="CN817" s="43"/>
      <c r="CO817" s="43"/>
      <c r="CP817" s="43"/>
      <c r="CQ817" s="43"/>
      <c r="CR817" s="43"/>
      <c r="CS817" s="43"/>
      <c r="CT817" s="43"/>
      <c r="CU817" s="43"/>
      <c r="CV817" s="43"/>
      <c r="CW817" s="43"/>
      <c r="CX817" s="43"/>
      <c r="CY817" s="21"/>
      <c r="CZ817" s="43"/>
      <c r="DA817" s="43"/>
      <c r="DB817" s="43"/>
      <c r="DC817" s="43"/>
      <c r="DD817" s="43"/>
      <c r="DE817" s="43"/>
      <c r="DF817" s="43"/>
      <c r="DG817" s="43"/>
      <c r="DH817" s="43"/>
      <c r="DI817" s="43"/>
      <c r="DJ817" s="43"/>
      <c r="DK817" s="43"/>
      <c r="DL817" s="43"/>
      <c r="DM817" s="43"/>
      <c r="DN817" s="43"/>
      <c r="DO817" s="43"/>
      <c r="DP817" s="43"/>
      <c r="DQ817" s="43"/>
      <c r="DR817" s="43"/>
      <c r="DS817" s="43"/>
      <c r="DT817" s="43"/>
      <c r="DU817" s="43"/>
      <c r="DV817" s="43"/>
      <c r="DW817" s="43"/>
      <c r="DX817" s="43"/>
      <c r="DY817" s="43"/>
      <c r="DZ817" s="43"/>
      <c r="EA817" s="21"/>
      <c r="EB817" s="21"/>
      <c r="EC817" s="21"/>
      <c r="ED817" s="21"/>
    </row>
    <row r="818" spans="1:134">
      <c r="A818" s="7"/>
      <c r="B818" s="7"/>
      <c r="C818" s="43"/>
      <c r="D818" s="43"/>
      <c r="E818" s="43"/>
      <c r="F818" s="43"/>
      <c r="G818" s="7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7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7"/>
      <c r="AM818" s="43"/>
      <c r="AN818" s="43"/>
      <c r="AO818" s="43"/>
      <c r="AP818" s="43"/>
      <c r="AQ818" s="43"/>
      <c r="AR818" s="58"/>
      <c r="AS818" s="58"/>
      <c r="AT818" s="43"/>
      <c r="AU818" s="43"/>
      <c r="AV818" s="43"/>
      <c r="AW818" s="43"/>
      <c r="AX818" s="43"/>
      <c r="AY818" s="43"/>
      <c r="AZ818" s="43"/>
      <c r="BA818" s="43"/>
      <c r="BB818" s="43"/>
      <c r="BC818" s="43"/>
      <c r="BD818" s="43"/>
      <c r="BE818" s="43"/>
      <c r="BF818" s="43"/>
      <c r="BG818" s="43"/>
      <c r="BH818" s="43"/>
      <c r="BI818" s="43"/>
      <c r="BJ818" s="43"/>
      <c r="BK818" s="43"/>
      <c r="BL818" s="43"/>
      <c r="BM818" s="43"/>
      <c r="BN818" s="43"/>
      <c r="BO818" s="43"/>
      <c r="BP818" s="43"/>
      <c r="BQ818" s="43"/>
      <c r="BR818" s="43"/>
      <c r="BS818" s="43"/>
      <c r="BT818" s="43"/>
      <c r="BU818" s="43"/>
      <c r="BV818" s="43"/>
      <c r="BW818" s="43"/>
      <c r="BX818" s="43"/>
      <c r="BY818" s="43"/>
      <c r="BZ818" s="43"/>
      <c r="CA818" s="43"/>
      <c r="CB818" s="43"/>
      <c r="CC818" s="43"/>
      <c r="CD818" s="43"/>
      <c r="CE818" s="43"/>
      <c r="CF818" s="43"/>
      <c r="CG818" s="43"/>
      <c r="CH818" s="43"/>
      <c r="CI818" s="43"/>
      <c r="CJ818" s="43"/>
      <c r="CK818" s="43"/>
      <c r="CL818" s="43"/>
      <c r="CM818" s="43"/>
      <c r="CN818" s="43"/>
      <c r="CO818" s="43"/>
      <c r="CP818" s="43"/>
      <c r="CQ818" s="43"/>
      <c r="CR818" s="43"/>
      <c r="CS818" s="43"/>
      <c r="CT818" s="43"/>
      <c r="CU818" s="43"/>
      <c r="CV818" s="43"/>
      <c r="CW818" s="43"/>
      <c r="CX818" s="43"/>
      <c r="CY818" s="21"/>
      <c r="CZ818" s="43"/>
      <c r="DA818" s="43"/>
      <c r="DB818" s="43"/>
      <c r="DC818" s="43"/>
      <c r="DD818" s="43"/>
      <c r="DE818" s="43"/>
      <c r="DF818" s="43"/>
      <c r="DG818" s="43"/>
      <c r="DH818" s="43"/>
      <c r="DI818" s="43"/>
      <c r="DJ818" s="43"/>
      <c r="DK818" s="43"/>
      <c r="DL818" s="43"/>
      <c r="DM818" s="43"/>
      <c r="DN818" s="43"/>
      <c r="DO818" s="43"/>
      <c r="DP818" s="43"/>
      <c r="DQ818" s="43"/>
      <c r="DR818" s="43"/>
      <c r="DS818" s="43"/>
      <c r="DT818" s="43"/>
      <c r="DU818" s="43"/>
      <c r="DV818" s="43"/>
      <c r="DW818" s="43"/>
      <c r="DX818" s="43"/>
      <c r="DY818" s="43"/>
      <c r="DZ818" s="43"/>
      <c r="EA818" s="21"/>
      <c r="EB818" s="21"/>
      <c r="EC818" s="21"/>
      <c r="ED818" s="21"/>
    </row>
    <row r="819" spans="1:134">
      <c r="A819" s="7"/>
      <c r="B819" s="7"/>
      <c r="C819" s="43"/>
      <c r="D819" s="43"/>
      <c r="E819" s="43"/>
      <c r="F819" s="43"/>
      <c r="G819" s="7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7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7"/>
      <c r="AM819" s="43"/>
      <c r="AN819" s="43"/>
      <c r="AO819" s="43"/>
      <c r="AP819" s="43"/>
      <c r="AQ819" s="43"/>
      <c r="AR819" s="58"/>
      <c r="AS819" s="58"/>
      <c r="AT819" s="43"/>
      <c r="AU819" s="43"/>
      <c r="AV819" s="43"/>
      <c r="AW819" s="43"/>
      <c r="AX819" s="43"/>
      <c r="AY819" s="43"/>
      <c r="AZ819" s="43"/>
      <c r="BA819" s="43"/>
      <c r="BB819" s="43"/>
      <c r="BC819" s="43"/>
      <c r="BD819" s="43"/>
      <c r="BE819" s="43"/>
      <c r="BF819" s="43"/>
      <c r="BG819" s="43"/>
      <c r="BH819" s="43"/>
      <c r="BI819" s="43"/>
      <c r="BJ819" s="43"/>
      <c r="BK819" s="43"/>
      <c r="BL819" s="43"/>
      <c r="BM819" s="43"/>
      <c r="BN819" s="43"/>
      <c r="BO819" s="43"/>
      <c r="BP819" s="43"/>
      <c r="BQ819" s="43"/>
      <c r="BR819" s="43"/>
      <c r="BS819" s="43"/>
      <c r="BT819" s="43"/>
      <c r="BU819" s="43"/>
      <c r="BV819" s="43"/>
      <c r="BW819" s="43"/>
      <c r="BX819" s="43"/>
      <c r="BY819" s="43"/>
      <c r="BZ819" s="43"/>
      <c r="CA819" s="43"/>
      <c r="CB819" s="43"/>
      <c r="CC819" s="43"/>
      <c r="CD819" s="43"/>
      <c r="CE819" s="43"/>
      <c r="CF819" s="43"/>
      <c r="CG819" s="43"/>
      <c r="CH819" s="43"/>
      <c r="CI819" s="43"/>
      <c r="CJ819" s="43"/>
      <c r="CK819" s="43"/>
      <c r="CL819" s="43"/>
      <c r="CM819" s="43"/>
      <c r="CN819" s="43"/>
      <c r="CO819" s="43"/>
      <c r="CP819" s="43"/>
      <c r="CQ819" s="43"/>
      <c r="CR819" s="43"/>
      <c r="CS819" s="43"/>
      <c r="CT819" s="43"/>
      <c r="CU819" s="43"/>
      <c r="CV819" s="43"/>
      <c r="CW819" s="43"/>
      <c r="CX819" s="43"/>
      <c r="CY819" s="21"/>
      <c r="CZ819" s="43"/>
      <c r="DA819" s="43"/>
      <c r="DB819" s="43"/>
      <c r="DC819" s="43"/>
      <c r="DD819" s="43"/>
      <c r="DE819" s="43"/>
      <c r="DF819" s="43"/>
      <c r="DG819" s="43"/>
      <c r="DH819" s="43"/>
      <c r="DI819" s="43"/>
      <c r="DJ819" s="43"/>
      <c r="DK819" s="43"/>
      <c r="DL819" s="43"/>
      <c r="DM819" s="43"/>
      <c r="DN819" s="43"/>
      <c r="DO819" s="43"/>
      <c r="DP819" s="43"/>
      <c r="DQ819" s="43"/>
      <c r="DR819" s="43"/>
      <c r="DS819" s="43"/>
      <c r="DT819" s="43"/>
      <c r="DU819" s="43"/>
      <c r="DV819" s="43"/>
      <c r="DW819" s="43"/>
      <c r="DX819" s="43"/>
      <c r="DY819" s="43"/>
      <c r="DZ819" s="43"/>
      <c r="EA819" s="21"/>
      <c r="EB819" s="21"/>
      <c r="EC819" s="21"/>
      <c r="ED819" s="21"/>
    </row>
    <row r="820" spans="1:134">
      <c r="A820" s="7"/>
      <c r="B820" s="7"/>
      <c r="C820" s="43"/>
      <c r="D820" s="43"/>
      <c r="E820" s="43"/>
      <c r="F820" s="43"/>
      <c r="G820" s="7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7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7"/>
      <c r="AM820" s="43"/>
      <c r="AN820" s="43"/>
      <c r="AO820" s="43"/>
      <c r="AP820" s="43"/>
      <c r="AQ820" s="43"/>
      <c r="AR820" s="58"/>
      <c r="AS820" s="58"/>
      <c r="AT820" s="43"/>
      <c r="AU820" s="43"/>
      <c r="AV820" s="43"/>
      <c r="AW820" s="43"/>
      <c r="AX820" s="43"/>
      <c r="AY820" s="43"/>
      <c r="AZ820" s="43"/>
      <c r="BA820" s="43"/>
      <c r="BB820" s="43"/>
      <c r="BC820" s="43"/>
      <c r="BD820" s="43"/>
      <c r="BE820" s="43"/>
      <c r="BF820" s="43"/>
      <c r="BG820" s="43"/>
      <c r="BH820" s="43"/>
      <c r="BI820" s="43"/>
      <c r="BJ820" s="43"/>
      <c r="BK820" s="43"/>
      <c r="BL820" s="43"/>
      <c r="BM820" s="43"/>
      <c r="BN820" s="43"/>
      <c r="BO820" s="43"/>
      <c r="BP820" s="43"/>
      <c r="BQ820" s="43"/>
      <c r="BR820" s="43"/>
      <c r="BS820" s="43"/>
      <c r="BT820" s="43"/>
      <c r="BU820" s="43"/>
      <c r="BV820" s="43"/>
      <c r="BW820" s="43"/>
      <c r="BX820" s="43"/>
      <c r="BY820" s="43"/>
      <c r="BZ820" s="43"/>
      <c r="CA820" s="43"/>
      <c r="CB820" s="43"/>
      <c r="CC820" s="43"/>
      <c r="CD820" s="43"/>
      <c r="CE820" s="43"/>
      <c r="CF820" s="43"/>
      <c r="CG820" s="43"/>
      <c r="CH820" s="43"/>
      <c r="CI820" s="43"/>
      <c r="CJ820" s="43"/>
      <c r="CK820" s="43"/>
      <c r="CL820" s="43"/>
      <c r="CM820" s="43"/>
      <c r="CN820" s="43"/>
      <c r="CO820" s="43"/>
      <c r="CP820" s="43"/>
      <c r="CQ820" s="43"/>
      <c r="CR820" s="43"/>
      <c r="CS820" s="43"/>
      <c r="CT820" s="43"/>
      <c r="CU820" s="43"/>
      <c r="CV820" s="43"/>
      <c r="CW820" s="43"/>
      <c r="CX820" s="43"/>
      <c r="CY820" s="21"/>
      <c r="CZ820" s="43"/>
      <c r="DA820" s="43"/>
      <c r="DB820" s="43"/>
      <c r="DC820" s="43"/>
      <c r="DD820" s="43"/>
      <c r="DE820" s="43"/>
      <c r="DF820" s="43"/>
      <c r="DG820" s="43"/>
      <c r="DH820" s="43"/>
      <c r="DI820" s="43"/>
      <c r="DJ820" s="43"/>
      <c r="DK820" s="43"/>
      <c r="DL820" s="43"/>
      <c r="DM820" s="43"/>
      <c r="DN820" s="43"/>
      <c r="DO820" s="43"/>
      <c r="DP820" s="43"/>
      <c r="DQ820" s="43"/>
      <c r="DR820" s="43"/>
      <c r="DS820" s="43"/>
      <c r="DT820" s="43"/>
      <c r="DU820" s="43"/>
      <c r="DV820" s="43"/>
      <c r="DW820" s="43"/>
      <c r="DX820" s="43"/>
      <c r="DY820" s="43"/>
      <c r="DZ820" s="43"/>
      <c r="EA820" s="21"/>
      <c r="EB820" s="21"/>
      <c r="EC820" s="21"/>
      <c r="ED820" s="21"/>
    </row>
    <row r="821" spans="1:134">
      <c r="A821" s="7"/>
      <c r="B821" s="7"/>
      <c r="C821" s="43"/>
      <c r="D821" s="43"/>
      <c r="E821" s="43"/>
      <c r="F821" s="43"/>
      <c r="G821" s="7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7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7"/>
      <c r="AM821" s="43"/>
      <c r="AN821" s="43"/>
      <c r="AO821" s="43"/>
      <c r="AP821" s="43"/>
      <c r="AQ821" s="43"/>
      <c r="AR821" s="58"/>
      <c r="AS821" s="58"/>
      <c r="AT821" s="43"/>
      <c r="AU821" s="43"/>
      <c r="AV821" s="43"/>
      <c r="AW821" s="43"/>
      <c r="AX821" s="43"/>
      <c r="AY821" s="43"/>
      <c r="AZ821" s="43"/>
      <c r="BA821" s="43"/>
      <c r="BB821" s="43"/>
      <c r="BC821" s="43"/>
      <c r="BD821" s="43"/>
      <c r="BE821" s="43"/>
      <c r="BF821" s="43"/>
      <c r="BG821" s="43"/>
      <c r="BH821" s="43"/>
      <c r="BI821" s="43"/>
      <c r="BJ821" s="43"/>
      <c r="BK821" s="43"/>
      <c r="BL821" s="43"/>
      <c r="BM821" s="43"/>
      <c r="BN821" s="43"/>
      <c r="BO821" s="43"/>
      <c r="BP821" s="43"/>
      <c r="BQ821" s="43"/>
      <c r="BR821" s="43"/>
      <c r="BS821" s="43"/>
      <c r="BT821" s="43"/>
      <c r="BU821" s="43"/>
      <c r="BV821" s="43"/>
      <c r="BW821" s="43"/>
      <c r="BX821" s="43"/>
      <c r="BY821" s="43"/>
      <c r="BZ821" s="43"/>
      <c r="CA821" s="43"/>
      <c r="CB821" s="43"/>
      <c r="CC821" s="43"/>
      <c r="CD821" s="43"/>
      <c r="CE821" s="43"/>
      <c r="CF821" s="43"/>
      <c r="CG821" s="43"/>
      <c r="CH821" s="43"/>
      <c r="CI821" s="43"/>
      <c r="CJ821" s="43"/>
      <c r="CK821" s="43"/>
      <c r="CL821" s="43"/>
      <c r="CM821" s="43"/>
      <c r="CN821" s="43"/>
      <c r="CO821" s="43"/>
      <c r="CP821" s="43"/>
      <c r="CQ821" s="43"/>
      <c r="CR821" s="43"/>
      <c r="CS821" s="43"/>
      <c r="CT821" s="43"/>
      <c r="CU821" s="43"/>
      <c r="CV821" s="43"/>
      <c r="CW821" s="43"/>
      <c r="CX821" s="43"/>
      <c r="CY821" s="21"/>
      <c r="CZ821" s="43"/>
      <c r="DA821" s="43"/>
      <c r="DB821" s="43"/>
      <c r="DC821" s="43"/>
      <c r="DD821" s="43"/>
      <c r="DE821" s="43"/>
      <c r="DF821" s="43"/>
      <c r="DG821" s="43"/>
      <c r="DH821" s="43"/>
      <c r="DI821" s="43"/>
      <c r="DJ821" s="43"/>
      <c r="DK821" s="43"/>
      <c r="DL821" s="43"/>
      <c r="DM821" s="43"/>
      <c r="DN821" s="43"/>
      <c r="DO821" s="43"/>
      <c r="DP821" s="43"/>
      <c r="DQ821" s="43"/>
      <c r="DR821" s="43"/>
      <c r="DS821" s="43"/>
      <c r="DT821" s="43"/>
      <c r="DU821" s="43"/>
      <c r="DV821" s="43"/>
      <c r="DW821" s="43"/>
      <c r="DX821" s="43"/>
      <c r="DY821" s="43"/>
      <c r="DZ821" s="43"/>
      <c r="EA821" s="21"/>
      <c r="EB821" s="21"/>
      <c r="EC821" s="21"/>
      <c r="ED821" s="21"/>
    </row>
    <row r="822" spans="1:134">
      <c r="A822" s="7"/>
      <c r="B822" s="7"/>
      <c r="C822" s="43"/>
      <c r="D822" s="43"/>
      <c r="E822" s="43"/>
      <c r="F822" s="43"/>
      <c r="G822" s="7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7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7"/>
      <c r="AM822" s="43"/>
      <c r="AN822" s="43"/>
      <c r="AO822" s="43"/>
      <c r="AP822" s="43"/>
      <c r="AQ822" s="43"/>
      <c r="AR822" s="58"/>
      <c r="AS822" s="58"/>
      <c r="AT822" s="43"/>
      <c r="AU822" s="43"/>
      <c r="AV822" s="43"/>
      <c r="AW822" s="43"/>
      <c r="AX822" s="43"/>
      <c r="AY822" s="43"/>
      <c r="AZ822" s="43"/>
      <c r="BA822" s="43"/>
      <c r="BB822" s="43"/>
      <c r="BC822" s="43"/>
      <c r="BD822" s="43"/>
      <c r="BE822" s="43"/>
      <c r="BF822" s="43"/>
      <c r="BG822" s="43"/>
      <c r="BH822" s="43"/>
      <c r="BI822" s="43"/>
      <c r="BJ822" s="43"/>
      <c r="BK822" s="43"/>
      <c r="BL822" s="43"/>
      <c r="BM822" s="43"/>
      <c r="BN822" s="43"/>
      <c r="BO822" s="43"/>
      <c r="BP822" s="43"/>
      <c r="BQ822" s="43"/>
      <c r="BR822" s="43"/>
      <c r="BS822" s="43"/>
      <c r="BT822" s="43"/>
      <c r="BU822" s="43"/>
      <c r="BV822" s="43"/>
      <c r="BW822" s="43"/>
      <c r="BX822" s="43"/>
      <c r="BY822" s="43"/>
      <c r="BZ822" s="43"/>
      <c r="CA822" s="43"/>
      <c r="CB822" s="43"/>
      <c r="CC822" s="43"/>
      <c r="CD822" s="43"/>
      <c r="CE822" s="43"/>
      <c r="CF822" s="43"/>
      <c r="CG822" s="43"/>
      <c r="CH822" s="43"/>
      <c r="CI822" s="43"/>
      <c r="CJ822" s="43"/>
      <c r="CK822" s="43"/>
      <c r="CL822" s="43"/>
      <c r="CM822" s="43"/>
      <c r="CN822" s="43"/>
      <c r="CO822" s="43"/>
      <c r="CP822" s="43"/>
      <c r="CQ822" s="43"/>
      <c r="CR822" s="43"/>
      <c r="CS822" s="43"/>
      <c r="CT822" s="43"/>
      <c r="CU822" s="43"/>
      <c r="CV822" s="43"/>
      <c r="CW822" s="43"/>
      <c r="CX822" s="43"/>
      <c r="CY822" s="21"/>
      <c r="CZ822" s="43"/>
      <c r="DA822" s="43"/>
      <c r="DB822" s="43"/>
      <c r="DC822" s="43"/>
      <c r="DD822" s="43"/>
      <c r="DE822" s="43"/>
      <c r="DF822" s="43"/>
      <c r="DG822" s="43"/>
      <c r="DH822" s="43"/>
      <c r="DI822" s="43"/>
      <c r="DJ822" s="43"/>
      <c r="DK822" s="43"/>
      <c r="DL822" s="43"/>
      <c r="DM822" s="43"/>
      <c r="DN822" s="43"/>
      <c r="DO822" s="43"/>
      <c r="DP822" s="43"/>
      <c r="DQ822" s="43"/>
      <c r="DR822" s="43"/>
      <c r="DS822" s="43"/>
      <c r="DT822" s="43"/>
      <c r="DU822" s="43"/>
      <c r="DV822" s="43"/>
      <c r="DW822" s="43"/>
      <c r="DX822" s="43"/>
      <c r="DY822" s="43"/>
      <c r="DZ822" s="43"/>
      <c r="EA822" s="21"/>
      <c r="EB822" s="21"/>
      <c r="EC822" s="21"/>
      <c r="ED822" s="21"/>
    </row>
    <row r="823" spans="1:134">
      <c r="A823" s="7"/>
      <c r="B823" s="7"/>
      <c r="C823" s="43"/>
      <c r="D823" s="43"/>
      <c r="E823" s="43"/>
      <c r="F823" s="43"/>
      <c r="G823" s="7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7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7"/>
      <c r="AM823" s="43"/>
      <c r="AN823" s="43"/>
      <c r="AO823" s="43"/>
      <c r="AP823" s="43"/>
      <c r="AQ823" s="43"/>
      <c r="AR823" s="58"/>
      <c r="AS823" s="58"/>
      <c r="AT823" s="43"/>
      <c r="AU823" s="43"/>
      <c r="AV823" s="43"/>
      <c r="AW823" s="43"/>
      <c r="AX823" s="43"/>
      <c r="AY823" s="43"/>
      <c r="AZ823" s="43"/>
      <c r="BA823" s="43"/>
      <c r="BB823" s="43"/>
      <c r="BC823" s="43"/>
      <c r="BD823" s="43"/>
      <c r="BE823" s="43"/>
      <c r="BF823" s="43"/>
      <c r="BG823" s="43"/>
      <c r="BH823" s="43"/>
      <c r="BI823" s="43"/>
      <c r="BJ823" s="43"/>
      <c r="BK823" s="43"/>
      <c r="BL823" s="43"/>
      <c r="BM823" s="43"/>
      <c r="BN823" s="43"/>
      <c r="BO823" s="43"/>
      <c r="BP823" s="43"/>
      <c r="BQ823" s="43"/>
      <c r="BR823" s="43"/>
      <c r="BS823" s="43"/>
      <c r="BT823" s="43"/>
      <c r="BU823" s="43"/>
      <c r="BV823" s="43"/>
      <c r="BW823" s="43"/>
      <c r="BX823" s="43"/>
      <c r="BY823" s="43"/>
      <c r="BZ823" s="43"/>
      <c r="CA823" s="43"/>
      <c r="CB823" s="43"/>
      <c r="CC823" s="43"/>
      <c r="CD823" s="43"/>
      <c r="CE823" s="43"/>
      <c r="CF823" s="43"/>
      <c r="CG823" s="43"/>
      <c r="CH823" s="43"/>
      <c r="CI823" s="43"/>
      <c r="CJ823" s="43"/>
      <c r="CK823" s="43"/>
      <c r="CL823" s="43"/>
      <c r="CM823" s="43"/>
      <c r="CN823" s="43"/>
      <c r="CO823" s="43"/>
      <c r="CP823" s="43"/>
      <c r="CQ823" s="43"/>
      <c r="CR823" s="43"/>
      <c r="CS823" s="43"/>
      <c r="CT823" s="43"/>
      <c r="CU823" s="43"/>
      <c r="CV823" s="43"/>
      <c r="CW823" s="43"/>
      <c r="CX823" s="43"/>
      <c r="CY823" s="21"/>
      <c r="CZ823" s="43"/>
      <c r="DA823" s="43"/>
      <c r="DB823" s="43"/>
      <c r="DC823" s="43"/>
      <c r="DD823" s="43"/>
      <c r="DE823" s="43"/>
      <c r="DF823" s="43"/>
      <c r="DG823" s="43"/>
      <c r="DH823" s="43"/>
      <c r="DI823" s="43"/>
      <c r="DJ823" s="43"/>
      <c r="DK823" s="43"/>
      <c r="DL823" s="43"/>
      <c r="DM823" s="43"/>
      <c r="DN823" s="43"/>
      <c r="DO823" s="43"/>
      <c r="DP823" s="43"/>
      <c r="DQ823" s="43"/>
      <c r="DR823" s="43"/>
      <c r="DS823" s="43"/>
      <c r="DT823" s="43"/>
      <c r="DU823" s="43"/>
      <c r="DV823" s="43"/>
      <c r="DW823" s="43"/>
      <c r="DX823" s="43"/>
      <c r="DY823" s="43"/>
      <c r="DZ823" s="43"/>
      <c r="EA823" s="21"/>
      <c r="EB823" s="21"/>
      <c r="EC823" s="21"/>
      <c r="ED823" s="21"/>
    </row>
    <row r="824" spans="1:134">
      <c r="A824" s="7"/>
      <c r="B824" s="7"/>
      <c r="C824" s="43"/>
      <c r="D824" s="43"/>
      <c r="E824" s="43"/>
      <c r="F824" s="43"/>
      <c r="G824" s="7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7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7"/>
      <c r="AM824" s="43"/>
      <c r="AN824" s="43"/>
      <c r="AO824" s="43"/>
      <c r="AP824" s="43"/>
      <c r="AQ824" s="43"/>
      <c r="AR824" s="58"/>
      <c r="AS824" s="58"/>
      <c r="AT824" s="43"/>
      <c r="AU824" s="43"/>
      <c r="AV824" s="43"/>
      <c r="AW824" s="43"/>
      <c r="AX824" s="43"/>
      <c r="AY824" s="43"/>
      <c r="AZ824" s="43"/>
      <c r="BA824" s="43"/>
      <c r="BB824" s="43"/>
      <c r="BC824" s="43"/>
      <c r="BD824" s="43"/>
      <c r="BE824" s="43"/>
      <c r="BF824" s="43"/>
      <c r="BG824" s="43"/>
      <c r="BH824" s="43"/>
      <c r="BI824" s="43"/>
      <c r="BJ824" s="43"/>
      <c r="BK824" s="43"/>
      <c r="BL824" s="43"/>
      <c r="BM824" s="43"/>
      <c r="BN824" s="43"/>
      <c r="BO824" s="43"/>
      <c r="BP824" s="43"/>
      <c r="BQ824" s="43"/>
      <c r="BR824" s="43"/>
      <c r="BS824" s="43"/>
      <c r="BT824" s="43"/>
      <c r="BU824" s="43"/>
      <c r="BV824" s="43"/>
      <c r="BW824" s="43"/>
      <c r="BX824" s="43"/>
      <c r="BY824" s="43"/>
      <c r="BZ824" s="43"/>
      <c r="CA824" s="43"/>
      <c r="CB824" s="43"/>
      <c r="CC824" s="43"/>
      <c r="CD824" s="43"/>
      <c r="CE824" s="43"/>
      <c r="CF824" s="43"/>
      <c r="CG824" s="43"/>
      <c r="CH824" s="43"/>
      <c r="CI824" s="43"/>
      <c r="CJ824" s="43"/>
      <c r="CK824" s="43"/>
      <c r="CL824" s="43"/>
      <c r="CM824" s="43"/>
      <c r="CN824" s="43"/>
      <c r="CO824" s="43"/>
      <c r="CP824" s="43"/>
      <c r="CQ824" s="43"/>
      <c r="CR824" s="43"/>
      <c r="CS824" s="43"/>
      <c r="CT824" s="43"/>
      <c r="CU824" s="43"/>
      <c r="CV824" s="43"/>
      <c r="CW824" s="43"/>
      <c r="CX824" s="43"/>
      <c r="CY824" s="21"/>
      <c r="CZ824" s="43"/>
      <c r="DA824" s="43"/>
      <c r="DB824" s="43"/>
      <c r="DC824" s="43"/>
      <c r="DD824" s="43"/>
      <c r="DE824" s="43"/>
      <c r="DF824" s="43"/>
      <c r="DG824" s="43"/>
      <c r="DH824" s="43"/>
      <c r="DI824" s="43"/>
      <c r="DJ824" s="43"/>
      <c r="DK824" s="43"/>
      <c r="DL824" s="43"/>
      <c r="DM824" s="43"/>
      <c r="DN824" s="43"/>
      <c r="DO824" s="43"/>
      <c r="DP824" s="43"/>
      <c r="DQ824" s="43"/>
      <c r="DR824" s="43"/>
      <c r="DS824" s="43"/>
      <c r="DT824" s="43"/>
      <c r="DU824" s="43"/>
      <c r="DV824" s="43"/>
      <c r="DW824" s="43"/>
      <c r="DX824" s="43"/>
      <c r="DY824" s="43"/>
      <c r="DZ824" s="43"/>
      <c r="EA824" s="21"/>
      <c r="EB824" s="21"/>
      <c r="EC824" s="21"/>
      <c r="ED824" s="21"/>
    </row>
    <row r="825" spans="1:134">
      <c r="A825" s="7"/>
      <c r="B825" s="7"/>
      <c r="C825" s="43"/>
      <c r="D825" s="43"/>
      <c r="E825" s="43"/>
      <c r="F825" s="43"/>
      <c r="G825" s="7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7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7"/>
      <c r="AM825" s="43"/>
      <c r="AN825" s="43"/>
      <c r="AO825" s="43"/>
      <c r="AP825" s="43"/>
      <c r="AQ825" s="43"/>
      <c r="AR825" s="58"/>
      <c r="AS825" s="58"/>
      <c r="AT825" s="43"/>
      <c r="AU825" s="43"/>
      <c r="AV825" s="43"/>
      <c r="AW825" s="43"/>
      <c r="AX825" s="43"/>
      <c r="AY825" s="43"/>
      <c r="AZ825" s="43"/>
      <c r="BA825" s="43"/>
      <c r="BB825" s="43"/>
      <c r="BC825" s="43"/>
      <c r="BD825" s="43"/>
      <c r="BE825" s="43"/>
      <c r="BF825" s="43"/>
      <c r="BG825" s="43"/>
      <c r="BH825" s="43"/>
      <c r="BI825" s="43"/>
      <c r="BJ825" s="43"/>
      <c r="BK825" s="43"/>
      <c r="BL825" s="43"/>
      <c r="BM825" s="43"/>
      <c r="BN825" s="43"/>
      <c r="BO825" s="43"/>
      <c r="BP825" s="43"/>
      <c r="BQ825" s="43"/>
      <c r="BR825" s="43"/>
      <c r="BS825" s="43"/>
      <c r="BT825" s="43"/>
      <c r="BU825" s="43"/>
      <c r="BV825" s="43"/>
      <c r="BW825" s="43"/>
      <c r="BX825" s="43"/>
      <c r="BY825" s="43"/>
      <c r="BZ825" s="43"/>
      <c r="CA825" s="43"/>
      <c r="CB825" s="43"/>
      <c r="CC825" s="43"/>
      <c r="CD825" s="43"/>
      <c r="CE825" s="43"/>
      <c r="CF825" s="43"/>
      <c r="CG825" s="43"/>
      <c r="CH825" s="43"/>
      <c r="CI825" s="43"/>
      <c r="CJ825" s="43"/>
      <c r="CK825" s="43"/>
      <c r="CL825" s="43"/>
      <c r="CM825" s="43"/>
      <c r="CN825" s="43"/>
      <c r="CO825" s="43"/>
      <c r="CP825" s="43"/>
      <c r="CQ825" s="43"/>
      <c r="CR825" s="43"/>
      <c r="CS825" s="43"/>
      <c r="CT825" s="43"/>
      <c r="CU825" s="43"/>
      <c r="CV825" s="43"/>
      <c r="CW825" s="43"/>
      <c r="CX825" s="43"/>
      <c r="CY825" s="21"/>
      <c r="CZ825" s="43"/>
      <c r="DA825" s="43"/>
      <c r="DB825" s="43"/>
      <c r="DC825" s="43"/>
      <c r="DD825" s="43"/>
      <c r="DE825" s="43"/>
      <c r="DF825" s="43"/>
      <c r="DG825" s="43"/>
      <c r="DH825" s="43"/>
      <c r="DI825" s="43"/>
      <c r="DJ825" s="43"/>
      <c r="DK825" s="43"/>
      <c r="DL825" s="43"/>
      <c r="DM825" s="43"/>
      <c r="DN825" s="43"/>
      <c r="DO825" s="43"/>
      <c r="DP825" s="43"/>
      <c r="DQ825" s="43"/>
      <c r="DR825" s="43"/>
      <c r="DS825" s="43"/>
      <c r="DT825" s="43"/>
      <c r="DU825" s="43"/>
      <c r="DV825" s="43"/>
      <c r="DW825" s="43"/>
      <c r="DX825" s="43"/>
      <c r="DY825" s="43"/>
      <c r="DZ825" s="43"/>
      <c r="EA825" s="21"/>
      <c r="EB825" s="21"/>
      <c r="EC825" s="21"/>
      <c r="ED825" s="21"/>
    </row>
    <row r="826" spans="1:134">
      <c r="A826" s="7"/>
      <c r="B826" s="7"/>
      <c r="C826" s="43"/>
      <c r="D826" s="43"/>
      <c r="E826" s="43"/>
      <c r="F826" s="43"/>
      <c r="G826" s="7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7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7"/>
      <c r="AM826" s="43"/>
      <c r="AN826" s="43"/>
      <c r="AO826" s="43"/>
      <c r="AP826" s="43"/>
      <c r="AQ826" s="43"/>
      <c r="AR826" s="58"/>
      <c r="AS826" s="58"/>
      <c r="AT826" s="43"/>
      <c r="AU826" s="43"/>
      <c r="AV826" s="43"/>
      <c r="AW826" s="43"/>
      <c r="AX826" s="43"/>
      <c r="AY826" s="43"/>
      <c r="AZ826" s="43"/>
      <c r="BA826" s="43"/>
      <c r="BB826" s="43"/>
      <c r="BC826" s="43"/>
      <c r="BD826" s="43"/>
      <c r="BE826" s="43"/>
      <c r="BF826" s="43"/>
      <c r="BG826" s="43"/>
      <c r="BH826" s="43"/>
      <c r="BI826" s="43"/>
      <c r="BJ826" s="43"/>
      <c r="BK826" s="43"/>
      <c r="BL826" s="43"/>
      <c r="BM826" s="43"/>
      <c r="BN826" s="43"/>
      <c r="BO826" s="43"/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3"/>
      <c r="CA826" s="43"/>
      <c r="CB826" s="43"/>
      <c r="CC826" s="43"/>
      <c r="CD826" s="43"/>
      <c r="CE826" s="43"/>
      <c r="CF826" s="43"/>
      <c r="CG826" s="43"/>
      <c r="CH826" s="43"/>
      <c r="CI826" s="43"/>
      <c r="CJ826" s="43"/>
      <c r="CK826" s="43"/>
      <c r="CL826" s="43"/>
      <c r="CM826" s="43"/>
      <c r="CN826" s="43"/>
      <c r="CO826" s="43"/>
      <c r="CP826" s="43"/>
      <c r="CQ826" s="43"/>
      <c r="CR826" s="43"/>
      <c r="CS826" s="43"/>
      <c r="CT826" s="43"/>
      <c r="CU826" s="43"/>
      <c r="CV826" s="43"/>
      <c r="CW826" s="43"/>
      <c r="CX826" s="43"/>
      <c r="CY826" s="21"/>
      <c r="CZ826" s="43"/>
      <c r="DA826" s="43"/>
      <c r="DB826" s="43"/>
      <c r="DC826" s="43"/>
      <c r="DD826" s="43"/>
      <c r="DE826" s="43"/>
      <c r="DF826" s="43"/>
      <c r="DG826" s="43"/>
      <c r="DH826" s="43"/>
      <c r="DI826" s="43"/>
      <c r="DJ826" s="43"/>
      <c r="DK826" s="43"/>
      <c r="DL826" s="43"/>
      <c r="DM826" s="43"/>
      <c r="DN826" s="43"/>
      <c r="DO826" s="43"/>
      <c r="DP826" s="43"/>
      <c r="DQ826" s="43"/>
      <c r="DR826" s="43"/>
      <c r="DS826" s="43"/>
      <c r="DT826" s="43"/>
      <c r="DU826" s="43"/>
      <c r="DV826" s="43"/>
      <c r="DW826" s="43"/>
      <c r="DX826" s="43"/>
      <c r="DY826" s="43"/>
      <c r="DZ826" s="43"/>
      <c r="EA826" s="21"/>
      <c r="EB826" s="21"/>
      <c r="EC826" s="21"/>
      <c r="ED826" s="21"/>
    </row>
    <row r="827" spans="1:134">
      <c r="A827" s="7"/>
      <c r="B827" s="7"/>
      <c r="C827" s="43"/>
      <c r="D827" s="43"/>
      <c r="E827" s="43"/>
      <c r="F827" s="43"/>
      <c r="G827" s="7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7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7"/>
      <c r="AM827" s="43"/>
      <c r="AN827" s="43"/>
      <c r="AO827" s="43"/>
      <c r="AP827" s="43"/>
      <c r="AQ827" s="43"/>
      <c r="AR827" s="58"/>
      <c r="AS827" s="58"/>
      <c r="AT827" s="43"/>
      <c r="AU827" s="43"/>
      <c r="AV827" s="43"/>
      <c r="AW827" s="43"/>
      <c r="AX827" s="43"/>
      <c r="AY827" s="43"/>
      <c r="AZ827" s="43"/>
      <c r="BA827" s="43"/>
      <c r="BB827" s="43"/>
      <c r="BC827" s="43"/>
      <c r="BD827" s="43"/>
      <c r="BE827" s="43"/>
      <c r="BF827" s="43"/>
      <c r="BG827" s="43"/>
      <c r="BH827" s="43"/>
      <c r="BI827" s="43"/>
      <c r="BJ827" s="43"/>
      <c r="BK827" s="43"/>
      <c r="BL827" s="43"/>
      <c r="BM827" s="43"/>
      <c r="BN827" s="43"/>
      <c r="BO827" s="43"/>
      <c r="BP827" s="43"/>
      <c r="BQ827" s="43"/>
      <c r="BR827" s="43"/>
      <c r="BS827" s="43"/>
      <c r="BT827" s="43"/>
      <c r="BU827" s="43"/>
      <c r="BV827" s="43"/>
      <c r="BW827" s="43"/>
      <c r="BX827" s="43"/>
      <c r="BY827" s="43"/>
      <c r="BZ827" s="43"/>
      <c r="CA827" s="43"/>
      <c r="CB827" s="43"/>
      <c r="CC827" s="43"/>
      <c r="CD827" s="43"/>
      <c r="CE827" s="43"/>
      <c r="CF827" s="43"/>
      <c r="CG827" s="43"/>
      <c r="CH827" s="43"/>
      <c r="CI827" s="43"/>
      <c r="CJ827" s="43"/>
      <c r="CK827" s="43"/>
      <c r="CL827" s="43"/>
      <c r="CM827" s="43"/>
      <c r="CN827" s="43"/>
      <c r="CO827" s="43"/>
      <c r="CP827" s="43"/>
      <c r="CQ827" s="43"/>
      <c r="CR827" s="43"/>
      <c r="CS827" s="43"/>
      <c r="CT827" s="43"/>
      <c r="CU827" s="43"/>
      <c r="CV827" s="43"/>
      <c r="CW827" s="43"/>
      <c r="CX827" s="43"/>
      <c r="CY827" s="21"/>
      <c r="CZ827" s="43"/>
      <c r="DA827" s="43"/>
      <c r="DB827" s="43"/>
      <c r="DC827" s="43"/>
      <c r="DD827" s="43"/>
      <c r="DE827" s="43"/>
      <c r="DF827" s="43"/>
      <c r="DG827" s="43"/>
      <c r="DH827" s="43"/>
      <c r="DI827" s="43"/>
      <c r="DJ827" s="43"/>
      <c r="DK827" s="43"/>
      <c r="DL827" s="43"/>
      <c r="DM827" s="43"/>
      <c r="DN827" s="43"/>
      <c r="DO827" s="43"/>
      <c r="DP827" s="43"/>
      <c r="DQ827" s="43"/>
      <c r="DR827" s="43"/>
      <c r="DS827" s="43"/>
      <c r="DT827" s="43"/>
      <c r="DU827" s="43"/>
      <c r="DV827" s="43"/>
      <c r="DW827" s="43"/>
      <c r="DX827" s="43"/>
      <c r="DY827" s="43"/>
      <c r="DZ827" s="43"/>
      <c r="EA827" s="21"/>
      <c r="EB827" s="21"/>
      <c r="EC827" s="21"/>
      <c r="ED827" s="21"/>
    </row>
    <row r="828" spans="1:134">
      <c r="A828" s="7"/>
      <c r="B828" s="7"/>
      <c r="C828" s="43"/>
      <c r="D828" s="43"/>
      <c r="E828" s="43"/>
      <c r="F828" s="43"/>
      <c r="G828" s="7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7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7"/>
      <c r="AM828" s="43"/>
      <c r="AN828" s="43"/>
      <c r="AO828" s="43"/>
      <c r="AP828" s="43"/>
      <c r="AQ828" s="43"/>
      <c r="AR828" s="58"/>
      <c r="AS828" s="58"/>
      <c r="AT828" s="43"/>
      <c r="AU828" s="43"/>
      <c r="AV828" s="43"/>
      <c r="AW828" s="43"/>
      <c r="AX828" s="43"/>
      <c r="AY828" s="43"/>
      <c r="AZ828" s="43"/>
      <c r="BA828" s="43"/>
      <c r="BB828" s="43"/>
      <c r="BC828" s="43"/>
      <c r="BD828" s="43"/>
      <c r="BE828" s="43"/>
      <c r="BF828" s="43"/>
      <c r="BG828" s="43"/>
      <c r="BH828" s="43"/>
      <c r="BI828" s="43"/>
      <c r="BJ828" s="43"/>
      <c r="BK828" s="43"/>
      <c r="BL828" s="43"/>
      <c r="BM828" s="43"/>
      <c r="BN828" s="43"/>
      <c r="BO828" s="43"/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3"/>
      <c r="CA828" s="43"/>
      <c r="CB828" s="43"/>
      <c r="CC828" s="43"/>
      <c r="CD828" s="43"/>
      <c r="CE828" s="43"/>
      <c r="CF828" s="43"/>
      <c r="CG828" s="43"/>
      <c r="CH828" s="43"/>
      <c r="CI828" s="43"/>
      <c r="CJ828" s="43"/>
      <c r="CK828" s="43"/>
      <c r="CL828" s="43"/>
      <c r="CM828" s="43"/>
      <c r="CN828" s="43"/>
      <c r="CO828" s="43"/>
      <c r="CP828" s="43"/>
      <c r="CQ828" s="43"/>
      <c r="CR828" s="43"/>
      <c r="CS828" s="43"/>
      <c r="CT828" s="43"/>
      <c r="CU828" s="43"/>
      <c r="CV828" s="43"/>
      <c r="CW828" s="43"/>
      <c r="CX828" s="43"/>
      <c r="CY828" s="21"/>
      <c r="CZ828" s="43"/>
      <c r="DA828" s="43"/>
      <c r="DB828" s="43"/>
      <c r="DC828" s="43"/>
      <c r="DD828" s="43"/>
      <c r="DE828" s="43"/>
      <c r="DF828" s="43"/>
      <c r="DG828" s="43"/>
      <c r="DH828" s="43"/>
      <c r="DI828" s="43"/>
      <c r="DJ828" s="43"/>
      <c r="DK828" s="43"/>
      <c r="DL828" s="43"/>
      <c r="DM828" s="43"/>
      <c r="DN828" s="43"/>
      <c r="DO828" s="43"/>
      <c r="DP828" s="43"/>
      <c r="DQ828" s="43"/>
      <c r="DR828" s="43"/>
      <c r="DS828" s="43"/>
      <c r="DT828" s="43"/>
      <c r="DU828" s="43"/>
      <c r="DV828" s="43"/>
      <c r="DW828" s="43"/>
      <c r="DX828" s="43"/>
      <c r="DY828" s="43"/>
      <c r="DZ828" s="43"/>
      <c r="EA828" s="21"/>
      <c r="EB828" s="21"/>
      <c r="EC828" s="21"/>
      <c r="ED828" s="21"/>
    </row>
    <row r="829" spans="1:134">
      <c r="A829" s="7"/>
      <c r="B829" s="7"/>
      <c r="C829" s="43"/>
      <c r="D829" s="43"/>
      <c r="E829" s="43"/>
      <c r="F829" s="43"/>
      <c r="G829" s="7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7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7"/>
      <c r="AM829" s="43"/>
      <c r="AN829" s="43"/>
      <c r="AO829" s="43"/>
      <c r="AP829" s="43"/>
      <c r="AQ829" s="43"/>
      <c r="AR829" s="58"/>
      <c r="AS829" s="58"/>
      <c r="AT829" s="43"/>
      <c r="AU829" s="43"/>
      <c r="AV829" s="43"/>
      <c r="AW829" s="43"/>
      <c r="AX829" s="43"/>
      <c r="AY829" s="43"/>
      <c r="AZ829" s="43"/>
      <c r="BA829" s="43"/>
      <c r="BB829" s="43"/>
      <c r="BC829" s="43"/>
      <c r="BD829" s="43"/>
      <c r="BE829" s="43"/>
      <c r="BF829" s="43"/>
      <c r="BG829" s="43"/>
      <c r="BH829" s="43"/>
      <c r="BI829" s="43"/>
      <c r="BJ829" s="43"/>
      <c r="BK829" s="43"/>
      <c r="BL829" s="43"/>
      <c r="BM829" s="43"/>
      <c r="BN829" s="43"/>
      <c r="BO829" s="43"/>
      <c r="BP829" s="43"/>
      <c r="BQ829" s="43"/>
      <c r="BR829" s="43"/>
      <c r="BS829" s="43"/>
      <c r="BT829" s="43"/>
      <c r="BU829" s="43"/>
      <c r="BV829" s="43"/>
      <c r="BW829" s="43"/>
      <c r="BX829" s="43"/>
      <c r="BY829" s="43"/>
      <c r="BZ829" s="43"/>
      <c r="CA829" s="43"/>
      <c r="CB829" s="43"/>
      <c r="CC829" s="43"/>
      <c r="CD829" s="43"/>
      <c r="CE829" s="43"/>
      <c r="CF829" s="43"/>
      <c r="CG829" s="43"/>
      <c r="CH829" s="43"/>
      <c r="CI829" s="43"/>
      <c r="CJ829" s="43"/>
      <c r="CK829" s="43"/>
      <c r="CL829" s="43"/>
      <c r="CM829" s="43"/>
      <c r="CN829" s="43"/>
      <c r="CO829" s="43"/>
      <c r="CP829" s="43"/>
      <c r="CQ829" s="43"/>
      <c r="CR829" s="43"/>
      <c r="CS829" s="43"/>
      <c r="CT829" s="43"/>
      <c r="CU829" s="43"/>
      <c r="CV829" s="43"/>
      <c r="CW829" s="43"/>
      <c r="CX829" s="43"/>
      <c r="CY829" s="21"/>
      <c r="CZ829" s="43"/>
      <c r="DA829" s="43"/>
      <c r="DB829" s="43"/>
      <c r="DC829" s="43"/>
      <c r="DD829" s="43"/>
      <c r="DE829" s="43"/>
      <c r="DF829" s="43"/>
      <c r="DG829" s="43"/>
      <c r="DH829" s="43"/>
      <c r="DI829" s="43"/>
      <c r="DJ829" s="43"/>
      <c r="DK829" s="43"/>
      <c r="DL829" s="43"/>
      <c r="DM829" s="43"/>
      <c r="DN829" s="43"/>
      <c r="DO829" s="43"/>
      <c r="DP829" s="43"/>
      <c r="DQ829" s="43"/>
      <c r="DR829" s="43"/>
      <c r="DS829" s="43"/>
      <c r="DT829" s="43"/>
      <c r="DU829" s="43"/>
      <c r="DV829" s="43"/>
      <c r="DW829" s="43"/>
      <c r="DX829" s="43"/>
      <c r="DY829" s="43"/>
      <c r="DZ829" s="43"/>
      <c r="EA829" s="21"/>
      <c r="EB829" s="21"/>
      <c r="EC829" s="21"/>
      <c r="ED829" s="21"/>
    </row>
    <row r="830" spans="1:134">
      <c r="A830" s="7"/>
      <c r="B830" s="7"/>
      <c r="C830" s="43"/>
      <c r="D830" s="43"/>
      <c r="E830" s="43"/>
      <c r="F830" s="43"/>
      <c r="G830" s="7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7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7"/>
      <c r="AM830" s="43"/>
      <c r="AN830" s="43"/>
      <c r="AO830" s="43"/>
      <c r="AP830" s="43"/>
      <c r="AQ830" s="43"/>
      <c r="AR830" s="58"/>
      <c r="AS830" s="58"/>
      <c r="AT830" s="43"/>
      <c r="AU830" s="43"/>
      <c r="AV830" s="43"/>
      <c r="AW830" s="43"/>
      <c r="AX830" s="43"/>
      <c r="AY830" s="43"/>
      <c r="AZ830" s="43"/>
      <c r="BA830" s="43"/>
      <c r="BB830" s="43"/>
      <c r="BC830" s="43"/>
      <c r="BD830" s="43"/>
      <c r="BE830" s="43"/>
      <c r="BF830" s="43"/>
      <c r="BG830" s="43"/>
      <c r="BH830" s="43"/>
      <c r="BI830" s="43"/>
      <c r="BJ830" s="43"/>
      <c r="BK830" s="43"/>
      <c r="BL830" s="43"/>
      <c r="BM830" s="43"/>
      <c r="BN830" s="43"/>
      <c r="BO830" s="43"/>
      <c r="BP830" s="43"/>
      <c r="BQ830" s="43"/>
      <c r="BR830" s="43"/>
      <c r="BS830" s="43"/>
      <c r="BT830" s="43"/>
      <c r="BU830" s="43"/>
      <c r="BV830" s="43"/>
      <c r="BW830" s="43"/>
      <c r="BX830" s="43"/>
      <c r="BY830" s="43"/>
      <c r="BZ830" s="43"/>
      <c r="CA830" s="43"/>
      <c r="CB830" s="43"/>
      <c r="CC830" s="43"/>
      <c r="CD830" s="43"/>
      <c r="CE830" s="43"/>
      <c r="CF830" s="43"/>
      <c r="CG830" s="43"/>
      <c r="CH830" s="43"/>
      <c r="CI830" s="43"/>
      <c r="CJ830" s="43"/>
      <c r="CK830" s="43"/>
      <c r="CL830" s="43"/>
      <c r="CM830" s="43"/>
      <c r="CN830" s="43"/>
      <c r="CO830" s="43"/>
      <c r="CP830" s="43"/>
      <c r="CQ830" s="43"/>
      <c r="CR830" s="43"/>
      <c r="CS830" s="43"/>
      <c r="CT830" s="43"/>
      <c r="CU830" s="43"/>
      <c r="CV830" s="43"/>
      <c r="CW830" s="43"/>
      <c r="CX830" s="43"/>
      <c r="CY830" s="21"/>
      <c r="CZ830" s="43"/>
      <c r="DA830" s="43"/>
      <c r="DB830" s="43"/>
      <c r="DC830" s="43"/>
      <c r="DD830" s="43"/>
      <c r="DE830" s="43"/>
      <c r="DF830" s="43"/>
      <c r="DG830" s="43"/>
      <c r="DH830" s="43"/>
      <c r="DI830" s="43"/>
      <c r="DJ830" s="43"/>
      <c r="DK830" s="43"/>
      <c r="DL830" s="43"/>
      <c r="DM830" s="43"/>
      <c r="DN830" s="43"/>
      <c r="DO830" s="43"/>
      <c r="DP830" s="43"/>
      <c r="DQ830" s="43"/>
      <c r="DR830" s="43"/>
      <c r="DS830" s="43"/>
      <c r="DT830" s="43"/>
      <c r="DU830" s="43"/>
      <c r="DV830" s="43"/>
      <c r="DW830" s="43"/>
      <c r="DX830" s="43"/>
      <c r="DY830" s="43"/>
      <c r="DZ830" s="43"/>
      <c r="EA830" s="21"/>
      <c r="EB830" s="21"/>
      <c r="EC830" s="21"/>
      <c r="ED830" s="21"/>
    </row>
    <row r="831" spans="1:134">
      <c r="A831" s="7"/>
      <c r="B831" s="7"/>
      <c r="C831" s="43"/>
      <c r="D831" s="43"/>
      <c r="E831" s="43"/>
      <c r="F831" s="43"/>
      <c r="G831" s="7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7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7"/>
      <c r="AM831" s="43"/>
      <c r="AN831" s="43"/>
      <c r="AO831" s="43"/>
      <c r="AP831" s="43"/>
      <c r="AQ831" s="43"/>
      <c r="AR831" s="58"/>
      <c r="AS831" s="58"/>
      <c r="AT831" s="43"/>
      <c r="AU831" s="43"/>
      <c r="AV831" s="43"/>
      <c r="AW831" s="43"/>
      <c r="AX831" s="43"/>
      <c r="AY831" s="43"/>
      <c r="AZ831" s="43"/>
      <c r="BA831" s="43"/>
      <c r="BB831" s="43"/>
      <c r="BC831" s="43"/>
      <c r="BD831" s="43"/>
      <c r="BE831" s="43"/>
      <c r="BF831" s="43"/>
      <c r="BG831" s="43"/>
      <c r="BH831" s="43"/>
      <c r="BI831" s="43"/>
      <c r="BJ831" s="43"/>
      <c r="BK831" s="43"/>
      <c r="BL831" s="43"/>
      <c r="BM831" s="43"/>
      <c r="BN831" s="43"/>
      <c r="BO831" s="43"/>
      <c r="BP831" s="43"/>
      <c r="BQ831" s="43"/>
      <c r="BR831" s="43"/>
      <c r="BS831" s="43"/>
      <c r="BT831" s="43"/>
      <c r="BU831" s="43"/>
      <c r="BV831" s="43"/>
      <c r="BW831" s="43"/>
      <c r="BX831" s="43"/>
      <c r="BY831" s="43"/>
      <c r="BZ831" s="43"/>
      <c r="CA831" s="43"/>
      <c r="CB831" s="43"/>
      <c r="CC831" s="43"/>
      <c r="CD831" s="43"/>
      <c r="CE831" s="43"/>
      <c r="CF831" s="43"/>
      <c r="CG831" s="43"/>
      <c r="CH831" s="43"/>
      <c r="CI831" s="43"/>
      <c r="CJ831" s="43"/>
      <c r="CK831" s="43"/>
      <c r="CL831" s="43"/>
      <c r="CM831" s="43"/>
      <c r="CN831" s="43"/>
      <c r="CO831" s="43"/>
      <c r="CP831" s="43"/>
      <c r="CQ831" s="43"/>
      <c r="CR831" s="43"/>
      <c r="CS831" s="43"/>
      <c r="CT831" s="43"/>
      <c r="CU831" s="43"/>
      <c r="CV831" s="43"/>
      <c r="CW831" s="43"/>
      <c r="CX831" s="43"/>
      <c r="CY831" s="21"/>
      <c r="CZ831" s="43"/>
      <c r="DA831" s="43"/>
      <c r="DB831" s="43"/>
      <c r="DC831" s="43"/>
      <c r="DD831" s="43"/>
      <c r="DE831" s="43"/>
      <c r="DF831" s="43"/>
      <c r="DG831" s="43"/>
      <c r="DH831" s="43"/>
      <c r="DI831" s="43"/>
      <c r="DJ831" s="43"/>
      <c r="DK831" s="43"/>
      <c r="DL831" s="43"/>
      <c r="DM831" s="43"/>
      <c r="DN831" s="43"/>
      <c r="DO831" s="43"/>
      <c r="DP831" s="43"/>
      <c r="DQ831" s="43"/>
      <c r="DR831" s="43"/>
      <c r="DS831" s="43"/>
      <c r="DT831" s="43"/>
      <c r="DU831" s="43"/>
      <c r="DV831" s="43"/>
      <c r="DW831" s="43"/>
      <c r="DX831" s="43"/>
      <c r="DY831" s="43"/>
      <c r="DZ831" s="43"/>
      <c r="EA831" s="21"/>
      <c r="EB831" s="21"/>
      <c r="EC831" s="21"/>
      <c r="ED831" s="21"/>
    </row>
    <row r="832" spans="1:134">
      <c r="A832" s="7"/>
      <c r="B832" s="7"/>
      <c r="C832" s="43"/>
      <c r="D832" s="43"/>
      <c r="E832" s="43"/>
      <c r="F832" s="43"/>
      <c r="G832" s="7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7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7"/>
      <c r="AM832" s="43"/>
      <c r="AN832" s="43"/>
      <c r="AO832" s="43"/>
      <c r="AP832" s="43"/>
      <c r="AQ832" s="43"/>
      <c r="AR832" s="58"/>
      <c r="AS832" s="58"/>
      <c r="AT832" s="43"/>
      <c r="AU832" s="43"/>
      <c r="AV832" s="43"/>
      <c r="AW832" s="43"/>
      <c r="AX832" s="43"/>
      <c r="AY832" s="43"/>
      <c r="AZ832" s="43"/>
      <c r="BA832" s="43"/>
      <c r="BB832" s="43"/>
      <c r="BC832" s="43"/>
      <c r="BD832" s="43"/>
      <c r="BE832" s="43"/>
      <c r="BF832" s="43"/>
      <c r="BG832" s="43"/>
      <c r="BH832" s="43"/>
      <c r="BI832" s="43"/>
      <c r="BJ832" s="43"/>
      <c r="BK832" s="43"/>
      <c r="BL832" s="43"/>
      <c r="BM832" s="43"/>
      <c r="BN832" s="43"/>
      <c r="BO832" s="43"/>
      <c r="BP832" s="43"/>
      <c r="BQ832" s="43"/>
      <c r="BR832" s="43"/>
      <c r="BS832" s="43"/>
      <c r="BT832" s="43"/>
      <c r="BU832" s="43"/>
      <c r="BV832" s="43"/>
      <c r="BW832" s="43"/>
      <c r="BX832" s="43"/>
      <c r="BY832" s="43"/>
      <c r="BZ832" s="43"/>
      <c r="CA832" s="43"/>
      <c r="CB832" s="43"/>
      <c r="CC832" s="43"/>
      <c r="CD832" s="43"/>
      <c r="CE832" s="43"/>
      <c r="CF832" s="43"/>
      <c r="CG832" s="43"/>
      <c r="CH832" s="43"/>
      <c r="CI832" s="43"/>
      <c r="CJ832" s="43"/>
      <c r="CK832" s="43"/>
      <c r="CL832" s="43"/>
      <c r="CM832" s="43"/>
      <c r="CN832" s="43"/>
      <c r="CO832" s="43"/>
      <c r="CP832" s="43"/>
      <c r="CQ832" s="43"/>
      <c r="CR832" s="43"/>
      <c r="CS832" s="43"/>
      <c r="CT832" s="43"/>
      <c r="CU832" s="43"/>
      <c r="CV832" s="43"/>
      <c r="CW832" s="43"/>
      <c r="CX832" s="43"/>
      <c r="CY832" s="21"/>
      <c r="CZ832" s="43"/>
      <c r="DA832" s="43"/>
      <c r="DB832" s="43"/>
      <c r="DC832" s="43"/>
      <c r="DD832" s="43"/>
      <c r="DE832" s="43"/>
      <c r="DF832" s="43"/>
      <c r="DG832" s="43"/>
      <c r="DH832" s="43"/>
      <c r="DI832" s="43"/>
      <c r="DJ832" s="43"/>
      <c r="DK832" s="43"/>
      <c r="DL832" s="43"/>
      <c r="DM832" s="43"/>
      <c r="DN832" s="43"/>
      <c r="DO832" s="43"/>
      <c r="DP832" s="43"/>
      <c r="DQ832" s="43"/>
      <c r="DR832" s="43"/>
      <c r="DS832" s="43"/>
      <c r="DT832" s="43"/>
      <c r="DU832" s="43"/>
      <c r="DV832" s="43"/>
      <c r="DW832" s="43"/>
      <c r="DX832" s="43"/>
      <c r="DY832" s="43"/>
      <c r="DZ832" s="43"/>
      <c r="EA832" s="21"/>
      <c r="EB832" s="21"/>
      <c r="EC832" s="21"/>
      <c r="ED832" s="21"/>
    </row>
    <row r="833" spans="1:134">
      <c r="A833" s="7"/>
      <c r="B833" s="7"/>
      <c r="C833" s="43"/>
      <c r="D833" s="43"/>
      <c r="E833" s="43"/>
      <c r="F833" s="43"/>
      <c r="G833" s="7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7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7"/>
      <c r="AM833" s="43"/>
      <c r="AN833" s="43"/>
      <c r="AO833" s="43"/>
      <c r="AP833" s="43"/>
      <c r="AQ833" s="43"/>
      <c r="AR833" s="58"/>
      <c r="AS833" s="58"/>
      <c r="AT833" s="43"/>
      <c r="AU833" s="43"/>
      <c r="AV833" s="43"/>
      <c r="AW833" s="43"/>
      <c r="AX833" s="43"/>
      <c r="AY833" s="43"/>
      <c r="AZ833" s="43"/>
      <c r="BA833" s="43"/>
      <c r="BB833" s="43"/>
      <c r="BC833" s="43"/>
      <c r="BD833" s="43"/>
      <c r="BE833" s="43"/>
      <c r="BF833" s="43"/>
      <c r="BG833" s="43"/>
      <c r="BH833" s="43"/>
      <c r="BI833" s="43"/>
      <c r="BJ833" s="43"/>
      <c r="BK833" s="43"/>
      <c r="BL833" s="43"/>
      <c r="BM833" s="43"/>
      <c r="BN833" s="43"/>
      <c r="BO833" s="43"/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3"/>
      <c r="CA833" s="43"/>
      <c r="CB833" s="43"/>
      <c r="CC833" s="43"/>
      <c r="CD833" s="43"/>
      <c r="CE833" s="43"/>
      <c r="CF833" s="43"/>
      <c r="CG833" s="43"/>
      <c r="CH833" s="43"/>
      <c r="CI833" s="43"/>
      <c r="CJ833" s="43"/>
      <c r="CK833" s="43"/>
      <c r="CL833" s="43"/>
      <c r="CM833" s="43"/>
      <c r="CN833" s="43"/>
      <c r="CO833" s="43"/>
      <c r="CP833" s="43"/>
      <c r="CQ833" s="43"/>
      <c r="CR833" s="43"/>
      <c r="CS833" s="43"/>
      <c r="CT833" s="43"/>
      <c r="CU833" s="43"/>
      <c r="CV833" s="43"/>
      <c r="CW833" s="43"/>
      <c r="CX833" s="43"/>
      <c r="CY833" s="21"/>
      <c r="CZ833" s="43"/>
      <c r="DA833" s="43"/>
      <c r="DB833" s="43"/>
      <c r="DC833" s="43"/>
      <c r="DD833" s="43"/>
      <c r="DE833" s="43"/>
      <c r="DF833" s="43"/>
      <c r="DG833" s="43"/>
      <c r="DH833" s="43"/>
      <c r="DI833" s="43"/>
      <c r="DJ833" s="43"/>
      <c r="DK833" s="43"/>
      <c r="DL833" s="43"/>
      <c r="DM833" s="43"/>
      <c r="DN833" s="43"/>
      <c r="DO833" s="43"/>
      <c r="DP833" s="43"/>
      <c r="DQ833" s="43"/>
      <c r="DR833" s="43"/>
      <c r="DS833" s="43"/>
      <c r="DT833" s="43"/>
      <c r="DU833" s="43"/>
      <c r="DV833" s="43"/>
      <c r="DW833" s="43"/>
      <c r="DX833" s="43"/>
      <c r="DY833" s="43"/>
      <c r="DZ833" s="43"/>
      <c r="EA833" s="21"/>
      <c r="EB833" s="21"/>
      <c r="EC833" s="21"/>
      <c r="ED833" s="21"/>
    </row>
    <row r="834" spans="1:134">
      <c r="A834" s="7"/>
      <c r="B834" s="7"/>
      <c r="C834" s="43"/>
      <c r="D834" s="43"/>
      <c r="E834" s="43"/>
      <c r="F834" s="43"/>
      <c r="G834" s="7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7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7"/>
      <c r="AM834" s="43"/>
      <c r="AN834" s="43"/>
      <c r="AO834" s="43"/>
      <c r="AP834" s="43"/>
      <c r="AQ834" s="43"/>
      <c r="AR834" s="58"/>
      <c r="AS834" s="58"/>
      <c r="AT834" s="43"/>
      <c r="AU834" s="43"/>
      <c r="AV834" s="43"/>
      <c r="AW834" s="43"/>
      <c r="AX834" s="43"/>
      <c r="AY834" s="43"/>
      <c r="AZ834" s="43"/>
      <c r="BA834" s="43"/>
      <c r="BB834" s="43"/>
      <c r="BC834" s="43"/>
      <c r="BD834" s="43"/>
      <c r="BE834" s="43"/>
      <c r="BF834" s="43"/>
      <c r="BG834" s="43"/>
      <c r="BH834" s="43"/>
      <c r="BI834" s="43"/>
      <c r="BJ834" s="43"/>
      <c r="BK834" s="43"/>
      <c r="BL834" s="43"/>
      <c r="BM834" s="43"/>
      <c r="BN834" s="43"/>
      <c r="BO834" s="43"/>
      <c r="BP834" s="43"/>
      <c r="BQ834" s="43"/>
      <c r="BR834" s="43"/>
      <c r="BS834" s="43"/>
      <c r="BT834" s="43"/>
      <c r="BU834" s="43"/>
      <c r="BV834" s="43"/>
      <c r="BW834" s="43"/>
      <c r="BX834" s="43"/>
      <c r="BY834" s="43"/>
      <c r="BZ834" s="43"/>
      <c r="CA834" s="43"/>
      <c r="CB834" s="43"/>
      <c r="CC834" s="43"/>
      <c r="CD834" s="43"/>
      <c r="CE834" s="43"/>
      <c r="CF834" s="43"/>
      <c r="CG834" s="43"/>
      <c r="CH834" s="43"/>
      <c r="CI834" s="43"/>
      <c r="CJ834" s="43"/>
      <c r="CK834" s="43"/>
      <c r="CL834" s="43"/>
      <c r="CM834" s="43"/>
      <c r="CN834" s="43"/>
      <c r="CO834" s="43"/>
      <c r="CP834" s="43"/>
      <c r="CQ834" s="43"/>
      <c r="CR834" s="43"/>
      <c r="CS834" s="43"/>
      <c r="CT834" s="43"/>
      <c r="CU834" s="43"/>
      <c r="CV834" s="43"/>
      <c r="CW834" s="43"/>
      <c r="CX834" s="43"/>
      <c r="CY834" s="21"/>
      <c r="CZ834" s="43"/>
      <c r="DA834" s="43"/>
      <c r="DB834" s="43"/>
      <c r="DC834" s="43"/>
      <c r="DD834" s="43"/>
      <c r="DE834" s="43"/>
      <c r="DF834" s="43"/>
      <c r="DG834" s="43"/>
      <c r="DH834" s="43"/>
      <c r="DI834" s="43"/>
      <c r="DJ834" s="43"/>
      <c r="DK834" s="43"/>
      <c r="DL834" s="43"/>
      <c r="DM834" s="43"/>
      <c r="DN834" s="43"/>
      <c r="DO834" s="43"/>
      <c r="DP834" s="43"/>
      <c r="DQ834" s="43"/>
      <c r="DR834" s="43"/>
      <c r="DS834" s="43"/>
      <c r="DT834" s="43"/>
      <c r="DU834" s="43"/>
      <c r="DV834" s="43"/>
      <c r="DW834" s="43"/>
      <c r="DX834" s="43"/>
      <c r="DY834" s="43"/>
      <c r="DZ834" s="43"/>
      <c r="EA834" s="21"/>
      <c r="EB834" s="21"/>
      <c r="EC834" s="21"/>
      <c r="ED834" s="21"/>
    </row>
    <row r="835" spans="1:134">
      <c r="A835" s="7"/>
      <c r="B835" s="7"/>
      <c r="C835" s="43"/>
      <c r="D835" s="43"/>
      <c r="E835" s="43"/>
      <c r="F835" s="43"/>
      <c r="G835" s="7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7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7"/>
      <c r="AM835" s="43"/>
      <c r="AN835" s="43"/>
      <c r="AO835" s="43"/>
      <c r="AP835" s="43"/>
      <c r="AQ835" s="43"/>
      <c r="AR835" s="58"/>
      <c r="AS835" s="58"/>
      <c r="AT835" s="43"/>
      <c r="AU835" s="43"/>
      <c r="AV835" s="43"/>
      <c r="AW835" s="43"/>
      <c r="AX835" s="43"/>
      <c r="AY835" s="43"/>
      <c r="AZ835" s="43"/>
      <c r="BA835" s="43"/>
      <c r="BB835" s="43"/>
      <c r="BC835" s="43"/>
      <c r="BD835" s="43"/>
      <c r="BE835" s="43"/>
      <c r="BF835" s="43"/>
      <c r="BG835" s="43"/>
      <c r="BH835" s="43"/>
      <c r="BI835" s="43"/>
      <c r="BJ835" s="43"/>
      <c r="BK835" s="43"/>
      <c r="BL835" s="43"/>
      <c r="BM835" s="43"/>
      <c r="BN835" s="43"/>
      <c r="BO835" s="43"/>
      <c r="BP835" s="43"/>
      <c r="BQ835" s="43"/>
      <c r="BR835" s="43"/>
      <c r="BS835" s="43"/>
      <c r="BT835" s="43"/>
      <c r="BU835" s="43"/>
      <c r="BV835" s="43"/>
      <c r="BW835" s="43"/>
      <c r="BX835" s="43"/>
      <c r="BY835" s="43"/>
      <c r="BZ835" s="43"/>
      <c r="CA835" s="43"/>
      <c r="CB835" s="43"/>
      <c r="CC835" s="43"/>
      <c r="CD835" s="43"/>
      <c r="CE835" s="43"/>
      <c r="CF835" s="43"/>
      <c r="CG835" s="43"/>
      <c r="CH835" s="43"/>
      <c r="CI835" s="43"/>
      <c r="CJ835" s="43"/>
      <c r="CK835" s="43"/>
      <c r="CL835" s="43"/>
      <c r="CM835" s="43"/>
      <c r="CN835" s="43"/>
      <c r="CO835" s="43"/>
      <c r="CP835" s="43"/>
      <c r="CQ835" s="43"/>
      <c r="CR835" s="43"/>
      <c r="CS835" s="43"/>
      <c r="CT835" s="43"/>
      <c r="CU835" s="43"/>
      <c r="CV835" s="43"/>
      <c r="CW835" s="43"/>
      <c r="CX835" s="43"/>
      <c r="CY835" s="21"/>
      <c r="CZ835" s="43"/>
      <c r="DA835" s="43"/>
      <c r="DB835" s="43"/>
      <c r="DC835" s="43"/>
      <c r="DD835" s="43"/>
      <c r="DE835" s="43"/>
      <c r="DF835" s="43"/>
      <c r="DG835" s="43"/>
      <c r="DH835" s="43"/>
      <c r="DI835" s="43"/>
      <c r="DJ835" s="43"/>
      <c r="DK835" s="43"/>
      <c r="DL835" s="43"/>
      <c r="DM835" s="43"/>
      <c r="DN835" s="43"/>
      <c r="DO835" s="43"/>
      <c r="DP835" s="43"/>
      <c r="DQ835" s="43"/>
      <c r="DR835" s="43"/>
      <c r="DS835" s="43"/>
      <c r="DT835" s="43"/>
      <c r="DU835" s="43"/>
      <c r="DV835" s="43"/>
      <c r="DW835" s="43"/>
      <c r="DX835" s="43"/>
      <c r="DY835" s="43"/>
      <c r="DZ835" s="43"/>
      <c r="EA835" s="21"/>
      <c r="EB835" s="21"/>
      <c r="EC835" s="21"/>
      <c r="ED835" s="21"/>
    </row>
    <row r="836" spans="1:134">
      <c r="A836" s="7"/>
      <c r="B836" s="7"/>
      <c r="C836" s="43"/>
      <c r="D836" s="43"/>
      <c r="E836" s="43"/>
      <c r="F836" s="43"/>
      <c r="G836" s="7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7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7"/>
      <c r="AM836" s="43"/>
      <c r="AN836" s="43"/>
      <c r="AO836" s="43"/>
      <c r="AP836" s="43"/>
      <c r="AQ836" s="43"/>
      <c r="AR836" s="58"/>
      <c r="AS836" s="58"/>
      <c r="AT836" s="43"/>
      <c r="AU836" s="43"/>
      <c r="AV836" s="43"/>
      <c r="AW836" s="43"/>
      <c r="AX836" s="43"/>
      <c r="AY836" s="43"/>
      <c r="AZ836" s="43"/>
      <c r="BA836" s="43"/>
      <c r="BB836" s="43"/>
      <c r="BC836" s="43"/>
      <c r="BD836" s="43"/>
      <c r="BE836" s="43"/>
      <c r="BF836" s="43"/>
      <c r="BG836" s="43"/>
      <c r="BH836" s="43"/>
      <c r="BI836" s="43"/>
      <c r="BJ836" s="43"/>
      <c r="BK836" s="43"/>
      <c r="BL836" s="43"/>
      <c r="BM836" s="43"/>
      <c r="BN836" s="43"/>
      <c r="BO836" s="43"/>
      <c r="BP836" s="43"/>
      <c r="BQ836" s="43"/>
      <c r="BR836" s="43"/>
      <c r="BS836" s="43"/>
      <c r="BT836" s="43"/>
      <c r="BU836" s="43"/>
      <c r="BV836" s="43"/>
      <c r="BW836" s="43"/>
      <c r="BX836" s="43"/>
      <c r="BY836" s="43"/>
      <c r="BZ836" s="43"/>
      <c r="CA836" s="43"/>
      <c r="CB836" s="43"/>
      <c r="CC836" s="43"/>
      <c r="CD836" s="43"/>
      <c r="CE836" s="43"/>
      <c r="CF836" s="43"/>
      <c r="CG836" s="43"/>
      <c r="CH836" s="43"/>
      <c r="CI836" s="43"/>
      <c r="CJ836" s="43"/>
      <c r="CK836" s="43"/>
      <c r="CL836" s="43"/>
      <c r="CM836" s="43"/>
      <c r="CN836" s="43"/>
      <c r="CO836" s="43"/>
      <c r="CP836" s="43"/>
      <c r="CQ836" s="43"/>
      <c r="CR836" s="43"/>
      <c r="CS836" s="43"/>
      <c r="CT836" s="43"/>
      <c r="CU836" s="43"/>
      <c r="CV836" s="43"/>
      <c r="CW836" s="43"/>
      <c r="CX836" s="43"/>
      <c r="CY836" s="21"/>
      <c r="CZ836" s="43"/>
      <c r="DA836" s="43"/>
      <c r="DB836" s="43"/>
      <c r="DC836" s="43"/>
      <c r="DD836" s="43"/>
      <c r="DE836" s="43"/>
      <c r="DF836" s="43"/>
      <c r="DG836" s="43"/>
      <c r="DH836" s="43"/>
      <c r="DI836" s="43"/>
      <c r="DJ836" s="43"/>
      <c r="DK836" s="43"/>
      <c r="DL836" s="43"/>
      <c r="DM836" s="43"/>
      <c r="DN836" s="43"/>
      <c r="DO836" s="43"/>
      <c r="DP836" s="43"/>
      <c r="DQ836" s="43"/>
      <c r="DR836" s="43"/>
      <c r="DS836" s="43"/>
      <c r="DT836" s="43"/>
      <c r="DU836" s="43"/>
      <c r="DV836" s="43"/>
      <c r="DW836" s="43"/>
      <c r="DX836" s="43"/>
      <c r="DY836" s="43"/>
      <c r="DZ836" s="43"/>
      <c r="EA836" s="21"/>
      <c r="EB836" s="21"/>
      <c r="EC836" s="21"/>
      <c r="ED836" s="21"/>
    </row>
    <row r="837" spans="1:134">
      <c r="A837" s="7"/>
      <c r="B837" s="7"/>
      <c r="C837" s="43"/>
      <c r="D837" s="43"/>
      <c r="E837" s="43"/>
      <c r="F837" s="43"/>
      <c r="G837" s="7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7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7"/>
      <c r="AM837" s="43"/>
      <c r="AN837" s="43"/>
      <c r="AO837" s="43"/>
      <c r="AP837" s="43"/>
      <c r="AQ837" s="43"/>
      <c r="AR837" s="58"/>
      <c r="AS837" s="58"/>
      <c r="AT837" s="43"/>
      <c r="AU837" s="43"/>
      <c r="AV837" s="43"/>
      <c r="AW837" s="43"/>
      <c r="AX837" s="43"/>
      <c r="AY837" s="43"/>
      <c r="AZ837" s="43"/>
      <c r="BA837" s="43"/>
      <c r="BB837" s="43"/>
      <c r="BC837" s="43"/>
      <c r="BD837" s="43"/>
      <c r="BE837" s="43"/>
      <c r="BF837" s="43"/>
      <c r="BG837" s="43"/>
      <c r="BH837" s="43"/>
      <c r="BI837" s="43"/>
      <c r="BJ837" s="43"/>
      <c r="BK837" s="43"/>
      <c r="BL837" s="43"/>
      <c r="BM837" s="43"/>
      <c r="BN837" s="43"/>
      <c r="BO837" s="43"/>
      <c r="BP837" s="43"/>
      <c r="BQ837" s="43"/>
      <c r="BR837" s="43"/>
      <c r="BS837" s="43"/>
      <c r="BT837" s="43"/>
      <c r="BU837" s="43"/>
      <c r="BV837" s="43"/>
      <c r="BW837" s="43"/>
      <c r="BX837" s="43"/>
      <c r="BY837" s="43"/>
      <c r="BZ837" s="43"/>
      <c r="CA837" s="43"/>
      <c r="CB837" s="43"/>
      <c r="CC837" s="43"/>
      <c r="CD837" s="43"/>
      <c r="CE837" s="43"/>
      <c r="CF837" s="43"/>
      <c r="CG837" s="43"/>
      <c r="CH837" s="43"/>
      <c r="CI837" s="43"/>
      <c r="CJ837" s="43"/>
      <c r="CK837" s="43"/>
      <c r="CL837" s="43"/>
      <c r="CM837" s="43"/>
      <c r="CN837" s="43"/>
      <c r="CO837" s="43"/>
      <c r="CP837" s="43"/>
      <c r="CQ837" s="43"/>
      <c r="CR837" s="43"/>
      <c r="CS837" s="43"/>
      <c r="CT837" s="43"/>
      <c r="CU837" s="43"/>
      <c r="CV837" s="43"/>
      <c r="CW837" s="43"/>
      <c r="CX837" s="43"/>
      <c r="CY837" s="21"/>
      <c r="CZ837" s="43"/>
      <c r="DA837" s="43"/>
      <c r="DB837" s="43"/>
      <c r="DC837" s="43"/>
      <c r="DD837" s="43"/>
      <c r="DE837" s="43"/>
      <c r="DF837" s="43"/>
      <c r="DG837" s="43"/>
      <c r="DH837" s="43"/>
      <c r="DI837" s="43"/>
      <c r="DJ837" s="43"/>
      <c r="DK837" s="43"/>
      <c r="DL837" s="43"/>
      <c r="DM837" s="43"/>
      <c r="DN837" s="43"/>
      <c r="DO837" s="43"/>
      <c r="DP837" s="43"/>
      <c r="DQ837" s="43"/>
      <c r="DR837" s="43"/>
      <c r="DS837" s="43"/>
      <c r="DT837" s="43"/>
      <c r="DU837" s="43"/>
      <c r="DV837" s="43"/>
      <c r="DW837" s="43"/>
      <c r="DX837" s="43"/>
      <c r="DY837" s="43"/>
      <c r="DZ837" s="43"/>
      <c r="EA837" s="21"/>
      <c r="EB837" s="21"/>
      <c r="EC837" s="21"/>
      <c r="ED837" s="21"/>
    </row>
    <row r="838" spans="1:134">
      <c r="A838" s="7"/>
      <c r="B838" s="7"/>
      <c r="C838" s="43"/>
      <c r="D838" s="43"/>
      <c r="E838" s="43"/>
      <c r="F838" s="43"/>
      <c r="G838" s="7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7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7"/>
      <c r="AM838" s="43"/>
      <c r="AN838" s="43"/>
      <c r="AO838" s="43"/>
      <c r="AP838" s="43"/>
      <c r="AQ838" s="43"/>
      <c r="AR838" s="58"/>
      <c r="AS838" s="58"/>
      <c r="AT838" s="43"/>
      <c r="AU838" s="43"/>
      <c r="AV838" s="43"/>
      <c r="AW838" s="43"/>
      <c r="AX838" s="43"/>
      <c r="AY838" s="43"/>
      <c r="AZ838" s="43"/>
      <c r="BA838" s="43"/>
      <c r="BB838" s="43"/>
      <c r="BC838" s="43"/>
      <c r="BD838" s="43"/>
      <c r="BE838" s="43"/>
      <c r="BF838" s="43"/>
      <c r="BG838" s="43"/>
      <c r="BH838" s="43"/>
      <c r="BI838" s="43"/>
      <c r="BJ838" s="43"/>
      <c r="BK838" s="43"/>
      <c r="BL838" s="43"/>
      <c r="BM838" s="43"/>
      <c r="BN838" s="43"/>
      <c r="BO838" s="43"/>
      <c r="BP838" s="43"/>
      <c r="BQ838" s="43"/>
      <c r="BR838" s="43"/>
      <c r="BS838" s="43"/>
      <c r="BT838" s="43"/>
      <c r="BU838" s="43"/>
      <c r="BV838" s="43"/>
      <c r="BW838" s="43"/>
      <c r="BX838" s="43"/>
      <c r="BY838" s="43"/>
      <c r="BZ838" s="43"/>
      <c r="CA838" s="43"/>
      <c r="CB838" s="43"/>
      <c r="CC838" s="43"/>
      <c r="CD838" s="43"/>
      <c r="CE838" s="43"/>
      <c r="CF838" s="43"/>
      <c r="CG838" s="43"/>
      <c r="CH838" s="43"/>
      <c r="CI838" s="43"/>
      <c r="CJ838" s="43"/>
      <c r="CK838" s="43"/>
      <c r="CL838" s="43"/>
      <c r="CM838" s="43"/>
      <c r="CN838" s="43"/>
      <c r="CO838" s="43"/>
      <c r="CP838" s="43"/>
      <c r="CQ838" s="43"/>
      <c r="CR838" s="43"/>
      <c r="CS838" s="43"/>
      <c r="CT838" s="43"/>
      <c r="CU838" s="43"/>
      <c r="CV838" s="43"/>
      <c r="CW838" s="43"/>
      <c r="CX838" s="43"/>
      <c r="CY838" s="21"/>
      <c r="CZ838" s="43"/>
      <c r="DA838" s="43"/>
      <c r="DB838" s="43"/>
      <c r="DC838" s="43"/>
      <c r="DD838" s="43"/>
      <c r="DE838" s="43"/>
      <c r="DF838" s="43"/>
      <c r="DG838" s="43"/>
      <c r="DH838" s="43"/>
      <c r="DI838" s="43"/>
      <c r="DJ838" s="43"/>
      <c r="DK838" s="43"/>
      <c r="DL838" s="43"/>
      <c r="DM838" s="43"/>
      <c r="DN838" s="43"/>
      <c r="DO838" s="43"/>
      <c r="DP838" s="43"/>
      <c r="DQ838" s="43"/>
      <c r="DR838" s="43"/>
      <c r="DS838" s="43"/>
      <c r="DT838" s="43"/>
      <c r="DU838" s="43"/>
      <c r="DV838" s="43"/>
      <c r="DW838" s="43"/>
      <c r="DX838" s="43"/>
      <c r="DY838" s="43"/>
      <c r="DZ838" s="43"/>
      <c r="EA838" s="21"/>
      <c r="EB838" s="21"/>
      <c r="EC838" s="21"/>
      <c r="ED838" s="21"/>
    </row>
    <row r="839" spans="1:134">
      <c r="A839" s="7"/>
      <c r="B839" s="7"/>
      <c r="C839" s="43"/>
      <c r="D839" s="43"/>
      <c r="E839" s="43"/>
      <c r="F839" s="43"/>
      <c r="G839" s="7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7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7"/>
      <c r="AM839" s="43"/>
      <c r="AN839" s="43"/>
      <c r="AO839" s="43"/>
      <c r="AP839" s="43"/>
      <c r="AQ839" s="43"/>
      <c r="AR839" s="58"/>
      <c r="AS839" s="58"/>
      <c r="AT839" s="43"/>
      <c r="AU839" s="43"/>
      <c r="AV839" s="43"/>
      <c r="AW839" s="43"/>
      <c r="AX839" s="43"/>
      <c r="AY839" s="43"/>
      <c r="AZ839" s="43"/>
      <c r="BA839" s="43"/>
      <c r="BB839" s="43"/>
      <c r="BC839" s="43"/>
      <c r="BD839" s="43"/>
      <c r="BE839" s="43"/>
      <c r="BF839" s="43"/>
      <c r="BG839" s="43"/>
      <c r="BH839" s="43"/>
      <c r="BI839" s="43"/>
      <c r="BJ839" s="43"/>
      <c r="BK839" s="43"/>
      <c r="BL839" s="43"/>
      <c r="BM839" s="43"/>
      <c r="BN839" s="43"/>
      <c r="BO839" s="43"/>
      <c r="BP839" s="43"/>
      <c r="BQ839" s="43"/>
      <c r="BR839" s="43"/>
      <c r="BS839" s="43"/>
      <c r="BT839" s="43"/>
      <c r="BU839" s="43"/>
      <c r="BV839" s="43"/>
      <c r="BW839" s="43"/>
      <c r="BX839" s="43"/>
      <c r="BY839" s="43"/>
      <c r="BZ839" s="43"/>
      <c r="CA839" s="43"/>
      <c r="CB839" s="43"/>
      <c r="CC839" s="43"/>
      <c r="CD839" s="43"/>
      <c r="CE839" s="43"/>
      <c r="CF839" s="43"/>
      <c r="CG839" s="43"/>
      <c r="CH839" s="43"/>
      <c r="CI839" s="43"/>
      <c r="CJ839" s="43"/>
      <c r="CK839" s="43"/>
      <c r="CL839" s="43"/>
      <c r="CM839" s="43"/>
      <c r="CN839" s="43"/>
      <c r="CO839" s="43"/>
      <c r="CP839" s="43"/>
      <c r="CQ839" s="43"/>
      <c r="CR839" s="43"/>
      <c r="CS839" s="43"/>
      <c r="CT839" s="43"/>
      <c r="CU839" s="43"/>
      <c r="CV839" s="43"/>
      <c r="CW839" s="43"/>
      <c r="CX839" s="43"/>
      <c r="CY839" s="21"/>
      <c r="CZ839" s="43"/>
      <c r="DA839" s="43"/>
      <c r="DB839" s="43"/>
      <c r="DC839" s="43"/>
      <c r="DD839" s="43"/>
      <c r="DE839" s="43"/>
      <c r="DF839" s="43"/>
      <c r="DG839" s="43"/>
      <c r="DH839" s="43"/>
      <c r="DI839" s="43"/>
      <c r="DJ839" s="43"/>
      <c r="DK839" s="43"/>
      <c r="DL839" s="43"/>
      <c r="DM839" s="43"/>
      <c r="DN839" s="43"/>
      <c r="DO839" s="43"/>
      <c r="DP839" s="43"/>
      <c r="DQ839" s="43"/>
      <c r="DR839" s="43"/>
      <c r="DS839" s="43"/>
      <c r="DT839" s="43"/>
      <c r="DU839" s="43"/>
      <c r="DV839" s="43"/>
      <c r="DW839" s="43"/>
      <c r="DX839" s="43"/>
      <c r="DY839" s="43"/>
      <c r="DZ839" s="43"/>
      <c r="EA839" s="21"/>
      <c r="EB839" s="21"/>
      <c r="EC839" s="21"/>
      <c r="ED839" s="21"/>
    </row>
    <row r="840" spans="1:134">
      <c r="A840" s="7"/>
      <c r="B840" s="7"/>
      <c r="C840" s="43"/>
      <c r="D840" s="43"/>
      <c r="E840" s="43"/>
      <c r="F840" s="43"/>
      <c r="G840" s="7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7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7"/>
      <c r="AM840" s="43"/>
      <c r="AN840" s="43"/>
      <c r="AO840" s="43"/>
      <c r="AP840" s="43"/>
      <c r="AQ840" s="43"/>
      <c r="AR840" s="58"/>
      <c r="AS840" s="58"/>
      <c r="AT840" s="43"/>
      <c r="AU840" s="43"/>
      <c r="AV840" s="43"/>
      <c r="AW840" s="43"/>
      <c r="AX840" s="43"/>
      <c r="AY840" s="43"/>
      <c r="AZ840" s="43"/>
      <c r="BA840" s="43"/>
      <c r="BB840" s="43"/>
      <c r="BC840" s="43"/>
      <c r="BD840" s="43"/>
      <c r="BE840" s="43"/>
      <c r="BF840" s="43"/>
      <c r="BG840" s="43"/>
      <c r="BH840" s="43"/>
      <c r="BI840" s="43"/>
      <c r="BJ840" s="43"/>
      <c r="BK840" s="43"/>
      <c r="BL840" s="43"/>
      <c r="BM840" s="43"/>
      <c r="BN840" s="43"/>
      <c r="BO840" s="43"/>
      <c r="BP840" s="43"/>
      <c r="BQ840" s="43"/>
      <c r="BR840" s="43"/>
      <c r="BS840" s="43"/>
      <c r="BT840" s="43"/>
      <c r="BU840" s="43"/>
      <c r="BV840" s="43"/>
      <c r="BW840" s="43"/>
      <c r="BX840" s="43"/>
      <c r="BY840" s="43"/>
      <c r="BZ840" s="43"/>
      <c r="CA840" s="43"/>
      <c r="CB840" s="43"/>
      <c r="CC840" s="43"/>
      <c r="CD840" s="43"/>
      <c r="CE840" s="43"/>
      <c r="CF840" s="43"/>
      <c r="CG840" s="43"/>
      <c r="CH840" s="43"/>
      <c r="CI840" s="43"/>
      <c r="CJ840" s="43"/>
      <c r="CK840" s="43"/>
      <c r="CL840" s="43"/>
      <c r="CM840" s="43"/>
      <c r="CN840" s="43"/>
      <c r="CO840" s="43"/>
      <c r="CP840" s="43"/>
      <c r="CQ840" s="43"/>
      <c r="CR840" s="43"/>
      <c r="CS840" s="43"/>
      <c r="CT840" s="43"/>
      <c r="CU840" s="43"/>
      <c r="CV840" s="43"/>
      <c r="CW840" s="43"/>
      <c r="CX840" s="43"/>
      <c r="CY840" s="21"/>
      <c r="CZ840" s="43"/>
      <c r="DA840" s="43"/>
      <c r="DB840" s="43"/>
      <c r="DC840" s="43"/>
      <c r="DD840" s="43"/>
      <c r="DE840" s="43"/>
      <c r="DF840" s="43"/>
      <c r="DG840" s="43"/>
      <c r="DH840" s="43"/>
      <c r="DI840" s="43"/>
      <c r="DJ840" s="43"/>
      <c r="DK840" s="43"/>
      <c r="DL840" s="43"/>
      <c r="DM840" s="43"/>
      <c r="DN840" s="43"/>
      <c r="DO840" s="43"/>
      <c r="DP840" s="43"/>
      <c r="DQ840" s="43"/>
      <c r="DR840" s="43"/>
      <c r="DS840" s="43"/>
      <c r="DT840" s="43"/>
      <c r="DU840" s="43"/>
      <c r="DV840" s="43"/>
      <c r="DW840" s="43"/>
      <c r="DX840" s="43"/>
      <c r="DY840" s="43"/>
      <c r="DZ840" s="43"/>
      <c r="EA840" s="21"/>
      <c r="EB840" s="21"/>
      <c r="EC840" s="21"/>
      <c r="ED840" s="21"/>
    </row>
    <row r="841" spans="1:134">
      <c r="A841" s="7"/>
      <c r="B841" s="7"/>
      <c r="C841" s="43"/>
      <c r="D841" s="43"/>
      <c r="E841" s="43"/>
      <c r="F841" s="43"/>
      <c r="G841" s="7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7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7"/>
      <c r="AM841" s="43"/>
      <c r="AN841" s="43"/>
      <c r="AO841" s="43"/>
      <c r="AP841" s="43"/>
      <c r="AQ841" s="43"/>
      <c r="AR841" s="58"/>
      <c r="AS841" s="58"/>
      <c r="AT841" s="43"/>
      <c r="AU841" s="43"/>
      <c r="AV841" s="43"/>
      <c r="AW841" s="43"/>
      <c r="AX841" s="43"/>
      <c r="AY841" s="43"/>
      <c r="AZ841" s="43"/>
      <c r="BA841" s="43"/>
      <c r="BB841" s="43"/>
      <c r="BC841" s="43"/>
      <c r="BD841" s="43"/>
      <c r="BE841" s="43"/>
      <c r="BF841" s="43"/>
      <c r="BG841" s="43"/>
      <c r="BH841" s="43"/>
      <c r="BI841" s="43"/>
      <c r="BJ841" s="43"/>
      <c r="BK841" s="43"/>
      <c r="BL841" s="43"/>
      <c r="BM841" s="43"/>
      <c r="BN841" s="43"/>
      <c r="BO841" s="43"/>
      <c r="BP841" s="43"/>
      <c r="BQ841" s="43"/>
      <c r="BR841" s="43"/>
      <c r="BS841" s="43"/>
      <c r="BT841" s="43"/>
      <c r="BU841" s="43"/>
      <c r="BV841" s="43"/>
      <c r="BW841" s="43"/>
      <c r="BX841" s="43"/>
      <c r="BY841" s="43"/>
      <c r="BZ841" s="43"/>
      <c r="CA841" s="43"/>
      <c r="CB841" s="43"/>
      <c r="CC841" s="43"/>
      <c r="CD841" s="43"/>
      <c r="CE841" s="43"/>
      <c r="CF841" s="43"/>
      <c r="CG841" s="43"/>
      <c r="CH841" s="43"/>
      <c r="CI841" s="43"/>
      <c r="CJ841" s="43"/>
      <c r="CK841" s="43"/>
      <c r="CL841" s="43"/>
      <c r="CM841" s="43"/>
      <c r="CN841" s="43"/>
      <c r="CO841" s="43"/>
      <c r="CP841" s="43"/>
      <c r="CQ841" s="43"/>
      <c r="CR841" s="43"/>
      <c r="CS841" s="43"/>
      <c r="CT841" s="43"/>
      <c r="CU841" s="43"/>
      <c r="CV841" s="43"/>
      <c r="CW841" s="43"/>
      <c r="CX841" s="43"/>
      <c r="CY841" s="21"/>
      <c r="CZ841" s="43"/>
      <c r="DA841" s="43"/>
      <c r="DB841" s="43"/>
      <c r="DC841" s="43"/>
      <c r="DD841" s="43"/>
      <c r="DE841" s="43"/>
      <c r="DF841" s="43"/>
      <c r="DG841" s="43"/>
      <c r="DH841" s="43"/>
      <c r="DI841" s="43"/>
      <c r="DJ841" s="43"/>
      <c r="DK841" s="43"/>
      <c r="DL841" s="43"/>
      <c r="DM841" s="43"/>
      <c r="DN841" s="43"/>
      <c r="DO841" s="43"/>
      <c r="DP841" s="43"/>
      <c r="DQ841" s="43"/>
      <c r="DR841" s="43"/>
      <c r="DS841" s="43"/>
      <c r="DT841" s="43"/>
      <c r="DU841" s="43"/>
      <c r="DV841" s="43"/>
      <c r="DW841" s="43"/>
      <c r="DX841" s="43"/>
      <c r="DY841" s="43"/>
      <c r="DZ841" s="43"/>
      <c r="EA841" s="21"/>
      <c r="EB841" s="21"/>
      <c r="EC841" s="21"/>
      <c r="ED841" s="21"/>
    </row>
    <row r="842" spans="1:134">
      <c r="A842" s="7"/>
      <c r="B842" s="7"/>
      <c r="C842" s="43"/>
      <c r="D842" s="43"/>
      <c r="E842" s="43"/>
      <c r="F842" s="43"/>
      <c r="G842" s="7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7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7"/>
      <c r="AM842" s="43"/>
      <c r="AN842" s="43"/>
      <c r="AO842" s="43"/>
      <c r="AP842" s="43"/>
      <c r="AQ842" s="43"/>
      <c r="AR842" s="58"/>
      <c r="AS842" s="58"/>
      <c r="AT842" s="43"/>
      <c r="AU842" s="43"/>
      <c r="AV842" s="43"/>
      <c r="AW842" s="43"/>
      <c r="AX842" s="43"/>
      <c r="AY842" s="43"/>
      <c r="AZ842" s="43"/>
      <c r="BA842" s="43"/>
      <c r="BB842" s="43"/>
      <c r="BC842" s="43"/>
      <c r="BD842" s="43"/>
      <c r="BE842" s="43"/>
      <c r="BF842" s="43"/>
      <c r="BG842" s="43"/>
      <c r="BH842" s="43"/>
      <c r="BI842" s="43"/>
      <c r="BJ842" s="43"/>
      <c r="BK842" s="43"/>
      <c r="BL842" s="43"/>
      <c r="BM842" s="43"/>
      <c r="BN842" s="43"/>
      <c r="BO842" s="43"/>
      <c r="BP842" s="43"/>
      <c r="BQ842" s="43"/>
      <c r="BR842" s="43"/>
      <c r="BS842" s="43"/>
      <c r="BT842" s="43"/>
      <c r="BU842" s="43"/>
      <c r="BV842" s="43"/>
      <c r="BW842" s="43"/>
      <c r="BX842" s="43"/>
      <c r="BY842" s="43"/>
      <c r="BZ842" s="43"/>
      <c r="CA842" s="43"/>
      <c r="CB842" s="43"/>
      <c r="CC842" s="43"/>
      <c r="CD842" s="43"/>
      <c r="CE842" s="43"/>
      <c r="CF842" s="43"/>
      <c r="CG842" s="43"/>
      <c r="CH842" s="43"/>
      <c r="CI842" s="43"/>
      <c r="CJ842" s="43"/>
      <c r="CK842" s="43"/>
      <c r="CL842" s="43"/>
      <c r="CM842" s="43"/>
      <c r="CN842" s="43"/>
      <c r="CO842" s="43"/>
      <c r="CP842" s="43"/>
      <c r="CQ842" s="43"/>
      <c r="CR842" s="43"/>
      <c r="CS842" s="43"/>
      <c r="CT842" s="43"/>
      <c r="CU842" s="43"/>
      <c r="CV842" s="43"/>
      <c r="CW842" s="43"/>
      <c r="CX842" s="43"/>
      <c r="CY842" s="21"/>
      <c r="CZ842" s="43"/>
      <c r="DA842" s="43"/>
      <c r="DB842" s="43"/>
      <c r="DC842" s="43"/>
      <c r="DD842" s="43"/>
      <c r="DE842" s="43"/>
      <c r="DF842" s="43"/>
      <c r="DG842" s="43"/>
      <c r="DH842" s="43"/>
      <c r="DI842" s="43"/>
      <c r="DJ842" s="43"/>
      <c r="DK842" s="43"/>
      <c r="DL842" s="43"/>
      <c r="DM842" s="43"/>
      <c r="DN842" s="43"/>
      <c r="DO842" s="43"/>
      <c r="DP842" s="43"/>
      <c r="DQ842" s="43"/>
      <c r="DR842" s="43"/>
      <c r="DS842" s="43"/>
      <c r="DT842" s="43"/>
      <c r="DU842" s="43"/>
      <c r="DV842" s="43"/>
      <c r="DW842" s="43"/>
      <c r="DX842" s="43"/>
      <c r="DY842" s="43"/>
      <c r="DZ842" s="43"/>
      <c r="EA842" s="21"/>
      <c r="EB842" s="21"/>
      <c r="EC842" s="21"/>
      <c r="ED842" s="21"/>
    </row>
    <row r="843" spans="1:134">
      <c r="A843" s="7"/>
      <c r="B843" s="7"/>
      <c r="C843" s="43"/>
      <c r="D843" s="43"/>
      <c r="E843" s="43"/>
      <c r="F843" s="43"/>
      <c r="G843" s="7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7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7"/>
      <c r="AM843" s="43"/>
      <c r="AN843" s="43"/>
      <c r="AO843" s="43"/>
      <c r="AP843" s="43"/>
      <c r="AQ843" s="43"/>
      <c r="AR843" s="58"/>
      <c r="AS843" s="58"/>
      <c r="AT843" s="43"/>
      <c r="AU843" s="43"/>
      <c r="AV843" s="43"/>
      <c r="AW843" s="43"/>
      <c r="AX843" s="43"/>
      <c r="AY843" s="43"/>
      <c r="AZ843" s="43"/>
      <c r="BA843" s="43"/>
      <c r="BB843" s="43"/>
      <c r="BC843" s="43"/>
      <c r="BD843" s="43"/>
      <c r="BE843" s="43"/>
      <c r="BF843" s="43"/>
      <c r="BG843" s="43"/>
      <c r="BH843" s="43"/>
      <c r="BI843" s="43"/>
      <c r="BJ843" s="43"/>
      <c r="BK843" s="43"/>
      <c r="BL843" s="43"/>
      <c r="BM843" s="43"/>
      <c r="BN843" s="43"/>
      <c r="BO843" s="43"/>
      <c r="BP843" s="43"/>
      <c r="BQ843" s="43"/>
      <c r="BR843" s="43"/>
      <c r="BS843" s="43"/>
      <c r="BT843" s="43"/>
      <c r="BU843" s="43"/>
      <c r="BV843" s="43"/>
      <c r="BW843" s="43"/>
      <c r="BX843" s="43"/>
      <c r="BY843" s="43"/>
      <c r="BZ843" s="43"/>
      <c r="CA843" s="43"/>
      <c r="CB843" s="43"/>
      <c r="CC843" s="43"/>
      <c r="CD843" s="43"/>
      <c r="CE843" s="43"/>
      <c r="CF843" s="43"/>
      <c r="CG843" s="43"/>
      <c r="CH843" s="43"/>
      <c r="CI843" s="43"/>
      <c r="CJ843" s="43"/>
      <c r="CK843" s="43"/>
      <c r="CL843" s="43"/>
      <c r="CM843" s="43"/>
      <c r="CN843" s="43"/>
      <c r="CO843" s="43"/>
      <c r="CP843" s="43"/>
      <c r="CQ843" s="43"/>
      <c r="CR843" s="43"/>
      <c r="CS843" s="43"/>
      <c r="CT843" s="43"/>
      <c r="CU843" s="43"/>
      <c r="CV843" s="43"/>
      <c r="CW843" s="43"/>
      <c r="CX843" s="43"/>
      <c r="CY843" s="21"/>
      <c r="CZ843" s="43"/>
      <c r="DA843" s="43"/>
      <c r="DB843" s="43"/>
      <c r="DC843" s="43"/>
      <c r="DD843" s="43"/>
      <c r="DE843" s="43"/>
      <c r="DF843" s="43"/>
      <c r="DG843" s="43"/>
      <c r="DH843" s="43"/>
      <c r="DI843" s="43"/>
      <c r="DJ843" s="43"/>
      <c r="DK843" s="43"/>
      <c r="DL843" s="43"/>
      <c r="DM843" s="43"/>
      <c r="DN843" s="43"/>
      <c r="DO843" s="43"/>
      <c r="DP843" s="43"/>
      <c r="DQ843" s="43"/>
      <c r="DR843" s="43"/>
      <c r="DS843" s="43"/>
      <c r="DT843" s="43"/>
      <c r="DU843" s="43"/>
      <c r="DV843" s="43"/>
      <c r="DW843" s="43"/>
      <c r="DX843" s="43"/>
      <c r="DY843" s="43"/>
      <c r="DZ843" s="43"/>
      <c r="EA843" s="21"/>
      <c r="EB843" s="21"/>
      <c r="EC843" s="21"/>
      <c r="ED843" s="21"/>
    </row>
    <row r="844" spans="1:134">
      <c r="A844" s="7"/>
      <c r="B844" s="7"/>
      <c r="C844" s="43"/>
      <c r="D844" s="43"/>
      <c r="E844" s="43"/>
      <c r="F844" s="43"/>
      <c r="G844" s="7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7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7"/>
      <c r="AM844" s="43"/>
      <c r="AN844" s="43"/>
      <c r="AO844" s="43"/>
      <c r="AP844" s="43"/>
      <c r="AQ844" s="43"/>
      <c r="AR844" s="58"/>
      <c r="AS844" s="58"/>
      <c r="AT844" s="43"/>
      <c r="AU844" s="43"/>
      <c r="AV844" s="43"/>
      <c r="AW844" s="43"/>
      <c r="AX844" s="43"/>
      <c r="AY844" s="43"/>
      <c r="AZ844" s="43"/>
      <c r="BA844" s="43"/>
      <c r="BB844" s="43"/>
      <c r="BC844" s="43"/>
      <c r="BD844" s="43"/>
      <c r="BE844" s="43"/>
      <c r="BF844" s="43"/>
      <c r="BG844" s="43"/>
      <c r="BH844" s="43"/>
      <c r="BI844" s="43"/>
      <c r="BJ844" s="43"/>
      <c r="BK844" s="43"/>
      <c r="BL844" s="43"/>
      <c r="BM844" s="43"/>
      <c r="BN844" s="43"/>
      <c r="BO844" s="43"/>
      <c r="BP844" s="43"/>
      <c r="BQ844" s="43"/>
      <c r="BR844" s="43"/>
      <c r="BS844" s="43"/>
      <c r="BT844" s="43"/>
      <c r="BU844" s="43"/>
      <c r="BV844" s="43"/>
      <c r="BW844" s="43"/>
      <c r="BX844" s="43"/>
      <c r="BY844" s="43"/>
      <c r="BZ844" s="43"/>
      <c r="CA844" s="43"/>
      <c r="CB844" s="43"/>
      <c r="CC844" s="43"/>
      <c r="CD844" s="43"/>
      <c r="CE844" s="43"/>
      <c r="CF844" s="43"/>
      <c r="CG844" s="43"/>
      <c r="CH844" s="43"/>
      <c r="CI844" s="43"/>
      <c r="CJ844" s="43"/>
      <c r="CK844" s="43"/>
      <c r="CL844" s="43"/>
      <c r="CM844" s="43"/>
      <c r="CN844" s="43"/>
      <c r="CO844" s="43"/>
      <c r="CP844" s="43"/>
      <c r="CQ844" s="43"/>
      <c r="CR844" s="43"/>
      <c r="CS844" s="43"/>
      <c r="CT844" s="43"/>
      <c r="CU844" s="43"/>
      <c r="CV844" s="43"/>
      <c r="CW844" s="43"/>
      <c r="CX844" s="43"/>
      <c r="CY844" s="21"/>
      <c r="CZ844" s="43"/>
      <c r="DA844" s="43"/>
      <c r="DB844" s="43"/>
      <c r="DC844" s="43"/>
      <c r="DD844" s="43"/>
      <c r="DE844" s="43"/>
      <c r="DF844" s="43"/>
      <c r="DG844" s="43"/>
      <c r="DH844" s="43"/>
      <c r="DI844" s="43"/>
      <c r="DJ844" s="43"/>
      <c r="DK844" s="43"/>
      <c r="DL844" s="43"/>
      <c r="DM844" s="43"/>
      <c r="DN844" s="43"/>
      <c r="DO844" s="43"/>
      <c r="DP844" s="43"/>
      <c r="DQ844" s="43"/>
      <c r="DR844" s="43"/>
      <c r="DS844" s="43"/>
      <c r="DT844" s="43"/>
      <c r="DU844" s="43"/>
      <c r="DV844" s="43"/>
      <c r="DW844" s="43"/>
      <c r="DX844" s="43"/>
      <c r="DY844" s="43"/>
      <c r="DZ844" s="43"/>
      <c r="EA844" s="21"/>
      <c r="EB844" s="21"/>
      <c r="EC844" s="21"/>
      <c r="ED844" s="21"/>
    </row>
    <row r="845" spans="1:134">
      <c r="A845" s="7"/>
      <c r="B845" s="7"/>
      <c r="C845" s="43"/>
      <c r="D845" s="43"/>
      <c r="E845" s="43"/>
      <c r="F845" s="43"/>
      <c r="G845" s="7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7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7"/>
      <c r="AM845" s="43"/>
      <c r="AN845" s="43"/>
      <c r="AO845" s="43"/>
      <c r="AP845" s="43"/>
      <c r="AQ845" s="43"/>
      <c r="AR845" s="58"/>
      <c r="AS845" s="58"/>
      <c r="AT845" s="43"/>
      <c r="AU845" s="43"/>
      <c r="AV845" s="43"/>
      <c r="AW845" s="43"/>
      <c r="AX845" s="43"/>
      <c r="AY845" s="43"/>
      <c r="AZ845" s="43"/>
      <c r="BA845" s="43"/>
      <c r="BB845" s="43"/>
      <c r="BC845" s="43"/>
      <c r="BD845" s="43"/>
      <c r="BE845" s="43"/>
      <c r="BF845" s="43"/>
      <c r="BG845" s="43"/>
      <c r="BH845" s="43"/>
      <c r="BI845" s="43"/>
      <c r="BJ845" s="43"/>
      <c r="BK845" s="43"/>
      <c r="BL845" s="43"/>
      <c r="BM845" s="43"/>
      <c r="BN845" s="43"/>
      <c r="BO845" s="43"/>
      <c r="BP845" s="43"/>
      <c r="BQ845" s="43"/>
      <c r="BR845" s="43"/>
      <c r="BS845" s="43"/>
      <c r="BT845" s="43"/>
      <c r="BU845" s="43"/>
      <c r="BV845" s="43"/>
      <c r="BW845" s="43"/>
      <c r="BX845" s="43"/>
      <c r="BY845" s="43"/>
      <c r="BZ845" s="43"/>
      <c r="CA845" s="43"/>
      <c r="CB845" s="43"/>
      <c r="CC845" s="43"/>
      <c r="CD845" s="43"/>
      <c r="CE845" s="43"/>
      <c r="CF845" s="43"/>
      <c r="CG845" s="43"/>
      <c r="CH845" s="43"/>
      <c r="CI845" s="43"/>
      <c r="CJ845" s="43"/>
      <c r="CK845" s="43"/>
      <c r="CL845" s="43"/>
      <c r="CM845" s="43"/>
      <c r="CN845" s="43"/>
      <c r="CO845" s="43"/>
      <c r="CP845" s="43"/>
      <c r="CQ845" s="43"/>
      <c r="CR845" s="43"/>
      <c r="CS845" s="43"/>
      <c r="CT845" s="43"/>
      <c r="CU845" s="43"/>
      <c r="CV845" s="43"/>
      <c r="CW845" s="43"/>
      <c r="CX845" s="43"/>
      <c r="CY845" s="21"/>
      <c r="CZ845" s="43"/>
      <c r="DA845" s="43"/>
      <c r="DB845" s="43"/>
      <c r="DC845" s="43"/>
      <c r="DD845" s="43"/>
      <c r="DE845" s="43"/>
      <c r="DF845" s="43"/>
      <c r="DG845" s="43"/>
      <c r="DH845" s="43"/>
      <c r="DI845" s="43"/>
      <c r="DJ845" s="43"/>
      <c r="DK845" s="43"/>
      <c r="DL845" s="43"/>
      <c r="DM845" s="43"/>
      <c r="DN845" s="43"/>
      <c r="DO845" s="43"/>
      <c r="DP845" s="43"/>
      <c r="DQ845" s="43"/>
      <c r="DR845" s="43"/>
      <c r="DS845" s="43"/>
      <c r="DT845" s="43"/>
      <c r="DU845" s="43"/>
      <c r="DV845" s="43"/>
      <c r="DW845" s="43"/>
      <c r="DX845" s="43"/>
      <c r="DY845" s="43"/>
      <c r="DZ845" s="43"/>
      <c r="EA845" s="21"/>
      <c r="EB845" s="21"/>
      <c r="EC845" s="21"/>
      <c r="ED845" s="21"/>
    </row>
    <row r="846" spans="1:134">
      <c r="A846" s="7"/>
      <c r="B846" s="7"/>
      <c r="C846" s="43"/>
      <c r="D846" s="43"/>
      <c r="E846" s="43"/>
      <c r="F846" s="43"/>
      <c r="G846" s="7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7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7"/>
      <c r="AM846" s="43"/>
      <c r="AN846" s="43"/>
      <c r="AO846" s="43"/>
      <c r="AP846" s="43"/>
      <c r="AQ846" s="43"/>
      <c r="AR846" s="58"/>
      <c r="AS846" s="58"/>
      <c r="AT846" s="43"/>
      <c r="AU846" s="43"/>
      <c r="AV846" s="43"/>
      <c r="AW846" s="43"/>
      <c r="AX846" s="43"/>
      <c r="AY846" s="43"/>
      <c r="AZ846" s="43"/>
      <c r="BA846" s="43"/>
      <c r="BB846" s="43"/>
      <c r="BC846" s="43"/>
      <c r="BD846" s="43"/>
      <c r="BE846" s="43"/>
      <c r="BF846" s="43"/>
      <c r="BG846" s="43"/>
      <c r="BH846" s="43"/>
      <c r="BI846" s="43"/>
      <c r="BJ846" s="43"/>
      <c r="BK846" s="43"/>
      <c r="BL846" s="43"/>
      <c r="BM846" s="43"/>
      <c r="BN846" s="43"/>
      <c r="BO846" s="43"/>
      <c r="BP846" s="43"/>
      <c r="BQ846" s="43"/>
      <c r="BR846" s="43"/>
      <c r="BS846" s="43"/>
      <c r="BT846" s="43"/>
      <c r="BU846" s="43"/>
      <c r="BV846" s="43"/>
      <c r="BW846" s="43"/>
      <c r="BX846" s="43"/>
      <c r="BY846" s="43"/>
      <c r="BZ846" s="43"/>
      <c r="CA846" s="43"/>
      <c r="CB846" s="43"/>
      <c r="CC846" s="43"/>
      <c r="CD846" s="43"/>
      <c r="CE846" s="43"/>
      <c r="CF846" s="43"/>
      <c r="CG846" s="43"/>
      <c r="CH846" s="43"/>
      <c r="CI846" s="43"/>
      <c r="CJ846" s="43"/>
      <c r="CK846" s="43"/>
      <c r="CL846" s="43"/>
      <c r="CM846" s="43"/>
      <c r="CN846" s="43"/>
      <c r="CO846" s="43"/>
      <c r="CP846" s="43"/>
      <c r="CQ846" s="43"/>
      <c r="CR846" s="43"/>
      <c r="CS846" s="43"/>
      <c r="CT846" s="43"/>
      <c r="CU846" s="43"/>
      <c r="CV846" s="43"/>
      <c r="CW846" s="43"/>
      <c r="CX846" s="43"/>
      <c r="CY846" s="21"/>
      <c r="CZ846" s="43"/>
      <c r="DA846" s="43"/>
      <c r="DB846" s="43"/>
      <c r="DC846" s="43"/>
      <c r="DD846" s="43"/>
      <c r="DE846" s="43"/>
      <c r="DF846" s="43"/>
      <c r="DG846" s="43"/>
      <c r="DH846" s="43"/>
      <c r="DI846" s="43"/>
      <c r="DJ846" s="43"/>
      <c r="DK846" s="43"/>
      <c r="DL846" s="43"/>
      <c r="DM846" s="43"/>
      <c r="DN846" s="43"/>
      <c r="DO846" s="43"/>
      <c r="DP846" s="43"/>
      <c r="DQ846" s="43"/>
      <c r="DR846" s="43"/>
      <c r="DS846" s="43"/>
      <c r="DT846" s="43"/>
      <c r="DU846" s="43"/>
      <c r="DV846" s="43"/>
      <c r="DW846" s="43"/>
      <c r="DX846" s="43"/>
      <c r="DY846" s="43"/>
      <c r="DZ846" s="43"/>
      <c r="EA846" s="21"/>
      <c r="EB846" s="21"/>
      <c r="EC846" s="21"/>
      <c r="ED846" s="21"/>
    </row>
    <row r="847" spans="1:134">
      <c r="A847" s="7"/>
      <c r="B847" s="7"/>
      <c r="C847" s="43"/>
      <c r="D847" s="43"/>
      <c r="E847" s="43"/>
      <c r="F847" s="43"/>
      <c r="G847" s="7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7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7"/>
      <c r="AM847" s="43"/>
      <c r="AN847" s="43"/>
      <c r="AO847" s="43"/>
      <c r="AP847" s="43"/>
      <c r="AQ847" s="43"/>
      <c r="AR847" s="58"/>
      <c r="AS847" s="58"/>
      <c r="AT847" s="43"/>
      <c r="AU847" s="43"/>
      <c r="AV847" s="43"/>
      <c r="AW847" s="43"/>
      <c r="AX847" s="43"/>
      <c r="AY847" s="43"/>
      <c r="AZ847" s="43"/>
      <c r="BA847" s="43"/>
      <c r="BB847" s="43"/>
      <c r="BC847" s="43"/>
      <c r="BD847" s="43"/>
      <c r="BE847" s="43"/>
      <c r="BF847" s="43"/>
      <c r="BG847" s="43"/>
      <c r="BH847" s="43"/>
      <c r="BI847" s="43"/>
      <c r="BJ847" s="43"/>
      <c r="BK847" s="43"/>
      <c r="BL847" s="43"/>
      <c r="BM847" s="43"/>
      <c r="BN847" s="43"/>
      <c r="BO847" s="43"/>
      <c r="BP847" s="43"/>
      <c r="BQ847" s="43"/>
      <c r="BR847" s="43"/>
      <c r="BS847" s="43"/>
      <c r="BT847" s="43"/>
      <c r="BU847" s="43"/>
      <c r="BV847" s="43"/>
      <c r="BW847" s="43"/>
      <c r="BX847" s="43"/>
      <c r="BY847" s="43"/>
      <c r="BZ847" s="43"/>
      <c r="CA847" s="43"/>
      <c r="CB847" s="43"/>
      <c r="CC847" s="43"/>
      <c r="CD847" s="43"/>
      <c r="CE847" s="43"/>
      <c r="CF847" s="43"/>
      <c r="CG847" s="43"/>
      <c r="CH847" s="43"/>
      <c r="CI847" s="43"/>
      <c r="CJ847" s="43"/>
      <c r="CK847" s="43"/>
      <c r="CL847" s="43"/>
      <c r="CM847" s="43"/>
      <c r="CN847" s="43"/>
      <c r="CO847" s="43"/>
      <c r="CP847" s="43"/>
      <c r="CQ847" s="43"/>
      <c r="CR847" s="43"/>
      <c r="CS847" s="43"/>
      <c r="CT847" s="43"/>
      <c r="CU847" s="43"/>
      <c r="CV847" s="43"/>
      <c r="CW847" s="43"/>
      <c r="CX847" s="43"/>
      <c r="CY847" s="21"/>
      <c r="CZ847" s="43"/>
      <c r="DA847" s="43"/>
      <c r="DB847" s="43"/>
      <c r="DC847" s="43"/>
      <c r="DD847" s="43"/>
      <c r="DE847" s="43"/>
      <c r="DF847" s="43"/>
      <c r="DG847" s="43"/>
      <c r="DH847" s="43"/>
      <c r="DI847" s="43"/>
      <c r="DJ847" s="43"/>
      <c r="DK847" s="43"/>
      <c r="DL847" s="43"/>
      <c r="DM847" s="43"/>
      <c r="DN847" s="43"/>
      <c r="DO847" s="43"/>
      <c r="DP847" s="43"/>
      <c r="DQ847" s="43"/>
      <c r="DR847" s="43"/>
      <c r="DS847" s="43"/>
      <c r="DT847" s="43"/>
      <c r="DU847" s="43"/>
      <c r="DV847" s="43"/>
      <c r="DW847" s="43"/>
      <c r="DX847" s="43"/>
      <c r="DY847" s="43"/>
      <c r="DZ847" s="43"/>
      <c r="EA847" s="21"/>
      <c r="EB847" s="21"/>
      <c r="EC847" s="21"/>
      <c r="ED847" s="21"/>
    </row>
    <row r="848" spans="1:134">
      <c r="A848" s="7"/>
      <c r="B848" s="7"/>
      <c r="C848" s="43"/>
      <c r="D848" s="43"/>
      <c r="E848" s="43"/>
      <c r="F848" s="43"/>
      <c r="G848" s="7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7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7"/>
      <c r="AM848" s="43"/>
      <c r="AN848" s="43"/>
      <c r="AO848" s="43"/>
      <c r="AP848" s="43"/>
      <c r="AQ848" s="43"/>
      <c r="AR848" s="58"/>
      <c r="AS848" s="58"/>
      <c r="AT848" s="43"/>
      <c r="AU848" s="43"/>
      <c r="AV848" s="43"/>
      <c r="AW848" s="43"/>
      <c r="AX848" s="43"/>
      <c r="AY848" s="43"/>
      <c r="AZ848" s="43"/>
      <c r="BA848" s="43"/>
      <c r="BB848" s="43"/>
      <c r="BC848" s="43"/>
      <c r="BD848" s="43"/>
      <c r="BE848" s="43"/>
      <c r="BF848" s="43"/>
      <c r="BG848" s="43"/>
      <c r="BH848" s="43"/>
      <c r="BI848" s="43"/>
      <c r="BJ848" s="43"/>
      <c r="BK848" s="43"/>
      <c r="BL848" s="43"/>
      <c r="BM848" s="43"/>
      <c r="BN848" s="43"/>
      <c r="BO848" s="43"/>
      <c r="BP848" s="43"/>
      <c r="BQ848" s="43"/>
      <c r="BR848" s="43"/>
      <c r="BS848" s="43"/>
      <c r="BT848" s="43"/>
      <c r="BU848" s="43"/>
      <c r="BV848" s="43"/>
      <c r="BW848" s="43"/>
      <c r="BX848" s="43"/>
      <c r="BY848" s="43"/>
      <c r="BZ848" s="43"/>
      <c r="CA848" s="43"/>
      <c r="CB848" s="43"/>
      <c r="CC848" s="43"/>
      <c r="CD848" s="43"/>
      <c r="CE848" s="43"/>
      <c r="CF848" s="43"/>
      <c r="CG848" s="43"/>
      <c r="CH848" s="43"/>
      <c r="CI848" s="43"/>
      <c r="CJ848" s="43"/>
      <c r="CK848" s="43"/>
      <c r="CL848" s="43"/>
      <c r="CM848" s="43"/>
      <c r="CN848" s="43"/>
      <c r="CO848" s="43"/>
      <c r="CP848" s="43"/>
      <c r="CQ848" s="43"/>
      <c r="CR848" s="43"/>
      <c r="CS848" s="43"/>
      <c r="CT848" s="43"/>
      <c r="CU848" s="43"/>
      <c r="CV848" s="43"/>
      <c r="CW848" s="43"/>
      <c r="CX848" s="43"/>
      <c r="CY848" s="21"/>
      <c r="CZ848" s="43"/>
      <c r="DA848" s="43"/>
      <c r="DB848" s="43"/>
      <c r="DC848" s="43"/>
      <c r="DD848" s="43"/>
      <c r="DE848" s="43"/>
      <c r="DF848" s="43"/>
      <c r="DG848" s="43"/>
      <c r="DH848" s="43"/>
      <c r="DI848" s="43"/>
      <c r="DJ848" s="43"/>
      <c r="DK848" s="43"/>
      <c r="DL848" s="43"/>
      <c r="DM848" s="43"/>
      <c r="DN848" s="43"/>
      <c r="DO848" s="43"/>
      <c r="DP848" s="43"/>
      <c r="DQ848" s="43"/>
      <c r="DR848" s="43"/>
      <c r="DS848" s="43"/>
      <c r="DT848" s="43"/>
      <c r="DU848" s="43"/>
      <c r="DV848" s="43"/>
      <c r="DW848" s="43"/>
      <c r="DX848" s="43"/>
      <c r="DY848" s="43"/>
      <c r="DZ848" s="43"/>
      <c r="EA848" s="21"/>
      <c r="EB848" s="21"/>
      <c r="EC848" s="21"/>
      <c r="ED848" s="21"/>
    </row>
    <row r="849" spans="1:134">
      <c r="A849" s="7"/>
      <c r="B849" s="7"/>
      <c r="C849" s="43"/>
      <c r="D849" s="43"/>
      <c r="E849" s="43"/>
      <c r="F849" s="43"/>
      <c r="G849" s="7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7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7"/>
      <c r="AM849" s="43"/>
      <c r="AN849" s="43"/>
      <c r="AO849" s="43"/>
      <c r="AP849" s="43"/>
      <c r="AQ849" s="43"/>
      <c r="AR849" s="58"/>
      <c r="AS849" s="58"/>
      <c r="AT849" s="43"/>
      <c r="AU849" s="43"/>
      <c r="AV849" s="43"/>
      <c r="AW849" s="43"/>
      <c r="AX849" s="43"/>
      <c r="AY849" s="43"/>
      <c r="AZ849" s="43"/>
      <c r="BA849" s="43"/>
      <c r="BB849" s="43"/>
      <c r="BC849" s="43"/>
      <c r="BD849" s="43"/>
      <c r="BE849" s="43"/>
      <c r="BF849" s="43"/>
      <c r="BG849" s="43"/>
      <c r="BH849" s="43"/>
      <c r="BI849" s="43"/>
      <c r="BJ849" s="43"/>
      <c r="BK849" s="43"/>
      <c r="BL849" s="43"/>
      <c r="BM849" s="43"/>
      <c r="BN849" s="43"/>
      <c r="BO849" s="43"/>
      <c r="BP849" s="43"/>
      <c r="BQ849" s="43"/>
      <c r="BR849" s="43"/>
      <c r="BS849" s="43"/>
      <c r="BT849" s="43"/>
      <c r="BU849" s="43"/>
      <c r="BV849" s="43"/>
      <c r="BW849" s="43"/>
      <c r="BX849" s="43"/>
      <c r="BY849" s="43"/>
      <c r="BZ849" s="43"/>
      <c r="CA849" s="43"/>
      <c r="CB849" s="43"/>
      <c r="CC849" s="43"/>
      <c r="CD849" s="43"/>
      <c r="CE849" s="43"/>
      <c r="CF849" s="43"/>
      <c r="CG849" s="43"/>
      <c r="CH849" s="43"/>
      <c r="CI849" s="43"/>
      <c r="CJ849" s="43"/>
      <c r="CK849" s="43"/>
      <c r="CL849" s="43"/>
      <c r="CM849" s="43"/>
      <c r="CN849" s="43"/>
      <c r="CO849" s="43"/>
      <c r="CP849" s="43"/>
      <c r="CQ849" s="43"/>
      <c r="CR849" s="43"/>
      <c r="CS849" s="43"/>
      <c r="CT849" s="43"/>
      <c r="CU849" s="43"/>
      <c r="CV849" s="43"/>
      <c r="CW849" s="43"/>
      <c r="CX849" s="43"/>
      <c r="CY849" s="21"/>
      <c r="CZ849" s="43"/>
      <c r="DA849" s="43"/>
      <c r="DB849" s="43"/>
      <c r="DC849" s="43"/>
      <c r="DD849" s="43"/>
      <c r="DE849" s="43"/>
      <c r="DF849" s="43"/>
      <c r="DG849" s="43"/>
      <c r="DH849" s="43"/>
      <c r="DI849" s="43"/>
      <c r="DJ849" s="43"/>
      <c r="DK849" s="43"/>
      <c r="DL849" s="43"/>
      <c r="DM849" s="43"/>
      <c r="DN849" s="43"/>
      <c r="DO849" s="43"/>
      <c r="DP849" s="43"/>
      <c r="DQ849" s="43"/>
      <c r="DR849" s="43"/>
      <c r="DS849" s="43"/>
      <c r="DT849" s="43"/>
      <c r="DU849" s="43"/>
      <c r="DV849" s="43"/>
      <c r="DW849" s="43"/>
      <c r="DX849" s="43"/>
      <c r="DY849" s="43"/>
      <c r="DZ849" s="43"/>
      <c r="EA849" s="21"/>
      <c r="EB849" s="21"/>
      <c r="EC849" s="21"/>
      <c r="ED849" s="21"/>
    </row>
    <row r="850" spans="1:134">
      <c r="A850" s="7"/>
      <c r="B850" s="7"/>
      <c r="C850" s="43"/>
      <c r="D850" s="43"/>
      <c r="E850" s="43"/>
      <c r="F850" s="43"/>
      <c r="G850" s="7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7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7"/>
      <c r="AM850" s="43"/>
      <c r="AN850" s="43"/>
      <c r="AO850" s="43"/>
      <c r="AP850" s="43"/>
      <c r="AQ850" s="43"/>
      <c r="AR850" s="58"/>
      <c r="AS850" s="58"/>
      <c r="AT850" s="43"/>
      <c r="AU850" s="43"/>
      <c r="AV850" s="43"/>
      <c r="AW850" s="43"/>
      <c r="AX850" s="43"/>
      <c r="AY850" s="43"/>
      <c r="AZ850" s="43"/>
      <c r="BA850" s="43"/>
      <c r="BB850" s="43"/>
      <c r="BC850" s="43"/>
      <c r="BD850" s="43"/>
      <c r="BE850" s="43"/>
      <c r="BF850" s="43"/>
      <c r="BG850" s="43"/>
      <c r="BH850" s="43"/>
      <c r="BI850" s="43"/>
      <c r="BJ850" s="43"/>
      <c r="BK850" s="43"/>
      <c r="BL850" s="43"/>
      <c r="BM850" s="43"/>
      <c r="BN850" s="43"/>
      <c r="BO850" s="43"/>
      <c r="BP850" s="43"/>
      <c r="BQ850" s="43"/>
      <c r="BR850" s="43"/>
      <c r="BS850" s="43"/>
      <c r="BT850" s="43"/>
      <c r="BU850" s="43"/>
      <c r="BV850" s="43"/>
      <c r="BW850" s="43"/>
      <c r="BX850" s="43"/>
      <c r="BY850" s="43"/>
      <c r="BZ850" s="43"/>
      <c r="CA850" s="43"/>
      <c r="CB850" s="43"/>
      <c r="CC850" s="43"/>
      <c r="CD850" s="43"/>
      <c r="CE850" s="43"/>
      <c r="CF850" s="43"/>
      <c r="CG850" s="43"/>
      <c r="CH850" s="43"/>
      <c r="CI850" s="43"/>
      <c r="CJ850" s="43"/>
      <c r="CK850" s="43"/>
      <c r="CL850" s="43"/>
      <c r="CM850" s="43"/>
      <c r="CN850" s="43"/>
      <c r="CO850" s="43"/>
      <c r="CP850" s="43"/>
      <c r="CQ850" s="43"/>
      <c r="CR850" s="43"/>
      <c r="CS850" s="43"/>
      <c r="CT850" s="43"/>
      <c r="CU850" s="43"/>
      <c r="CV850" s="43"/>
      <c r="CW850" s="43"/>
      <c r="CX850" s="43"/>
      <c r="CY850" s="21"/>
      <c r="CZ850" s="43"/>
      <c r="DA850" s="43"/>
      <c r="DB850" s="43"/>
      <c r="DC850" s="43"/>
      <c r="DD850" s="43"/>
      <c r="DE850" s="43"/>
      <c r="DF850" s="43"/>
      <c r="DG850" s="43"/>
      <c r="DH850" s="43"/>
      <c r="DI850" s="43"/>
      <c r="DJ850" s="43"/>
      <c r="DK850" s="43"/>
      <c r="DL850" s="43"/>
      <c r="DM850" s="43"/>
      <c r="DN850" s="43"/>
      <c r="DO850" s="43"/>
      <c r="DP850" s="43"/>
      <c r="DQ850" s="43"/>
      <c r="DR850" s="43"/>
      <c r="DS850" s="43"/>
      <c r="DT850" s="43"/>
      <c r="DU850" s="43"/>
      <c r="DV850" s="43"/>
      <c r="DW850" s="43"/>
      <c r="DX850" s="43"/>
      <c r="DY850" s="43"/>
      <c r="DZ850" s="43"/>
      <c r="EA850" s="21"/>
      <c r="EB850" s="21"/>
      <c r="EC850" s="21"/>
      <c r="ED850" s="21"/>
    </row>
    <row r="851" spans="1:134">
      <c r="A851" s="7"/>
      <c r="B851" s="7"/>
      <c r="C851" s="43"/>
      <c r="D851" s="43"/>
      <c r="E851" s="43"/>
      <c r="F851" s="43"/>
      <c r="G851" s="7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7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7"/>
      <c r="AM851" s="43"/>
      <c r="AN851" s="43"/>
      <c r="AO851" s="43"/>
      <c r="AP851" s="43"/>
      <c r="AQ851" s="43"/>
      <c r="AR851" s="58"/>
      <c r="AS851" s="58"/>
      <c r="AT851" s="43"/>
      <c r="AU851" s="43"/>
      <c r="AV851" s="43"/>
      <c r="AW851" s="43"/>
      <c r="AX851" s="43"/>
      <c r="AY851" s="43"/>
      <c r="AZ851" s="43"/>
      <c r="BA851" s="43"/>
      <c r="BB851" s="43"/>
      <c r="BC851" s="43"/>
      <c r="BD851" s="43"/>
      <c r="BE851" s="43"/>
      <c r="BF851" s="43"/>
      <c r="BG851" s="43"/>
      <c r="BH851" s="43"/>
      <c r="BI851" s="43"/>
      <c r="BJ851" s="43"/>
      <c r="BK851" s="43"/>
      <c r="BL851" s="43"/>
      <c r="BM851" s="43"/>
      <c r="BN851" s="43"/>
      <c r="BO851" s="43"/>
      <c r="BP851" s="43"/>
      <c r="BQ851" s="43"/>
      <c r="BR851" s="43"/>
      <c r="BS851" s="43"/>
      <c r="BT851" s="43"/>
      <c r="BU851" s="43"/>
      <c r="BV851" s="43"/>
      <c r="BW851" s="43"/>
      <c r="BX851" s="43"/>
      <c r="BY851" s="43"/>
      <c r="BZ851" s="43"/>
      <c r="CA851" s="43"/>
      <c r="CB851" s="43"/>
      <c r="CC851" s="43"/>
      <c r="CD851" s="43"/>
      <c r="CE851" s="43"/>
      <c r="CF851" s="43"/>
      <c r="CG851" s="43"/>
      <c r="CH851" s="43"/>
      <c r="CI851" s="43"/>
      <c r="CJ851" s="43"/>
      <c r="CK851" s="43"/>
      <c r="CL851" s="43"/>
      <c r="CM851" s="43"/>
      <c r="CN851" s="43"/>
      <c r="CO851" s="43"/>
      <c r="CP851" s="43"/>
      <c r="CQ851" s="43"/>
      <c r="CR851" s="43"/>
      <c r="CS851" s="43"/>
      <c r="CT851" s="43"/>
      <c r="CU851" s="43"/>
      <c r="CV851" s="43"/>
      <c r="CW851" s="43"/>
      <c r="CX851" s="43"/>
      <c r="CY851" s="21"/>
      <c r="CZ851" s="43"/>
      <c r="DA851" s="43"/>
      <c r="DB851" s="43"/>
      <c r="DC851" s="43"/>
      <c r="DD851" s="43"/>
      <c r="DE851" s="43"/>
      <c r="DF851" s="43"/>
      <c r="DG851" s="43"/>
      <c r="DH851" s="43"/>
      <c r="DI851" s="43"/>
      <c r="DJ851" s="43"/>
      <c r="DK851" s="43"/>
      <c r="DL851" s="43"/>
      <c r="DM851" s="43"/>
      <c r="DN851" s="43"/>
      <c r="DO851" s="43"/>
      <c r="DP851" s="43"/>
      <c r="DQ851" s="43"/>
      <c r="DR851" s="43"/>
      <c r="DS851" s="43"/>
      <c r="DT851" s="43"/>
      <c r="DU851" s="43"/>
      <c r="DV851" s="43"/>
      <c r="DW851" s="43"/>
      <c r="DX851" s="43"/>
      <c r="DY851" s="43"/>
      <c r="DZ851" s="43"/>
      <c r="EA851" s="21"/>
      <c r="EB851" s="21"/>
      <c r="EC851" s="21"/>
      <c r="ED851" s="21"/>
    </row>
    <row r="852" spans="1:134">
      <c r="A852" s="7"/>
      <c r="B852" s="7"/>
      <c r="C852" s="43"/>
      <c r="D852" s="43"/>
      <c r="E852" s="43"/>
      <c r="F852" s="43"/>
      <c r="G852" s="7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7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7"/>
      <c r="AM852" s="43"/>
      <c r="AN852" s="43"/>
      <c r="AO852" s="43"/>
      <c r="AP852" s="43"/>
      <c r="AQ852" s="43"/>
      <c r="AR852" s="58"/>
      <c r="AS852" s="58"/>
      <c r="AT852" s="43"/>
      <c r="AU852" s="43"/>
      <c r="AV852" s="43"/>
      <c r="AW852" s="43"/>
      <c r="AX852" s="43"/>
      <c r="AY852" s="43"/>
      <c r="AZ852" s="43"/>
      <c r="BA852" s="43"/>
      <c r="BB852" s="43"/>
      <c r="BC852" s="43"/>
      <c r="BD852" s="43"/>
      <c r="BE852" s="43"/>
      <c r="BF852" s="43"/>
      <c r="BG852" s="43"/>
      <c r="BH852" s="43"/>
      <c r="BI852" s="43"/>
      <c r="BJ852" s="43"/>
      <c r="BK852" s="43"/>
      <c r="BL852" s="43"/>
      <c r="BM852" s="43"/>
      <c r="BN852" s="43"/>
      <c r="BO852" s="43"/>
      <c r="BP852" s="43"/>
      <c r="BQ852" s="43"/>
      <c r="BR852" s="43"/>
      <c r="BS852" s="43"/>
      <c r="BT852" s="43"/>
      <c r="BU852" s="43"/>
      <c r="BV852" s="43"/>
      <c r="BW852" s="43"/>
      <c r="BX852" s="43"/>
      <c r="BY852" s="43"/>
      <c r="BZ852" s="43"/>
      <c r="CA852" s="43"/>
      <c r="CB852" s="43"/>
      <c r="CC852" s="43"/>
      <c r="CD852" s="43"/>
      <c r="CE852" s="43"/>
      <c r="CF852" s="43"/>
      <c r="CG852" s="43"/>
      <c r="CH852" s="43"/>
      <c r="CI852" s="43"/>
      <c r="CJ852" s="43"/>
      <c r="CK852" s="43"/>
      <c r="CL852" s="43"/>
      <c r="CM852" s="43"/>
      <c r="CN852" s="43"/>
      <c r="CO852" s="43"/>
      <c r="CP852" s="43"/>
      <c r="CQ852" s="43"/>
      <c r="CR852" s="43"/>
      <c r="CS852" s="43"/>
      <c r="CT852" s="43"/>
      <c r="CU852" s="43"/>
      <c r="CV852" s="43"/>
      <c r="CW852" s="43"/>
      <c r="CX852" s="43"/>
      <c r="CY852" s="21"/>
      <c r="CZ852" s="43"/>
      <c r="DA852" s="43"/>
      <c r="DB852" s="43"/>
      <c r="DC852" s="43"/>
      <c r="DD852" s="43"/>
      <c r="DE852" s="43"/>
      <c r="DF852" s="43"/>
      <c r="DG852" s="43"/>
      <c r="DH852" s="43"/>
      <c r="DI852" s="43"/>
      <c r="DJ852" s="43"/>
      <c r="DK852" s="43"/>
      <c r="DL852" s="43"/>
      <c r="DM852" s="43"/>
      <c r="DN852" s="43"/>
      <c r="DO852" s="43"/>
      <c r="DP852" s="43"/>
      <c r="DQ852" s="43"/>
      <c r="DR852" s="43"/>
      <c r="DS852" s="43"/>
      <c r="DT852" s="43"/>
      <c r="DU852" s="43"/>
      <c r="DV852" s="43"/>
      <c r="DW852" s="43"/>
      <c r="DX852" s="43"/>
      <c r="DY852" s="43"/>
      <c r="DZ852" s="43"/>
      <c r="EA852" s="21"/>
      <c r="EB852" s="21"/>
      <c r="EC852" s="21"/>
      <c r="ED852" s="21"/>
    </row>
    <row r="853" spans="1:134">
      <c r="A853" s="7"/>
      <c r="B853" s="7"/>
      <c r="C853" s="43"/>
      <c r="D853" s="43"/>
      <c r="E853" s="43"/>
      <c r="F853" s="43"/>
      <c r="G853" s="7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7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7"/>
      <c r="AM853" s="43"/>
      <c r="AN853" s="43"/>
      <c r="AO853" s="43"/>
      <c r="AP853" s="43"/>
      <c r="AQ853" s="43"/>
      <c r="AR853" s="58"/>
      <c r="AS853" s="58"/>
      <c r="AT853" s="43"/>
      <c r="AU853" s="43"/>
      <c r="AV853" s="43"/>
      <c r="AW853" s="43"/>
      <c r="AX853" s="43"/>
      <c r="AY853" s="43"/>
      <c r="AZ853" s="43"/>
      <c r="BA853" s="43"/>
      <c r="BB853" s="43"/>
      <c r="BC853" s="43"/>
      <c r="BD853" s="43"/>
      <c r="BE853" s="43"/>
      <c r="BF853" s="43"/>
      <c r="BG853" s="43"/>
      <c r="BH853" s="43"/>
      <c r="BI853" s="43"/>
      <c r="BJ853" s="43"/>
      <c r="BK853" s="43"/>
      <c r="BL853" s="43"/>
      <c r="BM853" s="43"/>
      <c r="BN853" s="43"/>
      <c r="BO853" s="43"/>
      <c r="BP853" s="43"/>
      <c r="BQ853" s="43"/>
      <c r="BR853" s="43"/>
      <c r="BS853" s="43"/>
      <c r="BT853" s="43"/>
      <c r="BU853" s="43"/>
      <c r="BV853" s="43"/>
      <c r="BW853" s="43"/>
      <c r="BX853" s="43"/>
      <c r="BY853" s="43"/>
      <c r="BZ853" s="43"/>
      <c r="CA853" s="43"/>
      <c r="CB853" s="43"/>
      <c r="CC853" s="43"/>
      <c r="CD853" s="43"/>
      <c r="CE853" s="43"/>
      <c r="CF853" s="43"/>
      <c r="CG853" s="43"/>
      <c r="CH853" s="43"/>
      <c r="CI853" s="43"/>
      <c r="CJ853" s="43"/>
      <c r="CK853" s="43"/>
      <c r="CL853" s="43"/>
      <c r="CM853" s="43"/>
      <c r="CN853" s="43"/>
      <c r="CO853" s="43"/>
      <c r="CP853" s="43"/>
      <c r="CQ853" s="43"/>
      <c r="CR853" s="43"/>
      <c r="CS853" s="43"/>
      <c r="CT853" s="43"/>
      <c r="CU853" s="43"/>
      <c r="CV853" s="43"/>
      <c r="CW853" s="43"/>
      <c r="CX853" s="43"/>
      <c r="CY853" s="21"/>
      <c r="CZ853" s="43"/>
      <c r="DA853" s="43"/>
      <c r="DB853" s="43"/>
      <c r="DC853" s="43"/>
      <c r="DD853" s="43"/>
      <c r="DE853" s="43"/>
      <c r="DF853" s="43"/>
      <c r="DG853" s="43"/>
      <c r="DH853" s="43"/>
      <c r="DI853" s="43"/>
      <c r="DJ853" s="43"/>
      <c r="DK853" s="43"/>
      <c r="DL853" s="43"/>
      <c r="DM853" s="43"/>
      <c r="DN853" s="43"/>
      <c r="DO853" s="43"/>
      <c r="DP853" s="43"/>
      <c r="DQ853" s="43"/>
      <c r="DR853" s="43"/>
      <c r="DS853" s="43"/>
      <c r="DT853" s="43"/>
      <c r="DU853" s="43"/>
      <c r="DV853" s="43"/>
      <c r="DW853" s="43"/>
      <c r="DX853" s="43"/>
      <c r="DY853" s="43"/>
      <c r="DZ853" s="43"/>
      <c r="EA853" s="21"/>
      <c r="EB853" s="21"/>
      <c r="EC853" s="21"/>
      <c r="ED853" s="21"/>
    </row>
    <row r="854" spans="1:134">
      <c r="A854" s="7"/>
      <c r="B854" s="7"/>
      <c r="C854" s="43"/>
      <c r="D854" s="43"/>
      <c r="E854" s="43"/>
      <c r="F854" s="43"/>
      <c r="G854" s="7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7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7"/>
      <c r="AM854" s="43"/>
      <c r="AN854" s="43"/>
      <c r="AO854" s="43"/>
      <c r="AP854" s="43"/>
      <c r="AQ854" s="43"/>
      <c r="AR854" s="58"/>
      <c r="AS854" s="58"/>
      <c r="AT854" s="43"/>
      <c r="AU854" s="43"/>
      <c r="AV854" s="43"/>
      <c r="AW854" s="43"/>
      <c r="AX854" s="43"/>
      <c r="AY854" s="43"/>
      <c r="AZ854" s="43"/>
      <c r="BA854" s="43"/>
      <c r="BB854" s="43"/>
      <c r="BC854" s="43"/>
      <c r="BD854" s="43"/>
      <c r="BE854" s="43"/>
      <c r="BF854" s="43"/>
      <c r="BG854" s="43"/>
      <c r="BH854" s="43"/>
      <c r="BI854" s="43"/>
      <c r="BJ854" s="43"/>
      <c r="BK854" s="43"/>
      <c r="BL854" s="43"/>
      <c r="BM854" s="43"/>
      <c r="BN854" s="43"/>
      <c r="BO854" s="43"/>
      <c r="BP854" s="43"/>
      <c r="BQ854" s="43"/>
      <c r="BR854" s="43"/>
      <c r="BS854" s="43"/>
      <c r="BT854" s="43"/>
      <c r="BU854" s="43"/>
      <c r="BV854" s="43"/>
      <c r="BW854" s="43"/>
      <c r="BX854" s="43"/>
      <c r="BY854" s="43"/>
      <c r="BZ854" s="43"/>
      <c r="CA854" s="43"/>
      <c r="CB854" s="43"/>
      <c r="CC854" s="43"/>
      <c r="CD854" s="43"/>
      <c r="CE854" s="43"/>
      <c r="CF854" s="43"/>
      <c r="CG854" s="43"/>
      <c r="CH854" s="43"/>
      <c r="CI854" s="43"/>
      <c r="CJ854" s="43"/>
      <c r="CK854" s="43"/>
      <c r="CL854" s="43"/>
      <c r="CM854" s="43"/>
      <c r="CN854" s="43"/>
      <c r="CO854" s="43"/>
      <c r="CP854" s="43"/>
      <c r="CQ854" s="43"/>
      <c r="CR854" s="43"/>
      <c r="CS854" s="43"/>
      <c r="CT854" s="43"/>
      <c r="CU854" s="43"/>
      <c r="CV854" s="43"/>
      <c r="CW854" s="43"/>
      <c r="CX854" s="43"/>
      <c r="CY854" s="21"/>
      <c r="CZ854" s="43"/>
      <c r="DA854" s="43"/>
      <c r="DB854" s="43"/>
      <c r="DC854" s="43"/>
      <c r="DD854" s="43"/>
      <c r="DE854" s="43"/>
      <c r="DF854" s="43"/>
      <c r="DG854" s="43"/>
      <c r="DH854" s="43"/>
      <c r="DI854" s="43"/>
      <c r="DJ854" s="43"/>
      <c r="DK854" s="43"/>
      <c r="DL854" s="43"/>
      <c r="DM854" s="43"/>
      <c r="DN854" s="43"/>
      <c r="DO854" s="43"/>
      <c r="DP854" s="43"/>
      <c r="DQ854" s="43"/>
      <c r="DR854" s="43"/>
      <c r="DS854" s="43"/>
      <c r="DT854" s="43"/>
      <c r="DU854" s="43"/>
      <c r="DV854" s="43"/>
      <c r="DW854" s="43"/>
      <c r="DX854" s="43"/>
      <c r="DY854" s="43"/>
      <c r="DZ854" s="43"/>
      <c r="EA854" s="21"/>
      <c r="EB854" s="21"/>
      <c r="EC854" s="21"/>
      <c r="ED854" s="21"/>
    </row>
    <row r="855" spans="1:134">
      <c r="A855" s="7"/>
      <c r="B855" s="7"/>
      <c r="C855" s="43"/>
      <c r="D855" s="43"/>
      <c r="E855" s="43"/>
      <c r="F855" s="43"/>
      <c r="G855" s="7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7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7"/>
      <c r="AM855" s="43"/>
      <c r="AN855" s="43"/>
      <c r="AO855" s="43"/>
      <c r="AP855" s="43"/>
      <c r="AQ855" s="43"/>
      <c r="AR855" s="58"/>
      <c r="AS855" s="58"/>
      <c r="AT855" s="43"/>
      <c r="AU855" s="43"/>
      <c r="AV855" s="43"/>
      <c r="AW855" s="43"/>
      <c r="AX855" s="43"/>
      <c r="AY855" s="43"/>
      <c r="AZ855" s="43"/>
      <c r="BA855" s="43"/>
      <c r="BB855" s="43"/>
      <c r="BC855" s="43"/>
      <c r="BD855" s="43"/>
      <c r="BE855" s="43"/>
      <c r="BF855" s="43"/>
      <c r="BG855" s="43"/>
      <c r="BH855" s="43"/>
      <c r="BI855" s="43"/>
      <c r="BJ855" s="43"/>
      <c r="BK855" s="43"/>
      <c r="BL855" s="43"/>
      <c r="BM855" s="43"/>
      <c r="BN855" s="43"/>
      <c r="BO855" s="43"/>
      <c r="BP855" s="43"/>
      <c r="BQ855" s="43"/>
      <c r="BR855" s="43"/>
      <c r="BS855" s="43"/>
      <c r="BT855" s="43"/>
      <c r="BU855" s="43"/>
      <c r="BV855" s="43"/>
      <c r="BW855" s="43"/>
      <c r="BX855" s="43"/>
      <c r="BY855" s="43"/>
      <c r="BZ855" s="43"/>
      <c r="CA855" s="43"/>
      <c r="CB855" s="43"/>
      <c r="CC855" s="43"/>
      <c r="CD855" s="43"/>
      <c r="CE855" s="43"/>
      <c r="CF855" s="43"/>
      <c r="CG855" s="43"/>
      <c r="CH855" s="43"/>
      <c r="CI855" s="43"/>
      <c r="CJ855" s="43"/>
      <c r="CK855" s="43"/>
      <c r="CL855" s="43"/>
      <c r="CM855" s="43"/>
      <c r="CN855" s="43"/>
      <c r="CO855" s="43"/>
      <c r="CP855" s="43"/>
      <c r="CQ855" s="43"/>
      <c r="CR855" s="43"/>
      <c r="CS855" s="43"/>
      <c r="CT855" s="43"/>
      <c r="CU855" s="43"/>
      <c r="CV855" s="43"/>
      <c r="CW855" s="43"/>
      <c r="CX855" s="43"/>
      <c r="CY855" s="21"/>
      <c r="CZ855" s="43"/>
      <c r="DA855" s="43"/>
      <c r="DB855" s="43"/>
      <c r="DC855" s="43"/>
      <c r="DD855" s="43"/>
      <c r="DE855" s="43"/>
      <c r="DF855" s="43"/>
      <c r="DG855" s="43"/>
      <c r="DH855" s="43"/>
      <c r="DI855" s="43"/>
      <c r="DJ855" s="43"/>
      <c r="DK855" s="43"/>
      <c r="DL855" s="43"/>
      <c r="DM855" s="43"/>
      <c r="DN855" s="43"/>
      <c r="DO855" s="43"/>
      <c r="DP855" s="43"/>
      <c r="DQ855" s="43"/>
      <c r="DR855" s="43"/>
      <c r="DS855" s="43"/>
      <c r="DT855" s="43"/>
      <c r="DU855" s="43"/>
      <c r="DV855" s="43"/>
      <c r="DW855" s="43"/>
      <c r="DX855" s="43"/>
      <c r="DY855" s="43"/>
      <c r="DZ855" s="43"/>
      <c r="EA855" s="21"/>
      <c r="EB855" s="21"/>
      <c r="EC855" s="21"/>
      <c r="ED855" s="21"/>
    </row>
    <row r="856" spans="1:134">
      <c r="A856" s="7"/>
      <c r="B856" s="7"/>
      <c r="C856" s="43"/>
      <c r="D856" s="43"/>
      <c r="E856" s="43"/>
      <c r="F856" s="43"/>
      <c r="G856" s="7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7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7"/>
      <c r="AM856" s="43"/>
      <c r="AN856" s="43"/>
      <c r="AO856" s="43"/>
      <c r="AP856" s="43"/>
      <c r="AQ856" s="43"/>
      <c r="AR856" s="58"/>
      <c r="AS856" s="58"/>
      <c r="AT856" s="43"/>
      <c r="AU856" s="43"/>
      <c r="AV856" s="43"/>
      <c r="AW856" s="43"/>
      <c r="AX856" s="43"/>
      <c r="AY856" s="43"/>
      <c r="AZ856" s="43"/>
      <c r="BA856" s="43"/>
      <c r="BB856" s="43"/>
      <c r="BC856" s="43"/>
      <c r="BD856" s="43"/>
      <c r="BE856" s="43"/>
      <c r="BF856" s="43"/>
      <c r="BG856" s="43"/>
      <c r="BH856" s="43"/>
      <c r="BI856" s="43"/>
      <c r="BJ856" s="43"/>
      <c r="BK856" s="43"/>
      <c r="BL856" s="43"/>
      <c r="BM856" s="43"/>
      <c r="BN856" s="43"/>
      <c r="BO856" s="43"/>
      <c r="BP856" s="43"/>
      <c r="BQ856" s="43"/>
      <c r="BR856" s="43"/>
      <c r="BS856" s="43"/>
      <c r="BT856" s="43"/>
      <c r="BU856" s="43"/>
      <c r="BV856" s="43"/>
      <c r="BW856" s="43"/>
      <c r="BX856" s="43"/>
      <c r="BY856" s="43"/>
      <c r="BZ856" s="43"/>
      <c r="CA856" s="43"/>
      <c r="CB856" s="43"/>
      <c r="CC856" s="43"/>
      <c r="CD856" s="43"/>
      <c r="CE856" s="43"/>
      <c r="CF856" s="43"/>
      <c r="CG856" s="43"/>
      <c r="CH856" s="43"/>
      <c r="CI856" s="43"/>
      <c r="CJ856" s="43"/>
      <c r="CK856" s="43"/>
      <c r="CL856" s="43"/>
      <c r="CM856" s="43"/>
      <c r="CN856" s="43"/>
      <c r="CO856" s="43"/>
      <c r="CP856" s="43"/>
      <c r="CQ856" s="43"/>
      <c r="CR856" s="43"/>
      <c r="CS856" s="43"/>
      <c r="CT856" s="43"/>
      <c r="CU856" s="43"/>
      <c r="CV856" s="43"/>
      <c r="CW856" s="43"/>
      <c r="CX856" s="43"/>
      <c r="CY856" s="21"/>
      <c r="CZ856" s="43"/>
      <c r="DA856" s="43"/>
      <c r="DB856" s="43"/>
      <c r="DC856" s="43"/>
      <c r="DD856" s="43"/>
      <c r="DE856" s="43"/>
      <c r="DF856" s="43"/>
      <c r="DG856" s="43"/>
      <c r="DH856" s="43"/>
      <c r="DI856" s="43"/>
      <c r="DJ856" s="43"/>
      <c r="DK856" s="43"/>
      <c r="DL856" s="43"/>
      <c r="DM856" s="43"/>
      <c r="DN856" s="43"/>
      <c r="DO856" s="43"/>
      <c r="DP856" s="43"/>
      <c r="DQ856" s="43"/>
      <c r="DR856" s="43"/>
      <c r="DS856" s="43"/>
      <c r="DT856" s="43"/>
      <c r="DU856" s="43"/>
      <c r="DV856" s="43"/>
      <c r="DW856" s="43"/>
      <c r="DX856" s="43"/>
      <c r="DY856" s="43"/>
      <c r="DZ856" s="43"/>
      <c r="EA856" s="21"/>
      <c r="EB856" s="21"/>
      <c r="EC856" s="21"/>
      <c r="ED856" s="21"/>
    </row>
    <row r="857" spans="1:134">
      <c r="A857" s="7"/>
      <c r="B857" s="7"/>
      <c r="C857" s="43"/>
      <c r="D857" s="43"/>
      <c r="E857" s="43"/>
      <c r="F857" s="43"/>
      <c r="G857" s="7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7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7"/>
      <c r="AM857" s="43"/>
      <c r="AN857" s="43"/>
      <c r="AO857" s="43"/>
      <c r="AP857" s="43"/>
      <c r="AQ857" s="43"/>
      <c r="AR857" s="58"/>
      <c r="AS857" s="58"/>
      <c r="AT857" s="43"/>
      <c r="AU857" s="43"/>
      <c r="AV857" s="43"/>
      <c r="AW857" s="43"/>
      <c r="AX857" s="43"/>
      <c r="AY857" s="43"/>
      <c r="AZ857" s="43"/>
      <c r="BA857" s="43"/>
      <c r="BB857" s="43"/>
      <c r="BC857" s="43"/>
      <c r="BD857" s="43"/>
      <c r="BE857" s="43"/>
      <c r="BF857" s="43"/>
      <c r="BG857" s="43"/>
      <c r="BH857" s="43"/>
      <c r="BI857" s="43"/>
      <c r="BJ857" s="43"/>
      <c r="BK857" s="43"/>
      <c r="BL857" s="43"/>
      <c r="BM857" s="43"/>
      <c r="BN857" s="43"/>
      <c r="BO857" s="43"/>
      <c r="BP857" s="43"/>
      <c r="BQ857" s="43"/>
      <c r="BR857" s="43"/>
      <c r="BS857" s="43"/>
      <c r="BT857" s="43"/>
      <c r="BU857" s="43"/>
      <c r="BV857" s="43"/>
      <c r="BW857" s="43"/>
      <c r="BX857" s="43"/>
      <c r="BY857" s="43"/>
      <c r="BZ857" s="43"/>
      <c r="CA857" s="43"/>
      <c r="CB857" s="43"/>
      <c r="CC857" s="43"/>
      <c r="CD857" s="43"/>
      <c r="CE857" s="43"/>
      <c r="CF857" s="43"/>
      <c r="CG857" s="43"/>
      <c r="CH857" s="43"/>
      <c r="CI857" s="43"/>
      <c r="CJ857" s="43"/>
      <c r="CK857" s="43"/>
      <c r="CL857" s="43"/>
      <c r="CM857" s="43"/>
      <c r="CN857" s="43"/>
      <c r="CO857" s="43"/>
      <c r="CP857" s="43"/>
      <c r="CQ857" s="43"/>
      <c r="CR857" s="43"/>
      <c r="CS857" s="43"/>
      <c r="CT857" s="43"/>
      <c r="CU857" s="43"/>
      <c r="CV857" s="43"/>
      <c r="CW857" s="43"/>
      <c r="CX857" s="43"/>
      <c r="CY857" s="21"/>
      <c r="CZ857" s="43"/>
      <c r="DA857" s="43"/>
      <c r="DB857" s="43"/>
      <c r="DC857" s="43"/>
      <c r="DD857" s="43"/>
      <c r="DE857" s="43"/>
      <c r="DF857" s="43"/>
      <c r="DG857" s="43"/>
      <c r="DH857" s="43"/>
      <c r="DI857" s="43"/>
      <c r="DJ857" s="43"/>
      <c r="DK857" s="43"/>
      <c r="DL857" s="43"/>
      <c r="DM857" s="43"/>
      <c r="DN857" s="43"/>
      <c r="DO857" s="43"/>
      <c r="DP857" s="43"/>
      <c r="DQ857" s="43"/>
      <c r="DR857" s="43"/>
      <c r="DS857" s="43"/>
      <c r="DT857" s="43"/>
      <c r="DU857" s="43"/>
      <c r="DV857" s="43"/>
      <c r="DW857" s="43"/>
      <c r="DX857" s="43"/>
      <c r="DY857" s="43"/>
      <c r="DZ857" s="43"/>
      <c r="EA857" s="21"/>
      <c r="EB857" s="21"/>
      <c r="EC857" s="21"/>
      <c r="ED857" s="21"/>
    </row>
    <row r="858" spans="1:134">
      <c r="A858" s="7"/>
      <c r="B858" s="7"/>
      <c r="C858" s="43"/>
      <c r="D858" s="43"/>
      <c r="E858" s="43"/>
      <c r="F858" s="43"/>
      <c r="G858" s="7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7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7"/>
      <c r="AM858" s="43"/>
      <c r="AN858" s="43"/>
      <c r="AO858" s="43"/>
      <c r="AP858" s="43"/>
      <c r="AQ858" s="43"/>
      <c r="AR858" s="58"/>
      <c r="AS858" s="58"/>
      <c r="AT858" s="43"/>
      <c r="AU858" s="43"/>
      <c r="AV858" s="43"/>
      <c r="AW858" s="43"/>
      <c r="AX858" s="43"/>
      <c r="AY858" s="43"/>
      <c r="AZ858" s="43"/>
      <c r="BA858" s="43"/>
      <c r="BB858" s="43"/>
      <c r="BC858" s="43"/>
      <c r="BD858" s="43"/>
      <c r="BE858" s="43"/>
      <c r="BF858" s="43"/>
      <c r="BG858" s="43"/>
      <c r="BH858" s="43"/>
      <c r="BI858" s="43"/>
      <c r="BJ858" s="43"/>
      <c r="BK858" s="43"/>
      <c r="BL858" s="43"/>
      <c r="BM858" s="43"/>
      <c r="BN858" s="43"/>
      <c r="BO858" s="43"/>
      <c r="BP858" s="43"/>
      <c r="BQ858" s="43"/>
      <c r="BR858" s="43"/>
      <c r="BS858" s="43"/>
      <c r="BT858" s="43"/>
      <c r="BU858" s="43"/>
      <c r="BV858" s="43"/>
      <c r="BW858" s="43"/>
      <c r="BX858" s="43"/>
      <c r="BY858" s="43"/>
      <c r="BZ858" s="43"/>
      <c r="CA858" s="43"/>
      <c r="CB858" s="43"/>
      <c r="CC858" s="43"/>
      <c r="CD858" s="43"/>
      <c r="CE858" s="43"/>
      <c r="CF858" s="43"/>
      <c r="CG858" s="43"/>
      <c r="CH858" s="43"/>
      <c r="CI858" s="43"/>
      <c r="CJ858" s="43"/>
      <c r="CK858" s="43"/>
      <c r="CL858" s="43"/>
      <c r="CM858" s="43"/>
      <c r="CN858" s="43"/>
      <c r="CO858" s="43"/>
      <c r="CP858" s="43"/>
      <c r="CQ858" s="43"/>
      <c r="CR858" s="43"/>
      <c r="CS858" s="43"/>
      <c r="CT858" s="43"/>
      <c r="CU858" s="43"/>
      <c r="CV858" s="43"/>
      <c r="CW858" s="43"/>
      <c r="CX858" s="43"/>
      <c r="CY858" s="21"/>
      <c r="CZ858" s="43"/>
      <c r="DA858" s="43"/>
      <c r="DB858" s="43"/>
      <c r="DC858" s="43"/>
      <c r="DD858" s="43"/>
      <c r="DE858" s="43"/>
      <c r="DF858" s="43"/>
      <c r="DG858" s="43"/>
      <c r="DH858" s="43"/>
      <c r="DI858" s="43"/>
      <c r="DJ858" s="43"/>
      <c r="DK858" s="43"/>
      <c r="DL858" s="43"/>
      <c r="DM858" s="43"/>
      <c r="DN858" s="43"/>
      <c r="DO858" s="43"/>
      <c r="DP858" s="43"/>
      <c r="DQ858" s="43"/>
      <c r="DR858" s="43"/>
      <c r="DS858" s="43"/>
      <c r="DT858" s="43"/>
      <c r="DU858" s="43"/>
      <c r="DV858" s="43"/>
      <c r="DW858" s="43"/>
      <c r="DX858" s="43"/>
      <c r="DY858" s="43"/>
      <c r="DZ858" s="43"/>
      <c r="EA858" s="21"/>
      <c r="EB858" s="21"/>
      <c r="EC858" s="21"/>
      <c r="ED858" s="21"/>
    </row>
    <row r="859" spans="1:134">
      <c r="A859" s="7"/>
      <c r="B859" s="7"/>
      <c r="C859" s="43"/>
      <c r="D859" s="43"/>
      <c r="E859" s="43"/>
      <c r="F859" s="43"/>
      <c r="G859" s="7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7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7"/>
      <c r="AM859" s="43"/>
      <c r="AN859" s="43"/>
      <c r="AO859" s="43"/>
      <c r="AP859" s="43"/>
      <c r="AQ859" s="43"/>
      <c r="AR859" s="58"/>
      <c r="AS859" s="58"/>
      <c r="AT859" s="43"/>
      <c r="AU859" s="43"/>
      <c r="AV859" s="43"/>
      <c r="AW859" s="43"/>
      <c r="AX859" s="43"/>
      <c r="AY859" s="43"/>
      <c r="AZ859" s="43"/>
      <c r="BA859" s="43"/>
      <c r="BB859" s="43"/>
      <c r="BC859" s="43"/>
      <c r="BD859" s="43"/>
      <c r="BE859" s="43"/>
      <c r="BF859" s="43"/>
      <c r="BG859" s="43"/>
      <c r="BH859" s="43"/>
      <c r="BI859" s="43"/>
      <c r="BJ859" s="43"/>
      <c r="BK859" s="43"/>
      <c r="BL859" s="43"/>
      <c r="BM859" s="43"/>
      <c r="BN859" s="43"/>
      <c r="BO859" s="43"/>
      <c r="BP859" s="43"/>
      <c r="BQ859" s="43"/>
      <c r="BR859" s="43"/>
      <c r="BS859" s="43"/>
      <c r="BT859" s="43"/>
      <c r="BU859" s="43"/>
      <c r="BV859" s="43"/>
      <c r="BW859" s="43"/>
      <c r="BX859" s="43"/>
      <c r="BY859" s="43"/>
      <c r="BZ859" s="43"/>
      <c r="CA859" s="43"/>
      <c r="CB859" s="43"/>
      <c r="CC859" s="43"/>
      <c r="CD859" s="43"/>
      <c r="CE859" s="43"/>
      <c r="CF859" s="43"/>
      <c r="CG859" s="43"/>
      <c r="CH859" s="43"/>
      <c r="CI859" s="43"/>
      <c r="CJ859" s="43"/>
      <c r="CK859" s="43"/>
      <c r="CL859" s="43"/>
      <c r="CM859" s="43"/>
      <c r="CN859" s="43"/>
      <c r="CO859" s="43"/>
      <c r="CP859" s="43"/>
      <c r="CQ859" s="43"/>
      <c r="CR859" s="43"/>
      <c r="CS859" s="43"/>
      <c r="CT859" s="43"/>
      <c r="CU859" s="43"/>
      <c r="CV859" s="43"/>
      <c r="CW859" s="43"/>
      <c r="CX859" s="43"/>
      <c r="CY859" s="21"/>
      <c r="CZ859" s="43"/>
      <c r="DA859" s="43"/>
      <c r="DB859" s="43"/>
      <c r="DC859" s="43"/>
      <c r="DD859" s="43"/>
      <c r="DE859" s="43"/>
      <c r="DF859" s="43"/>
      <c r="DG859" s="43"/>
      <c r="DH859" s="43"/>
      <c r="DI859" s="43"/>
      <c r="DJ859" s="43"/>
      <c r="DK859" s="43"/>
      <c r="DL859" s="43"/>
      <c r="DM859" s="43"/>
      <c r="DN859" s="43"/>
      <c r="DO859" s="43"/>
      <c r="DP859" s="43"/>
      <c r="DQ859" s="43"/>
      <c r="DR859" s="43"/>
      <c r="DS859" s="43"/>
      <c r="DT859" s="43"/>
      <c r="DU859" s="43"/>
      <c r="DV859" s="43"/>
      <c r="DW859" s="43"/>
      <c r="DX859" s="43"/>
      <c r="DY859" s="43"/>
      <c r="DZ859" s="43"/>
      <c r="EA859" s="21"/>
      <c r="EB859" s="21"/>
      <c r="EC859" s="21"/>
      <c r="ED859" s="21"/>
    </row>
    <row r="860" spans="1:134">
      <c r="A860" s="7"/>
      <c r="B860" s="7"/>
      <c r="C860" s="43"/>
      <c r="D860" s="43"/>
      <c r="E860" s="43"/>
      <c r="F860" s="43"/>
      <c r="G860" s="7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7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7"/>
      <c r="AM860" s="43"/>
      <c r="AN860" s="43"/>
      <c r="AO860" s="43"/>
      <c r="AP860" s="43"/>
      <c r="AQ860" s="43"/>
      <c r="AR860" s="58"/>
      <c r="AS860" s="58"/>
      <c r="AT860" s="43"/>
      <c r="AU860" s="43"/>
      <c r="AV860" s="43"/>
      <c r="AW860" s="43"/>
      <c r="AX860" s="43"/>
      <c r="AY860" s="43"/>
      <c r="AZ860" s="43"/>
      <c r="BA860" s="43"/>
      <c r="BB860" s="43"/>
      <c r="BC860" s="43"/>
      <c r="BD860" s="43"/>
      <c r="BE860" s="43"/>
      <c r="BF860" s="43"/>
      <c r="BG860" s="43"/>
      <c r="BH860" s="43"/>
      <c r="BI860" s="43"/>
      <c r="BJ860" s="43"/>
      <c r="BK860" s="43"/>
      <c r="BL860" s="43"/>
      <c r="BM860" s="43"/>
      <c r="BN860" s="43"/>
      <c r="BO860" s="43"/>
      <c r="BP860" s="43"/>
      <c r="BQ860" s="43"/>
      <c r="BR860" s="43"/>
      <c r="BS860" s="43"/>
      <c r="BT860" s="43"/>
      <c r="BU860" s="43"/>
      <c r="BV860" s="43"/>
      <c r="BW860" s="43"/>
      <c r="BX860" s="43"/>
      <c r="BY860" s="43"/>
      <c r="BZ860" s="43"/>
      <c r="CA860" s="43"/>
      <c r="CB860" s="43"/>
      <c r="CC860" s="43"/>
      <c r="CD860" s="43"/>
      <c r="CE860" s="43"/>
      <c r="CF860" s="43"/>
      <c r="CG860" s="43"/>
      <c r="CH860" s="43"/>
      <c r="CI860" s="43"/>
      <c r="CJ860" s="43"/>
      <c r="CK860" s="43"/>
      <c r="CL860" s="43"/>
      <c r="CM860" s="43"/>
      <c r="CN860" s="43"/>
      <c r="CO860" s="43"/>
      <c r="CP860" s="43"/>
      <c r="CQ860" s="43"/>
      <c r="CR860" s="43"/>
      <c r="CS860" s="43"/>
      <c r="CT860" s="43"/>
      <c r="CU860" s="43"/>
      <c r="CV860" s="43"/>
      <c r="CW860" s="43"/>
      <c r="CX860" s="43"/>
      <c r="CY860" s="21"/>
      <c r="CZ860" s="43"/>
      <c r="DA860" s="43"/>
      <c r="DB860" s="43"/>
      <c r="DC860" s="43"/>
      <c r="DD860" s="43"/>
      <c r="DE860" s="43"/>
      <c r="DF860" s="43"/>
      <c r="DG860" s="43"/>
      <c r="DH860" s="43"/>
      <c r="DI860" s="43"/>
      <c r="DJ860" s="43"/>
      <c r="DK860" s="43"/>
      <c r="DL860" s="43"/>
      <c r="DM860" s="43"/>
      <c r="DN860" s="43"/>
      <c r="DO860" s="43"/>
      <c r="DP860" s="43"/>
      <c r="DQ860" s="43"/>
      <c r="DR860" s="43"/>
      <c r="DS860" s="43"/>
      <c r="DT860" s="43"/>
      <c r="DU860" s="43"/>
      <c r="DV860" s="43"/>
      <c r="DW860" s="43"/>
      <c r="DX860" s="43"/>
      <c r="DY860" s="43"/>
      <c r="DZ860" s="43"/>
      <c r="EA860" s="21"/>
      <c r="EB860" s="21"/>
      <c r="EC860" s="21"/>
      <c r="ED860" s="21"/>
    </row>
    <row r="861" spans="1:134">
      <c r="A861" s="7"/>
      <c r="B861" s="7"/>
      <c r="C861" s="43"/>
      <c r="D861" s="43"/>
      <c r="E861" s="43"/>
      <c r="F861" s="43"/>
      <c r="G861" s="7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7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7"/>
      <c r="AM861" s="43"/>
      <c r="AN861" s="43"/>
      <c r="AO861" s="43"/>
      <c r="AP861" s="43"/>
      <c r="AQ861" s="43"/>
      <c r="AR861" s="58"/>
      <c r="AS861" s="58"/>
      <c r="AT861" s="43"/>
      <c r="AU861" s="43"/>
      <c r="AV861" s="43"/>
      <c r="AW861" s="43"/>
      <c r="AX861" s="43"/>
      <c r="AY861" s="43"/>
      <c r="AZ861" s="43"/>
      <c r="BA861" s="43"/>
      <c r="BB861" s="43"/>
      <c r="BC861" s="43"/>
      <c r="BD861" s="43"/>
      <c r="BE861" s="43"/>
      <c r="BF861" s="43"/>
      <c r="BG861" s="43"/>
      <c r="BH861" s="43"/>
      <c r="BI861" s="43"/>
      <c r="BJ861" s="43"/>
      <c r="BK861" s="43"/>
      <c r="BL861" s="43"/>
      <c r="BM861" s="43"/>
      <c r="BN861" s="43"/>
      <c r="BO861" s="43"/>
      <c r="BP861" s="43"/>
      <c r="BQ861" s="43"/>
      <c r="BR861" s="43"/>
      <c r="BS861" s="43"/>
      <c r="BT861" s="43"/>
      <c r="BU861" s="43"/>
      <c r="BV861" s="43"/>
      <c r="BW861" s="43"/>
      <c r="BX861" s="43"/>
      <c r="BY861" s="43"/>
      <c r="BZ861" s="43"/>
      <c r="CA861" s="43"/>
      <c r="CB861" s="43"/>
      <c r="CC861" s="43"/>
      <c r="CD861" s="43"/>
      <c r="CE861" s="43"/>
      <c r="CF861" s="43"/>
      <c r="CG861" s="43"/>
      <c r="CH861" s="43"/>
      <c r="CI861" s="43"/>
      <c r="CJ861" s="43"/>
      <c r="CK861" s="43"/>
      <c r="CL861" s="43"/>
      <c r="CM861" s="43"/>
      <c r="CN861" s="43"/>
      <c r="CO861" s="43"/>
      <c r="CP861" s="43"/>
      <c r="CQ861" s="43"/>
      <c r="CR861" s="43"/>
      <c r="CS861" s="43"/>
      <c r="CT861" s="43"/>
      <c r="CU861" s="43"/>
      <c r="CV861" s="43"/>
      <c r="CW861" s="43"/>
      <c r="CX861" s="43"/>
      <c r="CY861" s="21"/>
      <c r="CZ861" s="43"/>
      <c r="DA861" s="43"/>
      <c r="DB861" s="43"/>
      <c r="DC861" s="43"/>
      <c r="DD861" s="43"/>
      <c r="DE861" s="43"/>
      <c r="DF861" s="43"/>
      <c r="DG861" s="43"/>
      <c r="DH861" s="43"/>
      <c r="DI861" s="43"/>
      <c r="DJ861" s="43"/>
      <c r="DK861" s="43"/>
      <c r="DL861" s="43"/>
      <c r="DM861" s="43"/>
      <c r="DN861" s="43"/>
      <c r="DO861" s="43"/>
      <c r="DP861" s="43"/>
      <c r="DQ861" s="43"/>
      <c r="DR861" s="43"/>
      <c r="DS861" s="43"/>
      <c r="DT861" s="43"/>
      <c r="DU861" s="43"/>
      <c r="DV861" s="43"/>
      <c r="DW861" s="43"/>
      <c r="DX861" s="43"/>
      <c r="DY861" s="43"/>
      <c r="DZ861" s="43"/>
      <c r="EA861" s="21"/>
      <c r="EB861" s="21"/>
      <c r="EC861" s="21"/>
      <c r="ED861" s="21"/>
    </row>
    <row r="862" spans="1:134">
      <c r="A862" s="7"/>
      <c r="B862" s="7"/>
      <c r="C862" s="43"/>
      <c r="D862" s="43"/>
      <c r="E862" s="43"/>
      <c r="F862" s="43"/>
      <c r="G862" s="7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7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7"/>
      <c r="AM862" s="43"/>
      <c r="AN862" s="43"/>
      <c r="AO862" s="43"/>
      <c r="AP862" s="43"/>
      <c r="AQ862" s="43"/>
      <c r="AR862" s="58"/>
      <c r="AS862" s="58"/>
      <c r="AT862" s="43"/>
      <c r="AU862" s="43"/>
      <c r="AV862" s="43"/>
      <c r="AW862" s="43"/>
      <c r="AX862" s="43"/>
      <c r="AY862" s="43"/>
      <c r="AZ862" s="43"/>
      <c r="BA862" s="43"/>
      <c r="BB862" s="43"/>
      <c r="BC862" s="43"/>
      <c r="BD862" s="43"/>
      <c r="BE862" s="43"/>
      <c r="BF862" s="43"/>
      <c r="BG862" s="43"/>
      <c r="BH862" s="43"/>
      <c r="BI862" s="43"/>
      <c r="BJ862" s="43"/>
      <c r="BK862" s="43"/>
      <c r="BL862" s="43"/>
      <c r="BM862" s="43"/>
      <c r="BN862" s="43"/>
      <c r="BO862" s="43"/>
      <c r="BP862" s="43"/>
      <c r="BQ862" s="43"/>
      <c r="BR862" s="43"/>
      <c r="BS862" s="43"/>
      <c r="BT862" s="43"/>
      <c r="BU862" s="43"/>
      <c r="BV862" s="43"/>
      <c r="BW862" s="43"/>
      <c r="BX862" s="43"/>
      <c r="BY862" s="43"/>
      <c r="BZ862" s="43"/>
      <c r="CA862" s="43"/>
      <c r="CB862" s="43"/>
      <c r="CC862" s="43"/>
      <c r="CD862" s="43"/>
      <c r="CE862" s="43"/>
      <c r="CF862" s="43"/>
      <c r="CG862" s="43"/>
      <c r="CH862" s="43"/>
      <c r="CI862" s="43"/>
      <c r="CJ862" s="43"/>
      <c r="CK862" s="43"/>
      <c r="CL862" s="43"/>
      <c r="CM862" s="43"/>
      <c r="CN862" s="43"/>
      <c r="CO862" s="43"/>
      <c r="CP862" s="43"/>
      <c r="CQ862" s="43"/>
      <c r="CR862" s="43"/>
      <c r="CS862" s="43"/>
      <c r="CT862" s="43"/>
      <c r="CU862" s="43"/>
      <c r="CV862" s="43"/>
      <c r="CW862" s="43"/>
      <c r="CX862" s="43"/>
      <c r="CY862" s="21"/>
      <c r="CZ862" s="43"/>
      <c r="DA862" s="43"/>
      <c r="DB862" s="43"/>
      <c r="DC862" s="43"/>
      <c r="DD862" s="43"/>
      <c r="DE862" s="43"/>
      <c r="DF862" s="43"/>
      <c r="DG862" s="43"/>
      <c r="DH862" s="43"/>
      <c r="DI862" s="43"/>
      <c r="DJ862" s="43"/>
      <c r="DK862" s="43"/>
      <c r="DL862" s="43"/>
      <c r="DM862" s="43"/>
      <c r="DN862" s="43"/>
      <c r="DO862" s="43"/>
      <c r="DP862" s="43"/>
      <c r="DQ862" s="43"/>
      <c r="DR862" s="43"/>
      <c r="DS862" s="43"/>
      <c r="DT862" s="43"/>
      <c r="DU862" s="43"/>
      <c r="DV862" s="43"/>
      <c r="DW862" s="43"/>
      <c r="DX862" s="43"/>
      <c r="DY862" s="43"/>
      <c r="DZ862" s="43"/>
      <c r="EA862" s="21"/>
      <c r="EB862" s="21"/>
      <c r="EC862" s="21"/>
      <c r="ED862" s="21"/>
    </row>
    <row r="863" spans="1:134">
      <c r="A863" s="7"/>
      <c r="B863" s="7"/>
      <c r="C863" s="43"/>
      <c r="D863" s="43"/>
      <c r="E863" s="43"/>
      <c r="F863" s="43"/>
      <c r="G863" s="7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7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7"/>
      <c r="AM863" s="43"/>
      <c r="AN863" s="43"/>
      <c r="AO863" s="43"/>
      <c r="AP863" s="43"/>
      <c r="AQ863" s="43"/>
      <c r="AR863" s="58"/>
      <c r="AS863" s="58"/>
      <c r="AT863" s="43"/>
      <c r="AU863" s="43"/>
      <c r="AV863" s="43"/>
      <c r="AW863" s="43"/>
      <c r="AX863" s="43"/>
      <c r="AY863" s="43"/>
      <c r="AZ863" s="43"/>
      <c r="BA863" s="43"/>
      <c r="BB863" s="43"/>
      <c r="BC863" s="43"/>
      <c r="BD863" s="43"/>
      <c r="BE863" s="43"/>
      <c r="BF863" s="43"/>
      <c r="BG863" s="43"/>
      <c r="BH863" s="43"/>
      <c r="BI863" s="43"/>
      <c r="BJ863" s="43"/>
      <c r="BK863" s="43"/>
      <c r="BL863" s="43"/>
      <c r="BM863" s="43"/>
      <c r="BN863" s="43"/>
      <c r="BO863" s="43"/>
      <c r="BP863" s="43"/>
      <c r="BQ863" s="43"/>
      <c r="BR863" s="43"/>
      <c r="BS863" s="43"/>
      <c r="BT863" s="43"/>
      <c r="BU863" s="43"/>
      <c r="BV863" s="43"/>
      <c r="BW863" s="43"/>
      <c r="BX863" s="43"/>
      <c r="BY863" s="43"/>
      <c r="BZ863" s="43"/>
      <c r="CA863" s="43"/>
      <c r="CB863" s="43"/>
      <c r="CC863" s="43"/>
      <c r="CD863" s="43"/>
      <c r="CE863" s="43"/>
      <c r="CF863" s="43"/>
      <c r="CG863" s="43"/>
      <c r="CH863" s="43"/>
      <c r="CI863" s="43"/>
      <c r="CJ863" s="43"/>
      <c r="CK863" s="43"/>
      <c r="CL863" s="43"/>
      <c r="CM863" s="43"/>
      <c r="CN863" s="43"/>
      <c r="CO863" s="43"/>
      <c r="CP863" s="43"/>
      <c r="CQ863" s="43"/>
      <c r="CR863" s="43"/>
      <c r="CS863" s="43"/>
      <c r="CT863" s="43"/>
      <c r="CU863" s="43"/>
      <c r="CV863" s="43"/>
      <c r="CW863" s="43"/>
      <c r="CX863" s="43"/>
      <c r="CY863" s="21"/>
      <c r="CZ863" s="43"/>
      <c r="DA863" s="43"/>
      <c r="DB863" s="43"/>
      <c r="DC863" s="43"/>
      <c r="DD863" s="43"/>
      <c r="DE863" s="43"/>
      <c r="DF863" s="43"/>
      <c r="DG863" s="43"/>
      <c r="DH863" s="43"/>
      <c r="DI863" s="43"/>
      <c r="DJ863" s="43"/>
      <c r="DK863" s="43"/>
      <c r="DL863" s="43"/>
      <c r="DM863" s="43"/>
      <c r="DN863" s="43"/>
      <c r="DO863" s="43"/>
      <c r="DP863" s="43"/>
      <c r="DQ863" s="43"/>
      <c r="DR863" s="43"/>
      <c r="DS863" s="43"/>
      <c r="DT863" s="43"/>
      <c r="DU863" s="43"/>
      <c r="DV863" s="43"/>
      <c r="DW863" s="43"/>
      <c r="DX863" s="43"/>
      <c r="DY863" s="43"/>
      <c r="DZ863" s="43"/>
      <c r="EA863" s="21"/>
      <c r="EB863" s="21"/>
      <c r="EC863" s="21"/>
      <c r="ED863" s="21"/>
    </row>
    <row r="864" spans="1:134">
      <c r="A864" s="7"/>
      <c r="B864" s="7"/>
      <c r="C864" s="43"/>
      <c r="D864" s="43"/>
      <c r="E864" s="43"/>
      <c r="F864" s="43"/>
      <c r="G864" s="7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7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7"/>
      <c r="AM864" s="43"/>
      <c r="AN864" s="43"/>
      <c r="AO864" s="43"/>
      <c r="AP864" s="43"/>
      <c r="AQ864" s="43"/>
      <c r="AR864" s="58"/>
      <c r="AS864" s="58"/>
      <c r="AT864" s="43"/>
      <c r="AU864" s="43"/>
      <c r="AV864" s="43"/>
      <c r="AW864" s="43"/>
      <c r="AX864" s="43"/>
      <c r="AY864" s="43"/>
      <c r="AZ864" s="43"/>
      <c r="BA864" s="43"/>
      <c r="BB864" s="43"/>
      <c r="BC864" s="43"/>
      <c r="BD864" s="43"/>
      <c r="BE864" s="43"/>
      <c r="BF864" s="43"/>
      <c r="BG864" s="43"/>
      <c r="BH864" s="43"/>
      <c r="BI864" s="43"/>
      <c r="BJ864" s="43"/>
      <c r="BK864" s="43"/>
      <c r="BL864" s="43"/>
      <c r="BM864" s="43"/>
      <c r="BN864" s="43"/>
      <c r="BO864" s="43"/>
      <c r="BP864" s="43"/>
      <c r="BQ864" s="43"/>
      <c r="BR864" s="43"/>
      <c r="BS864" s="43"/>
      <c r="BT864" s="43"/>
      <c r="BU864" s="43"/>
      <c r="BV864" s="43"/>
      <c r="BW864" s="43"/>
      <c r="BX864" s="43"/>
      <c r="BY864" s="43"/>
      <c r="BZ864" s="43"/>
      <c r="CA864" s="43"/>
      <c r="CB864" s="43"/>
      <c r="CC864" s="43"/>
      <c r="CD864" s="43"/>
      <c r="CE864" s="43"/>
      <c r="CF864" s="43"/>
      <c r="CG864" s="43"/>
      <c r="CH864" s="43"/>
      <c r="CI864" s="43"/>
      <c r="CJ864" s="43"/>
      <c r="CK864" s="43"/>
      <c r="CL864" s="43"/>
      <c r="CM864" s="43"/>
      <c r="CN864" s="43"/>
      <c r="CO864" s="43"/>
      <c r="CP864" s="43"/>
      <c r="CQ864" s="43"/>
      <c r="CR864" s="43"/>
      <c r="CS864" s="43"/>
      <c r="CT864" s="43"/>
      <c r="CU864" s="43"/>
      <c r="CV864" s="43"/>
      <c r="CW864" s="43"/>
      <c r="CX864" s="43"/>
      <c r="CY864" s="21"/>
      <c r="CZ864" s="43"/>
      <c r="DA864" s="43"/>
      <c r="DB864" s="43"/>
      <c r="DC864" s="43"/>
      <c r="DD864" s="43"/>
      <c r="DE864" s="43"/>
      <c r="DF864" s="43"/>
      <c r="DG864" s="43"/>
      <c r="DH864" s="43"/>
      <c r="DI864" s="43"/>
      <c r="DJ864" s="43"/>
      <c r="DK864" s="43"/>
      <c r="DL864" s="43"/>
      <c r="DM864" s="43"/>
      <c r="DN864" s="43"/>
      <c r="DO864" s="43"/>
      <c r="DP864" s="43"/>
      <c r="DQ864" s="43"/>
      <c r="DR864" s="43"/>
      <c r="DS864" s="43"/>
      <c r="DT864" s="43"/>
      <c r="DU864" s="43"/>
      <c r="DV864" s="43"/>
      <c r="DW864" s="43"/>
      <c r="DX864" s="43"/>
      <c r="DY864" s="43"/>
      <c r="DZ864" s="43"/>
      <c r="EA864" s="21"/>
      <c r="EB864" s="21"/>
      <c r="EC864" s="21"/>
      <c r="ED864" s="21"/>
    </row>
    <row r="865" spans="1:134">
      <c r="A865" s="7"/>
      <c r="B865" s="7"/>
      <c r="C865" s="43"/>
      <c r="D865" s="43"/>
      <c r="E865" s="43"/>
      <c r="F865" s="43"/>
      <c r="G865" s="7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7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7"/>
      <c r="AM865" s="43"/>
      <c r="AN865" s="43"/>
      <c r="AO865" s="43"/>
      <c r="AP865" s="43"/>
      <c r="AQ865" s="43"/>
      <c r="AR865" s="58"/>
      <c r="AS865" s="58"/>
      <c r="AT865" s="43"/>
      <c r="AU865" s="43"/>
      <c r="AV865" s="43"/>
      <c r="AW865" s="43"/>
      <c r="AX865" s="43"/>
      <c r="AY865" s="43"/>
      <c r="AZ865" s="43"/>
      <c r="BA865" s="43"/>
      <c r="BB865" s="43"/>
      <c r="BC865" s="43"/>
      <c r="BD865" s="43"/>
      <c r="BE865" s="43"/>
      <c r="BF865" s="43"/>
      <c r="BG865" s="43"/>
      <c r="BH865" s="43"/>
      <c r="BI865" s="43"/>
      <c r="BJ865" s="43"/>
      <c r="BK865" s="43"/>
      <c r="BL865" s="43"/>
      <c r="BM865" s="43"/>
      <c r="BN865" s="43"/>
      <c r="BO865" s="43"/>
      <c r="BP865" s="43"/>
      <c r="BQ865" s="43"/>
      <c r="BR865" s="43"/>
      <c r="BS865" s="43"/>
      <c r="BT865" s="43"/>
      <c r="BU865" s="43"/>
      <c r="BV865" s="43"/>
      <c r="BW865" s="43"/>
      <c r="BX865" s="43"/>
      <c r="BY865" s="43"/>
      <c r="BZ865" s="43"/>
      <c r="CA865" s="43"/>
      <c r="CB865" s="43"/>
      <c r="CC865" s="43"/>
      <c r="CD865" s="43"/>
      <c r="CE865" s="43"/>
      <c r="CF865" s="43"/>
      <c r="CG865" s="43"/>
      <c r="CH865" s="43"/>
      <c r="CI865" s="43"/>
      <c r="CJ865" s="43"/>
      <c r="CK865" s="43"/>
      <c r="CL865" s="43"/>
      <c r="CM865" s="43"/>
      <c r="CN865" s="43"/>
      <c r="CO865" s="43"/>
      <c r="CP865" s="43"/>
      <c r="CQ865" s="43"/>
      <c r="CR865" s="43"/>
      <c r="CS865" s="43"/>
      <c r="CT865" s="43"/>
      <c r="CU865" s="43"/>
      <c r="CV865" s="43"/>
      <c r="CW865" s="43"/>
      <c r="CX865" s="43"/>
      <c r="CY865" s="21"/>
      <c r="CZ865" s="43"/>
      <c r="DA865" s="43"/>
      <c r="DB865" s="43"/>
      <c r="DC865" s="43"/>
      <c r="DD865" s="43"/>
      <c r="DE865" s="43"/>
      <c r="DF865" s="43"/>
      <c r="DG865" s="43"/>
      <c r="DH865" s="43"/>
      <c r="DI865" s="43"/>
      <c r="DJ865" s="43"/>
      <c r="DK865" s="43"/>
      <c r="DL865" s="43"/>
      <c r="DM865" s="43"/>
      <c r="DN865" s="43"/>
      <c r="DO865" s="43"/>
      <c r="DP865" s="43"/>
      <c r="DQ865" s="43"/>
      <c r="DR865" s="43"/>
      <c r="DS865" s="43"/>
      <c r="DT865" s="43"/>
      <c r="DU865" s="43"/>
      <c r="DV865" s="43"/>
      <c r="DW865" s="43"/>
      <c r="DX865" s="43"/>
      <c r="DY865" s="43"/>
      <c r="DZ865" s="43"/>
      <c r="EA865" s="21"/>
      <c r="EB865" s="21"/>
      <c r="EC865" s="21"/>
      <c r="ED865" s="21"/>
    </row>
    <row r="866" spans="1:134">
      <c r="A866" s="7"/>
      <c r="B866" s="7"/>
      <c r="C866" s="43"/>
      <c r="D866" s="43"/>
      <c r="E866" s="43"/>
      <c r="F866" s="43"/>
      <c r="G866" s="7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7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7"/>
      <c r="AM866" s="43"/>
      <c r="AN866" s="43"/>
      <c r="AO866" s="43"/>
      <c r="AP866" s="43"/>
      <c r="AQ866" s="43"/>
      <c r="AR866" s="58"/>
      <c r="AS866" s="58"/>
      <c r="AT866" s="43"/>
      <c r="AU866" s="43"/>
      <c r="AV866" s="43"/>
      <c r="AW866" s="43"/>
      <c r="AX866" s="43"/>
      <c r="AY866" s="43"/>
      <c r="AZ866" s="43"/>
      <c r="BA866" s="43"/>
      <c r="BB866" s="43"/>
      <c r="BC866" s="43"/>
      <c r="BD866" s="43"/>
      <c r="BE866" s="43"/>
      <c r="BF866" s="43"/>
      <c r="BG866" s="43"/>
      <c r="BH866" s="43"/>
      <c r="BI866" s="43"/>
      <c r="BJ866" s="43"/>
      <c r="BK866" s="43"/>
      <c r="BL866" s="43"/>
      <c r="BM866" s="43"/>
      <c r="BN866" s="43"/>
      <c r="BO866" s="43"/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3"/>
      <c r="CA866" s="43"/>
      <c r="CB866" s="43"/>
      <c r="CC866" s="43"/>
      <c r="CD866" s="43"/>
      <c r="CE866" s="43"/>
      <c r="CF866" s="43"/>
      <c r="CG866" s="43"/>
      <c r="CH866" s="43"/>
      <c r="CI866" s="43"/>
      <c r="CJ866" s="43"/>
      <c r="CK866" s="43"/>
      <c r="CL866" s="43"/>
      <c r="CM866" s="43"/>
      <c r="CN866" s="43"/>
      <c r="CO866" s="43"/>
      <c r="CP866" s="43"/>
      <c r="CQ866" s="43"/>
      <c r="CR866" s="43"/>
      <c r="CS866" s="43"/>
      <c r="CT866" s="43"/>
      <c r="CU866" s="43"/>
      <c r="CV866" s="43"/>
      <c r="CW866" s="43"/>
      <c r="CX866" s="43"/>
      <c r="CY866" s="21"/>
      <c r="CZ866" s="43"/>
      <c r="DA866" s="43"/>
      <c r="DB866" s="43"/>
      <c r="DC866" s="43"/>
      <c r="DD866" s="43"/>
      <c r="DE866" s="43"/>
      <c r="DF866" s="43"/>
      <c r="DG866" s="43"/>
      <c r="DH866" s="43"/>
      <c r="DI866" s="43"/>
      <c r="DJ866" s="43"/>
      <c r="DK866" s="43"/>
      <c r="DL866" s="43"/>
      <c r="DM866" s="43"/>
      <c r="DN866" s="43"/>
      <c r="DO866" s="43"/>
      <c r="DP866" s="43"/>
      <c r="DQ866" s="43"/>
      <c r="DR866" s="43"/>
      <c r="DS866" s="43"/>
      <c r="DT866" s="43"/>
      <c r="DU866" s="43"/>
      <c r="DV866" s="43"/>
      <c r="DW866" s="43"/>
      <c r="DX866" s="43"/>
      <c r="DY866" s="43"/>
      <c r="DZ866" s="43"/>
      <c r="EA866" s="21"/>
      <c r="EB866" s="21"/>
      <c r="EC866" s="21"/>
      <c r="ED866" s="21"/>
    </row>
    <row r="867" spans="1:134">
      <c r="A867" s="7"/>
      <c r="B867" s="7"/>
      <c r="C867" s="43"/>
      <c r="D867" s="43"/>
      <c r="E867" s="43"/>
      <c r="F867" s="43"/>
      <c r="G867" s="7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7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7"/>
      <c r="AM867" s="43"/>
      <c r="AN867" s="43"/>
      <c r="AO867" s="43"/>
      <c r="AP867" s="43"/>
      <c r="AQ867" s="43"/>
      <c r="AR867" s="58"/>
      <c r="AS867" s="58"/>
      <c r="AT867" s="43"/>
      <c r="AU867" s="43"/>
      <c r="AV867" s="43"/>
      <c r="AW867" s="43"/>
      <c r="AX867" s="43"/>
      <c r="AY867" s="43"/>
      <c r="AZ867" s="43"/>
      <c r="BA867" s="43"/>
      <c r="BB867" s="43"/>
      <c r="BC867" s="43"/>
      <c r="BD867" s="43"/>
      <c r="BE867" s="43"/>
      <c r="BF867" s="43"/>
      <c r="BG867" s="43"/>
      <c r="BH867" s="43"/>
      <c r="BI867" s="43"/>
      <c r="BJ867" s="43"/>
      <c r="BK867" s="43"/>
      <c r="BL867" s="43"/>
      <c r="BM867" s="43"/>
      <c r="BN867" s="43"/>
      <c r="BO867" s="43"/>
      <c r="BP867" s="43"/>
      <c r="BQ867" s="43"/>
      <c r="BR867" s="43"/>
      <c r="BS867" s="43"/>
      <c r="BT867" s="43"/>
      <c r="BU867" s="43"/>
      <c r="BV867" s="43"/>
      <c r="BW867" s="43"/>
      <c r="BX867" s="43"/>
      <c r="BY867" s="43"/>
      <c r="BZ867" s="43"/>
      <c r="CA867" s="43"/>
      <c r="CB867" s="43"/>
      <c r="CC867" s="43"/>
      <c r="CD867" s="43"/>
      <c r="CE867" s="43"/>
      <c r="CF867" s="43"/>
      <c r="CG867" s="43"/>
      <c r="CH867" s="43"/>
      <c r="CI867" s="43"/>
      <c r="CJ867" s="43"/>
      <c r="CK867" s="43"/>
      <c r="CL867" s="43"/>
      <c r="CM867" s="43"/>
      <c r="CN867" s="43"/>
      <c r="CO867" s="43"/>
      <c r="CP867" s="43"/>
      <c r="CQ867" s="43"/>
      <c r="CR867" s="43"/>
      <c r="CS867" s="43"/>
      <c r="CT867" s="43"/>
      <c r="CU867" s="43"/>
      <c r="CV867" s="43"/>
      <c r="CW867" s="43"/>
      <c r="CX867" s="43"/>
      <c r="CY867" s="21"/>
      <c r="CZ867" s="43"/>
      <c r="DA867" s="43"/>
      <c r="DB867" s="43"/>
      <c r="DC867" s="43"/>
      <c r="DD867" s="43"/>
      <c r="DE867" s="43"/>
      <c r="DF867" s="43"/>
      <c r="DG867" s="43"/>
      <c r="DH867" s="43"/>
      <c r="DI867" s="43"/>
      <c r="DJ867" s="43"/>
      <c r="DK867" s="43"/>
      <c r="DL867" s="43"/>
      <c r="DM867" s="43"/>
      <c r="DN867" s="43"/>
      <c r="DO867" s="43"/>
      <c r="DP867" s="43"/>
      <c r="DQ867" s="43"/>
      <c r="DR867" s="43"/>
      <c r="DS867" s="43"/>
      <c r="DT867" s="43"/>
      <c r="DU867" s="43"/>
      <c r="DV867" s="43"/>
      <c r="DW867" s="43"/>
      <c r="DX867" s="43"/>
      <c r="DY867" s="43"/>
      <c r="DZ867" s="43"/>
      <c r="EA867" s="21"/>
      <c r="EB867" s="21"/>
      <c r="EC867" s="21"/>
      <c r="ED867" s="21"/>
    </row>
    <row r="868" spans="1:134">
      <c r="A868" s="7"/>
      <c r="B868" s="7"/>
      <c r="C868" s="43"/>
      <c r="D868" s="43"/>
      <c r="E868" s="43"/>
      <c r="F868" s="43"/>
      <c r="G868" s="7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7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7"/>
      <c r="AM868" s="43"/>
      <c r="AN868" s="43"/>
      <c r="AO868" s="43"/>
      <c r="AP868" s="43"/>
      <c r="AQ868" s="43"/>
      <c r="AR868" s="58"/>
      <c r="AS868" s="58"/>
      <c r="AT868" s="43"/>
      <c r="AU868" s="43"/>
      <c r="AV868" s="43"/>
      <c r="AW868" s="43"/>
      <c r="AX868" s="43"/>
      <c r="AY868" s="43"/>
      <c r="AZ868" s="43"/>
      <c r="BA868" s="43"/>
      <c r="BB868" s="43"/>
      <c r="BC868" s="43"/>
      <c r="BD868" s="43"/>
      <c r="BE868" s="43"/>
      <c r="BF868" s="43"/>
      <c r="BG868" s="43"/>
      <c r="BH868" s="43"/>
      <c r="BI868" s="43"/>
      <c r="BJ868" s="43"/>
      <c r="BK868" s="43"/>
      <c r="BL868" s="43"/>
      <c r="BM868" s="43"/>
      <c r="BN868" s="43"/>
      <c r="BO868" s="43"/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3"/>
      <c r="CA868" s="43"/>
      <c r="CB868" s="43"/>
      <c r="CC868" s="43"/>
      <c r="CD868" s="43"/>
      <c r="CE868" s="43"/>
      <c r="CF868" s="43"/>
      <c r="CG868" s="43"/>
      <c r="CH868" s="43"/>
      <c r="CI868" s="43"/>
      <c r="CJ868" s="43"/>
      <c r="CK868" s="43"/>
      <c r="CL868" s="43"/>
      <c r="CM868" s="43"/>
      <c r="CN868" s="43"/>
      <c r="CO868" s="43"/>
      <c r="CP868" s="43"/>
      <c r="CQ868" s="43"/>
      <c r="CR868" s="43"/>
      <c r="CS868" s="43"/>
      <c r="CT868" s="43"/>
      <c r="CU868" s="43"/>
      <c r="CV868" s="43"/>
      <c r="CW868" s="43"/>
      <c r="CX868" s="43"/>
      <c r="CY868" s="21"/>
      <c r="CZ868" s="43"/>
      <c r="DA868" s="43"/>
      <c r="DB868" s="43"/>
      <c r="DC868" s="43"/>
      <c r="DD868" s="43"/>
      <c r="DE868" s="43"/>
      <c r="DF868" s="43"/>
      <c r="DG868" s="43"/>
      <c r="DH868" s="43"/>
      <c r="DI868" s="43"/>
      <c r="DJ868" s="43"/>
      <c r="DK868" s="43"/>
      <c r="DL868" s="43"/>
      <c r="DM868" s="43"/>
      <c r="DN868" s="43"/>
      <c r="DO868" s="43"/>
      <c r="DP868" s="43"/>
      <c r="DQ868" s="43"/>
      <c r="DR868" s="43"/>
      <c r="DS868" s="43"/>
      <c r="DT868" s="43"/>
      <c r="DU868" s="43"/>
      <c r="DV868" s="43"/>
      <c r="DW868" s="43"/>
      <c r="DX868" s="43"/>
      <c r="DY868" s="43"/>
      <c r="DZ868" s="43"/>
      <c r="EA868" s="21"/>
      <c r="EB868" s="21"/>
      <c r="EC868" s="21"/>
      <c r="ED868" s="21"/>
    </row>
    <row r="869" spans="1:134">
      <c r="A869" s="7"/>
      <c r="B869" s="7"/>
      <c r="C869" s="43"/>
      <c r="D869" s="43"/>
      <c r="E869" s="43"/>
      <c r="F869" s="43"/>
      <c r="G869" s="7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7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7"/>
      <c r="AM869" s="43"/>
      <c r="AN869" s="43"/>
      <c r="AO869" s="43"/>
      <c r="AP869" s="43"/>
      <c r="AQ869" s="43"/>
      <c r="AR869" s="58"/>
      <c r="AS869" s="58"/>
      <c r="AT869" s="43"/>
      <c r="AU869" s="43"/>
      <c r="AV869" s="43"/>
      <c r="AW869" s="43"/>
      <c r="AX869" s="43"/>
      <c r="AY869" s="43"/>
      <c r="AZ869" s="43"/>
      <c r="BA869" s="43"/>
      <c r="BB869" s="43"/>
      <c r="BC869" s="43"/>
      <c r="BD869" s="43"/>
      <c r="BE869" s="43"/>
      <c r="BF869" s="43"/>
      <c r="BG869" s="43"/>
      <c r="BH869" s="43"/>
      <c r="BI869" s="43"/>
      <c r="BJ869" s="43"/>
      <c r="BK869" s="43"/>
      <c r="BL869" s="43"/>
      <c r="BM869" s="43"/>
      <c r="BN869" s="43"/>
      <c r="BO869" s="43"/>
      <c r="BP869" s="43"/>
      <c r="BQ869" s="43"/>
      <c r="BR869" s="43"/>
      <c r="BS869" s="43"/>
      <c r="BT869" s="43"/>
      <c r="BU869" s="43"/>
      <c r="BV869" s="43"/>
      <c r="BW869" s="43"/>
      <c r="BX869" s="43"/>
      <c r="BY869" s="43"/>
      <c r="BZ869" s="43"/>
      <c r="CA869" s="43"/>
      <c r="CB869" s="43"/>
      <c r="CC869" s="43"/>
      <c r="CD869" s="43"/>
      <c r="CE869" s="43"/>
      <c r="CF869" s="43"/>
      <c r="CG869" s="43"/>
      <c r="CH869" s="43"/>
      <c r="CI869" s="43"/>
      <c r="CJ869" s="43"/>
      <c r="CK869" s="43"/>
      <c r="CL869" s="43"/>
      <c r="CM869" s="43"/>
      <c r="CN869" s="43"/>
      <c r="CO869" s="43"/>
      <c r="CP869" s="43"/>
      <c r="CQ869" s="43"/>
      <c r="CR869" s="43"/>
      <c r="CS869" s="43"/>
      <c r="CT869" s="43"/>
      <c r="CU869" s="43"/>
      <c r="CV869" s="43"/>
      <c r="CW869" s="43"/>
      <c r="CX869" s="43"/>
      <c r="CY869" s="21"/>
      <c r="CZ869" s="43"/>
      <c r="DA869" s="43"/>
      <c r="DB869" s="43"/>
      <c r="DC869" s="43"/>
      <c r="DD869" s="43"/>
      <c r="DE869" s="43"/>
      <c r="DF869" s="43"/>
      <c r="DG869" s="43"/>
      <c r="DH869" s="43"/>
      <c r="DI869" s="43"/>
      <c r="DJ869" s="43"/>
      <c r="DK869" s="43"/>
      <c r="DL869" s="43"/>
      <c r="DM869" s="43"/>
      <c r="DN869" s="43"/>
      <c r="DO869" s="43"/>
      <c r="DP869" s="43"/>
      <c r="DQ869" s="43"/>
      <c r="DR869" s="43"/>
      <c r="DS869" s="43"/>
      <c r="DT869" s="43"/>
      <c r="DU869" s="43"/>
      <c r="DV869" s="43"/>
      <c r="DW869" s="43"/>
      <c r="DX869" s="43"/>
      <c r="DY869" s="43"/>
      <c r="DZ869" s="43"/>
      <c r="EA869" s="21"/>
      <c r="EB869" s="21"/>
      <c r="EC869" s="21"/>
      <c r="ED869" s="21"/>
    </row>
    <row r="870" spans="1:134">
      <c r="A870" s="7"/>
      <c r="B870" s="7"/>
      <c r="C870" s="43"/>
      <c r="D870" s="43"/>
      <c r="E870" s="43"/>
      <c r="F870" s="43"/>
      <c r="G870" s="7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7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7"/>
      <c r="AM870" s="43"/>
      <c r="AN870" s="43"/>
      <c r="AO870" s="43"/>
      <c r="AP870" s="43"/>
      <c r="AQ870" s="43"/>
      <c r="AR870" s="58"/>
      <c r="AS870" s="58"/>
      <c r="AT870" s="43"/>
      <c r="AU870" s="43"/>
      <c r="AV870" s="43"/>
      <c r="AW870" s="43"/>
      <c r="AX870" s="43"/>
      <c r="AY870" s="43"/>
      <c r="AZ870" s="43"/>
      <c r="BA870" s="43"/>
      <c r="BB870" s="43"/>
      <c r="BC870" s="43"/>
      <c r="BD870" s="43"/>
      <c r="BE870" s="43"/>
      <c r="BF870" s="43"/>
      <c r="BG870" s="43"/>
      <c r="BH870" s="43"/>
      <c r="BI870" s="43"/>
      <c r="BJ870" s="43"/>
      <c r="BK870" s="43"/>
      <c r="BL870" s="43"/>
      <c r="BM870" s="43"/>
      <c r="BN870" s="43"/>
      <c r="BO870" s="43"/>
      <c r="BP870" s="43"/>
      <c r="BQ870" s="43"/>
      <c r="BR870" s="43"/>
      <c r="BS870" s="43"/>
      <c r="BT870" s="43"/>
      <c r="BU870" s="43"/>
      <c r="BV870" s="43"/>
      <c r="BW870" s="43"/>
      <c r="BX870" s="43"/>
      <c r="BY870" s="43"/>
      <c r="BZ870" s="43"/>
      <c r="CA870" s="43"/>
      <c r="CB870" s="43"/>
      <c r="CC870" s="43"/>
      <c r="CD870" s="43"/>
      <c r="CE870" s="43"/>
      <c r="CF870" s="43"/>
      <c r="CG870" s="43"/>
      <c r="CH870" s="43"/>
      <c r="CI870" s="43"/>
      <c r="CJ870" s="43"/>
      <c r="CK870" s="43"/>
      <c r="CL870" s="43"/>
      <c r="CM870" s="43"/>
      <c r="CN870" s="43"/>
      <c r="CO870" s="43"/>
      <c r="CP870" s="43"/>
      <c r="CQ870" s="43"/>
      <c r="CR870" s="43"/>
      <c r="CS870" s="43"/>
      <c r="CT870" s="43"/>
      <c r="CU870" s="43"/>
      <c r="CV870" s="43"/>
      <c r="CW870" s="43"/>
      <c r="CX870" s="43"/>
      <c r="CY870" s="21"/>
      <c r="CZ870" s="43"/>
      <c r="DA870" s="43"/>
      <c r="DB870" s="43"/>
      <c r="DC870" s="43"/>
      <c r="DD870" s="43"/>
      <c r="DE870" s="43"/>
      <c r="DF870" s="43"/>
      <c r="DG870" s="43"/>
      <c r="DH870" s="43"/>
      <c r="DI870" s="43"/>
      <c r="DJ870" s="43"/>
      <c r="DK870" s="43"/>
      <c r="DL870" s="43"/>
      <c r="DM870" s="43"/>
      <c r="DN870" s="43"/>
      <c r="DO870" s="43"/>
      <c r="DP870" s="43"/>
      <c r="DQ870" s="43"/>
      <c r="DR870" s="43"/>
      <c r="DS870" s="43"/>
      <c r="DT870" s="43"/>
      <c r="DU870" s="43"/>
      <c r="DV870" s="43"/>
      <c r="DW870" s="43"/>
      <c r="DX870" s="43"/>
      <c r="DY870" s="43"/>
      <c r="DZ870" s="43"/>
      <c r="EA870" s="21"/>
      <c r="EB870" s="21"/>
      <c r="EC870" s="21"/>
      <c r="ED870" s="21"/>
    </row>
    <row r="871" spans="1:134">
      <c r="A871" s="7"/>
      <c r="B871" s="7"/>
      <c r="C871" s="43"/>
      <c r="D871" s="43"/>
      <c r="E871" s="43"/>
      <c r="F871" s="43"/>
      <c r="G871" s="7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7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7"/>
      <c r="AM871" s="43"/>
      <c r="AN871" s="43"/>
      <c r="AO871" s="43"/>
      <c r="AP871" s="43"/>
      <c r="AQ871" s="43"/>
      <c r="AR871" s="58"/>
      <c r="AS871" s="58"/>
      <c r="AT871" s="43"/>
      <c r="AU871" s="43"/>
      <c r="AV871" s="43"/>
      <c r="AW871" s="43"/>
      <c r="AX871" s="43"/>
      <c r="AY871" s="43"/>
      <c r="AZ871" s="43"/>
      <c r="BA871" s="43"/>
      <c r="BB871" s="43"/>
      <c r="BC871" s="43"/>
      <c r="BD871" s="43"/>
      <c r="BE871" s="43"/>
      <c r="BF871" s="43"/>
      <c r="BG871" s="43"/>
      <c r="BH871" s="43"/>
      <c r="BI871" s="43"/>
      <c r="BJ871" s="43"/>
      <c r="BK871" s="43"/>
      <c r="BL871" s="43"/>
      <c r="BM871" s="43"/>
      <c r="BN871" s="43"/>
      <c r="BO871" s="43"/>
      <c r="BP871" s="43"/>
      <c r="BQ871" s="43"/>
      <c r="BR871" s="43"/>
      <c r="BS871" s="43"/>
      <c r="BT871" s="43"/>
      <c r="BU871" s="43"/>
      <c r="BV871" s="43"/>
      <c r="BW871" s="43"/>
      <c r="BX871" s="43"/>
      <c r="BY871" s="43"/>
      <c r="BZ871" s="43"/>
      <c r="CA871" s="43"/>
      <c r="CB871" s="43"/>
      <c r="CC871" s="43"/>
      <c r="CD871" s="43"/>
      <c r="CE871" s="43"/>
      <c r="CF871" s="43"/>
      <c r="CG871" s="43"/>
      <c r="CH871" s="43"/>
      <c r="CI871" s="43"/>
      <c r="CJ871" s="43"/>
      <c r="CK871" s="43"/>
      <c r="CL871" s="43"/>
      <c r="CM871" s="43"/>
      <c r="CN871" s="43"/>
      <c r="CO871" s="43"/>
      <c r="CP871" s="43"/>
      <c r="CQ871" s="43"/>
      <c r="CR871" s="43"/>
      <c r="CS871" s="43"/>
      <c r="CT871" s="43"/>
      <c r="CU871" s="43"/>
      <c r="CV871" s="43"/>
      <c r="CW871" s="43"/>
      <c r="CX871" s="43"/>
      <c r="CY871" s="21"/>
      <c r="CZ871" s="43"/>
      <c r="DA871" s="43"/>
      <c r="DB871" s="43"/>
      <c r="DC871" s="43"/>
      <c r="DD871" s="43"/>
      <c r="DE871" s="43"/>
      <c r="DF871" s="43"/>
      <c r="DG871" s="43"/>
      <c r="DH871" s="43"/>
      <c r="DI871" s="43"/>
      <c r="DJ871" s="43"/>
      <c r="DK871" s="43"/>
      <c r="DL871" s="43"/>
      <c r="DM871" s="43"/>
      <c r="DN871" s="43"/>
      <c r="DO871" s="43"/>
      <c r="DP871" s="43"/>
      <c r="DQ871" s="43"/>
      <c r="DR871" s="43"/>
      <c r="DS871" s="43"/>
      <c r="DT871" s="43"/>
      <c r="DU871" s="43"/>
      <c r="DV871" s="43"/>
      <c r="DW871" s="43"/>
      <c r="DX871" s="43"/>
      <c r="DY871" s="43"/>
      <c r="DZ871" s="43"/>
      <c r="EA871" s="21"/>
      <c r="EB871" s="21"/>
      <c r="EC871" s="21"/>
      <c r="ED871" s="21"/>
    </row>
    <row r="872" spans="1:134">
      <c r="A872" s="7"/>
      <c r="B872" s="7"/>
      <c r="C872" s="43"/>
      <c r="D872" s="43"/>
      <c r="E872" s="43"/>
      <c r="F872" s="43"/>
      <c r="G872" s="7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7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7"/>
      <c r="AM872" s="43"/>
      <c r="AN872" s="43"/>
      <c r="AO872" s="43"/>
      <c r="AP872" s="43"/>
      <c r="AQ872" s="43"/>
      <c r="AR872" s="58"/>
      <c r="AS872" s="58"/>
      <c r="AT872" s="43"/>
      <c r="AU872" s="43"/>
      <c r="AV872" s="43"/>
      <c r="AW872" s="43"/>
      <c r="AX872" s="43"/>
      <c r="AY872" s="43"/>
      <c r="AZ872" s="43"/>
      <c r="BA872" s="43"/>
      <c r="BB872" s="43"/>
      <c r="BC872" s="43"/>
      <c r="BD872" s="43"/>
      <c r="BE872" s="43"/>
      <c r="BF872" s="43"/>
      <c r="BG872" s="43"/>
      <c r="BH872" s="43"/>
      <c r="BI872" s="43"/>
      <c r="BJ872" s="43"/>
      <c r="BK872" s="43"/>
      <c r="BL872" s="43"/>
      <c r="BM872" s="43"/>
      <c r="BN872" s="43"/>
      <c r="BO872" s="43"/>
      <c r="BP872" s="43"/>
      <c r="BQ872" s="43"/>
      <c r="BR872" s="43"/>
      <c r="BS872" s="43"/>
      <c r="BT872" s="43"/>
      <c r="BU872" s="43"/>
      <c r="BV872" s="43"/>
      <c r="BW872" s="43"/>
      <c r="BX872" s="43"/>
      <c r="BY872" s="43"/>
      <c r="BZ872" s="43"/>
      <c r="CA872" s="43"/>
      <c r="CB872" s="43"/>
      <c r="CC872" s="43"/>
      <c r="CD872" s="43"/>
      <c r="CE872" s="43"/>
      <c r="CF872" s="43"/>
      <c r="CG872" s="43"/>
      <c r="CH872" s="43"/>
      <c r="CI872" s="43"/>
      <c r="CJ872" s="43"/>
      <c r="CK872" s="43"/>
      <c r="CL872" s="43"/>
      <c r="CM872" s="43"/>
      <c r="CN872" s="43"/>
      <c r="CO872" s="43"/>
      <c r="CP872" s="43"/>
      <c r="CQ872" s="43"/>
      <c r="CR872" s="43"/>
      <c r="CS872" s="43"/>
      <c r="CT872" s="43"/>
      <c r="CU872" s="43"/>
      <c r="CV872" s="43"/>
      <c r="CW872" s="43"/>
      <c r="CX872" s="43"/>
      <c r="CY872" s="21"/>
      <c r="CZ872" s="43"/>
      <c r="DA872" s="43"/>
      <c r="DB872" s="43"/>
      <c r="DC872" s="43"/>
      <c r="DD872" s="43"/>
      <c r="DE872" s="43"/>
      <c r="DF872" s="43"/>
      <c r="DG872" s="43"/>
      <c r="DH872" s="43"/>
      <c r="DI872" s="43"/>
      <c r="DJ872" s="43"/>
      <c r="DK872" s="43"/>
      <c r="DL872" s="43"/>
      <c r="DM872" s="43"/>
      <c r="DN872" s="43"/>
      <c r="DO872" s="43"/>
      <c r="DP872" s="43"/>
      <c r="DQ872" s="43"/>
      <c r="DR872" s="43"/>
      <c r="DS872" s="43"/>
      <c r="DT872" s="43"/>
      <c r="DU872" s="43"/>
      <c r="DV872" s="43"/>
      <c r="DW872" s="43"/>
      <c r="DX872" s="43"/>
      <c r="DY872" s="43"/>
      <c r="DZ872" s="43"/>
      <c r="EA872" s="21"/>
      <c r="EB872" s="21"/>
      <c r="EC872" s="21"/>
      <c r="ED872" s="21"/>
    </row>
    <row r="873" spans="1:134">
      <c r="A873" s="7"/>
      <c r="B873" s="7"/>
      <c r="C873" s="43"/>
      <c r="D873" s="43"/>
      <c r="E873" s="43"/>
      <c r="F873" s="43"/>
      <c r="G873" s="7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7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7"/>
      <c r="AM873" s="43"/>
      <c r="AN873" s="43"/>
      <c r="AO873" s="43"/>
      <c r="AP873" s="43"/>
      <c r="AQ873" s="43"/>
      <c r="AR873" s="58"/>
      <c r="AS873" s="58"/>
      <c r="AT873" s="43"/>
      <c r="AU873" s="43"/>
      <c r="AV873" s="43"/>
      <c r="AW873" s="43"/>
      <c r="AX873" s="43"/>
      <c r="AY873" s="43"/>
      <c r="AZ873" s="43"/>
      <c r="BA873" s="43"/>
      <c r="BB873" s="43"/>
      <c r="BC873" s="43"/>
      <c r="BD873" s="43"/>
      <c r="BE873" s="43"/>
      <c r="BF873" s="43"/>
      <c r="BG873" s="43"/>
      <c r="BH873" s="43"/>
      <c r="BI873" s="43"/>
      <c r="BJ873" s="43"/>
      <c r="BK873" s="43"/>
      <c r="BL873" s="43"/>
      <c r="BM873" s="43"/>
      <c r="BN873" s="43"/>
      <c r="BO873" s="43"/>
      <c r="BP873" s="43"/>
      <c r="BQ873" s="43"/>
      <c r="BR873" s="43"/>
      <c r="BS873" s="43"/>
      <c r="BT873" s="43"/>
      <c r="BU873" s="43"/>
      <c r="BV873" s="43"/>
      <c r="BW873" s="43"/>
      <c r="BX873" s="43"/>
      <c r="BY873" s="43"/>
      <c r="BZ873" s="43"/>
      <c r="CA873" s="43"/>
      <c r="CB873" s="43"/>
      <c r="CC873" s="43"/>
      <c r="CD873" s="43"/>
      <c r="CE873" s="43"/>
      <c r="CF873" s="43"/>
      <c r="CG873" s="43"/>
      <c r="CH873" s="43"/>
      <c r="CI873" s="43"/>
      <c r="CJ873" s="43"/>
      <c r="CK873" s="43"/>
      <c r="CL873" s="43"/>
      <c r="CM873" s="43"/>
      <c r="CN873" s="43"/>
      <c r="CO873" s="43"/>
      <c r="CP873" s="43"/>
      <c r="CQ873" s="43"/>
      <c r="CR873" s="43"/>
      <c r="CS873" s="43"/>
      <c r="CT873" s="43"/>
      <c r="CU873" s="43"/>
      <c r="CV873" s="43"/>
      <c r="CW873" s="43"/>
      <c r="CX873" s="43"/>
      <c r="CY873" s="21"/>
      <c r="CZ873" s="43"/>
      <c r="DA873" s="43"/>
      <c r="DB873" s="43"/>
      <c r="DC873" s="43"/>
      <c r="DD873" s="43"/>
      <c r="DE873" s="43"/>
      <c r="DF873" s="43"/>
      <c r="DG873" s="43"/>
      <c r="DH873" s="43"/>
      <c r="DI873" s="43"/>
      <c r="DJ873" s="43"/>
      <c r="DK873" s="43"/>
      <c r="DL873" s="43"/>
      <c r="DM873" s="43"/>
      <c r="DN873" s="43"/>
      <c r="DO873" s="43"/>
      <c r="DP873" s="43"/>
      <c r="DQ873" s="43"/>
      <c r="DR873" s="43"/>
      <c r="DS873" s="43"/>
      <c r="DT873" s="43"/>
      <c r="DU873" s="43"/>
      <c r="DV873" s="43"/>
      <c r="DW873" s="43"/>
      <c r="DX873" s="43"/>
      <c r="DY873" s="43"/>
      <c r="DZ873" s="43"/>
      <c r="EA873" s="21"/>
      <c r="EB873" s="21"/>
      <c r="EC873" s="21"/>
      <c r="ED873" s="21"/>
    </row>
    <row r="874" spans="1:134">
      <c r="A874" s="7"/>
      <c r="B874" s="7"/>
      <c r="C874" s="43"/>
      <c r="D874" s="43"/>
      <c r="E874" s="43"/>
      <c r="F874" s="43"/>
      <c r="G874" s="7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7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7"/>
      <c r="AM874" s="43"/>
      <c r="AN874" s="43"/>
      <c r="AO874" s="43"/>
      <c r="AP874" s="43"/>
      <c r="AQ874" s="43"/>
      <c r="AR874" s="58"/>
      <c r="AS874" s="58"/>
      <c r="AT874" s="43"/>
      <c r="AU874" s="43"/>
      <c r="AV874" s="43"/>
      <c r="AW874" s="43"/>
      <c r="AX874" s="43"/>
      <c r="AY874" s="43"/>
      <c r="AZ874" s="43"/>
      <c r="BA874" s="43"/>
      <c r="BB874" s="43"/>
      <c r="BC874" s="43"/>
      <c r="BD874" s="43"/>
      <c r="BE874" s="43"/>
      <c r="BF874" s="43"/>
      <c r="BG874" s="43"/>
      <c r="BH874" s="43"/>
      <c r="BI874" s="43"/>
      <c r="BJ874" s="43"/>
      <c r="BK874" s="43"/>
      <c r="BL874" s="43"/>
      <c r="BM874" s="43"/>
      <c r="BN874" s="43"/>
      <c r="BO874" s="43"/>
      <c r="BP874" s="43"/>
      <c r="BQ874" s="43"/>
      <c r="BR874" s="43"/>
      <c r="BS874" s="43"/>
      <c r="BT874" s="43"/>
      <c r="BU874" s="43"/>
      <c r="BV874" s="43"/>
      <c r="BW874" s="43"/>
      <c r="BX874" s="43"/>
      <c r="BY874" s="43"/>
      <c r="BZ874" s="43"/>
      <c r="CA874" s="43"/>
      <c r="CB874" s="43"/>
      <c r="CC874" s="43"/>
      <c r="CD874" s="43"/>
      <c r="CE874" s="43"/>
      <c r="CF874" s="43"/>
      <c r="CG874" s="43"/>
      <c r="CH874" s="43"/>
      <c r="CI874" s="43"/>
      <c r="CJ874" s="43"/>
      <c r="CK874" s="43"/>
      <c r="CL874" s="43"/>
      <c r="CM874" s="43"/>
      <c r="CN874" s="43"/>
      <c r="CO874" s="43"/>
      <c r="CP874" s="43"/>
      <c r="CQ874" s="43"/>
      <c r="CR874" s="43"/>
      <c r="CS874" s="43"/>
      <c r="CT874" s="43"/>
      <c r="CU874" s="43"/>
      <c r="CV874" s="43"/>
      <c r="CW874" s="43"/>
      <c r="CX874" s="43"/>
      <c r="CY874" s="21"/>
      <c r="CZ874" s="43"/>
      <c r="DA874" s="43"/>
      <c r="DB874" s="43"/>
      <c r="DC874" s="43"/>
      <c r="DD874" s="43"/>
      <c r="DE874" s="43"/>
      <c r="DF874" s="43"/>
      <c r="DG874" s="43"/>
      <c r="DH874" s="43"/>
      <c r="DI874" s="43"/>
      <c r="DJ874" s="43"/>
      <c r="DK874" s="43"/>
      <c r="DL874" s="43"/>
      <c r="DM874" s="43"/>
      <c r="DN874" s="43"/>
      <c r="DO874" s="43"/>
      <c r="DP874" s="43"/>
      <c r="DQ874" s="43"/>
      <c r="DR874" s="43"/>
      <c r="DS874" s="43"/>
      <c r="DT874" s="43"/>
      <c r="DU874" s="43"/>
      <c r="DV874" s="43"/>
      <c r="DW874" s="43"/>
      <c r="DX874" s="43"/>
      <c r="DY874" s="43"/>
      <c r="DZ874" s="43"/>
      <c r="EA874" s="21"/>
      <c r="EB874" s="21"/>
      <c r="EC874" s="21"/>
      <c r="ED874" s="21"/>
    </row>
    <row r="875" spans="1:134">
      <c r="A875" s="7"/>
      <c r="B875" s="7"/>
      <c r="C875" s="43"/>
      <c r="D875" s="43"/>
      <c r="E875" s="43"/>
      <c r="F875" s="43"/>
      <c r="G875" s="7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7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7"/>
      <c r="AM875" s="43"/>
      <c r="AN875" s="43"/>
      <c r="AO875" s="43"/>
      <c r="AP875" s="43"/>
      <c r="AQ875" s="43"/>
      <c r="AR875" s="58"/>
      <c r="AS875" s="58"/>
      <c r="AT875" s="43"/>
      <c r="AU875" s="43"/>
      <c r="AV875" s="43"/>
      <c r="AW875" s="43"/>
      <c r="AX875" s="43"/>
      <c r="AY875" s="43"/>
      <c r="AZ875" s="43"/>
      <c r="BA875" s="43"/>
      <c r="BB875" s="43"/>
      <c r="BC875" s="43"/>
      <c r="BD875" s="43"/>
      <c r="BE875" s="43"/>
      <c r="BF875" s="43"/>
      <c r="BG875" s="43"/>
      <c r="BH875" s="43"/>
      <c r="BI875" s="43"/>
      <c r="BJ875" s="43"/>
      <c r="BK875" s="43"/>
      <c r="BL875" s="43"/>
      <c r="BM875" s="43"/>
      <c r="BN875" s="43"/>
      <c r="BO875" s="43"/>
      <c r="BP875" s="43"/>
      <c r="BQ875" s="43"/>
      <c r="BR875" s="43"/>
      <c r="BS875" s="43"/>
      <c r="BT875" s="43"/>
      <c r="BU875" s="43"/>
      <c r="BV875" s="43"/>
      <c r="BW875" s="43"/>
      <c r="BX875" s="43"/>
      <c r="BY875" s="43"/>
      <c r="BZ875" s="43"/>
      <c r="CA875" s="43"/>
      <c r="CB875" s="43"/>
      <c r="CC875" s="43"/>
      <c r="CD875" s="43"/>
      <c r="CE875" s="43"/>
      <c r="CF875" s="43"/>
      <c r="CG875" s="43"/>
      <c r="CH875" s="43"/>
      <c r="CI875" s="43"/>
      <c r="CJ875" s="43"/>
      <c r="CK875" s="43"/>
      <c r="CL875" s="43"/>
      <c r="CM875" s="43"/>
      <c r="CN875" s="43"/>
      <c r="CO875" s="43"/>
      <c r="CP875" s="43"/>
      <c r="CQ875" s="43"/>
      <c r="CR875" s="43"/>
      <c r="CS875" s="43"/>
      <c r="CT875" s="43"/>
      <c r="CU875" s="43"/>
      <c r="CV875" s="43"/>
      <c r="CW875" s="43"/>
      <c r="CX875" s="43"/>
      <c r="CY875" s="21"/>
      <c r="CZ875" s="43"/>
      <c r="DA875" s="43"/>
      <c r="DB875" s="43"/>
      <c r="DC875" s="43"/>
      <c r="DD875" s="43"/>
      <c r="DE875" s="43"/>
      <c r="DF875" s="43"/>
      <c r="DG875" s="43"/>
      <c r="DH875" s="43"/>
      <c r="DI875" s="43"/>
      <c r="DJ875" s="43"/>
      <c r="DK875" s="43"/>
      <c r="DL875" s="43"/>
      <c r="DM875" s="43"/>
      <c r="DN875" s="43"/>
      <c r="DO875" s="43"/>
      <c r="DP875" s="43"/>
      <c r="DQ875" s="43"/>
      <c r="DR875" s="43"/>
      <c r="DS875" s="43"/>
      <c r="DT875" s="43"/>
      <c r="DU875" s="43"/>
      <c r="DV875" s="43"/>
      <c r="DW875" s="43"/>
      <c r="DX875" s="43"/>
      <c r="DY875" s="43"/>
      <c r="DZ875" s="43"/>
      <c r="EA875" s="21"/>
      <c r="EB875" s="21"/>
      <c r="EC875" s="21"/>
      <c r="ED875" s="21"/>
    </row>
    <row r="876" spans="1:134">
      <c r="A876" s="7"/>
      <c r="B876" s="7"/>
      <c r="C876" s="43"/>
      <c r="D876" s="43"/>
      <c r="E876" s="43"/>
      <c r="F876" s="43"/>
      <c r="G876" s="7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7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7"/>
      <c r="AM876" s="43"/>
      <c r="AN876" s="43"/>
      <c r="AO876" s="43"/>
      <c r="AP876" s="43"/>
      <c r="AQ876" s="43"/>
      <c r="AR876" s="58"/>
      <c r="AS876" s="58"/>
      <c r="AT876" s="43"/>
      <c r="AU876" s="43"/>
      <c r="AV876" s="43"/>
      <c r="AW876" s="43"/>
      <c r="AX876" s="43"/>
      <c r="AY876" s="43"/>
      <c r="AZ876" s="43"/>
      <c r="BA876" s="43"/>
      <c r="BB876" s="43"/>
      <c r="BC876" s="43"/>
      <c r="BD876" s="43"/>
      <c r="BE876" s="43"/>
      <c r="BF876" s="43"/>
      <c r="BG876" s="43"/>
      <c r="BH876" s="43"/>
      <c r="BI876" s="43"/>
      <c r="BJ876" s="43"/>
      <c r="BK876" s="43"/>
      <c r="BL876" s="43"/>
      <c r="BM876" s="43"/>
      <c r="BN876" s="43"/>
      <c r="BO876" s="43"/>
      <c r="BP876" s="43"/>
      <c r="BQ876" s="43"/>
      <c r="BR876" s="43"/>
      <c r="BS876" s="43"/>
      <c r="BT876" s="43"/>
      <c r="BU876" s="43"/>
      <c r="BV876" s="43"/>
      <c r="BW876" s="43"/>
      <c r="BX876" s="43"/>
      <c r="BY876" s="43"/>
      <c r="BZ876" s="43"/>
      <c r="CA876" s="43"/>
      <c r="CB876" s="43"/>
      <c r="CC876" s="43"/>
      <c r="CD876" s="43"/>
      <c r="CE876" s="43"/>
      <c r="CF876" s="43"/>
      <c r="CG876" s="43"/>
      <c r="CH876" s="43"/>
      <c r="CI876" s="43"/>
      <c r="CJ876" s="43"/>
      <c r="CK876" s="43"/>
      <c r="CL876" s="43"/>
      <c r="CM876" s="43"/>
      <c r="CN876" s="43"/>
      <c r="CO876" s="43"/>
      <c r="CP876" s="43"/>
      <c r="CQ876" s="43"/>
      <c r="CR876" s="43"/>
      <c r="CS876" s="43"/>
      <c r="CT876" s="43"/>
      <c r="CU876" s="43"/>
      <c r="CV876" s="43"/>
      <c r="CW876" s="43"/>
      <c r="CX876" s="43"/>
      <c r="CY876" s="21"/>
      <c r="CZ876" s="43"/>
      <c r="DA876" s="43"/>
      <c r="DB876" s="43"/>
      <c r="DC876" s="43"/>
      <c r="DD876" s="43"/>
      <c r="DE876" s="43"/>
      <c r="DF876" s="43"/>
      <c r="DG876" s="43"/>
      <c r="DH876" s="43"/>
      <c r="DI876" s="43"/>
      <c r="DJ876" s="43"/>
      <c r="DK876" s="43"/>
      <c r="DL876" s="43"/>
      <c r="DM876" s="43"/>
      <c r="DN876" s="43"/>
      <c r="DO876" s="43"/>
      <c r="DP876" s="43"/>
      <c r="DQ876" s="43"/>
      <c r="DR876" s="43"/>
      <c r="DS876" s="43"/>
      <c r="DT876" s="43"/>
      <c r="DU876" s="43"/>
      <c r="DV876" s="43"/>
      <c r="DW876" s="43"/>
      <c r="DX876" s="43"/>
      <c r="DY876" s="43"/>
      <c r="DZ876" s="43"/>
      <c r="EA876" s="21"/>
      <c r="EB876" s="21"/>
      <c r="EC876" s="21"/>
      <c r="ED876" s="21"/>
    </row>
    <row r="877" spans="1:134">
      <c r="A877" s="7"/>
      <c r="B877" s="7"/>
      <c r="C877" s="43"/>
      <c r="D877" s="43"/>
      <c r="E877" s="43"/>
      <c r="F877" s="43"/>
      <c r="G877" s="7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7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7"/>
      <c r="AM877" s="43"/>
      <c r="AN877" s="43"/>
      <c r="AO877" s="43"/>
      <c r="AP877" s="43"/>
      <c r="AQ877" s="43"/>
      <c r="AR877" s="58"/>
      <c r="AS877" s="58"/>
      <c r="AT877" s="43"/>
      <c r="AU877" s="43"/>
      <c r="AV877" s="43"/>
      <c r="AW877" s="43"/>
      <c r="AX877" s="43"/>
      <c r="AY877" s="43"/>
      <c r="AZ877" s="43"/>
      <c r="BA877" s="43"/>
      <c r="BB877" s="43"/>
      <c r="BC877" s="43"/>
      <c r="BD877" s="43"/>
      <c r="BE877" s="43"/>
      <c r="BF877" s="43"/>
      <c r="BG877" s="43"/>
      <c r="BH877" s="43"/>
      <c r="BI877" s="43"/>
      <c r="BJ877" s="43"/>
      <c r="BK877" s="43"/>
      <c r="BL877" s="43"/>
      <c r="BM877" s="43"/>
      <c r="BN877" s="43"/>
      <c r="BO877" s="43"/>
      <c r="BP877" s="43"/>
      <c r="BQ877" s="43"/>
      <c r="BR877" s="43"/>
      <c r="BS877" s="43"/>
      <c r="BT877" s="43"/>
      <c r="BU877" s="43"/>
      <c r="BV877" s="43"/>
      <c r="BW877" s="43"/>
      <c r="BX877" s="43"/>
      <c r="BY877" s="43"/>
      <c r="BZ877" s="43"/>
      <c r="CA877" s="43"/>
      <c r="CB877" s="43"/>
      <c r="CC877" s="43"/>
      <c r="CD877" s="43"/>
      <c r="CE877" s="43"/>
      <c r="CF877" s="43"/>
      <c r="CG877" s="43"/>
      <c r="CH877" s="43"/>
      <c r="CI877" s="43"/>
      <c r="CJ877" s="43"/>
      <c r="CK877" s="43"/>
      <c r="CL877" s="43"/>
      <c r="CM877" s="43"/>
      <c r="CN877" s="43"/>
      <c r="CO877" s="43"/>
      <c r="CP877" s="43"/>
      <c r="CQ877" s="43"/>
      <c r="CR877" s="43"/>
      <c r="CS877" s="43"/>
      <c r="CT877" s="43"/>
      <c r="CU877" s="43"/>
      <c r="CV877" s="43"/>
      <c r="CW877" s="43"/>
      <c r="CX877" s="43"/>
      <c r="CY877" s="21"/>
      <c r="CZ877" s="43"/>
      <c r="DA877" s="43"/>
      <c r="DB877" s="43"/>
      <c r="DC877" s="43"/>
      <c r="DD877" s="43"/>
      <c r="DE877" s="43"/>
      <c r="DF877" s="43"/>
      <c r="DG877" s="43"/>
      <c r="DH877" s="43"/>
      <c r="DI877" s="43"/>
      <c r="DJ877" s="43"/>
      <c r="DK877" s="43"/>
      <c r="DL877" s="43"/>
      <c r="DM877" s="43"/>
      <c r="DN877" s="43"/>
      <c r="DO877" s="43"/>
      <c r="DP877" s="43"/>
      <c r="DQ877" s="43"/>
      <c r="DR877" s="43"/>
      <c r="DS877" s="43"/>
      <c r="DT877" s="43"/>
      <c r="DU877" s="43"/>
      <c r="DV877" s="43"/>
      <c r="DW877" s="43"/>
      <c r="DX877" s="43"/>
      <c r="DY877" s="43"/>
      <c r="DZ877" s="43"/>
      <c r="EA877" s="21"/>
      <c r="EB877" s="21"/>
      <c r="EC877" s="21"/>
      <c r="ED877" s="21"/>
    </row>
    <row r="878" spans="1:134">
      <c r="A878" s="7"/>
      <c r="B878" s="7"/>
      <c r="C878" s="43"/>
      <c r="D878" s="43"/>
      <c r="E878" s="43"/>
      <c r="F878" s="43"/>
      <c r="G878" s="7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7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7"/>
      <c r="AM878" s="43"/>
      <c r="AN878" s="43"/>
      <c r="AO878" s="43"/>
      <c r="AP878" s="43"/>
      <c r="AQ878" s="43"/>
      <c r="AR878" s="58"/>
      <c r="AS878" s="58"/>
      <c r="AT878" s="43"/>
      <c r="AU878" s="43"/>
      <c r="AV878" s="43"/>
      <c r="AW878" s="43"/>
      <c r="AX878" s="43"/>
      <c r="AY878" s="43"/>
      <c r="AZ878" s="43"/>
      <c r="BA878" s="43"/>
      <c r="BB878" s="43"/>
      <c r="BC878" s="43"/>
      <c r="BD878" s="43"/>
      <c r="BE878" s="43"/>
      <c r="BF878" s="43"/>
      <c r="BG878" s="43"/>
      <c r="BH878" s="43"/>
      <c r="BI878" s="43"/>
      <c r="BJ878" s="43"/>
      <c r="BK878" s="43"/>
      <c r="BL878" s="43"/>
      <c r="BM878" s="43"/>
      <c r="BN878" s="43"/>
      <c r="BO878" s="43"/>
      <c r="BP878" s="43"/>
      <c r="BQ878" s="43"/>
      <c r="BR878" s="43"/>
      <c r="BS878" s="43"/>
      <c r="BT878" s="43"/>
      <c r="BU878" s="43"/>
      <c r="BV878" s="43"/>
      <c r="BW878" s="43"/>
      <c r="BX878" s="43"/>
      <c r="BY878" s="43"/>
      <c r="BZ878" s="43"/>
      <c r="CA878" s="43"/>
      <c r="CB878" s="43"/>
      <c r="CC878" s="43"/>
      <c r="CD878" s="43"/>
      <c r="CE878" s="43"/>
      <c r="CF878" s="43"/>
      <c r="CG878" s="43"/>
      <c r="CH878" s="43"/>
      <c r="CI878" s="43"/>
      <c r="CJ878" s="43"/>
      <c r="CK878" s="43"/>
      <c r="CL878" s="43"/>
      <c r="CM878" s="43"/>
      <c r="CN878" s="43"/>
      <c r="CO878" s="43"/>
      <c r="CP878" s="43"/>
      <c r="CQ878" s="43"/>
      <c r="CR878" s="43"/>
      <c r="CS878" s="43"/>
      <c r="CT878" s="43"/>
      <c r="CU878" s="43"/>
      <c r="CV878" s="43"/>
      <c r="CW878" s="43"/>
      <c r="CX878" s="43"/>
      <c r="CY878" s="21"/>
      <c r="CZ878" s="43"/>
      <c r="DA878" s="43"/>
      <c r="DB878" s="43"/>
      <c r="DC878" s="43"/>
      <c r="DD878" s="43"/>
      <c r="DE878" s="43"/>
      <c r="DF878" s="43"/>
      <c r="DG878" s="43"/>
      <c r="DH878" s="43"/>
      <c r="DI878" s="43"/>
      <c r="DJ878" s="43"/>
      <c r="DK878" s="43"/>
      <c r="DL878" s="43"/>
      <c r="DM878" s="43"/>
      <c r="DN878" s="43"/>
      <c r="DO878" s="43"/>
      <c r="DP878" s="43"/>
      <c r="DQ878" s="43"/>
      <c r="DR878" s="43"/>
      <c r="DS878" s="43"/>
      <c r="DT878" s="43"/>
      <c r="DU878" s="43"/>
      <c r="DV878" s="43"/>
      <c r="DW878" s="43"/>
      <c r="DX878" s="43"/>
      <c r="DY878" s="43"/>
      <c r="DZ878" s="43"/>
      <c r="EA878" s="21"/>
      <c r="EB878" s="21"/>
      <c r="EC878" s="21"/>
      <c r="ED878" s="21"/>
    </row>
    <row r="879" spans="1:134">
      <c r="A879" s="7"/>
      <c r="B879" s="7"/>
      <c r="C879" s="43"/>
      <c r="D879" s="43"/>
      <c r="E879" s="43"/>
      <c r="F879" s="43"/>
      <c r="G879" s="7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7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7"/>
      <c r="AM879" s="43"/>
      <c r="AN879" s="43"/>
      <c r="AO879" s="43"/>
      <c r="AP879" s="43"/>
      <c r="AQ879" s="43"/>
      <c r="AR879" s="58"/>
      <c r="AS879" s="58"/>
      <c r="AT879" s="43"/>
      <c r="AU879" s="43"/>
      <c r="AV879" s="43"/>
      <c r="AW879" s="43"/>
      <c r="AX879" s="43"/>
      <c r="AY879" s="43"/>
      <c r="AZ879" s="43"/>
      <c r="BA879" s="43"/>
      <c r="BB879" s="43"/>
      <c r="BC879" s="43"/>
      <c r="BD879" s="43"/>
      <c r="BE879" s="43"/>
      <c r="BF879" s="43"/>
      <c r="BG879" s="43"/>
      <c r="BH879" s="43"/>
      <c r="BI879" s="43"/>
      <c r="BJ879" s="43"/>
      <c r="BK879" s="43"/>
      <c r="BL879" s="43"/>
      <c r="BM879" s="43"/>
      <c r="BN879" s="43"/>
      <c r="BO879" s="43"/>
      <c r="BP879" s="43"/>
      <c r="BQ879" s="43"/>
      <c r="BR879" s="43"/>
      <c r="BS879" s="43"/>
      <c r="BT879" s="43"/>
      <c r="BU879" s="43"/>
      <c r="BV879" s="43"/>
      <c r="BW879" s="43"/>
      <c r="BX879" s="43"/>
      <c r="BY879" s="43"/>
      <c r="BZ879" s="43"/>
      <c r="CA879" s="43"/>
      <c r="CB879" s="43"/>
      <c r="CC879" s="43"/>
      <c r="CD879" s="43"/>
      <c r="CE879" s="43"/>
      <c r="CF879" s="43"/>
      <c r="CG879" s="43"/>
      <c r="CH879" s="43"/>
      <c r="CI879" s="43"/>
      <c r="CJ879" s="43"/>
      <c r="CK879" s="43"/>
      <c r="CL879" s="43"/>
      <c r="CM879" s="43"/>
      <c r="CN879" s="43"/>
      <c r="CO879" s="43"/>
      <c r="CP879" s="43"/>
      <c r="CQ879" s="43"/>
      <c r="CR879" s="43"/>
      <c r="CS879" s="43"/>
      <c r="CT879" s="43"/>
      <c r="CU879" s="43"/>
      <c r="CV879" s="43"/>
      <c r="CW879" s="43"/>
      <c r="CX879" s="43"/>
      <c r="CY879" s="21"/>
      <c r="CZ879" s="43"/>
      <c r="DA879" s="43"/>
      <c r="DB879" s="43"/>
      <c r="DC879" s="43"/>
      <c r="DD879" s="43"/>
      <c r="DE879" s="43"/>
      <c r="DF879" s="43"/>
      <c r="DG879" s="43"/>
      <c r="DH879" s="43"/>
      <c r="DI879" s="43"/>
      <c r="DJ879" s="43"/>
      <c r="DK879" s="43"/>
      <c r="DL879" s="43"/>
      <c r="DM879" s="43"/>
      <c r="DN879" s="43"/>
      <c r="DO879" s="43"/>
      <c r="DP879" s="43"/>
      <c r="DQ879" s="43"/>
      <c r="DR879" s="43"/>
      <c r="DS879" s="43"/>
      <c r="DT879" s="43"/>
      <c r="DU879" s="43"/>
      <c r="DV879" s="43"/>
      <c r="DW879" s="43"/>
      <c r="DX879" s="43"/>
      <c r="DY879" s="43"/>
      <c r="DZ879" s="43"/>
      <c r="EA879" s="21"/>
      <c r="EB879" s="21"/>
      <c r="EC879" s="21"/>
      <c r="ED879" s="21"/>
    </row>
    <row r="880" spans="1:134">
      <c r="A880" s="7"/>
      <c r="B880" s="7"/>
      <c r="C880" s="43"/>
      <c r="D880" s="43"/>
      <c r="E880" s="43"/>
      <c r="F880" s="43"/>
      <c r="G880" s="7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7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7"/>
      <c r="AM880" s="43"/>
      <c r="AN880" s="43"/>
      <c r="AO880" s="43"/>
      <c r="AP880" s="43"/>
      <c r="AQ880" s="43"/>
      <c r="AR880" s="58"/>
      <c r="AS880" s="58"/>
      <c r="AT880" s="43"/>
      <c r="AU880" s="43"/>
      <c r="AV880" s="43"/>
      <c r="AW880" s="43"/>
      <c r="AX880" s="43"/>
      <c r="AY880" s="43"/>
      <c r="AZ880" s="43"/>
      <c r="BA880" s="43"/>
      <c r="BB880" s="43"/>
      <c r="BC880" s="43"/>
      <c r="BD880" s="43"/>
      <c r="BE880" s="43"/>
      <c r="BF880" s="43"/>
      <c r="BG880" s="43"/>
      <c r="BH880" s="43"/>
      <c r="BI880" s="43"/>
      <c r="BJ880" s="43"/>
      <c r="BK880" s="43"/>
      <c r="BL880" s="43"/>
      <c r="BM880" s="43"/>
      <c r="BN880" s="43"/>
      <c r="BO880" s="43"/>
      <c r="BP880" s="43"/>
      <c r="BQ880" s="43"/>
      <c r="BR880" s="43"/>
      <c r="BS880" s="43"/>
      <c r="BT880" s="43"/>
      <c r="BU880" s="43"/>
      <c r="BV880" s="43"/>
      <c r="BW880" s="43"/>
      <c r="BX880" s="43"/>
      <c r="BY880" s="43"/>
      <c r="BZ880" s="43"/>
      <c r="CA880" s="43"/>
      <c r="CB880" s="43"/>
      <c r="CC880" s="43"/>
      <c r="CD880" s="43"/>
      <c r="CE880" s="43"/>
      <c r="CF880" s="43"/>
      <c r="CG880" s="43"/>
      <c r="CH880" s="43"/>
      <c r="CI880" s="43"/>
      <c r="CJ880" s="43"/>
      <c r="CK880" s="43"/>
      <c r="CL880" s="43"/>
      <c r="CM880" s="43"/>
      <c r="CN880" s="43"/>
      <c r="CO880" s="43"/>
      <c r="CP880" s="43"/>
      <c r="CQ880" s="43"/>
      <c r="CR880" s="43"/>
      <c r="CS880" s="43"/>
      <c r="CT880" s="43"/>
      <c r="CU880" s="43"/>
      <c r="CV880" s="43"/>
      <c r="CW880" s="43"/>
      <c r="CX880" s="43"/>
      <c r="CY880" s="21"/>
      <c r="CZ880" s="43"/>
      <c r="DA880" s="43"/>
      <c r="DB880" s="43"/>
      <c r="DC880" s="43"/>
      <c r="DD880" s="43"/>
      <c r="DE880" s="43"/>
      <c r="DF880" s="43"/>
      <c r="DG880" s="43"/>
      <c r="DH880" s="43"/>
      <c r="DI880" s="43"/>
      <c r="DJ880" s="43"/>
      <c r="DK880" s="43"/>
      <c r="DL880" s="43"/>
      <c r="DM880" s="43"/>
      <c r="DN880" s="43"/>
      <c r="DO880" s="43"/>
      <c r="DP880" s="43"/>
      <c r="DQ880" s="43"/>
      <c r="DR880" s="43"/>
      <c r="DS880" s="43"/>
      <c r="DT880" s="43"/>
      <c r="DU880" s="43"/>
      <c r="DV880" s="43"/>
      <c r="DW880" s="43"/>
      <c r="DX880" s="43"/>
      <c r="DY880" s="43"/>
      <c r="DZ880" s="43"/>
      <c r="EA880" s="21"/>
      <c r="EB880" s="21"/>
      <c r="EC880" s="21"/>
      <c r="ED880" s="21"/>
    </row>
    <row r="881" spans="1:134">
      <c r="A881" s="7"/>
      <c r="B881" s="7"/>
      <c r="C881" s="43"/>
      <c r="D881" s="43"/>
      <c r="E881" s="43"/>
      <c r="F881" s="43"/>
      <c r="G881" s="7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7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7"/>
      <c r="AM881" s="43"/>
      <c r="AN881" s="43"/>
      <c r="AO881" s="43"/>
      <c r="AP881" s="43"/>
      <c r="AQ881" s="43"/>
      <c r="AR881" s="58"/>
      <c r="AS881" s="58"/>
      <c r="AT881" s="43"/>
      <c r="AU881" s="43"/>
      <c r="AV881" s="43"/>
      <c r="AW881" s="43"/>
      <c r="AX881" s="43"/>
      <c r="AY881" s="43"/>
      <c r="AZ881" s="43"/>
      <c r="BA881" s="43"/>
      <c r="BB881" s="43"/>
      <c r="BC881" s="43"/>
      <c r="BD881" s="43"/>
      <c r="BE881" s="43"/>
      <c r="BF881" s="43"/>
      <c r="BG881" s="43"/>
      <c r="BH881" s="43"/>
      <c r="BI881" s="43"/>
      <c r="BJ881" s="43"/>
      <c r="BK881" s="43"/>
      <c r="BL881" s="43"/>
      <c r="BM881" s="43"/>
      <c r="BN881" s="43"/>
      <c r="BO881" s="43"/>
      <c r="BP881" s="43"/>
      <c r="BQ881" s="43"/>
      <c r="BR881" s="43"/>
      <c r="BS881" s="43"/>
      <c r="BT881" s="43"/>
      <c r="BU881" s="43"/>
      <c r="BV881" s="43"/>
      <c r="BW881" s="43"/>
      <c r="BX881" s="43"/>
      <c r="BY881" s="43"/>
      <c r="BZ881" s="43"/>
      <c r="CA881" s="43"/>
      <c r="CB881" s="43"/>
      <c r="CC881" s="43"/>
      <c r="CD881" s="43"/>
      <c r="CE881" s="43"/>
      <c r="CF881" s="43"/>
      <c r="CG881" s="43"/>
      <c r="CH881" s="43"/>
      <c r="CI881" s="43"/>
      <c r="CJ881" s="43"/>
      <c r="CK881" s="43"/>
      <c r="CL881" s="43"/>
      <c r="CM881" s="43"/>
      <c r="CN881" s="43"/>
      <c r="CO881" s="43"/>
      <c r="CP881" s="43"/>
      <c r="CQ881" s="43"/>
      <c r="CR881" s="43"/>
      <c r="CS881" s="43"/>
      <c r="CT881" s="43"/>
      <c r="CU881" s="43"/>
      <c r="CV881" s="43"/>
      <c r="CW881" s="43"/>
      <c r="CX881" s="43"/>
      <c r="CY881" s="21"/>
      <c r="CZ881" s="43"/>
      <c r="DA881" s="43"/>
      <c r="DB881" s="43"/>
      <c r="DC881" s="43"/>
      <c r="DD881" s="43"/>
      <c r="DE881" s="43"/>
      <c r="DF881" s="43"/>
      <c r="DG881" s="43"/>
      <c r="DH881" s="43"/>
      <c r="DI881" s="43"/>
      <c r="DJ881" s="43"/>
      <c r="DK881" s="43"/>
      <c r="DL881" s="43"/>
      <c r="DM881" s="43"/>
      <c r="DN881" s="43"/>
      <c r="DO881" s="43"/>
      <c r="DP881" s="43"/>
      <c r="DQ881" s="43"/>
      <c r="DR881" s="43"/>
      <c r="DS881" s="43"/>
      <c r="DT881" s="43"/>
      <c r="DU881" s="43"/>
      <c r="DV881" s="43"/>
      <c r="DW881" s="43"/>
      <c r="DX881" s="43"/>
      <c r="DY881" s="43"/>
      <c r="DZ881" s="43"/>
      <c r="EA881" s="21"/>
      <c r="EB881" s="21"/>
      <c r="EC881" s="21"/>
      <c r="ED881" s="21"/>
    </row>
    <row r="882" spans="1:134">
      <c r="A882" s="7"/>
      <c r="B882" s="7"/>
      <c r="C882" s="43"/>
      <c r="D882" s="43"/>
      <c r="E882" s="43"/>
      <c r="F882" s="43"/>
      <c r="G882" s="7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7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7"/>
      <c r="AM882" s="43"/>
      <c r="AN882" s="43"/>
      <c r="AO882" s="43"/>
      <c r="AP882" s="43"/>
      <c r="AQ882" s="43"/>
      <c r="AR882" s="58"/>
      <c r="AS882" s="58"/>
      <c r="AT882" s="43"/>
      <c r="AU882" s="43"/>
      <c r="AV882" s="43"/>
      <c r="AW882" s="43"/>
      <c r="AX882" s="43"/>
      <c r="AY882" s="43"/>
      <c r="AZ882" s="43"/>
      <c r="BA882" s="43"/>
      <c r="BB882" s="43"/>
      <c r="BC882" s="43"/>
      <c r="BD882" s="43"/>
      <c r="BE882" s="43"/>
      <c r="BF882" s="43"/>
      <c r="BG882" s="43"/>
      <c r="BH882" s="43"/>
      <c r="BI882" s="43"/>
      <c r="BJ882" s="43"/>
      <c r="BK882" s="43"/>
      <c r="BL882" s="43"/>
      <c r="BM882" s="43"/>
      <c r="BN882" s="43"/>
      <c r="BO882" s="43"/>
      <c r="BP882" s="43"/>
      <c r="BQ882" s="43"/>
      <c r="BR882" s="43"/>
      <c r="BS882" s="43"/>
      <c r="BT882" s="43"/>
      <c r="BU882" s="43"/>
      <c r="BV882" s="43"/>
      <c r="BW882" s="43"/>
      <c r="BX882" s="43"/>
      <c r="BY882" s="43"/>
      <c r="BZ882" s="43"/>
      <c r="CA882" s="43"/>
      <c r="CB882" s="43"/>
      <c r="CC882" s="43"/>
      <c r="CD882" s="43"/>
      <c r="CE882" s="43"/>
      <c r="CF882" s="43"/>
      <c r="CG882" s="43"/>
      <c r="CH882" s="43"/>
      <c r="CI882" s="43"/>
      <c r="CJ882" s="43"/>
      <c r="CK882" s="43"/>
      <c r="CL882" s="43"/>
      <c r="CM882" s="43"/>
      <c r="CN882" s="43"/>
      <c r="CO882" s="43"/>
      <c r="CP882" s="43"/>
      <c r="CQ882" s="43"/>
      <c r="CR882" s="43"/>
      <c r="CS882" s="43"/>
      <c r="CT882" s="43"/>
      <c r="CU882" s="43"/>
      <c r="CV882" s="43"/>
      <c r="CW882" s="43"/>
      <c r="CX882" s="43"/>
      <c r="CY882" s="21"/>
      <c r="CZ882" s="43"/>
      <c r="DA882" s="43"/>
      <c r="DB882" s="43"/>
      <c r="DC882" s="43"/>
      <c r="DD882" s="43"/>
      <c r="DE882" s="43"/>
      <c r="DF882" s="43"/>
      <c r="DG882" s="43"/>
      <c r="DH882" s="43"/>
      <c r="DI882" s="43"/>
      <c r="DJ882" s="43"/>
      <c r="DK882" s="43"/>
      <c r="DL882" s="43"/>
      <c r="DM882" s="43"/>
      <c r="DN882" s="43"/>
      <c r="DO882" s="43"/>
      <c r="DP882" s="43"/>
      <c r="DQ882" s="43"/>
      <c r="DR882" s="43"/>
      <c r="DS882" s="43"/>
      <c r="DT882" s="43"/>
      <c r="DU882" s="43"/>
      <c r="DV882" s="43"/>
      <c r="DW882" s="43"/>
      <c r="DX882" s="43"/>
      <c r="DY882" s="43"/>
      <c r="DZ882" s="43"/>
      <c r="EA882" s="21"/>
      <c r="EB882" s="21"/>
      <c r="EC882" s="21"/>
      <c r="ED882" s="21"/>
    </row>
    <row r="883" spans="1:134">
      <c r="A883" s="7"/>
      <c r="B883" s="7"/>
      <c r="C883" s="43"/>
      <c r="D883" s="43"/>
      <c r="E883" s="43"/>
      <c r="F883" s="43"/>
      <c r="G883" s="7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7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7"/>
      <c r="AM883" s="43"/>
      <c r="AN883" s="43"/>
      <c r="AO883" s="43"/>
      <c r="AP883" s="43"/>
      <c r="AQ883" s="43"/>
      <c r="AR883" s="58"/>
      <c r="AS883" s="58"/>
      <c r="AT883" s="43"/>
      <c r="AU883" s="43"/>
      <c r="AV883" s="43"/>
      <c r="AW883" s="43"/>
      <c r="AX883" s="43"/>
      <c r="AY883" s="43"/>
      <c r="AZ883" s="43"/>
      <c r="BA883" s="43"/>
      <c r="BB883" s="43"/>
      <c r="BC883" s="43"/>
      <c r="BD883" s="43"/>
      <c r="BE883" s="43"/>
      <c r="BF883" s="43"/>
      <c r="BG883" s="43"/>
      <c r="BH883" s="43"/>
      <c r="BI883" s="43"/>
      <c r="BJ883" s="43"/>
      <c r="BK883" s="43"/>
      <c r="BL883" s="43"/>
      <c r="BM883" s="43"/>
      <c r="BN883" s="43"/>
      <c r="BO883" s="43"/>
      <c r="BP883" s="43"/>
      <c r="BQ883" s="43"/>
      <c r="BR883" s="43"/>
      <c r="BS883" s="43"/>
      <c r="BT883" s="43"/>
      <c r="BU883" s="43"/>
      <c r="BV883" s="43"/>
      <c r="BW883" s="43"/>
      <c r="BX883" s="43"/>
      <c r="BY883" s="43"/>
      <c r="BZ883" s="43"/>
      <c r="CA883" s="43"/>
      <c r="CB883" s="43"/>
      <c r="CC883" s="43"/>
      <c r="CD883" s="43"/>
      <c r="CE883" s="43"/>
      <c r="CF883" s="43"/>
      <c r="CG883" s="43"/>
      <c r="CH883" s="43"/>
      <c r="CI883" s="43"/>
      <c r="CJ883" s="43"/>
      <c r="CK883" s="43"/>
      <c r="CL883" s="43"/>
      <c r="CM883" s="43"/>
      <c r="CN883" s="43"/>
      <c r="CO883" s="43"/>
      <c r="CP883" s="43"/>
      <c r="CQ883" s="43"/>
      <c r="CR883" s="43"/>
      <c r="CS883" s="43"/>
      <c r="CT883" s="43"/>
      <c r="CU883" s="43"/>
      <c r="CV883" s="43"/>
      <c r="CW883" s="43"/>
      <c r="CX883" s="43"/>
      <c r="CY883" s="21"/>
      <c r="CZ883" s="43"/>
      <c r="DA883" s="43"/>
      <c r="DB883" s="43"/>
      <c r="DC883" s="43"/>
      <c r="DD883" s="43"/>
      <c r="DE883" s="43"/>
      <c r="DF883" s="43"/>
      <c r="DG883" s="43"/>
      <c r="DH883" s="43"/>
      <c r="DI883" s="43"/>
      <c r="DJ883" s="43"/>
      <c r="DK883" s="43"/>
      <c r="DL883" s="43"/>
      <c r="DM883" s="43"/>
      <c r="DN883" s="43"/>
      <c r="DO883" s="43"/>
      <c r="DP883" s="43"/>
      <c r="DQ883" s="43"/>
      <c r="DR883" s="43"/>
      <c r="DS883" s="43"/>
      <c r="DT883" s="43"/>
      <c r="DU883" s="43"/>
      <c r="DV883" s="43"/>
      <c r="DW883" s="43"/>
      <c r="DX883" s="43"/>
      <c r="DY883" s="43"/>
      <c r="DZ883" s="43"/>
      <c r="EA883" s="21"/>
      <c r="EB883" s="21"/>
      <c r="EC883" s="21"/>
      <c r="ED883" s="21"/>
    </row>
    <row r="884" spans="1:134">
      <c r="A884" s="7"/>
      <c r="B884" s="7"/>
      <c r="C884" s="43"/>
      <c r="D884" s="43"/>
      <c r="E884" s="43"/>
      <c r="F884" s="43"/>
      <c r="G884" s="7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7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7"/>
      <c r="AM884" s="43"/>
      <c r="AN884" s="43"/>
      <c r="AO884" s="43"/>
      <c r="AP884" s="43"/>
      <c r="AQ884" s="43"/>
      <c r="AR884" s="58"/>
      <c r="AS884" s="58"/>
      <c r="AT884" s="43"/>
      <c r="AU884" s="43"/>
      <c r="AV884" s="43"/>
      <c r="AW884" s="43"/>
      <c r="AX884" s="43"/>
      <c r="AY884" s="43"/>
      <c r="AZ884" s="43"/>
      <c r="BA884" s="43"/>
      <c r="BB884" s="43"/>
      <c r="BC884" s="43"/>
      <c r="BD884" s="43"/>
      <c r="BE884" s="43"/>
      <c r="BF884" s="43"/>
      <c r="BG884" s="43"/>
      <c r="BH884" s="43"/>
      <c r="BI884" s="43"/>
      <c r="BJ884" s="43"/>
      <c r="BK884" s="43"/>
      <c r="BL884" s="43"/>
      <c r="BM884" s="43"/>
      <c r="BN884" s="43"/>
      <c r="BO884" s="43"/>
      <c r="BP884" s="43"/>
      <c r="BQ884" s="43"/>
      <c r="BR884" s="43"/>
      <c r="BS884" s="43"/>
      <c r="BT884" s="43"/>
      <c r="BU884" s="43"/>
      <c r="BV884" s="43"/>
      <c r="BW884" s="43"/>
      <c r="BX884" s="43"/>
      <c r="BY884" s="43"/>
      <c r="BZ884" s="43"/>
      <c r="CA884" s="43"/>
      <c r="CB884" s="43"/>
      <c r="CC884" s="43"/>
      <c r="CD884" s="43"/>
      <c r="CE884" s="43"/>
      <c r="CF884" s="43"/>
      <c r="CG884" s="43"/>
      <c r="CH884" s="43"/>
      <c r="CI884" s="43"/>
      <c r="CJ884" s="43"/>
      <c r="CK884" s="43"/>
      <c r="CL884" s="43"/>
      <c r="CM884" s="43"/>
      <c r="CN884" s="43"/>
      <c r="CO884" s="43"/>
      <c r="CP884" s="43"/>
      <c r="CQ884" s="43"/>
      <c r="CR884" s="43"/>
      <c r="CS884" s="43"/>
      <c r="CT884" s="43"/>
      <c r="CU884" s="43"/>
      <c r="CV884" s="43"/>
      <c r="CW884" s="43"/>
      <c r="CX884" s="43"/>
      <c r="CY884" s="21"/>
      <c r="CZ884" s="43"/>
      <c r="DA884" s="43"/>
      <c r="DB884" s="43"/>
      <c r="DC884" s="43"/>
      <c r="DD884" s="43"/>
      <c r="DE884" s="43"/>
      <c r="DF884" s="43"/>
      <c r="DG884" s="43"/>
      <c r="DH884" s="43"/>
      <c r="DI884" s="43"/>
      <c r="DJ884" s="43"/>
      <c r="DK884" s="43"/>
      <c r="DL884" s="43"/>
      <c r="DM884" s="43"/>
      <c r="DN884" s="43"/>
      <c r="DO884" s="43"/>
      <c r="DP884" s="43"/>
      <c r="DQ884" s="43"/>
      <c r="DR884" s="43"/>
      <c r="DS884" s="43"/>
      <c r="DT884" s="43"/>
      <c r="DU884" s="43"/>
      <c r="DV884" s="43"/>
      <c r="DW884" s="43"/>
      <c r="DX884" s="43"/>
      <c r="DY884" s="43"/>
      <c r="DZ884" s="43"/>
      <c r="EA884" s="21"/>
      <c r="EB884" s="21"/>
      <c r="EC884" s="21"/>
      <c r="ED884" s="21"/>
    </row>
    <row r="885" spans="1:134">
      <c r="A885" s="7"/>
      <c r="B885" s="7"/>
      <c r="C885" s="43"/>
      <c r="D885" s="43"/>
      <c r="E885" s="43"/>
      <c r="F885" s="43"/>
      <c r="G885" s="7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7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7"/>
      <c r="AM885" s="43"/>
      <c r="AN885" s="43"/>
      <c r="AO885" s="43"/>
      <c r="AP885" s="43"/>
      <c r="AQ885" s="43"/>
      <c r="AR885" s="58"/>
      <c r="AS885" s="58"/>
      <c r="AT885" s="43"/>
      <c r="AU885" s="43"/>
      <c r="AV885" s="43"/>
      <c r="AW885" s="43"/>
      <c r="AX885" s="43"/>
      <c r="AY885" s="43"/>
      <c r="AZ885" s="43"/>
      <c r="BA885" s="43"/>
      <c r="BB885" s="43"/>
      <c r="BC885" s="43"/>
      <c r="BD885" s="43"/>
      <c r="BE885" s="43"/>
      <c r="BF885" s="43"/>
      <c r="BG885" s="43"/>
      <c r="BH885" s="43"/>
      <c r="BI885" s="43"/>
      <c r="BJ885" s="43"/>
      <c r="BK885" s="43"/>
      <c r="BL885" s="43"/>
      <c r="BM885" s="43"/>
      <c r="BN885" s="43"/>
      <c r="BO885" s="43"/>
      <c r="BP885" s="43"/>
      <c r="BQ885" s="43"/>
      <c r="BR885" s="43"/>
      <c r="BS885" s="43"/>
      <c r="BT885" s="43"/>
      <c r="BU885" s="43"/>
      <c r="BV885" s="43"/>
      <c r="BW885" s="43"/>
      <c r="BX885" s="43"/>
      <c r="BY885" s="43"/>
      <c r="BZ885" s="43"/>
      <c r="CA885" s="43"/>
      <c r="CB885" s="43"/>
      <c r="CC885" s="43"/>
      <c r="CD885" s="43"/>
      <c r="CE885" s="43"/>
      <c r="CF885" s="43"/>
      <c r="CG885" s="43"/>
      <c r="CH885" s="43"/>
      <c r="CI885" s="43"/>
      <c r="CJ885" s="43"/>
      <c r="CK885" s="43"/>
      <c r="CL885" s="43"/>
      <c r="CM885" s="43"/>
      <c r="CN885" s="43"/>
      <c r="CO885" s="43"/>
      <c r="CP885" s="43"/>
      <c r="CQ885" s="43"/>
      <c r="CR885" s="43"/>
      <c r="CS885" s="43"/>
      <c r="CT885" s="43"/>
      <c r="CU885" s="43"/>
      <c r="CV885" s="43"/>
      <c r="CW885" s="43"/>
      <c r="CX885" s="43"/>
      <c r="CY885" s="21"/>
      <c r="CZ885" s="43"/>
      <c r="DA885" s="43"/>
      <c r="DB885" s="43"/>
      <c r="DC885" s="43"/>
      <c r="DD885" s="43"/>
      <c r="DE885" s="43"/>
      <c r="DF885" s="43"/>
      <c r="DG885" s="43"/>
      <c r="DH885" s="43"/>
      <c r="DI885" s="43"/>
      <c r="DJ885" s="43"/>
      <c r="DK885" s="43"/>
      <c r="DL885" s="43"/>
      <c r="DM885" s="43"/>
      <c r="DN885" s="43"/>
      <c r="DO885" s="43"/>
      <c r="DP885" s="43"/>
      <c r="DQ885" s="43"/>
      <c r="DR885" s="43"/>
      <c r="DS885" s="43"/>
      <c r="DT885" s="43"/>
      <c r="DU885" s="43"/>
      <c r="DV885" s="43"/>
      <c r="DW885" s="43"/>
      <c r="DX885" s="43"/>
      <c r="DY885" s="43"/>
      <c r="DZ885" s="43"/>
      <c r="EA885" s="21"/>
      <c r="EB885" s="21"/>
      <c r="EC885" s="21"/>
      <c r="ED885" s="21"/>
    </row>
    <row r="886" spans="1:134">
      <c r="A886" s="7"/>
      <c r="B886" s="7"/>
      <c r="C886" s="43"/>
      <c r="D886" s="43"/>
      <c r="E886" s="43"/>
      <c r="F886" s="43"/>
      <c r="G886" s="7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7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7"/>
      <c r="AM886" s="43"/>
      <c r="AN886" s="43"/>
      <c r="AO886" s="43"/>
      <c r="AP886" s="43"/>
      <c r="AQ886" s="43"/>
      <c r="AR886" s="58"/>
      <c r="AS886" s="58"/>
      <c r="AT886" s="43"/>
      <c r="AU886" s="43"/>
      <c r="AV886" s="43"/>
      <c r="AW886" s="43"/>
      <c r="AX886" s="43"/>
      <c r="AY886" s="43"/>
      <c r="AZ886" s="43"/>
      <c r="BA886" s="43"/>
      <c r="BB886" s="43"/>
      <c r="BC886" s="43"/>
      <c r="BD886" s="43"/>
      <c r="BE886" s="43"/>
      <c r="BF886" s="43"/>
      <c r="BG886" s="43"/>
      <c r="BH886" s="43"/>
      <c r="BI886" s="43"/>
      <c r="BJ886" s="43"/>
      <c r="BK886" s="43"/>
      <c r="BL886" s="43"/>
      <c r="BM886" s="43"/>
      <c r="BN886" s="43"/>
      <c r="BO886" s="43"/>
      <c r="BP886" s="43"/>
      <c r="BQ886" s="43"/>
      <c r="BR886" s="43"/>
      <c r="BS886" s="43"/>
      <c r="BT886" s="43"/>
      <c r="BU886" s="43"/>
      <c r="BV886" s="43"/>
      <c r="BW886" s="43"/>
      <c r="BX886" s="43"/>
      <c r="BY886" s="43"/>
      <c r="BZ886" s="43"/>
      <c r="CA886" s="43"/>
      <c r="CB886" s="43"/>
      <c r="CC886" s="43"/>
      <c r="CD886" s="43"/>
      <c r="CE886" s="43"/>
      <c r="CF886" s="43"/>
      <c r="CG886" s="43"/>
      <c r="CH886" s="43"/>
      <c r="CI886" s="43"/>
      <c r="CJ886" s="43"/>
      <c r="CK886" s="43"/>
      <c r="CL886" s="43"/>
      <c r="CM886" s="43"/>
      <c r="CN886" s="43"/>
      <c r="CO886" s="43"/>
      <c r="CP886" s="43"/>
      <c r="CQ886" s="43"/>
      <c r="CR886" s="43"/>
      <c r="CS886" s="43"/>
      <c r="CT886" s="43"/>
      <c r="CU886" s="43"/>
      <c r="CV886" s="43"/>
      <c r="CW886" s="43"/>
      <c r="CX886" s="43"/>
      <c r="CY886" s="21"/>
      <c r="CZ886" s="43"/>
      <c r="DA886" s="43"/>
      <c r="DB886" s="43"/>
      <c r="DC886" s="43"/>
      <c r="DD886" s="43"/>
      <c r="DE886" s="43"/>
      <c r="DF886" s="43"/>
      <c r="DG886" s="43"/>
      <c r="DH886" s="43"/>
      <c r="DI886" s="43"/>
      <c r="DJ886" s="43"/>
      <c r="DK886" s="43"/>
      <c r="DL886" s="43"/>
      <c r="DM886" s="43"/>
      <c r="DN886" s="43"/>
      <c r="DO886" s="43"/>
      <c r="DP886" s="43"/>
      <c r="DQ886" s="43"/>
      <c r="DR886" s="43"/>
      <c r="DS886" s="43"/>
      <c r="DT886" s="43"/>
      <c r="DU886" s="43"/>
      <c r="DV886" s="43"/>
      <c r="DW886" s="43"/>
      <c r="DX886" s="43"/>
      <c r="DY886" s="43"/>
      <c r="DZ886" s="43"/>
      <c r="EA886" s="21"/>
      <c r="EB886" s="21"/>
      <c r="EC886" s="21"/>
      <c r="ED886" s="21"/>
    </row>
    <row r="887" spans="1:134">
      <c r="A887" s="7"/>
      <c r="B887" s="7"/>
      <c r="C887" s="43"/>
      <c r="D887" s="43"/>
      <c r="E887" s="43"/>
      <c r="F887" s="43"/>
      <c r="G887" s="7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7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7"/>
      <c r="AM887" s="43"/>
      <c r="AN887" s="43"/>
      <c r="AO887" s="43"/>
      <c r="AP887" s="43"/>
      <c r="AQ887" s="43"/>
      <c r="AR887" s="58"/>
      <c r="AS887" s="58"/>
      <c r="AT887" s="43"/>
      <c r="AU887" s="43"/>
      <c r="AV887" s="43"/>
      <c r="AW887" s="43"/>
      <c r="AX887" s="43"/>
      <c r="AY887" s="43"/>
      <c r="AZ887" s="43"/>
      <c r="BA887" s="43"/>
      <c r="BB887" s="43"/>
      <c r="BC887" s="43"/>
      <c r="BD887" s="43"/>
      <c r="BE887" s="43"/>
      <c r="BF887" s="43"/>
      <c r="BG887" s="43"/>
      <c r="BH887" s="43"/>
      <c r="BI887" s="43"/>
      <c r="BJ887" s="43"/>
      <c r="BK887" s="43"/>
      <c r="BL887" s="43"/>
      <c r="BM887" s="43"/>
      <c r="BN887" s="43"/>
      <c r="BO887" s="43"/>
      <c r="BP887" s="43"/>
      <c r="BQ887" s="43"/>
      <c r="BR887" s="43"/>
      <c r="BS887" s="43"/>
      <c r="BT887" s="43"/>
      <c r="BU887" s="43"/>
      <c r="BV887" s="43"/>
      <c r="BW887" s="43"/>
      <c r="BX887" s="43"/>
      <c r="BY887" s="43"/>
      <c r="BZ887" s="43"/>
      <c r="CA887" s="43"/>
      <c r="CB887" s="43"/>
      <c r="CC887" s="43"/>
      <c r="CD887" s="43"/>
      <c r="CE887" s="43"/>
      <c r="CF887" s="43"/>
      <c r="CG887" s="43"/>
      <c r="CH887" s="43"/>
      <c r="CI887" s="43"/>
      <c r="CJ887" s="43"/>
      <c r="CK887" s="43"/>
      <c r="CL887" s="43"/>
      <c r="CM887" s="43"/>
      <c r="CN887" s="43"/>
      <c r="CO887" s="43"/>
      <c r="CP887" s="43"/>
      <c r="CQ887" s="43"/>
      <c r="CR887" s="43"/>
      <c r="CS887" s="43"/>
      <c r="CT887" s="43"/>
      <c r="CU887" s="43"/>
      <c r="CV887" s="43"/>
      <c r="CW887" s="43"/>
      <c r="CX887" s="43"/>
      <c r="CY887" s="21"/>
      <c r="CZ887" s="43"/>
      <c r="DA887" s="43"/>
      <c r="DB887" s="43"/>
      <c r="DC887" s="43"/>
      <c r="DD887" s="43"/>
      <c r="DE887" s="43"/>
      <c r="DF887" s="43"/>
      <c r="DG887" s="43"/>
      <c r="DH887" s="43"/>
      <c r="DI887" s="43"/>
      <c r="DJ887" s="43"/>
      <c r="DK887" s="43"/>
      <c r="DL887" s="43"/>
      <c r="DM887" s="43"/>
      <c r="DN887" s="43"/>
      <c r="DO887" s="43"/>
      <c r="DP887" s="43"/>
      <c r="DQ887" s="43"/>
      <c r="DR887" s="43"/>
      <c r="DS887" s="43"/>
      <c r="DT887" s="43"/>
      <c r="DU887" s="43"/>
      <c r="DV887" s="43"/>
      <c r="DW887" s="43"/>
      <c r="DX887" s="43"/>
      <c r="DY887" s="43"/>
      <c r="DZ887" s="43"/>
      <c r="EA887" s="21"/>
      <c r="EB887" s="21"/>
      <c r="EC887" s="21"/>
      <c r="ED887" s="21"/>
    </row>
    <row r="888" spans="1:134">
      <c r="A888" s="7"/>
      <c r="B888" s="7"/>
      <c r="C888" s="43"/>
      <c r="D888" s="43"/>
      <c r="E888" s="43"/>
      <c r="F888" s="43"/>
      <c r="G888" s="7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7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7"/>
      <c r="AM888" s="43"/>
      <c r="AN888" s="43"/>
      <c r="AO888" s="43"/>
      <c r="AP888" s="43"/>
      <c r="AQ888" s="43"/>
      <c r="AR888" s="58"/>
      <c r="AS888" s="58"/>
      <c r="AT888" s="43"/>
      <c r="AU888" s="43"/>
      <c r="AV888" s="43"/>
      <c r="AW888" s="43"/>
      <c r="AX888" s="43"/>
      <c r="AY888" s="43"/>
      <c r="AZ888" s="43"/>
      <c r="BA888" s="43"/>
      <c r="BB888" s="43"/>
      <c r="BC888" s="43"/>
      <c r="BD888" s="43"/>
      <c r="BE888" s="43"/>
      <c r="BF888" s="43"/>
      <c r="BG888" s="43"/>
      <c r="BH888" s="43"/>
      <c r="BI888" s="43"/>
      <c r="BJ888" s="43"/>
      <c r="BK888" s="43"/>
      <c r="BL888" s="43"/>
      <c r="BM888" s="43"/>
      <c r="BN888" s="43"/>
      <c r="BO888" s="43"/>
      <c r="BP888" s="43"/>
      <c r="BQ888" s="43"/>
      <c r="BR888" s="43"/>
      <c r="BS888" s="43"/>
      <c r="BT888" s="43"/>
      <c r="BU888" s="43"/>
      <c r="BV888" s="43"/>
      <c r="BW888" s="43"/>
      <c r="BX888" s="43"/>
      <c r="BY888" s="43"/>
      <c r="BZ888" s="43"/>
      <c r="CA888" s="43"/>
      <c r="CB888" s="43"/>
      <c r="CC888" s="43"/>
      <c r="CD888" s="43"/>
      <c r="CE888" s="43"/>
      <c r="CF888" s="43"/>
      <c r="CG888" s="43"/>
      <c r="CH888" s="43"/>
      <c r="CI888" s="43"/>
      <c r="CJ888" s="43"/>
      <c r="CK888" s="43"/>
      <c r="CL888" s="43"/>
      <c r="CM888" s="43"/>
      <c r="CN888" s="43"/>
      <c r="CO888" s="43"/>
      <c r="CP888" s="43"/>
      <c r="CQ888" s="43"/>
      <c r="CR888" s="43"/>
      <c r="CS888" s="43"/>
      <c r="CT888" s="43"/>
      <c r="CU888" s="43"/>
      <c r="CV888" s="43"/>
      <c r="CW888" s="43"/>
      <c r="CX888" s="43"/>
      <c r="CY888" s="21"/>
      <c r="CZ888" s="43"/>
      <c r="DA888" s="43"/>
      <c r="DB888" s="43"/>
      <c r="DC888" s="43"/>
      <c r="DD888" s="43"/>
      <c r="DE888" s="43"/>
      <c r="DF888" s="43"/>
      <c r="DG888" s="43"/>
      <c r="DH888" s="43"/>
      <c r="DI888" s="43"/>
      <c r="DJ888" s="43"/>
      <c r="DK888" s="43"/>
      <c r="DL888" s="43"/>
      <c r="DM888" s="43"/>
      <c r="DN888" s="43"/>
      <c r="DO888" s="43"/>
      <c r="DP888" s="43"/>
      <c r="DQ888" s="43"/>
      <c r="DR888" s="43"/>
      <c r="DS888" s="43"/>
      <c r="DT888" s="43"/>
      <c r="DU888" s="43"/>
      <c r="DV888" s="43"/>
      <c r="DW888" s="43"/>
      <c r="DX888" s="43"/>
      <c r="DY888" s="43"/>
      <c r="DZ888" s="43"/>
      <c r="EA888" s="21"/>
      <c r="EB888" s="21"/>
      <c r="EC888" s="21"/>
      <c r="ED888" s="21"/>
    </row>
    <row r="889" spans="1:134">
      <c r="A889" s="7"/>
      <c r="B889" s="7"/>
      <c r="C889" s="43"/>
      <c r="D889" s="43"/>
      <c r="E889" s="43"/>
      <c r="F889" s="43"/>
      <c r="G889" s="7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7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7"/>
      <c r="AM889" s="43"/>
      <c r="AN889" s="43"/>
      <c r="AO889" s="43"/>
      <c r="AP889" s="43"/>
      <c r="AQ889" s="43"/>
      <c r="AR889" s="58"/>
      <c r="AS889" s="58"/>
      <c r="AT889" s="43"/>
      <c r="AU889" s="43"/>
      <c r="AV889" s="43"/>
      <c r="AW889" s="43"/>
      <c r="AX889" s="43"/>
      <c r="AY889" s="43"/>
      <c r="AZ889" s="43"/>
      <c r="BA889" s="43"/>
      <c r="BB889" s="43"/>
      <c r="BC889" s="43"/>
      <c r="BD889" s="43"/>
      <c r="BE889" s="43"/>
      <c r="BF889" s="43"/>
      <c r="BG889" s="43"/>
      <c r="BH889" s="43"/>
      <c r="BI889" s="43"/>
      <c r="BJ889" s="43"/>
      <c r="BK889" s="43"/>
      <c r="BL889" s="43"/>
      <c r="BM889" s="43"/>
      <c r="BN889" s="43"/>
      <c r="BO889" s="43"/>
      <c r="BP889" s="43"/>
      <c r="BQ889" s="43"/>
      <c r="BR889" s="43"/>
      <c r="BS889" s="43"/>
      <c r="BT889" s="43"/>
      <c r="BU889" s="43"/>
      <c r="BV889" s="43"/>
      <c r="BW889" s="43"/>
      <c r="BX889" s="43"/>
      <c r="BY889" s="43"/>
      <c r="BZ889" s="43"/>
      <c r="CA889" s="43"/>
      <c r="CB889" s="43"/>
      <c r="CC889" s="43"/>
      <c r="CD889" s="43"/>
      <c r="CE889" s="43"/>
      <c r="CF889" s="43"/>
      <c r="CG889" s="43"/>
      <c r="CH889" s="43"/>
      <c r="CI889" s="43"/>
      <c r="CJ889" s="43"/>
      <c r="CK889" s="43"/>
      <c r="CL889" s="43"/>
      <c r="CM889" s="43"/>
      <c r="CN889" s="43"/>
      <c r="CO889" s="43"/>
      <c r="CP889" s="43"/>
      <c r="CQ889" s="43"/>
      <c r="CR889" s="43"/>
      <c r="CS889" s="43"/>
      <c r="CT889" s="43"/>
      <c r="CU889" s="43"/>
      <c r="CV889" s="43"/>
      <c r="CW889" s="43"/>
      <c r="CX889" s="43"/>
      <c r="CY889" s="21"/>
      <c r="CZ889" s="43"/>
      <c r="DA889" s="43"/>
      <c r="DB889" s="43"/>
      <c r="DC889" s="43"/>
      <c r="DD889" s="43"/>
      <c r="DE889" s="43"/>
      <c r="DF889" s="43"/>
      <c r="DG889" s="43"/>
      <c r="DH889" s="43"/>
      <c r="DI889" s="43"/>
      <c r="DJ889" s="43"/>
      <c r="DK889" s="43"/>
      <c r="DL889" s="43"/>
      <c r="DM889" s="43"/>
      <c r="DN889" s="43"/>
      <c r="DO889" s="43"/>
      <c r="DP889" s="43"/>
      <c r="DQ889" s="43"/>
      <c r="DR889" s="43"/>
      <c r="DS889" s="43"/>
      <c r="DT889" s="43"/>
      <c r="DU889" s="43"/>
      <c r="DV889" s="43"/>
      <c r="DW889" s="43"/>
      <c r="DX889" s="43"/>
      <c r="DY889" s="43"/>
      <c r="DZ889" s="43"/>
      <c r="EA889" s="21"/>
      <c r="EB889" s="21"/>
      <c r="EC889" s="21"/>
      <c r="ED889" s="21"/>
    </row>
    <row r="890" spans="1:134">
      <c r="A890" s="7"/>
      <c r="B890" s="7"/>
      <c r="C890" s="43"/>
      <c r="D890" s="43"/>
      <c r="E890" s="43"/>
      <c r="F890" s="43"/>
      <c r="G890" s="7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7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7"/>
      <c r="AM890" s="43"/>
      <c r="AN890" s="43"/>
      <c r="AO890" s="43"/>
      <c r="AP890" s="43"/>
      <c r="AQ890" s="43"/>
      <c r="AR890" s="58"/>
      <c r="AS890" s="58"/>
      <c r="AT890" s="43"/>
      <c r="AU890" s="43"/>
      <c r="AV890" s="43"/>
      <c r="AW890" s="43"/>
      <c r="AX890" s="43"/>
      <c r="AY890" s="43"/>
      <c r="AZ890" s="43"/>
      <c r="BA890" s="43"/>
      <c r="BB890" s="43"/>
      <c r="BC890" s="43"/>
      <c r="BD890" s="43"/>
      <c r="BE890" s="43"/>
      <c r="BF890" s="43"/>
      <c r="BG890" s="43"/>
      <c r="BH890" s="43"/>
      <c r="BI890" s="43"/>
      <c r="BJ890" s="43"/>
      <c r="BK890" s="43"/>
      <c r="BL890" s="43"/>
      <c r="BM890" s="43"/>
      <c r="BN890" s="43"/>
      <c r="BO890" s="43"/>
      <c r="BP890" s="43"/>
      <c r="BQ890" s="43"/>
      <c r="BR890" s="43"/>
      <c r="BS890" s="43"/>
      <c r="BT890" s="43"/>
      <c r="BU890" s="43"/>
      <c r="BV890" s="43"/>
      <c r="BW890" s="43"/>
      <c r="BX890" s="43"/>
      <c r="BY890" s="43"/>
      <c r="BZ890" s="43"/>
      <c r="CA890" s="43"/>
      <c r="CB890" s="43"/>
      <c r="CC890" s="43"/>
      <c r="CD890" s="43"/>
      <c r="CE890" s="43"/>
      <c r="CF890" s="43"/>
      <c r="CG890" s="43"/>
      <c r="CH890" s="43"/>
      <c r="CI890" s="43"/>
      <c r="CJ890" s="43"/>
      <c r="CK890" s="43"/>
      <c r="CL890" s="43"/>
      <c r="CM890" s="43"/>
      <c r="CN890" s="43"/>
      <c r="CO890" s="43"/>
      <c r="CP890" s="43"/>
      <c r="CQ890" s="43"/>
      <c r="CR890" s="43"/>
      <c r="CS890" s="43"/>
      <c r="CT890" s="43"/>
      <c r="CU890" s="43"/>
      <c r="CV890" s="43"/>
      <c r="CW890" s="43"/>
      <c r="CX890" s="43"/>
      <c r="CY890" s="21"/>
      <c r="CZ890" s="43"/>
      <c r="DA890" s="43"/>
      <c r="DB890" s="43"/>
      <c r="DC890" s="43"/>
      <c r="DD890" s="43"/>
      <c r="DE890" s="43"/>
      <c r="DF890" s="43"/>
      <c r="DG890" s="43"/>
      <c r="DH890" s="43"/>
      <c r="DI890" s="43"/>
      <c r="DJ890" s="43"/>
      <c r="DK890" s="43"/>
      <c r="DL890" s="43"/>
      <c r="DM890" s="43"/>
      <c r="DN890" s="43"/>
      <c r="DO890" s="43"/>
      <c r="DP890" s="43"/>
      <c r="DQ890" s="43"/>
      <c r="DR890" s="43"/>
      <c r="DS890" s="43"/>
      <c r="DT890" s="43"/>
      <c r="DU890" s="43"/>
      <c r="DV890" s="43"/>
      <c r="DW890" s="43"/>
      <c r="DX890" s="43"/>
      <c r="DY890" s="43"/>
      <c r="DZ890" s="43"/>
      <c r="EA890" s="21"/>
      <c r="EB890" s="21"/>
      <c r="EC890" s="21"/>
      <c r="ED890" s="21"/>
    </row>
    <row r="891" spans="1:134">
      <c r="A891" s="7"/>
      <c r="B891" s="7"/>
      <c r="C891" s="43"/>
      <c r="D891" s="43"/>
      <c r="E891" s="43"/>
      <c r="F891" s="43"/>
      <c r="G891" s="7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7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7"/>
      <c r="AM891" s="43"/>
      <c r="AN891" s="43"/>
      <c r="AO891" s="43"/>
      <c r="AP891" s="43"/>
      <c r="AQ891" s="43"/>
      <c r="AR891" s="58"/>
      <c r="AS891" s="58"/>
      <c r="AT891" s="43"/>
      <c r="AU891" s="43"/>
      <c r="AV891" s="43"/>
      <c r="AW891" s="43"/>
      <c r="AX891" s="43"/>
      <c r="AY891" s="43"/>
      <c r="AZ891" s="43"/>
      <c r="BA891" s="43"/>
      <c r="BB891" s="43"/>
      <c r="BC891" s="43"/>
      <c r="BD891" s="43"/>
      <c r="BE891" s="43"/>
      <c r="BF891" s="43"/>
      <c r="BG891" s="43"/>
      <c r="BH891" s="43"/>
      <c r="BI891" s="43"/>
      <c r="BJ891" s="43"/>
      <c r="BK891" s="43"/>
      <c r="BL891" s="43"/>
      <c r="BM891" s="43"/>
      <c r="BN891" s="43"/>
      <c r="BO891" s="43"/>
      <c r="BP891" s="43"/>
      <c r="BQ891" s="43"/>
      <c r="BR891" s="43"/>
      <c r="BS891" s="43"/>
      <c r="BT891" s="43"/>
      <c r="BU891" s="43"/>
      <c r="BV891" s="43"/>
      <c r="BW891" s="43"/>
      <c r="BX891" s="43"/>
      <c r="BY891" s="43"/>
      <c r="BZ891" s="43"/>
      <c r="CA891" s="43"/>
      <c r="CB891" s="43"/>
      <c r="CC891" s="43"/>
      <c r="CD891" s="43"/>
      <c r="CE891" s="43"/>
      <c r="CF891" s="43"/>
      <c r="CG891" s="43"/>
      <c r="CH891" s="43"/>
      <c r="CI891" s="43"/>
      <c r="CJ891" s="43"/>
      <c r="CK891" s="43"/>
      <c r="CL891" s="43"/>
      <c r="CM891" s="43"/>
      <c r="CN891" s="43"/>
      <c r="CO891" s="43"/>
      <c r="CP891" s="43"/>
      <c r="CQ891" s="43"/>
      <c r="CR891" s="43"/>
      <c r="CS891" s="43"/>
      <c r="CT891" s="43"/>
      <c r="CU891" s="43"/>
      <c r="CV891" s="43"/>
      <c r="CW891" s="43"/>
      <c r="CX891" s="43"/>
      <c r="CY891" s="21"/>
      <c r="CZ891" s="43"/>
      <c r="DA891" s="43"/>
      <c r="DB891" s="43"/>
      <c r="DC891" s="43"/>
      <c r="DD891" s="43"/>
      <c r="DE891" s="43"/>
      <c r="DF891" s="43"/>
      <c r="DG891" s="43"/>
      <c r="DH891" s="43"/>
      <c r="DI891" s="43"/>
      <c r="DJ891" s="43"/>
      <c r="DK891" s="43"/>
      <c r="DL891" s="43"/>
      <c r="DM891" s="43"/>
      <c r="DN891" s="43"/>
      <c r="DO891" s="43"/>
      <c r="DP891" s="43"/>
      <c r="DQ891" s="43"/>
      <c r="DR891" s="43"/>
      <c r="DS891" s="43"/>
      <c r="DT891" s="43"/>
      <c r="DU891" s="43"/>
      <c r="DV891" s="43"/>
      <c r="DW891" s="43"/>
      <c r="DX891" s="43"/>
      <c r="DY891" s="43"/>
      <c r="DZ891" s="43"/>
      <c r="EA891" s="21"/>
      <c r="EB891" s="21"/>
      <c r="EC891" s="21"/>
      <c r="ED891" s="21"/>
    </row>
    <row r="892" spans="1:134">
      <c r="A892" s="7"/>
      <c r="B892" s="7"/>
      <c r="C892" s="43"/>
      <c r="D892" s="43"/>
      <c r="E892" s="43"/>
      <c r="F892" s="43"/>
      <c r="G892" s="7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7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7"/>
      <c r="AM892" s="43"/>
      <c r="AN892" s="43"/>
      <c r="AO892" s="43"/>
      <c r="AP892" s="43"/>
      <c r="AQ892" s="43"/>
      <c r="AR892" s="58"/>
      <c r="AS892" s="58"/>
      <c r="AT892" s="43"/>
      <c r="AU892" s="43"/>
      <c r="AV892" s="43"/>
      <c r="AW892" s="43"/>
      <c r="AX892" s="43"/>
      <c r="AY892" s="43"/>
      <c r="AZ892" s="43"/>
      <c r="BA892" s="43"/>
      <c r="BB892" s="43"/>
      <c r="BC892" s="43"/>
      <c r="BD892" s="43"/>
      <c r="BE892" s="43"/>
      <c r="BF892" s="43"/>
      <c r="BG892" s="43"/>
      <c r="BH892" s="43"/>
      <c r="BI892" s="43"/>
      <c r="BJ892" s="43"/>
      <c r="BK892" s="43"/>
      <c r="BL892" s="43"/>
      <c r="BM892" s="43"/>
      <c r="BN892" s="43"/>
      <c r="BO892" s="43"/>
      <c r="BP892" s="43"/>
      <c r="BQ892" s="43"/>
      <c r="BR892" s="43"/>
      <c r="BS892" s="43"/>
      <c r="BT892" s="43"/>
      <c r="BU892" s="43"/>
      <c r="BV892" s="43"/>
      <c r="BW892" s="43"/>
      <c r="BX892" s="43"/>
      <c r="BY892" s="43"/>
      <c r="BZ892" s="43"/>
      <c r="CA892" s="43"/>
      <c r="CB892" s="43"/>
      <c r="CC892" s="43"/>
      <c r="CD892" s="43"/>
      <c r="CE892" s="43"/>
      <c r="CF892" s="43"/>
      <c r="CG892" s="43"/>
      <c r="CH892" s="43"/>
      <c r="CI892" s="43"/>
      <c r="CJ892" s="43"/>
      <c r="CK892" s="43"/>
      <c r="CL892" s="43"/>
      <c r="CM892" s="43"/>
      <c r="CN892" s="43"/>
      <c r="CO892" s="43"/>
      <c r="CP892" s="43"/>
      <c r="CQ892" s="43"/>
      <c r="CR892" s="43"/>
      <c r="CS892" s="43"/>
      <c r="CT892" s="43"/>
      <c r="CU892" s="43"/>
      <c r="CV892" s="43"/>
      <c r="CW892" s="43"/>
      <c r="CX892" s="43"/>
      <c r="CY892" s="21"/>
      <c r="CZ892" s="43"/>
      <c r="DA892" s="43"/>
      <c r="DB892" s="43"/>
      <c r="DC892" s="43"/>
      <c r="DD892" s="43"/>
      <c r="DE892" s="43"/>
      <c r="DF892" s="43"/>
      <c r="DG892" s="43"/>
      <c r="DH892" s="43"/>
      <c r="DI892" s="43"/>
      <c r="DJ892" s="43"/>
      <c r="DK892" s="43"/>
      <c r="DL892" s="43"/>
      <c r="DM892" s="43"/>
      <c r="DN892" s="43"/>
      <c r="DO892" s="43"/>
      <c r="DP892" s="43"/>
      <c r="DQ892" s="43"/>
      <c r="DR892" s="43"/>
      <c r="DS892" s="43"/>
      <c r="DT892" s="43"/>
      <c r="DU892" s="43"/>
      <c r="DV892" s="43"/>
      <c r="DW892" s="43"/>
      <c r="DX892" s="43"/>
      <c r="DY892" s="43"/>
      <c r="DZ892" s="43"/>
      <c r="EA892" s="21"/>
      <c r="EB892" s="21"/>
      <c r="EC892" s="21"/>
      <c r="ED892" s="21"/>
    </row>
    <row r="893" spans="1:134">
      <c r="A893" s="7"/>
      <c r="B893" s="7"/>
      <c r="C893" s="43"/>
      <c r="D893" s="43"/>
      <c r="E893" s="43"/>
      <c r="F893" s="43"/>
      <c r="G893" s="7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7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7"/>
      <c r="AM893" s="43"/>
      <c r="AN893" s="43"/>
      <c r="AO893" s="43"/>
      <c r="AP893" s="43"/>
      <c r="AQ893" s="43"/>
      <c r="AR893" s="58"/>
      <c r="AS893" s="58"/>
      <c r="AT893" s="43"/>
      <c r="AU893" s="43"/>
      <c r="AV893" s="43"/>
      <c r="AW893" s="43"/>
      <c r="AX893" s="43"/>
      <c r="AY893" s="43"/>
      <c r="AZ893" s="43"/>
      <c r="BA893" s="43"/>
      <c r="BB893" s="43"/>
      <c r="BC893" s="43"/>
      <c r="BD893" s="43"/>
      <c r="BE893" s="43"/>
      <c r="BF893" s="43"/>
      <c r="BG893" s="43"/>
      <c r="BH893" s="43"/>
      <c r="BI893" s="43"/>
      <c r="BJ893" s="43"/>
      <c r="BK893" s="43"/>
      <c r="BL893" s="43"/>
      <c r="BM893" s="43"/>
      <c r="BN893" s="43"/>
      <c r="BO893" s="43"/>
      <c r="BP893" s="43"/>
      <c r="BQ893" s="43"/>
      <c r="BR893" s="43"/>
      <c r="BS893" s="43"/>
      <c r="BT893" s="43"/>
      <c r="BU893" s="43"/>
      <c r="BV893" s="43"/>
      <c r="BW893" s="43"/>
      <c r="BX893" s="43"/>
      <c r="BY893" s="43"/>
      <c r="BZ893" s="43"/>
      <c r="CA893" s="43"/>
      <c r="CB893" s="43"/>
      <c r="CC893" s="43"/>
      <c r="CD893" s="43"/>
      <c r="CE893" s="43"/>
      <c r="CF893" s="43"/>
      <c r="CG893" s="43"/>
      <c r="CH893" s="43"/>
      <c r="CI893" s="43"/>
      <c r="CJ893" s="43"/>
      <c r="CK893" s="43"/>
      <c r="CL893" s="43"/>
      <c r="CM893" s="43"/>
      <c r="CN893" s="43"/>
      <c r="CO893" s="43"/>
      <c r="CP893" s="43"/>
      <c r="CQ893" s="43"/>
      <c r="CR893" s="43"/>
      <c r="CS893" s="43"/>
      <c r="CT893" s="43"/>
      <c r="CU893" s="43"/>
      <c r="CV893" s="43"/>
      <c r="CW893" s="43"/>
      <c r="CX893" s="43"/>
      <c r="CY893" s="21"/>
      <c r="CZ893" s="43"/>
      <c r="DA893" s="43"/>
      <c r="DB893" s="43"/>
      <c r="DC893" s="43"/>
      <c r="DD893" s="43"/>
      <c r="DE893" s="43"/>
      <c r="DF893" s="43"/>
      <c r="DG893" s="43"/>
      <c r="DH893" s="43"/>
      <c r="DI893" s="43"/>
      <c r="DJ893" s="43"/>
      <c r="DK893" s="43"/>
      <c r="DL893" s="43"/>
      <c r="DM893" s="43"/>
      <c r="DN893" s="43"/>
      <c r="DO893" s="43"/>
      <c r="DP893" s="43"/>
      <c r="DQ893" s="43"/>
      <c r="DR893" s="43"/>
      <c r="DS893" s="43"/>
      <c r="DT893" s="43"/>
      <c r="DU893" s="43"/>
      <c r="DV893" s="43"/>
      <c r="DW893" s="43"/>
      <c r="DX893" s="43"/>
      <c r="DY893" s="43"/>
      <c r="DZ893" s="43"/>
      <c r="EA893" s="21"/>
      <c r="EB893" s="21"/>
      <c r="EC893" s="21"/>
      <c r="ED893" s="21"/>
    </row>
    <row r="894" spans="1:134">
      <c r="A894" s="7"/>
      <c r="B894" s="7"/>
      <c r="C894" s="43"/>
      <c r="D894" s="43"/>
      <c r="E894" s="43"/>
      <c r="F894" s="43"/>
      <c r="G894" s="7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7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7"/>
      <c r="AM894" s="43"/>
      <c r="AN894" s="43"/>
      <c r="AO894" s="43"/>
      <c r="AP894" s="43"/>
      <c r="AQ894" s="43"/>
      <c r="AR894" s="58"/>
      <c r="AS894" s="58"/>
      <c r="AT894" s="43"/>
      <c r="AU894" s="43"/>
      <c r="AV894" s="43"/>
      <c r="AW894" s="43"/>
      <c r="AX894" s="43"/>
      <c r="AY894" s="43"/>
      <c r="AZ894" s="43"/>
      <c r="BA894" s="43"/>
      <c r="BB894" s="43"/>
      <c r="BC894" s="43"/>
      <c r="BD894" s="43"/>
      <c r="BE894" s="43"/>
      <c r="BF894" s="43"/>
      <c r="BG894" s="43"/>
      <c r="BH894" s="43"/>
      <c r="BI894" s="43"/>
      <c r="BJ894" s="43"/>
      <c r="BK894" s="43"/>
      <c r="BL894" s="43"/>
      <c r="BM894" s="43"/>
      <c r="BN894" s="43"/>
      <c r="BO894" s="43"/>
      <c r="BP894" s="43"/>
      <c r="BQ894" s="43"/>
      <c r="BR894" s="43"/>
      <c r="BS894" s="43"/>
      <c r="BT894" s="43"/>
      <c r="BU894" s="43"/>
      <c r="BV894" s="43"/>
      <c r="BW894" s="43"/>
      <c r="BX894" s="43"/>
      <c r="BY894" s="43"/>
      <c r="BZ894" s="43"/>
      <c r="CA894" s="43"/>
      <c r="CB894" s="43"/>
      <c r="CC894" s="43"/>
      <c r="CD894" s="43"/>
      <c r="CE894" s="43"/>
      <c r="CF894" s="43"/>
      <c r="CG894" s="43"/>
      <c r="CH894" s="43"/>
      <c r="CI894" s="43"/>
      <c r="CJ894" s="43"/>
      <c r="CK894" s="43"/>
      <c r="CL894" s="43"/>
      <c r="CM894" s="43"/>
      <c r="CN894" s="43"/>
      <c r="CO894" s="43"/>
      <c r="CP894" s="43"/>
      <c r="CQ894" s="43"/>
      <c r="CR894" s="43"/>
      <c r="CS894" s="43"/>
      <c r="CT894" s="43"/>
      <c r="CU894" s="43"/>
      <c r="CV894" s="43"/>
      <c r="CW894" s="43"/>
      <c r="CX894" s="43"/>
      <c r="CY894" s="21"/>
      <c r="CZ894" s="43"/>
      <c r="DA894" s="43"/>
      <c r="DB894" s="43"/>
      <c r="DC894" s="43"/>
      <c r="DD894" s="43"/>
      <c r="DE894" s="43"/>
      <c r="DF894" s="43"/>
      <c r="DG894" s="43"/>
      <c r="DH894" s="43"/>
      <c r="DI894" s="43"/>
      <c r="DJ894" s="43"/>
      <c r="DK894" s="43"/>
      <c r="DL894" s="43"/>
      <c r="DM894" s="43"/>
      <c r="DN894" s="43"/>
      <c r="DO894" s="43"/>
      <c r="DP894" s="43"/>
      <c r="DQ894" s="43"/>
      <c r="DR894" s="43"/>
      <c r="DS894" s="43"/>
      <c r="DT894" s="43"/>
      <c r="DU894" s="43"/>
      <c r="DV894" s="43"/>
      <c r="DW894" s="43"/>
      <c r="DX894" s="43"/>
      <c r="DY894" s="43"/>
      <c r="DZ894" s="43"/>
      <c r="EA894" s="21"/>
      <c r="EB894" s="21"/>
      <c r="EC894" s="21"/>
      <c r="ED894" s="21"/>
    </row>
    <row r="895" spans="1:134">
      <c r="A895" s="7"/>
      <c r="B895" s="7"/>
      <c r="C895" s="43"/>
      <c r="D895" s="43"/>
      <c r="E895" s="43"/>
      <c r="F895" s="43"/>
      <c r="G895" s="7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7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7"/>
      <c r="AM895" s="43"/>
      <c r="AN895" s="43"/>
      <c r="AO895" s="43"/>
      <c r="AP895" s="43"/>
      <c r="AQ895" s="43"/>
      <c r="AR895" s="58"/>
      <c r="AS895" s="58"/>
      <c r="AT895" s="43"/>
      <c r="AU895" s="43"/>
      <c r="AV895" s="43"/>
      <c r="AW895" s="43"/>
      <c r="AX895" s="43"/>
      <c r="AY895" s="43"/>
      <c r="AZ895" s="43"/>
      <c r="BA895" s="43"/>
      <c r="BB895" s="43"/>
      <c r="BC895" s="43"/>
      <c r="BD895" s="43"/>
      <c r="BE895" s="43"/>
      <c r="BF895" s="43"/>
      <c r="BG895" s="43"/>
      <c r="BH895" s="43"/>
      <c r="BI895" s="43"/>
      <c r="BJ895" s="43"/>
      <c r="BK895" s="43"/>
      <c r="BL895" s="43"/>
      <c r="BM895" s="43"/>
      <c r="BN895" s="43"/>
      <c r="BO895" s="43"/>
      <c r="BP895" s="43"/>
      <c r="BQ895" s="43"/>
      <c r="BR895" s="43"/>
      <c r="BS895" s="43"/>
      <c r="BT895" s="43"/>
      <c r="BU895" s="43"/>
      <c r="BV895" s="43"/>
      <c r="BW895" s="43"/>
      <c r="BX895" s="43"/>
      <c r="BY895" s="43"/>
      <c r="BZ895" s="43"/>
      <c r="CA895" s="43"/>
      <c r="CB895" s="43"/>
      <c r="CC895" s="43"/>
      <c r="CD895" s="43"/>
      <c r="CE895" s="43"/>
      <c r="CF895" s="43"/>
      <c r="CG895" s="43"/>
      <c r="CH895" s="43"/>
      <c r="CI895" s="43"/>
      <c r="CJ895" s="43"/>
      <c r="CK895" s="43"/>
      <c r="CL895" s="43"/>
      <c r="CM895" s="43"/>
      <c r="CN895" s="43"/>
      <c r="CO895" s="43"/>
      <c r="CP895" s="43"/>
      <c r="CQ895" s="43"/>
      <c r="CR895" s="43"/>
      <c r="CS895" s="43"/>
      <c r="CT895" s="43"/>
      <c r="CU895" s="43"/>
      <c r="CV895" s="43"/>
      <c r="CW895" s="43"/>
      <c r="CX895" s="43"/>
      <c r="CY895" s="21"/>
      <c r="CZ895" s="43"/>
      <c r="DA895" s="43"/>
      <c r="DB895" s="43"/>
      <c r="DC895" s="43"/>
      <c r="DD895" s="43"/>
      <c r="DE895" s="43"/>
      <c r="DF895" s="43"/>
      <c r="DG895" s="43"/>
      <c r="DH895" s="43"/>
      <c r="DI895" s="43"/>
      <c r="DJ895" s="43"/>
      <c r="DK895" s="43"/>
      <c r="DL895" s="43"/>
      <c r="DM895" s="43"/>
      <c r="DN895" s="43"/>
      <c r="DO895" s="43"/>
      <c r="DP895" s="43"/>
      <c r="DQ895" s="43"/>
      <c r="DR895" s="43"/>
      <c r="DS895" s="43"/>
      <c r="DT895" s="43"/>
      <c r="DU895" s="43"/>
      <c r="DV895" s="43"/>
      <c r="DW895" s="43"/>
      <c r="DX895" s="43"/>
      <c r="DY895" s="43"/>
      <c r="DZ895" s="43"/>
      <c r="EA895" s="21"/>
      <c r="EB895" s="21"/>
      <c r="EC895" s="21"/>
      <c r="ED895" s="21"/>
    </row>
    <row r="896" spans="1:134">
      <c r="A896" s="7"/>
      <c r="B896" s="7"/>
      <c r="C896" s="43"/>
      <c r="D896" s="43"/>
      <c r="E896" s="43"/>
      <c r="F896" s="43"/>
      <c r="G896" s="7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7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7"/>
      <c r="AM896" s="43"/>
      <c r="AN896" s="43"/>
      <c r="AO896" s="43"/>
      <c r="AP896" s="43"/>
      <c r="AQ896" s="43"/>
      <c r="AR896" s="58"/>
      <c r="AS896" s="58"/>
      <c r="AT896" s="43"/>
      <c r="AU896" s="43"/>
      <c r="AV896" s="43"/>
      <c r="AW896" s="43"/>
      <c r="AX896" s="43"/>
      <c r="AY896" s="43"/>
      <c r="AZ896" s="43"/>
      <c r="BA896" s="43"/>
      <c r="BB896" s="43"/>
      <c r="BC896" s="43"/>
      <c r="BD896" s="43"/>
      <c r="BE896" s="43"/>
      <c r="BF896" s="43"/>
      <c r="BG896" s="43"/>
      <c r="BH896" s="43"/>
      <c r="BI896" s="43"/>
      <c r="BJ896" s="43"/>
      <c r="BK896" s="43"/>
      <c r="BL896" s="43"/>
      <c r="BM896" s="43"/>
      <c r="BN896" s="43"/>
      <c r="BO896" s="43"/>
      <c r="BP896" s="43"/>
      <c r="BQ896" s="43"/>
      <c r="BR896" s="43"/>
      <c r="BS896" s="43"/>
      <c r="BT896" s="43"/>
      <c r="BU896" s="43"/>
      <c r="BV896" s="43"/>
      <c r="BW896" s="43"/>
      <c r="BX896" s="43"/>
      <c r="BY896" s="43"/>
      <c r="BZ896" s="43"/>
      <c r="CA896" s="43"/>
      <c r="CB896" s="43"/>
      <c r="CC896" s="43"/>
      <c r="CD896" s="43"/>
      <c r="CE896" s="43"/>
      <c r="CF896" s="43"/>
      <c r="CG896" s="43"/>
      <c r="CH896" s="43"/>
      <c r="CI896" s="43"/>
      <c r="CJ896" s="43"/>
      <c r="CK896" s="43"/>
      <c r="CL896" s="43"/>
      <c r="CM896" s="43"/>
      <c r="CN896" s="43"/>
      <c r="CO896" s="43"/>
      <c r="CP896" s="43"/>
      <c r="CQ896" s="43"/>
      <c r="CR896" s="43"/>
      <c r="CS896" s="43"/>
      <c r="CT896" s="43"/>
      <c r="CU896" s="43"/>
      <c r="CV896" s="43"/>
      <c r="CW896" s="43"/>
      <c r="CX896" s="43"/>
      <c r="CY896" s="21"/>
      <c r="CZ896" s="43"/>
      <c r="DA896" s="43"/>
      <c r="DB896" s="43"/>
      <c r="DC896" s="43"/>
      <c r="DD896" s="43"/>
      <c r="DE896" s="43"/>
      <c r="DF896" s="43"/>
      <c r="DG896" s="43"/>
      <c r="DH896" s="43"/>
      <c r="DI896" s="43"/>
      <c r="DJ896" s="43"/>
      <c r="DK896" s="43"/>
      <c r="DL896" s="43"/>
      <c r="DM896" s="43"/>
      <c r="DN896" s="43"/>
      <c r="DO896" s="43"/>
      <c r="DP896" s="43"/>
      <c r="DQ896" s="43"/>
      <c r="DR896" s="43"/>
      <c r="DS896" s="43"/>
      <c r="DT896" s="43"/>
      <c r="DU896" s="43"/>
      <c r="DV896" s="43"/>
      <c r="DW896" s="43"/>
      <c r="DX896" s="43"/>
      <c r="DY896" s="43"/>
      <c r="DZ896" s="43"/>
      <c r="EA896" s="21"/>
      <c r="EB896" s="21"/>
      <c r="EC896" s="21"/>
      <c r="ED896" s="21"/>
    </row>
    <row r="897" spans="1:134">
      <c r="A897" s="7"/>
      <c r="B897" s="7"/>
      <c r="C897" s="43"/>
      <c r="D897" s="43"/>
      <c r="E897" s="43"/>
      <c r="F897" s="43"/>
      <c r="G897" s="7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7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7"/>
      <c r="AM897" s="43"/>
      <c r="AN897" s="43"/>
      <c r="AO897" s="43"/>
      <c r="AP897" s="43"/>
      <c r="AQ897" s="43"/>
      <c r="AR897" s="58"/>
      <c r="AS897" s="58"/>
      <c r="AT897" s="43"/>
      <c r="AU897" s="43"/>
      <c r="AV897" s="43"/>
      <c r="AW897" s="43"/>
      <c r="AX897" s="43"/>
      <c r="AY897" s="43"/>
      <c r="AZ897" s="43"/>
      <c r="BA897" s="43"/>
      <c r="BB897" s="43"/>
      <c r="BC897" s="43"/>
      <c r="BD897" s="43"/>
      <c r="BE897" s="43"/>
      <c r="BF897" s="43"/>
      <c r="BG897" s="43"/>
      <c r="BH897" s="43"/>
      <c r="BI897" s="43"/>
      <c r="BJ897" s="43"/>
      <c r="BK897" s="43"/>
      <c r="BL897" s="43"/>
      <c r="BM897" s="43"/>
      <c r="BN897" s="43"/>
      <c r="BO897" s="43"/>
      <c r="BP897" s="43"/>
      <c r="BQ897" s="43"/>
      <c r="BR897" s="43"/>
      <c r="BS897" s="43"/>
      <c r="BT897" s="43"/>
      <c r="BU897" s="43"/>
      <c r="BV897" s="43"/>
      <c r="BW897" s="43"/>
      <c r="BX897" s="43"/>
      <c r="BY897" s="43"/>
      <c r="BZ897" s="43"/>
      <c r="CA897" s="43"/>
      <c r="CB897" s="43"/>
      <c r="CC897" s="43"/>
      <c r="CD897" s="43"/>
      <c r="CE897" s="43"/>
      <c r="CF897" s="43"/>
      <c r="CG897" s="43"/>
      <c r="CH897" s="43"/>
      <c r="CI897" s="43"/>
      <c r="CJ897" s="43"/>
      <c r="CK897" s="43"/>
      <c r="CL897" s="43"/>
      <c r="CM897" s="43"/>
      <c r="CN897" s="43"/>
      <c r="CO897" s="43"/>
      <c r="CP897" s="43"/>
      <c r="CQ897" s="43"/>
      <c r="CR897" s="43"/>
      <c r="CS897" s="43"/>
      <c r="CT897" s="43"/>
      <c r="CU897" s="43"/>
      <c r="CV897" s="43"/>
      <c r="CW897" s="43"/>
      <c r="CX897" s="43"/>
      <c r="CY897" s="21"/>
      <c r="CZ897" s="43"/>
      <c r="DA897" s="43"/>
      <c r="DB897" s="43"/>
      <c r="DC897" s="43"/>
      <c r="DD897" s="43"/>
      <c r="DE897" s="43"/>
      <c r="DF897" s="43"/>
      <c r="DG897" s="43"/>
      <c r="DH897" s="43"/>
      <c r="DI897" s="43"/>
      <c r="DJ897" s="43"/>
      <c r="DK897" s="43"/>
      <c r="DL897" s="43"/>
      <c r="DM897" s="43"/>
      <c r="DN897" s="43"/>
      <c r="DO897" s="43"/>
      <c r="DP897" s="43"/>
      <c r="DQ897" s="43"/>
      <c r="DR897" s="43"/>
      <c r="DS897" s="43"/>
      <c r="DT897" s="43"/>
      <c r="DU897" s="43"/>
      <c r="DV897" s="43"/>
      <c r="DW897" s="43"/>
      <c r="DX897" s="43"/>
      <c r="DY897" s="43"/>
      <c r="DZ897" s="43"/>
      <c r="EA897" s="21"/>
      <c r="EB897" s="21"/>
      <c r="EC897" s="21"/>
      <c r="ED897" s="21"/>
    </row>
    <row r="898" spans="1:134">
      <c r="A898" s="7"/>
      <c r="B898" s="7"/>
      <c r="C898" s="43"/>
      <c r="D898" s="43"/>
      <c r="E898" s="43"/>
      <c r="F898" s="43"/>
      <c r="G898" s="7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7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7"/>
      <c r="AM898" s="43"/>
      <c r="AN898" s="43"/>
      <c r="AO898" s="43"/>
      <c r="AP898" s="43"/>
      <c r="AQ898" s="43"/>
      <c r="AR898" s="58"/>
      <c r="AS898" s="58"/>
      <c r="AT898" s="43"/>
      <c r="AU898" s="43"/>
      <c r="AV898" s="43"/>
      <c r="AW898" s="43"/>
      <c r="AX898" s="43"/>
      <c r="AY898" s="43"/>
      <c r="AZ898" s="43"/>
      <c r="BA898" s="43"/>
      <c r="BB898" s="43"/>
      <c r="BC898" s="43"/>
      <c r="BD898" s="43"/>
      <c r="BE898" s="43"/>
      <c r="BF898" s="43"/>
      <c r="BG898" s="43"/>
      <c r="BH898" s="43"/>
      <c r="BI898" s="43"/>
      <c r="BJ898" s="43"/>
      <c r="BK898" s="43"/>
      <c r="BL898" s="43"/>
      <c r="BM898" s="43"/>
      <c r="BN898" s="43"/>
      <c r="BO898" s="43"/>
      <c r="BP898" s="43"/>
      <c r="BQ898" s="43"/>
      <c r="BR898" s="43"/>
      <c r="BS898" s="43"/>
      <c r="BT898" s="43"/>
      <c r="BU898" s="43"/>
      <c r="BV898" s="43"/>
      <c r="BW898" s="43"/>
      <c r="BX898" s="43"/>
      <c r="BY898" s="43"/>
      <c r="BZ898" s="43"/>
      <c r="CA898" s="43"/>
      <c r="CB898" s="43"/>
      <c r="CC898" s="43"/>
      <c r="CD898" s="43"/>
      <c r="CE898" s="43"/>
      <c r="CF898" s="43"/>
      <c r="CG898" s="43"/>
      <c r="CH898" s="43"/>
      <c r="CI898" s="43"/>
      <c r="CJ898" s="43"/>
      <c r="CK898" s="43"/>
      <c r="CL898" s="43"/>
      <c r="CM898" s="43"/>
      <c r="CN898" s="43"/>
      <c r="CO898" s="43"/>
      <c r="CP898" s="43"/>
      <c r="CQ898" s="43"/>
      <c r="CR898" s="43"/>
      <c r="CS898" s="43"/>
      <c r="CT898" s="43"/>
      <c r="CU898" s="43"/>
      <c r="CV898" s="43"/>
      <c r="CW898" s="43"/>
      <c r="CX898" s="43"/>
      <c r="CY898" s="21"/>
      <c r="CZ898" s="43"/>
      <c r="DA898" s="43"/>
      <c r="DB898" s="43"/>
      <c r="DC898" s="43"/>
      <c r="DD898" s="43"/>
      <c r="DE898" s="43"/>
      <c r="DF898" s="43"/>
      <c r="DG898" s="43"/>
      <c r="DH898" s="43"/>
      <c r="DI898" s="43"/>
      <c r="DJ898" s="43"/>
      <c r="DK898" s="43"/>
      <c r="DL898" s="43"/>
      <c r="DM898" s="43"/>
      <c r="DN898" s="43"/>
      <c r="DO898" s="43"/>
      <c r="DP898" s="43"/>
      <c r="DQ898" s="43"/>
      <c r="DR898" s="43"/>
      <c r="DS898" s="43"/>
      <c r="DT898" s="43"/>
      <c r="DU898" s="43"/>
      <c r="DV898" s="43"/>
      <c r="DW898" s="43"/>
      <c r="DX898" s="43"/>
      <c r="DY898" s="43"/>
      <c r="DZ898" s="43"/>
      <c r="EA898" s="21"/>
      <c r="EB898" s="21"/>
      <c r="EC898" s="21"/>
      <c r="ED898" s="21"/>
    </row>
    <row r="899" spans="1:134">
      <c r="A899" s="7"/>
      <c r="B899" s="7"/>
      <c r="C899" s="43"/>
      <c r="D899" s="43"/>
      <c r="E899" s="43"/>
      <c r="F899" s="43"/>
      <c r="G899" s="7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7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7"/>
      <c r="AM899" s="43"/>
      <c r="AN899" s="43"/>
      <c r="AO899" s="43"/>
      <c r="AP899" s="43"/>
      <c r="AQ899" s="43"/>
      <c r="AR899" s="58"/>
      <c r="AS899" s="58"/>
      <c r="AT899" s="43"/>
      <c r="AU899" s="43"/>
      <c r="AV899" s="43"/>
      <c r="AW899" s="43"/>
      <c r="AX899" s="43"/>
      <c r="AY899" s="43"/>
      <c r="AZ899" s="43"/>
      <c r="BA899" s="43"/>
      <c r="BB899" s="43"/>
      <c r="BC899" s="43"/>
      <c r="BD899" s="43"/>
      <c r="BE899" s="43"/>
      <c r="BF899" s="43"/>
      <c r="BG899" s="43"/>
      <c r="BH899" s="43"/>
      <c r="BI899" s="43"/>
      <c r="BJ899" s="43"/>
      <c r="BK899" s="43"/>
      <c r="BL899" s="43"/>
      <c r="BM899" s="43"/>
      <c r="BN899" s="43"/>
      <c r="BO899" s="43"/>
      <c r="BP899" s="43"/>
      <c r="BQ899" s="43"/>
      <c r="BR899" s="43"/>
      <c r="BS899" s="43"/>
      <c r="BT899" s="43"/>
      <c r="BU899" s="43"/>
      <c r="BV899" s="43"/>
      <c r="BW899" s="43"/>
      <c r="BX899" s="43"/>
      <c r="BY899" s="43"/>
      <c r="BZ899" s="43"/>
      <c r="CA899" s="43"/>
      <c r="CB899" s="43"/>
      <c r="CC899" s="43"/>
      <c r="CD899" s="43"/>
      <c r="CE899" s="43"/>
      <c r="CF899" s="43"/>
      <c r="CG899" s="43"/>
      <c r="CH899" s="43"/>
      <c r="CI899" s="43"/>
      <c r="CJ899" s="43"/>
      <c r="CK899" s="43"/>
      <c r="CL899" s="43"/>
      <c r="CM899" s="43"/>
      <c r="CN899" s="43"/>
      <c r="CO899" s="43"/>
      <c r="CP899" s="43"/>
      <c r="CQ899" s="43"/>
      <c r="CR899" s="43"/>
      <c r="CS899" s="43"/>
      <c r="CT899" s="43"/>
      <c r="CU899" s="43"/>
      <c r="CV899" s="43"/>
      <c r="CW899" s="43"/>
      <c r="CX899" s="43"/>
      <c r="CY899" s="21"/>
      <c r="CZ899" s="43"/>
      <c r="DA899" s="43"/>
      <c r="DB899" s="43"/>
      <c r="DC899" s="43"/>
      <c r="DD899" s="43"/>
      <c r="DE899" s="43"/>
      <c r="DF899" s="43"/>
      <c r="DG899" s="43"/>
      <c r="DH899" s="43"/>
      <c r="DI899" s="43"/>
      <c r="DJ899" s="43"/>
      <c r="DK899" s="43"/>
      <c r="DL899" s="43"/>
      <c r="DM899" s="43"/>
      <c r="DN899" s="43"/>
      <c r="DO899" s="43"/>
      <c r="DP899" s="43"/>
      <c r="DQ899" s="43"/>
      <c r="DR899" s="43"/>
      <c r="DS899" s="43"/>
      <c r="DT899" s="43"/>
      <c r="DU899" s="43"/>
      <c r="DV899" s="43"/>
      <c r="DW899" s="43"/>
      <c r="DX899" s="43"/>
      <c r="DY899" s="43"/>
      <c r="DZ899" s="43"/>
      <c r="EA899" s="21"/>
      <c r="EB899" s="21"/>
      <c r="EC899" s="21"/>
      <c r="ED899" s="21"/>
    </row>
    <row r="900" spans="1:134">
      <c r="A900" s="7"/>
      <c r="B900" s="7"/>
      <c r="C900" s="43"/>
      <c r="D900" s="43"/>
      <c r="E900" s="43"/>
      <c r="F900" s="43"/>
      <c r="G900" s="7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7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7"/>
      <c r="AM900" s="43"/>
      <c r="AN900" s="43"/>
      <c r="AO900" s="43"/>
      <c r="AP900" s="43"/>
      <c r="AQ900" s="43"/>
      <c r="AR900" s="58"/>
      <c r="AS900" s="58"/>
      <c r="AT900" s="43"/>
      <c r="AU900" s="43"/>
      <c r="AV900" s="43"/>
      <c r="AW900" s="43"/>
      <c r="AX900" s="43"/>
      <c r="AY900" s="43"/>
      <c r="AZ900" s="43"/>
      <c r="BA900" s="43"/>
      <c r="BB900" s="43"/>
      <c r="BC900" s="43"/>
      <c r="BD900" s="43"/>
      <c r="BE900" s="43"/>
      <c r="BF900" s="43"/>
      <c r="BG900" s="43"/>
      <c r="BH900" s="43"/>
      <c r="BI900" s="43"/>
      <c r="BJ900" s="43"/>
      <c r="BK900" s="43"/>
      <c r="BL900" s="43"/>
      <c r="BM900" s="43"/>
      <c r="BN900" s="43"/>
      <c r="BO900" s="43"/>
      <c r="BP900" s="43"/>
      <c r="BQ900" s="43"/>
      <c r="BR900" s="43"/>
      <c r="BS900" s="43"/>
      <c r="BT900" s="43"/>
      <c r="BU900" s="43"/>
      <c r="BV900" s="43"/>
      <c r="BW900" s="43"/>
      <c r="BX900" s="43"/>
      <c r="BY900" s="43"/>
      <c r="BZ900" s="43"/>
      <c r="CA900" s="43"/>
      <c r="CB900" s="43"/>
      <c r="CC900" s="43"/>
      <c r="CD900" s="43"/>
      <c r="CE900" s="43"/>
      <c r="CF900" s="43"/>
      <c r="CG900" s="43"/>
      <c r="CH900" s="43"/>
      <c r="CI900" s="43"/>
      <c r="CJ900" s="43"/>
      <c r="CK900" s="43"/>
      <c r="CL900" s="43"/>
      <c r="CM900" s="43"/>
      <c r="CN900" s="43"/>
      <c r="CO900" s="43"/>
      <c r="CP900" s="43"/>
      <c r="CQ900" s="43"/>
      <c r="CR900" s="43"/>
      <c r="CS900" s="43"/>
      <c r="CT900" s="43"/>
      <c r="CU900" s="43"/>
      <c r="CV900" s="43"/>
      <c r="CW900" s="43"/>
      <c r="CX900" s="43"/>
      <c r="CY900" s="21"/>
      <c r="CZ900" s="43"/>
      <c r="DA900" s="43"/>
      <c r="DB900" s="43"/>
      <c r="DC900" s="43"/>
      <c r="DD900" s="43"/>
      <c r="DE900" s="43"/>
      <c r="DF900" s="43"/>
      <c r="DG900" s="43"/>
      <c r="DH900" s="43"/>
      <c r="DI900" s="43"/>
      <c r="DJ900" s="43"/>
      <c r="DK900" s="43"/>
      <c r="DL900" s="43"/>
      <c r="DM900" s="43"/>
      <c r="DN900" s="43"/>
      <c r="DO900" s="43"/>
      <c r="DP900" s="43"/>
      <c r="DQ900" s="43"/>
      <c r="DR900" s="43"/>
      <c r="DS900" s="43"/>
      <c r="DT900" s="43"/>
      <c r="DU900" s="43"/>
      <c r="DV900" s="43"/>
      <c r="DW900" s="43"/>
      <c r="DX900" s="43"/>
      <c r="DY900" s="43"/>
      <c r="DZ900" s="43"/>
      <c r="EA900" s="21"/>
      <c r="EB900" s="21"/>
      <c r="EC900" s="21"/>
      <c r="ED900" s="21"/>
    </row>
    <row r="901" spans="1:134">
      <c r="A901" s="7"/>
      <c r="B901" s="7"/>
      <c r="C901" s="43"/>
      <c r="D901" s="43"/>
      <c r="E901" s="43"/>
      <c r="F901" s="43"/>
      <c r="G901" s="7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7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7"/>
      <c r="AM901" s="43"/>
      <c r="AN901" s="43"/>
      <c r="AO901" s="43"/>
      <c r="AP901" s="43"/>
      <c r="AQ901" s="43"/>
      <c r="AR901" s="58"/>
      <c r="AS901" s="58"/>
      <c r="AT901" s="43"/>
      <c r="AU901" s="43"/>
      <c r="AV901" s="43"/>
      <c r="AW901" s="43"/>
      <c r="AX901" s="43"/>
      <c r="AY901" s="43"/>
      <c r="AZ901" s="43"/>
      <c r="BA901" s="43"/>
      <c r="BB901" s="43"/>
      <c r="BC901" s="43"/>
      <c r="BD901" s="43"/>
      <c r="BE901" s="43"/>
      <c r="BF901" s="43"/>
      <c r="BG901" s="43"/>
      <c r="BH901" s="43"/>
      <c r="BI901" s="43"/>
      <c r="BJ901" s="43"/>
      <c r="BK901" s="43"/>
      <c r="BL901" s="43"/>
      <c r="BM901" s="43"/>
      <c r="BN901" s="43"/>
      <c r="BO901" s="43"/>
      <c r="BP901" s="43"/>
      <c r="BQ901" s="43"/>
      <c r="BR901" s="43"/>
      <c r="BS901" s="43"/>
      <c r="BT901" s="43"/>
      <c r="BU901" s="43"/>
      <c r="BV901" s="43"/>
      <c r="BW901" s="43"/>
      <c r="BX901" s="43"/>
      <c r="BY901" s="43"/>
      <c r="BZ901" s="43"/>
      <c r="CA901" s="43"/>
      <c r="CB901" s="43"/>
      <c r="CC901" s="43"/>
      <c r="CD901" s="43"/>
      <c r="CE901" s="43"/>
      <c r="CF901" s="43"/>
      <c r="CG901" s="43"/>
      <c r="CH901" s="43"/>
      <c r="CI901" s="43"/>
      <c r="CJ901" s="43"/>
      <c r="CK901" s="43"/>
      <c r="CL901" s="43"/>
      <c r="CM901" s="43"/>
      <c r="CN901" s="43"/>
      <c r="CO901" s="43"/>
      <c r="CP901" s="43"/>
      <c r="CQ901" s="43"/>
      <c r="CR901" s="43"/>
      <c r="CS901" s="43"/>
      <c r="CT901" s="43"/>
      <c r="CU901" s="43"/>
      <c r="CV901" s="43"/>
      <c r="CW901" s="43"/>
      <c r="CX901" s="43"/>
      <c r="CY901" s="21"/>
      <c r="CZ901" s="43"/>
      <c r="DA901" s="43"/>
      <c r="DB901" s="43"/>
      <c r="DC901" s="43"/>
      <c r="DD901" s="43"/>
      <c r="DE901" s="43"/>
      <c r="DF901" s="43"/>
      <c r="DG901" s="43"/>
      <c r="DH901" s="43"/>
      <c r="DI901" s="43"/>
      <c r="DJ901" s="43"/>
      <c r="DK901" s="43"/>
      <c r="DL901" s="43"/>
      <c r="DM901" s="43"/>
      <c r="DN901" s="43"/>
      <c r="DO901" s="43"/>
      <c r="DP901" s="43"/>
      <c r="DQ901" s="43"/>
      <c r="DR901" s="43"/>
      <c r="DS901" s="43"/>
      <c r="DT901" s="43"/>
      <c r="DU901" s="43"/>
      <c r="DV901" s="43"/>
      <c r="DW901" s="43"/>
      <c r="DX901" s="43"/>
      <c r="DY901" s="43"/>
      <c r="DZ901" s="43"/>
      <c r="EA901" s="21"/>
      <c r="EB901" s="21"/>
      <c r="EC901" s="21"/>
      <c r="ED901" s="21"/>
    </row>
    <row r="902" spans="1:134">
      <c r="A902" s="7"/>
      <c r="B902" s="7"/>
      <c r="C902" s="43"/>
      <c r="D902" s="43"/>
      <c r="E902" s="43"/>
      <c r="F902" s="43"/>
      <c r="G902" s="7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7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7"/>
      <c r="AM902" s="43"/>
      <c r="AN902" s="43"/>
      <c r="AO902" s="43"/>
      <c r="AP902" s="43"/>
      <c r="AQ902" s="43"/>
      <c r="AR902" s="58"/>
      <c r="AS902" s="58"/>
      <c r="AT902" s="43"/>
      <c r="AU902" s="43"/>
      <c r="AV902" s="43"/>
      <c r="AW902" s="43"/>
      <c r="AX902" s="43"/>
      <c r="AY902" s="43"/>
      <c r="AZ902" s="43"/>
      <c r="BA902" s="43"/>
      <c r="BB902" s="43"/>
      <c r="BC902" s="43"/>
      <c r="BD902" s="43"/>
      <c r="BE902" s="43"/>
      <c r="BF902" s="43"/>
      <c r="BG902" s="43"/>
      <c r="BH902" s="43"/>
      <c r="BI902" s="43"/>
      <c r="BJ902" s="43"/>
      <c r="BK902" s="43"/>
      <c r="BL902" s="43"/>
      <c r="BM902" s="43"/>
      <c r="BN902" s="43"/>
      <c r="BO902" s="43"/>
      <c r="BP902" s="43"/>
      <c r="BQ902" s="43"/>
      <c r="BR902" s="43"/>
      <c r="BS902" s="43"/>
      <c r="BT902" s="43"/>
      <c r="BU902" s="43"/>
      <c r="BV902" s="43"/>
      <c r="BW902" s="43"/>
      <c r="BX902" s="43"/>
      <c r="BY902" s="43"/>
      <c r="BZ902" s="43"/>
      <c r="CA902" s="43"/>
      <c r="CB902" s="43"/>
      <c r="CC902" s="43"/>
      <c r="CD902" s="43"/>
      <c r="CE902" s="43"/>
      <c r="CF902" s="43"/>
      <c r="CG902" s="43"/>
      <c r="CH902" s="43"/>
      <c r="CI902" s="43"/>
      <c r="CJ902" s="43"/>
      <c r="CK902" s="43"/>
      <c r="CL902" s="43"/>
      <c r="CM902" s="43"/>
      <c r="CN902" s="43"/>
      <c r="CO902" s="43"/>
      <c r="CP902" s="43"/>
      <c r="CQ902" s="43"/>
      <c r="CR902" s="43"/>
      <c r="CS902" s="43"/>
      <c r="CT902" s="43"/>
      <c r="CU902" s="43"/>
      <c r="CV902" s="43"/>
      <c r="CW902" s="43"/>
      <c r="CX902" s="43"/>
      <c r="CY902" s="21"/>
      <c r="CZ902" s="43"/>
      <c r="DA902" s="43"/>
      <c r="DB902" s="43"/>
      <c r="DC902" s="43"/>
      <c r="DD902" s="43"/>
      <c r="DE902" s="43"/>
      <c r="DF902" s="43"/>
      <c r="DG902" s="43"/>
      <c r="DH902" s="43"/>
      <c r="DI902" s="43"/>
      <c r="DJ902" s="43"/>
      <c r="DK902" s="43"/>
      <c r="DL902" s="43"/>
      <c r="DM902" s="43"/>
      <c r="DN902" s="43"/>
      <c r="DO902" s="43"/>
      <c r="DP902" s="43"/>
      <c r="DQ902" s="43"/>
      <c r="DR902" s="43"/>
      <c r="DS902" s="43"/>
      <c r="DT902" s="43"/>
      <c r="DU902" s="43"/>
      <c r="DV902" s="43"/>
      <c r="DW902" s="43"/>
      <c r="DX902" s="43"/>
      <c r="DY902" s="43"/>
      <c r="DZ902" s="43"/>
      <c r="EA902" s="21"/>
      <c r="EB902" s="21"/>
      <c r="EC902" s="21"/>
      <c r="ED902" s="21"/>
    </row>
    <row r="903" spans="1:134">
      <c r="A903" s="7"/>
      <c r="B903" s="7"/>
      <c r="C903" s="43"/>
      <c r="D903" s="43"/>
      <c r="E903" s="43"/>
      <c r="F903" s="43"/>
      <c r="G903" s="7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7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7"/>
      <c r="AM903" s="43"/>
      <c r="AN903" s="43"/>
      <c r="AO903" s="43"/>
      <c r="AP903" s="43"/>
      <c r="AQ903" s="43"/>
      <c r="AR903" s="58"/>
      <c r="AS903" s="58"/>
      <c r="AT903" s="43"/>
      <c r="AU903" s="43"/>
      <c r="AV903" s="43"/>
      <c r="AW903" s="43"/>
      <c r="AX903" s="43"/>
      <c r="AY903" s="43"/>
      <c r="AZ903" s="43"/>
      <c r="BA903" s="43"/>
      <c r="BB903" s="43"/>
      <c r="BC903" s="43"/>
      <c r="BD903" s="43"/>
      <c r="BE903" s="43"/>
      <c r="BF903" s="43"/>
      <c r="BG903" s="43"/>
      <c r="BH903" s="43"/>
      <c r="BI903" s="43"/>
      <c r="BJ903" s="43"/>
      <c r="BK903" s="43"/>
      <c r="BL903" s="43"/>
      <c r="BM903" s="43"/>
      <c r="BN903" s="43"/>
      <c r="BO903" s="43"/>
      <c r="BP903" s="43"/>
      <c r="BQ903" s="43"/>
      <c r="BR903" s="43"/>
      <c r="BS903" s="43"/>
      <c r="BT903" s="43"/>
      <c r="BU903" s="43"/>
      <c r="BV903" s="43"/>
      <c r="BW903" s="43"/>
      <c r="BX903" s="43"/>
      <c r="BY903" s="43"/>
      <c r="BZ903" s="43"/>
      <c r="CA903" s="43"/>
      <c r="CB903" s="43"/>
      <c r="CC903" s="43"/>
      <c r="CD903" s="43"/>
      <c r="CE903" s="43"/>
      <c r="CF903" s="43"/>
      <c r="CG903" s="43"/>
      <c r="CH903" s="43"/>
      <c r="CI903" s="43"/>
      <c r="CJ903" s="43"/>
      <c r="CK903" s="43"/>
      <c r="CL903" s="43"/>
      <c r="CM903" s="43"/>
      <c r="CN903" s="43"/>
      <c r="CO903" s="43"/>
      <c r="CP903" s="43"/>
      <c r="CQ903" s="43"/>
      <c r="CR903" s="43"/>
      <c r="CS903" s="43"/>
      <c r="CT903" s="43"/>
      <c r="CU903" s="43"/>
      <c r="CV903" s="43"/>
      <c r="CW903" s="43"/>
      <c r="CX903" s="43"/>
      <c r="CY903" s="21"/>
      <c r="CZ903" s="43"/>
      <c r="DA903" s="43"/>
      <c r="DB903" s="43"/>
      <c r="DC903" s="43"/>
      <c r="DD903" s="43"/>
      <c r="DE903" s="43"/>
      <c r="DF903" s="43"/>
      <c r="DG903" s="43"/>
      <c r="DH903" s="43"/>
      <c r="DI903" s="43"/>
      <c r="DJ903" s="43"/>
      <c r="DK903" s="43"/>
      <c r="DL903" s="43"/>
      <c r="DM903" s="43"/>
      <c r="DN903" s="43"/>
      <c r="DO903" s="43"/>
      <c r="DP903" s="43"/>
      <c r="DQ903" s="43"/>
      <c r="DR903" s="43"/>
      <c r="DS903" s="43"/>
      <c r="DT903" s="43"/>
      <c r="DU903" s="43"/>
      <c r="DV903" s="43"/>
      <c r="DW903" s="43"/>
      <c r="DX903" s="43"/>
      <c r="DY903" s="43"/>
      <c r="DZ903" s="43"/>
      <c r="EA903" s="21"/>
      <c r="EB903" s="21"/>
      <c r="EC903" s="21"/>
      <c r="ED903" s="21"/>
    </row>
    <row r="904" spans="1:134">
      <c r="A904" s="7"/>
      <c r="B904" s="7"/>
      <c r="C904" s="43"/>
      <c r="D904" s="43"/>
      <c r="E904" s="43"/>
      <c r="F904" s="43"/>
      <c r="G904" s="7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7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7"/>
      <c r="AM904" s="43"/>
      <c r="AN904" s="43"/>
      <c r="AO904" s="43"/>
      <c r="AP904" s="43"/>
      <c r="AQ904" s="43"/>
      <c r="AR904" s="58"/>
      <c r="AS904" s="58"/>
      <c r="AT904" s="43"/>
      <c r="AU904" s="43"/>
      <c r="AV904" s="43"/>
      <c r="AW904" s="43"/>
      <c r="AX904" s="43"/>
      <c r="AY904" s="43"/>
      <c r="AZ904" s="43"/>
      <c r="BA904" s="43"/>
      <c r="BB904" s="43"/>
      <c r="BC904" s="43"/>
      <c r="BD904" s="43"/>
      <c r="BE904" s="43"/>
      <c r="BF904" s="43"/>
      <c r="BG904" s="43"/>
      <c r="BH904" s="43"/>
      <c r="BI904" s="43"/>
      <c r="BJ904" s="43"/>
      <c r="BK904" s="43"/>
      <c r="BL904" s="43"/>
      <c r="BM904" s="43"/>
      <c r="BN904" s="43"/>
      <c r="BO904" s="43"/>
      <c r="BP904" s="43"/>
      <c r="BQ904" s="43"/>
      <c r="BR904" s="43"/>
      <c r="BS904" s="43"/>
      <c r="BT904" s="43"/>
      <c r="BU904" s="43"/>
      <c r="BV904" s="43"/>
      <c r="BW904" s="43"/>
      <c r="BX904" s="43"/>
      <c r="BY904" s="43"/>
      <c r="BZ904" s="43"/>
      <c r="CA904" s="43"/>
      <c r="CB904" s="43"/>
      <c r="CC904" s="43"/>
      <c r="CD904" s="43"/>
      <c r="CE904" s="43"/>
      <c r="CF904" s="43"/>
      <c r="CG904" s="43"/>
      <c r="CH904" s="43"/>
      <c r="CI904" s="43"/>
      <c r="CJ904" s="43"/>
      <c r="CK904" s="43"/>
      <c r="CL904" s="43"/>
      <c r="CM904" s="43"/>
      <c r="CN904" s="43"/>
      <c r="CO904" s="43"/>
      <c r="CP904" s="43"/>
      <c r="CQ904" s="43"/>
      <c r="CR904" s="43"/>
      <c r="CS904" s="43"/>
      <c r="CT904" s="43"/>
      <c r="CU904" s="43"/>
      <c r="CV904" s="43"/>
      <c r="CW904" s="43"/>
      <c r="CX904" s="43"/>
      <c r="CY904" s="21"/>
      <c r="CZ904" s="43"/>
      <c r="DA904" s="43"/>
      <c r="DB904" s="43"/>
      <c r="DC904" s="43"/>
      <c r="DD904" s="43"/>
      <c r="DE904" s="43"/>
      <c r="DF904" s="43"/>
      <c r="DG904" s="43"/>
      <c r="DH904" s="43"/>
      <c r="DI904" s="43"/>
      <c r="DJ904" s="43"/>
      <c r="DK904" s="43"/>
      <c r="DL904" s="43"/>
      <c r="DM904" s="43"/>
      <c r="DN904" s="43"/>
      <c r="DO904" s="43"/>
      <c r="DP904" s="43"/>
      <c r="DQ904" s="43"/>
      <c r="DR904" s="43"/>
      <c r="DS904" s="43"/>
      <c r="DT904" s="43"/>
      <c r="DU904" s="43"/>
      <c r="DV904" s="43"/>
      <c r="DW904" s="43"/>
      <c r="DX904" s="43"/>
      <c r="DY904" s="43"/>
      <c r="DZ904" s="43"/>
      <c r="EA904" s="21"/>
      <c r="EB904" s="21"/>
      <c r="EC904" s="21"/>
      <c r="ED904" s="21"/>
    </row>
    <row r="905" spans="1:134">
      <c r="A905" s="7"/>
      <c r="B905" s="7"/>
      <c r="C905" s="43"/>
      <c r="D905" s="43"/>
      <c r="E905" s="43"/>
      <c r="F905" s="43"/>
      <c r="G905" s="7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7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7"/>
      <c r="AM905" s="43"/>
      <c r="AN905" s="43"/>
      <c r="AO905" s="43"/>
      <c r="AP905" s="43"/>
      <c r="AQ905" s="43"/>
      <c r="AR905" s="58"/>
      <c r="AS905" s="58"/>
      <c r="AT905" s="43"/>
      <c r="AU905" s="43"/>
      <c r="AV905" s="43"/>
      <c r="AW905" s="43"/>
      <c r="AX905" s="43"/>
      <c r="AY905" s="43"/>
      <c r="AZ905" s="43"/>
      <c r="BA905" s="43"/>
      <c r="BB905" s="43"/>
      <c r="BC905" s="43"/>
      <c r="BD905" s="43"/>
      <c r="BE905" s="43"/>
      <c r="BF905" s="43"/>
      <c r="BG905" s="43"/>
      <c r="BH905" s="43"/>
      <c r="BI905" s="43"/>
      <c r="BJ905" s="43"/>
      <c r="BK905" s="43"/>
      <c r="BL905" s="43"/>
      <c r="BM905" s="43"/>
      <c r="BN905" s="43"/>
      <c r="BO905" s="43"/>
      <c r="BP905" s="43"/>
      <c r="BQ905" s="43"/>
      <c r="BR905" s="43"/>
      <c r="BS905" s="43"/>
      <c r="BT905" s="43"/>
      <c r="BU905" s="43"/>
      <c r="BV905" s="43"/>
      <c r="BW905" s="43"/>
      <c r="BX905" s="43"/>
      <c r="BY905" s="43"/>
      <c r="BZ905" s="43"/>
      <c r="CA905" s="43"/>
      <c r="CB905" s="43"/>
      <c r="CC905" s="43"/>
      <c r="CD905" s="43"/>
      <c r="CE905" s="43"/>
      <c r="CF905" s="43"/>
      <c r="CG905" s="43"/>
      <c r="CH905" s="43"/>
      <c r="CI905" s="43"/>
      <c r="CJ905" s="43"/>
      <c r="CK905" s="43"/>
      <c r="CL905" s="43"/>
      <c r="CM905" s="43"/>
      <c r="CN905" s="43"/>
      <c r="CO905" s="43"/>
      <c r="CP905" s="43"/>
      <c r="CQ905" s="43"/>
      <c r="CR905" s="43"/>
      <c r="CS905" s="43"/>
      <c r="CT905" s="43"/>
      <c r="CU905" s="43"/>
      <c r="CV905" s="43"/>
      <c r="CW905" s="43"/>
      <c r="CX905" s="43"/>
      <c r="CY905" s="21"/>
      <c r="CZ905" s="43"/>
      <c r="DA905" s="43"/>
      <c r="DB905" s="43"/>
      <c r="DC905" s="43"/>
      <c r="DD905" s="43"/>
      <c r="DE905" s="43"/>
      <c r="DF905" s="43"/>
      <c r="DG905" s="43"/>
      <c r="DH905" s="43"/>
      <c r="DI905" s="43"/>
      <c r="DJ905" s="43"/>
      <c r="DK905" s="43"/>
      <c r="DL905" s="43"/>
      <c r="DM905" s="43"/>
      <c r="DN905" s="43"/>
      <c r="DO905" s="43"/>
      <c r="DP905" s="43"/>
      <c r="DQ905" s="43"/>
      <c r="DR905" s="43"/>
      <c r="DS905" s="43"/>
      <c r="DT905" s="43"/>
      <c r="DU905" s="43"/>
      <c r="DV905" s="43"/>
      <c r="DW905" s="43"/>
      <c r="DX905" s="43"/>
      <c r="DY905" s="43"/>
      <c r="DZ905" s="43"/>
      <c r="EA905" s="21"/>
      <c r="EB905" s="21"/>
      <c r="EC905" s="21"/>
      <c r="ED905" s="21"/>
    </row>
    <row r="906" spans="1:134">
      <c r="A906" s="7"/>
      <c r="B906" s="7"/>
      <c r="C906" s="43"/>
      <c r="D906" s="43"/>
      <c r="E906" s="43"/>
      <c r="F906" s="43"/>
      <c r="G906" s="7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7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7"/>
      <c r="AM906" s="43"/>
      <c r="AN906" s="43"/>
      <c r="AO906" s="43"/>
      <c r="AP906" s="43"/>
      <c r="AQ906" s="43"/>
      <c r="AR906" s="58"/>
      <c r="AS906" s="58"/>
      <c r="AT906" s="43"/>
      <c r="AU906" s="43"/>
      <c r="AV906" s="43"/>
      <c r="AW906" s="43"/>
      <c r="AX906" s="43"/>
      <c r="AY906" s="43"/>
      <c r="AZ906" s="43"/>
      <c r="BA906" s="43"/>
      <c r="BB906" s="43"/>
      <c r="BC906" s="43"/>
      <c r="BD906" s="43"/>
      <c r="BE906" s="43"/>
      <c r="BF906" s="43"/>
      <c r="BG906" s="43"/>
      <c r="BH906" s="43"/>
      <c r="BI906" s="43"/>
      <c r="BJ906" s="43"/>
      <c r="BK906" s="43"/>
      <c r="BL906" s="43"/>
      <c r="BM906" s="43"/>
      <c r="BN906" s="43"/>
      <c r="BO906" s="43"/>
      <c r="BP906" s="43"/>
      <c r="BQ906" s="43"/>
      <c r="BR906" s="43"/>
      <c r="BS906" s="43"/>
      <c r="BT906" s="43"/>
      <c r="BU906" s="43"/>
      <c r="BV906" s="43"/>
      <c r="BW906" s="43"/>
      <c r="BX906" s="43"/>
      <c r="BY906" s="43"/>
      <c r="BZ906" s="43"/>
      <c r="CA906" s="43"/>
      <c r="CB906" s="43"/>
      <c r="CC906" s="43"/>
      <c r="CD906" s="43"/>
      <c r="CE906" s="43"/>
      <c r="CF906" s="43"/>
      <c r="CG906" s="43"/>
      <c r="CH906" s="43"/>
      <c r="CI906" s="43"/>
      <c r="CJ906" s="43"/>
      <c r="CK906" s="43"/>
      <c r="CL906" s="43"/>
      <c r="CM906" s="43"/>
      <c r="CN906" s="43"/>
      <c r="CO906" s="43"/>
      <c r="CP906" s="43"/>
      <c r="CQ906" s="43"/>
      <c r="CR906" s="43"/>
      <c r="CS906" s="43"/>
      <c r="CT906" s="43"/>
      <c r="CU906" s="43"/>
      <c r="CV906" s="43"/>
      <c r="CW906" s="43"/>
      <c r="CX906" s="43"/>
      <c r="CY906" s="21"/>
      <c r="CZ906" s="43"/>
      <c r="DA906" s="43"/>
      <c r="DB906" s="43"/>
      <c r="DC906" s="43"/>
      <c r="DD906" s="43"/>
      <c r="DE906" s="43"/>
      <c r="DF906" s="43"/>
      <c r="DG906" s="43"/>
      <c r="DH906" s="43"/>
      <c r="DI906" s="43"/>
      <c r="DJ906" s="43"/>
      <c r="DK906" s="43"/>
      <c r="DL906" s="43"/>
      <c r="DM906" s="43"/>
      <c r="DN906" s="43"/>
      <c r="DO906" s="43"/>
      <c r="DP906" s="43"/>
      <c r="DQ906" s="43"/>
      <c r="DR906" s="43"/>
      <c r="DS906" s="43"/>
      <c r="DT906" s="43"/>
      <c r="DU906" s="43"/>
      <c r="DV906" s="43"/>
      <c r="DW906" s="43"/>
      <c r="DX906" s="43"/>
      <c r="DY906" s="43"/>
      <c r="DZ906" s="43"/>
      <c r="EA906" s="21"/>
      <c r="EB906" s="21"/>
      <c r="EC906" s="21"/>
      <c r="ED906" s="21"/>
    </row>
    <row r="907" spans="1:134">
      <c r="A907" s="7"/>
      <c r="B907" s="7"/>
      <c r="C907" s="43"/>
      <c r="D907" s="43"/>
      <c r="E907" s="43"/>
      <c r="F907" s="43"/>
      <c r="G907" s="7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7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7"/>
      <c r="AM907" s="43"/>
      <c r="AN907" s="43"/>
      <c r="AO907" s="43"/>
      <c r="AP907" s="43"/>
      <c r="AQ907" s="43"/>
      <c r="AR907" s="58"/>
      <c r="AS907" s="58"/>
      <c r="AT907" s="43"/>
      <c r="AU907" s="43"/>
      <c r="AV907" s="43"/>
      <c r="AW907" s="43"/>
      <c r="AX907" s="43"/>
      <c r="AY907" s="43"/>
      <c r="AZ907" s="43"/>
      <c r="BA907" s="43"/>
      <c r="BB907" s="43"/>
      <c r="BC907" s="43"/>
      <c r="BD907" s="43"/>
      <c r="BE907" s="43"/>
      <c r="BF907" s="43"/>
      <c r="BG907" s="43"/>
      <c r="BH907" s="43"/>
      <c r="BI907" s="43"/>
      <c r="BJ907" s="43"/>
      <c r="BK907" s="43"/>
      <c r="BL907" s="43"/>
      <c r="BM907" s="43"/>
      <c r="BN907" s="43"/>
      <c r="BO907" s="43"/>
      <c r="BP907" s="43"/>
      <c r="BQ907" s="43"/>
      <c r="BR907" s="43"/>
      <c r="BS907" s="43"/>
      <c r="BT907" s="43"/>
      <c r="BU907" s="43"/>
      <c r="BV907" s="43"/>
      <c r="BW907" s="43"/>
      <c r="BX907" s="43"/>
      <c r="BY907" s="43"/>
      <c r="BZ907" s="43"/>
      <c r="CA907" s="43"/>
      <c r="CB907" s="43"/>
      <c r="CC907" s="43"/>
      <c r="CD907" s="43"/>
      <c r="CE907" s="43"/>
      <c r="CF907" s="43"/>
      <c r="CG907" s="43"/>
      <c r="CH907" s="43"/>
      <c r="CI907" s="43"/>
      <c r="CJ907" s="43"/>
      <c r="CK907" s="43"/>
      <c r="CL907" s="43"/>
      <c r="CM907" s="43"/>
      <c r="CN907" s="43"/>
      <c r="CO907" s="43"/>
      <c r="CP907" s="43"/>
      <c r="CQ907" s="43"/>
      <c r="CR907" s="43"/>
      <c r="CS907" s="43"/>
      <c r="CT907" s="43"/>
      <c r="CU907" s="43"/>
      <c r="CV907" s="43"/>
      <c r="CW907" s="43"/>
      <c r="CX907" s="43"/>
      <c r="CY907" s="21"/>
      <c r="CZ907" s="43"/>
      <c r="DA907" s="43"/>
      <c r="DB907" s="43"/>
      <c r="DC907" s="43"/>
      <c r="DD907" s="43"/>
      <c r="DE907" s="43"/>
      <c r="DF907" s="43"/>
      <c r="DG907" s="43"/>
      <c r="DH907" s="43"/>
      <c r="DI907" s="43"/>
      <c r="DJ907" s="43"/>
      <c r="DK907" s="43"/>
      <c r="DL907" s="43"/>
      <c r="DM907" s="43"/>
      <c r="DN907" s="43"/>
      <c r="DO907" s="43"/>
      <c r="DP907" s="43"/>
      <c r="DQ907" s="43"/>
      <c r="DR907" s="43"/>
      <c r="DS907" s="43"/>
      <c r="DT907" s="43"/>
      <c r="DU907" s="43"/>
      <c r="DV907" s="43"/>
      <c r="DW907" s="43"/>
      <c r="DX907" s="43"/>
      <c r="DY907" s="43"/>
      <c r="DZ907" s="43"/>
      <c r="EA907" s="21"/>
      <c r="EB907" s="21"/>
      <c r="EC907" s="21"/>
      <c r="ED907" s="21"/>
    </row>
    <row r="908" spans="1:134">
      <c r="A908" s="7"/>
      <c r="B908" s="7"/>
      <c r="C908" s="43"/>
      <c r="D908" s="43"/>
      <c r="E908" s="43"/>
      <c r="F908" s="43"/>
      <c r="G908" s="7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7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7"/>
      <c r="AM908" s="43"/>
      <c r="AN908" s="43"/>
      <c r="AO908" s="43"/>
      <c r="AP908" s="43"/>
      <c r="AQ908" s="43"/>
      <c r="AR908" s="58"/>
      <c r="AS908" s="58"/>
      <c r="AT908" s="43"/>
      <c r="AU908" s="43"/>
      <c r="AV908" s="43"/>
      <c r="AW908" s="43"/>
      <c r="AX908" s="43"/>
      <c r="AY908" s="43"/>
      <c r="AZ908" s="43"/>
      <c r="BA908" s="43"/>
      <c r="BB908" s="43"/>
      <c r="BC908" s="43"/>
      <c r="BD908" s="43"/>
      <c r="BE908" s="43"/>
      <c r="BF908" s="43"/>
      <c r="BG908" s="43"/>
      <c r="BH908" s="43"/>
      <c r="BI908" s="43"/>
      <c r="BJ908" s="43"/>
      <c r="BK908" s="43"/>
      <c r="BL908" s="43"/>
      <c r="BM908" s="43"/>
      <c r="BN908" s="43"/>
      <c r="BO908" s="43"/>
      <c r="BP908" s="43"/>
      <c r="BQ908" s="43"/>
      <c r="BR908" s="43"/>
      <c r="BS908" s="43"/>
      <c r="BT908" s="43"/>
      <c r="BU908" s="43"/>
      <c r="BV908" s="43"/>
      <c r="BW908" s="43"/>
      <c r="BX908" s="43"/>
      <c r="BY908" s="43"/>
      <c r="BZ908" s="43"/>
      <c r="CA908" s="43"/>
      <c r="CB908" s="43"/>
      <c r="CC908" s="43"/>
      <c r="CD908" s="43"/>
      <c r="CE908" s="43"/>
      <c r="CF908" s="43"/>
      <c r="CG908" s="43"/>
      <c r="CH908" s="43"/>
      <c r="CI908" s="43"/>
      <c r="CJ908" s="43"/>
      <c r="CK908" s="43"/>
      <c r="CL908" s="43"/>
      <c r="CM908" s="43"/>
      <c r="CN908" s="43"/>
      <c r="CO908" s="43"/>
      <c r="CP908" s="43"/>
      <c r="CQ908" s="43"/>
      <c r="CR908" s="43"/>
      <c r="CS908" s="43"/>
      <c r="CT908" s="43"/>
      <c r="CU908" s="43"/>
      <c r="CV908" s="43"/>
      <c r="CW908" s="43"/>
      <c r="CX908" s="43"/>
      <c r="CY908" s="21"/>
      <c r="CZ908" s="43"/>
      <c r="DA908" s="43"/>
      <c r="DB908" s="43"/>
      <c r="DC908" s="43"/>
      <c r="DD908" s="43"/>
      <c r="DE908" s="43"/>
      <c r="DF908" s="43"/>
      <c r="DG908" s="43"/>
      <c r="DH908" s="43"/>
      <c r="DI908" s="43"/>
      <c r="DJ908" s="43"/>
      <c r="DK908" s="43"/>
      <c r="DL908" s="43"/>
      <c r="DM908" s="43"/>
      <c r="DN908" s="43"/>
      <c r="DO908" s="43"/>
      <c r="DP908" s="43"/>
      <c r="DQ908" s="43"/>
      <c r="DR908" s="43"/>
      <c r="DS908" s="43"/>
      <c r="DT908" s="43"/>
      <c r="DU908" s="43"/>
      <c r="DV908" s="43"/>
      <c r="DW908" s="43"/>
      <c r="DX908" s="43"/>
      <c r="DY908" s="43"/>
      <c r="DZ908" s="43"/>
      <c r="EA908" s="21"/>
      <c r="EB908" s="21"/>
      <c r="EC908" s="21"/>
      <c r="ED908" s="21"/>
    </row>
    <row r="909" spans="1:134">
      <c r="A909" s="7"/>
      <c r="B909" s="7"/>
      <c r="C909" s="43"/>
      <c r="D909" s="43"/>
      <c r="E909" s="43"/>
      <c r="F909" s="43"/>
      <c r="G909" s="7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7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7"/>
      <c r="AM909" s="43"/>
      <c r="AN909" s="43"/>
      <c r="AO909" s="43"/>
      <c r="AP909" s="43"/>
      <c r="AQ909" s="43"/>
      <c r="AR909" s="58"/>
      <c r="AS909" s="58"/>
      <c r="AT909" s="43"/>
      <c r="AU909" s="43"/>
      <c r="AV909" s="43"/>
      <c r="AW909" s="43"/>
      <c r="AX909" s="43"/>
      <c r="AY909" s="43"/>
      <c r="AZ909" s="43"/>
      <c r="BA909" s="43"/>
      <c r="BB909" s="43"/>
      <c r="BC909" s="43"/>
      <c r="BD909" s="43"/>
      <c r="BE909" s="43"/>
      <c r="BF909" s="43"/>
      <c r="BG909" s="43"/>
      <c r="BH909" s="43"/>
      <c r="BI909" s="43"/>
      <c r="BJ909" s="43"/>
      <c r="BK909" s="43"/>
      <c r="BL909" s="43"/>
      <c r="BM909" s="43"/>
      <c r="BN909" s="43"/>
      <c r="BO909" s="43"/>
      <c r="BP909" s="43"/>
      <c r="BQ909" s="43"/>
      <c r="BR909" s="43"/>
      <c r="BS909" s="43"/>
      <c r="BT909" s="43"/>
      <c r="BU909" s="43"/>
      <c r="BV909" s="43"/>
      <c r="BW909" s="43"/>
      <c r="BX909" s="43"/>
      <c r="BY909" s="43"/>
      <c r="BZ909" s="43"/>
      <c r="CA909" s="43"/>
      <c r="CB909" s="43"/>
      <c r="CC909" s="43"/>
      <c r="CD909" s="43"/>
      <c r="CE909" s="43"/>
      <c r="CF909" s="43"/>
      <c r="CG909" s="43"/>
      <c r="CH909" s="43"/>
      <c r="CI909" s="43"/>
      <c r="CJ909" s="43"/>
      <c r="CK909" s="43"/>
      <c r="CL909" s="43"/>
      <c r="CM909" s="43"/>
      <c r="CN909" s="43"/>
      <c r="CO909" s="43"/>
      <c r="CP909" s="43"/>
      <c r="CQ909" s="43"/>
      <c r="CR909" s="43"/>
      <c r="CS909" s="43"/>
      <c r="CT909" s="43"/>
      <c r="CU909" s="43"/>
      <c r="CV909" s="43"/>
      <c r="CW909" s="43"/>
      <c r="CX909" s="43"/>
      <c r="CY909" s="21"/>
      <c r="CZ909" s="43"/>
      <c r="DA909" s="43"/>
      <c r="DB909" s="43"/>
      <c r="DC909" s="43"/>
      <c r="DD909" s="43"/>
      <c r="DE909" s="43"/>
      <c r="DF909" s="43"/>
      <c r="DG909" s="43"/>
      <c r="DH909" s="43"/>
      <c r="DI909" s="43"/>
      <c r="DJ909" s="43"/>
      <c r="DK909" s="43"/>
      <c r="DL909" s="43"/>
      <c r="DM909" s="43"/>
      <c r="DN909" s="43"/>
      <c r="DO909" s="43"/>
      <c r="DP909" s="43"/>
      <c r="DQ909" s="43"/>
      <c r="DR909" s="43"/>
      <c r="DS909" s="43"/>
      <c r="DT909" s="43"/>
      <c r="DU909" s="43"/>
      <c r="DV909" s="43"/>
      <c r="DW909" s="43"/>
      <c r="DX909" s="43"/>
      <c r="DY909" s="43"/>
      <c r="DZ909" s="43"/>
      <c r="EA909" s="21"/>
      <c r="EB909" s="21"/>
      <c r="EC909" s="21"/>
      <c r="ED909" s="21"/>
    </row>
    <row r="910" spans="1:134">
      <c r="A910" s="7"/>
      <c r="B910" s="7"/>
      <c r="C910" s="43"/>
      <c r="D910" s="43"/>
      <c r="E910" s="43"/>
      <c r="F910" s="43"/>
      <c r="G910" s="7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7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7"/>
      <c r="AM910" s="43"/>
      <c r="AN910" s="43"/>
      <c r="AO910" s="43"/>
      <c r="AP910" s="43"/>
      <c r="AQ910" s="43"/>
      <c r="AR910" s="58"/>
      <c r="AS910" s="58"/>
      <c r="AT910" s="43"/>
      <c r="AU910" s="43"/>
      <c r="AV910" s="43"/>
      <c r="AW910" s="43"/>
      <c r="AX910" s="43"/>
      <c r="AY910" s="43"/>
      <c r="AZ910" s="43"/>
      <c r="BA910" s="43"/>
      <c r="BB910" s="43"/>
      <c r="BC910" s="43"/>
      <c r="BD910" s="43"/>
      <c r="BE910" s="43"/>
      <c r="BF910" s="43"/>
      <c r="BG910" s="43"/>
      <c r="BH910" s="43"/>
      <c r="BI910" s="43"/>
      <c r="BJ910" s="43"/>
      <c r="BK910" s="43"/>
      <c r="BL910" s="43"/>
      <c r="BM910" s="43"/>
      <c r="BN910" s="43"/>
      <c r="BO910" s="43"/>
      <c r="BP910" s="43"/>
      <c r="BQ910" s="43"/>
      <c r="BR910" s="43"/>
      <c r="BS910" s="43"/>
      <c r="BT910" s="43"/>
      <c r="BU910" s="43"/>
      <c r="BV910" s="43"/>
      <c r="BW910" s="43"/>
      <c r="BX910" s="43"/>
      <c r="BY910" s="43"/>
      <c r="BZ910" s="43"/>
      <c r="CA910" s="43"/>
      <c r="CB910" s="43"/>
      <c r="CC910" s="43"/>
      <c r="CD910" s="43"/>
      <c r="CE910" s="43"/>
      <c r="CF910" s="43"/>
      <c r="CG910" s="43"/>
      <c r="CH910" s="43"/>
      <c r="CI910" s="43"/>
      <c r="CJ910" s="43"/>
      <c r="CK910" s="43"/>
      <c r="CL910" s="43"/>
      <c r="CM910" s="43"/>
      <c r="CN910" s="43"/>
      <c r="CO910" s="43"/>
      <c r="CP910" s="43"/>
      <c r="CQ910" s="43"/>
      <c r="CR910" s="43"/>
      <c r="CS910" s="43"/>
      <c r="CT910" s="43"/>
      <c r="CU910" s="43"/>
      <c r="CV910" s="43"/>
      <c r="CW910" s="43"/>
      <c r="CX910" s="43"/>
      <c r="CY910" s="21"/>
      <c r="CZ910" s="43"/>
      <c r="DA910" s="43"/>
      <c r="DB910" s="43"/>
      <c r="DC910" s="43"/>
      <c r="DD910" s="43"/>
      <c r="DE910" s="43"/>
      <c r="DF910" s="43"/>
      <c r="DG910" s="43"/>
      <c r="DH910" s="43"/>
      <c r="DI910" s="43"/>
      <c r="DJ910" s="43"/>
      <c r="DK910" s="43"/>
      <c r="DL910" s="43"/>
      <c r="DM910" s="43"/>
      <c r="DN910" s="43"/>
      <c r="DO910" s="43"/>
      <c r="DP910" s="43"/>
      <c r="DQ910" s="43"/>
      <c r="DR910" s="43"/>
      <c r="DS910" s="43"/>
      <c r="DT910" s="43"/>
      <c r="DU910" s="43"/>
      <c r="DV910" s="43"/>
      <c r="DW910" s="43"/>
      <c r="DX910" s="43"/>
      <c r="DY910" s="43"/>
      <c r="DZ910" s="43"/>
      <c r="EA910" s="21"/>
      <c r="EB910" s="21"/>
      <c r="EC910" s="21"/>
      <c r="ED910" s="21"/>
    </row>
    <row r="911" spans="1:134">
      <c r="A911" s="7"/>
      <c r="B911" s="7"/>
      <c r="C911" s="43"/>
      <c r="D911" s="43"/>
      <c r="E911" s="43"/>
      <c r="F911" s="43"/>
      <c r="G911" s="7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7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7"/>
      <c r="AM911" s="43"/>
      <c r="AN911" s="43"/>
      <c r="AO911" s="43"/>
      <c r="AP911" s="43"/>
      <c r="AQ911" s="43"/>
      <c r="AR911" s="58"/>
      <c r="AS911" s="58"/>
      <c r="AT911" s="43"/>
      <c r="AU911" s="43"/>
      <c r="AV911" s="43"/>
      <c r="AW911" s="43"/>
      <c r="AX911" s="43"/>
      <c r="AY911" s="43"/>
      <c r="AZ911" s="43"/>
      <c r="BA911" s="43"/>
      <c r="BB911" s="43"/>
      <c r="BC911" s="43"/>
      <c r="BD911" s="43"/>
      <c r="BE911" s="43"/>
      <c r="BF911" s="43"/>
      <c r="BG911" s="43"/>
      <c r="BH911" s="43"/>
      <c r="BI911" s="43"/>
      <c r="BJ911" s="43"/>
      <c r="BK911" s="43"/>
      <c r="BL911" s="43"/>
      <c r="BM911" s="43"/>
      <c r="BN911" s="43"/>
      <c r="BO911" s="43"/>
      <c r="BP911" s="43"/>
      <c r="BQ911" s="43"/>
      <c r="BR911" s="43"/>
      <c r="BS911" s="43"/>
      <c r="BT911" s="43"/>
      <c r="BU911" s="43"/>
      <c r="BV911" s="43"/>
      <c r="BW911" s="43"/>
      <c r="BX911" s="43"/>
      <c r="BY911" s="43"/>
      <c r="BZ911" s="43"/>
      <c r="CA911" s="43"/>
      <c r="CB911" s="43"/>
      <c r="CC911" s="43"/>
      <c r="CD911" s="43"/>
      <c r="CE911" s="43"/>
      <c r="CF911" s="43"/>
      <c r="CG911" s="43"/>
      <c r="CH911" s="43"/>
      <c r="CI911" s="43"/>
      <c r="CJ911" s="43"/>
      <c r="CK911" s="43"/>
      <c r="CL911" s="43"/>
      <c r="CM911" s="43"/>
      <c r="CN911" s="43"/>
      <c r="CO911" s="43"/>
      <c r="CP911" s="43"/>
      <c r="CQ911" s="43"/>
      <c r="CR911" s="43"/>
      <c r="CS911" s="43"/>
      <c r="CT911" s="43"/>
      <c r="CU911" s="43"/>
      <c r="CV911" s="43"/>
      <c r="CW911" s="43"/>
      <c r="CX911" s="43"/>
      <c r="CY911" s="21"/>
      <c r="CZ911" s="43"/>
      <c r="DA911" s="43"/>
      <c r="DB911" s="43"/>
      <c r="DC911" s="43"/>
      <c r="DD911" s="43"/>
      <c r="DE911" s="43"/>
      <c r="DF911" s="43"/>
      <c r="DG911" s="43"/>
      <c r="DH911" s="43"/>
      <c r="DI911" s="43"/>
      <c r="DJ911" s="43"/>
      <c r="DK911" s="43"/>
      <c r="DL911" s="43"/>
      <c r="DM911" s="43"/>
      <c r="DN911" s="43"/>
      <c r="DO911" s="43"/>
      <c r="DP911" s="43"/>
      <c r="DQ911" s="43"/>
      <c r="DR911" s="43"/>
      <c r="DS911" s="43"/>
      <c r="DT911" s="43"/>
      <c r="DU911" s="43"/>
      <c r="DV911" s="43"/>
      <c r="DW911" s="43"/>
      <c r="DX911" s="43"/>
      <c r="DY911" s="43"/>
      <c r="DZ911" s="43"/>
      <c r="EA911" s="21"/>
      <c r="EB911" s="21"/>
      <c r="EC911" s="21"/>
      <c r="ED911" s="21"/>
    </row>
    <row r="912" spans="1:134">
      <c r="A912" s="7"/>
      <c r="B912" s="7"/>
      <c r="C912" s="43"/>
      <c r="D912" s="43"/>
      <c r="E912" s="43"/>
      <c r="F912" s="43"/>
      <c r="G912" s="7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7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7"/>
      <c r="AM912" s="43"/>
      <c r="AN912" s="43"/>
      <c r="AO912" s="43"/>
      <c r="AP912" s="43"/>
      <c r="AQ912" s="43"/>
      <c r="AR912" s="58"/>
      <c r="AS912" s="58"/>
      <c r="AT912" s="43"/>
      <c r="AU912" s="43"/>
      <c r="AV912" s="43"/>
      <c r="AW912" s="43"/>
      <c r="AX912" s="43"/>
      <c r="AY912" s="43"/>
      <c r="AZ912" s="43"/>
      <c r="BA912" s="43"/>
      <c r="BB912" s="43"/>
      <c r="BC912" s="43"/>
      <c r="BD912" s="43"/>
      <c r="BE912" s="43"/>
      <c r="BF912" s="43"/>
      <c r="BG912" s="43"/>
      <c r="BH912" s="43"/>
      <c r="BI912" s="43"/>
      <c r="BJ912" s="43"/>
      <c r="BK912" s="43"/>
      <c r="BL912" s="43"/>
      <c r="BM912" s="43"/>
      <c r="BN912" s="43"/>
      <c r="BO912" s="43"/>
      <c r="BP912" s="43"/>
      <c r="BQ912" s="43"/>
      <c r="BR912" s="43"/>
      <c r="BS912" s="43"/>
      <c r="BT912" s="43"/>
      <c r="BU912" s="43"/>
      <c r="BV912" s="43"/>
      <c r="BW912" s="43"/>
      <c r="BX912" s="43"/>
      <c r="BY912" s="43"/>
      <c r="BZ912" s="43"/>
      <c r="CA912" s="43"/>
      <c r="CB912" s="43"/>
      <c r="CC912" s="43"/>
      <c r="CD912" s="43"/>
      <c r="CE912" s="43"/>
      <c r="CF912" s="43"/>
      <c r="CG912" s="43"/>
      <c r="CH912" s="43"/>
      <c r="CI912" s="43"/>
      <c r="CJ912" s="43"/>
      <c r="CK912" s="43"/>
      <c r="CL912" s="43"/>
      <c r="CM912" s="43"/>
      <c r="CN912" s="43"/>
      <c r="CO912" s="43"/>
      <c r="CP912" s="43"/>
      <c r="CQ912" s="43"/>
      <c r="CR912" s="43"/>
      <c r="CS912" s="43"/>
      <c r="CT912" s="43"/>
      <c r="CU912" s="43"/>
      <c r="CV912" s="43"/>
      <c r="CW912" s="43"/>
      <c r="CX912" s="43"/>
      <c r="CY912" s="21"/>
      <c r="CZ912" s="43"/>
      <c r="DA912" s="43"/>
      <c r="DB912" s="43"/>
      <c r="DC912" s="43"/>
      <c r="DD912" s="43"/>
      <c r="DE912" s="43"/>
      <c r="DF912" s="43"/>
      <c r="DG912" s="43"/>
      <c r="DH912" s="43"/>
      <c r="DI912" s="43"/>
      <c r="DJ912" s="43"/>
      <c r="DK912" s="43"/>
      <c r="DL912" s="43"/>
      <c r="DM912" s="43"/>
      <c r="DN912" s="43"/>
      <c r="DO912" s="43"/>
      <c r="DP912" s="43"/>
      <c r="DQ912" s="43"/>
      <c r="DR912" s="43"/>
      <c r="DS912" s="43"/>
      <c r="DT912" s="43"/>
      <c r="DU912" s="43"/>
      <c r="DV912" s="43"/>
      <c r="DW912" s="43"/>
      <c r="DX912" s="43"/>
      <c r="DY912" s="43"/>
      <c r="DZ912" s="43"/>
      <c r="EA912" s="21"/>
      <c r="EB912" s="21"/>
      <c r="EC912" s="21"/>
      <c r="ED912" s="21"/>
    </row>
    <row r="913" spans="1:134">
      <c r="A913" s="7"/>
      <c r="B913" s="7"/>
      <c r="C913" s="43"/>
      <c r="D913" s="43"/>
      <c r="E913" s="43"/>
      <c r="F913" s="43"/>
      <c r="G913" s="7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7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7"/>
      <c r="AM913" s="43"/>
      <c r="AN913" s="43"/>
      <c r="AO913" s="43"/>
      <c r="AP913" s="43"/>
      <c r="AQ913" s="43"/>
      <c r="AR913" s="58"/>
      <c r="AS913" s="58"/>
      <c r="AT913" s="43"/>
      <c r="AU913" s="43"/>
      <c r="AV913" s="43"/>
      <c r="AW913" s="43"/>
      <c r="AX913" s="43"/>
      <c r="AY913" s="43"/>
      <c r="AZ913" s="43"/>
      <c r="BA913" s="43"/>
      <c r="BB913" s="43"/>
      <c r="BC913" s="43"/>
      <c r="BD913" s="43"/>
      <c r="BE913" s="43"/>
      <c r="BF913" s="43"/>
      <c r="BG913" s="43"/>
      <c r="BH913" s="43"/>
      <c r="BI913" s="43"/>
      <c r="BJ913" s="43"/>
      <c r="BK913" s="43"/>
      <c r="BL913" s="43"/>
      <c r="BM913" s="43"/>
      <c r="BN913" s="43"/>
      <c r="BO913" s="43"/>
      <c r="BP913" s="43"/>
      <c r="BQ913" s="43"/>
      <c r="BR913" s="43"/>
      <c r="BS913" s="43"/>
      <c r="BT913" s="43"/>
      <c r="BU913" s="43"/>
      <c r="BV913" s="43"/>
      <c r="BW913" s="43"/>
      <c r="BX913" s="43"/>
      <c r="BY913" s="43"/>
      <c r="BZ913" s="43"/>
      <c r="CA913" s="43"/>
      <c r="CB913" s="43"/>
      <c r="CC913" s="43"/>
      <c r="CD913" s="43"/>
      <c r="CE913" s="43"/>
      <c r="CF913" s="43"/>
      <c r="CG913" s="43"/>
      <c r="CH913" s="43"/>
      <c r="CI913" s="43"/>
      <c r="CJ913" s="43"/>
      <c r="CK913" s="43"/>
      <c r="CL913" s="43"/>
      <c r="CM913" s="43"/>
      <c r="CN913" s="43"/>
      <c r="CO913" s="43"/>
      <c r="CP913" s="43"/>
      <c r="CQ913" s="43"/>
      <c r="CR913" s="43"/>
      <c r="CS913" s="43"/>
      <c r="CT913" s="43"/>
      <c r="CU913" s="43"/>
      <c r="CV913" s="43"/>
      <c r="CW913" s="43"/>
      <c r="CX913" s="43"/>
      <c r="CY913" s="21"/>
      <c r="CZ913" s="43"/>
      <c r="DA913" s="43"/>
      <c r="DB913" s="43"/>
      <c r="DC913" s="43"/>
      <c r="DD913" s="43"/>
      <c r="DE913" s="43"/>
      <c r="DF913" s="43"/>
      <c r="DG913" s="43"/>
      <c r="DH913" s="43"/>
      <c r="DI913" s="43"/>
      <c r="DJ913" s="43"/>
      <c r="DK913" s="43"/>
      <c r="DL913" s="43"/>
      <c r="DM913" s="43"/>
      <c r="DN913" s="43"/>
      <c r="DO913" s="43"/>
      <c r="DP913" s="43"/>
      <c r="DQ913" s="43"/>
      <c r="DR913" s="43"/>
      <c r="DS913" s="43"/>
      <c r="DT913" s="43"/>
      <c r="DU913" s="43"/>
      <c r="DV913" s="43"/>
      <c r="DW913" s="43"/>
      <c r="DX913" s="43"/>
      <c r="DY913" s="43"/>
      <c r="DZ913" s="43"/>
      <c r="EA913" s="21"/>
      <c r="EB913" s="21"/>
      <c r="EC913" s="21"/>
      <c r="ED913" s="21"/>
    </row>
    <row r="914" spans="1:134">
      <c r="A914" s="7"/>
      <c r="B914" s="7"/>
      <c r="C914" s="43"/>
      <c r="D914" s="43"/>
      <c r="E914" s="43"/>
      <c r="F914" s="43"/>
      <c r="G914" s="7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7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7"/>
      <c r="AM914" s="43"/>
      <c r="AN914" s="43"/>
      <c r="AO914" s="43"/>
      <c r="AP914" s="43"/>
      <c r="AQ914" s="43"/>
      <c r="AR914" s="58"/>
      <c r="AS914" s="58"/>
      <c r="AT914" s="43"/>
      <c r="AU914" s="43"/>
      <c r="AV914" s="43"/>
      <c r="AW914" s="43"/>
      <c r="AX914" s="43"/>
      <c r="AY914" s="43"/>
      <c r="AZ914" s="43"/>
      <c r="BA914" s="43"/>
      <c r="BB914" s="43"/>
      <c r="BC914" s="43"/>
      <c r="BD914" s="43"/>
      <c r="BE914" s="43"/>
      <c r="BF914" s="43"/>
      <c r="BG914" s="43"/>
      <c r="BH914" s="43"/>
      <c r="BI914" s="43"/>
      <c r="BJ914" s="43"/>
      <c r="BK914" s="43"/>
      <c r="BL914" s="43"/>
      <c r="BM914" s="43"/>
      <c r="BN914" s="43"/>
      <c r="BO914" s="43"/>
      <c r="BP914" s="43"/>
      <c r="BQ914" s="43"/>
      <c r="BR914" s="43"/>
      <c r="BS914" s="43"/>
      <c r="BT914" s="43"/>
      <c r="BU914" s="43"/>
      <c r="BV914" s="43"/>
      <c r="BW914" s="43"/>
      <c r="BX914" s="43"/>
      <c r="BY914" s="43"/>
      <c r="BZ914" s="43"/>
      <c r="CA914" s="43"/>
      <c r="CB914" s="43"/>
      <c r="CC914" s="43"/>
      <c r="CD914" s="43"/>
      <c r="CE914" s="43"/>
      <c r="CF914" s="43"/>
      <c r="CG914" s="43"/>
      <c r="CH914" s="43"/>
      <c r="CI914" s="43"/>
      <c r="CJ914" s="43"/>
      <c r="CK914" s="43"/>
      <c r="CL914" s="43"/>
      <c r="CM914" s="43"/>
      <c r="CN914" s="43"/>
      <c r="CO914" s="43"/>
      <c r="CP914" s="43"/>
      <c r="CQ914" s="43"/>
      <c r="CR914" s="43"/>
      <c r="CS914" s="43"/>
      <c r="CT914" s="43"/>
      <c r="CU914" s="43"/>
      <c r="CV914" s="43"/>
      <c r="CW914" s="43"/>
      <c r="CX914" s="43"/>
      <c r="CY914" s="21"/>
      <c r="CZ914" s="43"/>
      <c r="DA914" s="43"/>
      <c r="DB914" s="43"/>
      <c r="DC914" s="43"/>
      <c r="DD914" s="43"/>
      <c r="DE914" s="43"/>
      <c r="DF914" s="43"/>
      <c r="DG914" s="43"/>
      <c r="DH914" s="43"/>
      <c r="DI914" s="43"/>
      <c r="DJ914" s="43"/>
      <c r="DK914" s="43"/>
      <c r="DL914" s="43"/>
      <c r="DM914" s="43"/>
      <c r="DN914" s="43"/>
      <c r="DO914" s="43"/>
      <c r="DP914" s="43"/>
      <c r="DQ914" s="43"/>
      <c r="DR914" s="43"/>
      <c r="DS914" s="43"/>
      <c r="DT914" s="43"/>
      <c r="DU914" s="43"/>
      <c r="DV914" s="43"/>
      <c r="DW914" s="43"/>
      <c r="DX914" s="43"/>
      <c r="DY914" s="43"/>
      <c r="DZ914" s="43"/>
      <c r="EA914" s="21"/>
      <c r="EB914" s="21"/>
      <c r="EC914" s="21"/>
      <c r="ED914" s="21"/>
    </row>
    <row r="915" spans="1:134">
      <c r="A915" s="7"/>
      <c r="B915" s="7"/>
      <c r="C915" s="43"/>
      <c r="D915" s="43"/>
      <c r="E915" s="43"/>
      <c r="F915" s="43"/>
      <c r="G915" s="7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7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7"/>
      <c r="AM915" s="43"/>
      <c r="AN915" s="43"/>
      <c r="AO915" s="43"/>
      <c r="AP915" s="43"/>
      <c r="AQ915" s="43"/>
      <c r="AR915" s="58"/>
      <c r="AS915" s="58"/>
      <c r="AT915" s="43"/>
      <c r="AU915" s="43"/>
      <c r="AV915" s="43"/>
      <c r="AW915" s="43"/>
      <c r="AX915" s="43"/>
      <c r="AY915" s="43"/>
      <c r="AZ915" s="43"/>
      <c r="BA915" s="43"/>
      <c r="BB915" s="43"/>
      <c r="BC915" s="43"/>
      <c r="BD915" s="43"/>
      <c r="BE915" s="43"/>
      <c r="BF915" s="43"/>
      <c r="BG915" s="43"/>
      <c r="BH915" s="43"/>
      <c r="BI915" s="43"/>
      <c r="BJ915" s="43"/>
      <c r="BK915" s="43"/>
      <c r="BL915" s="43"/>
      <c r="BM915" s="43"/>
      <c r="BN915" s="43"/>
      <c r="BO915" s="43"/>
      <c r="BP915" s="43"/>
      <c r="BQ915" s="43"/>
      <c r="BR915" s="43"/>
      <c r="BS915" s="43"/>
      <c r="BT915" s="43"/>
      <c r="BU915" s="43"/>
      <c r="BV915" s="43"/>
      <c r="BW915" s="43"/>
      <c r="BX915" s="43"/>
      <c r="BY915" s="43"/>
      <c r="BZ915" s="43"/>
      <c r="CA915" s="43"/>
      <c r="CB915" s="43"/>
      <c r="CC915" s="43"/>
      <c r="CD915" s="43"/>
      <c r="CE915" s="43"/>
      <c r="CF915" s="43"/>
      <c r="CG915" s="43"/>
      <c r="CH915" s="43"/>
      <c r="CI915" s="43"/>
      <c r="CJ915" s="43"/>
      <c r="CK915" s="43"/>
      <c r="CL915" s="43"/>
      <c r="CM915" s="43"/>
      <c r="CN915" s="43"/>
      <c r="CO915" s="43"/>
      <c r="CP915" s="43"/>
      <c r="CQ915" s="43"/>
      <c r="CR915" s="43"/>
      <c r="CS915" s="43"/>
      <c r="CT915" s="43"/>
      <c r="CU915" s="43"/>
      <c r="CV915" s="43"/>
      <c r="CW915" s="43"/>
      <c r="CX915" s="43"/>
      <c r="CY915" s="21"/>
      <c r="CZ915" s="43"/>
      <c r="DA915" s="43"/>
      <c r="DB915" s="43"/>
      <c r="DC915" s="43"/>
      <c r="DD915" s="43"/>
      <c r="DE915" s="43"/>
      <c r="DF915" s="43"/>
      <c r="DG915" s="43"/>
      <c r="DH915" s="43"/>
      <c r="DI915" s="43"/>
      <c r="DJ915" s="43"/>
      <c r="DK915" s="43"/>
      <c r="DL915" s="43"/>
      <c r="DM915" s="43"/>
      <c r="DN915" s="43"/>
      <c r="DO915" s="43"/>
      <c r="DP915" s="43"/>
      <c r="DQ915" s="43"/>
      <c r="DR915" s="43"/>
      <c r="DS915" s="43"/>
      <c r="DT915" s="43"/>
      <c r="DU915" s="43"/>
      <c r="DV915" s="43"/>
      <c r="DW915" s="43"/>
      <c r="DX915" s="43"/>
      <c r="DY915" s="43"/>
      <c r="DZ915" s="43"/>
      <c r="EA915" s="21"/>
      <c r="EB915" s="21"/>
      <c r="EC915" s="21"/>
      <c r="ED915" s="21"/>
    </row>
    <row r="916" spans="1:134">
      <c r="A916" s="7"/>
      <c r="B916" s="7"/>
      <c r="C916" s="43"/>
      <c r="D916" s="43"/>
      <c r="E916" s="43"/>
      <c r="F916" s="43"/>
      <c r="G916" s="7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7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7"/>
      <c r="AM916" s="43"/>
      <c r="AN916" s="43"/>
      <c r="AO916" s="43"/>
      <c r="AP916" s="43"/>
      <c r="AQ916" s="43"/>
      <c r="AR916" s="58"/>
      <c r="AS916" s="58"/>
      <c r="AT916" s="43"/>
      <c r="AU916" s="43"/>
      <c r="AV916" s="43"/>
      <c r="AW916" s="43"/>
      <c r="AX916" s="43"/>
      <c r="AY916" s="43"/>
      <c r="AZ916" s="43"/>
      <c r="BA916" s="43"/>
      <c r="BB916" s="43"/>
      <c r="BC916" s="43"/>
      <c r="BD916" s="43"/>
      <c r="BE916" s="43"/>
      <c r="BF916" s="43"/>
      <c r="BG916" s="43"/>
      <c r="BH916" s="43"/>
      <c r="BI916" s="43"/>
      <c r="BJ916" s="43"/>
      <c r="BK916" s="43"/>
      <c r="BL916" s="43"/>
      <c r="BM916" s="43"/>
      <c r="BN916" s="43"/>
      <c r="BO916" s="43"/>
      <c r="BP916" s="43"/>
      <c r="BQ916" s="43"/>
      <c r="BR916" s="43"/>
      <c r="BS916" s="43"/>
      <c r="BT916" s="43"/>
      <c r="BU916" s="43"/>
      <c r="BV916" s="43"/>
      <c r="BW916" s="43"/>
      <c r="BX916" s="43"/>
      <c r="BY916" s="43"/>
      <c r="BZ916" s="43"/>
      <c r="CA916" s="43"/>
      <c r="CB916" s="43"/>
      <c r="CC916" s="43"/>
      <c r="CD916" s="43"/>
      <c r="CE916" s="43"/>
      <c r="CF916" s="43"/>
      <c r="CG916" s="43"/>
      <c r="CH916" s="43"/>
      <c r="CI916" s="43"/>
      <c r="CJ916" s="43"/>
      <c r="CK916" s="43"/>
      <c r="CL916" s="43"/>
      <c r="CM916" s="43"/>
      <c r="CN916" s="43"/>
      <c r="CO916" s="43"/>
      <c r="CP916" s="43"/>
      <c r="CQ916" s="43"/>
      <c r="CR916" s="43"/>
      <c r="CS916" s="43"/>
      <c r="CT916" s="43"/>
      <c r="CU916" s="43"/>
      <c r="CV916" s="43"/>
      <c r="CW916" s="43"/>
      <c r="CX916" s="43"/>
      <c r="CY916" s="21"/>
      <c r="CZ916" s="43"/>
      <c r="DA916" s="43"/>
      <c r="DB916" s="43"/>
      <c r="DC916" s="43"/>
      <c r="DD916" s="43"/>
      <c r="DE916" s="43"/>
      <c r="DF916" s="43"/>
      <c r="DG916" s="43"/>
      <c r="DH916" s="43"/>
      <c r="DI916" s="43"/>
      <c r="DJ916" s="43"/>
      <c r="DK916" s="43"/>
      <c r="DL916" s="43"/>
      <c r="DM916" s="43"/>
      <c r="DN916" s="43"/>
      <c r="DO916" s="43"/>
      <c r="DP916" s="43"/>
      <c r="DQ916" s="43"/>
      <c r="DR916" s="43"/>
      <c r="DS916" s="43"/>
      <c r="DT916" s="43"/>
      <c r="DU916" s="43"/>
      <c r="DV916" s="43"/>
      <c r="DW916" s="43"/>
      <c r="DX916" s="43"/>
      <c r="DY916" s="43"/>
      <c r="DZ916" s="43"/>
      <c r="EA916" s="21"/>
      <c r="EB916" s="21"/>
      <c r="EC916" s="21"/>
      <c r="ED916" s="21"/>
    </row>
    <row r="917" spans="1:134">
      <c r="A917" s="7"/>
      <c r="B917" s="7"/>
      <c r="C917" s="43"/>
      <c r="D917" s="43"/>
      <c r="E917" s="43"/>
      <c r="F917" s="43"/>
      <c r="G917" s="7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7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7"/>
      <c r="AM917" s="43"/>
      <c r="AN917" s="43"/>
      <c r="AO917" s="43"/>
      <c r="AP917" s="43"/>
      <c r="AQ917" s="43"/>
      <c r="AR917" s="58"/>
      <c r="AS917" s="58"/>
      <c r="AT917" s="43"/>
      <c r="AU917" s="43"/>
      <c r="AV917" s="43"/>
      <c r="AW917" s="43"/>
      <c r="AX917" s="43"/>
      <c r="AY917" s="43"/>
      <c r="AZ917" s="43"/>
      <c r="BA917" s="43"/>
      <c r="BB917" s="43"/>
      <c r="BC917" s="43"/>
      <c r="BD917" s="43"/>
      <c r="BE917" s="43"/>
      <c r="BF917" s="43"/>
      <c r="BG917" s="43"/>
      <c r="BH917" s="43"/>
      <c r="BI917" s="43"/>
      <c r="BJ917" s="43"/>
      <c r="BK917" s="43"/>
      <c r="BL917" s="43"/>
      <c r="BM917" s="43"/>
      <c r="BN917" s="43"/>
      <c r="BO917" s="43"/>
      <c r="BP917" s="43"/>
      <c r="BQ917" s="43"/>
      <c r="BR917" s="43"/>
      <c r="BS917" s="43"/>
      <c r="BT917" s="43"/>
      <c r="BU917" s="43"/>
      <c r="BV917" s="43"/>
      <c r="BW917" s="43"/>
      <c r="BX917" s="43"/>
      <c r="BY917" s="43"/>
      <c r="BZ917" s="43"/>
      <c r="CA917" s="43"/>
      <c r="CB917" s="43"/>
      <c r="CC917" s="43"/>
      <c r="CD917" s="43"/>
      <c r="CE917" s="43"/>
      <c r="CF917" s="43"/>
      <c r="CG917" s="43"/>
      <c r="CH917" s="43"/>
      <c r="CI917" s="43"/>
      <c r="CJ917" s="43"/>
      <c r="CK917" s="43"/>
      <c r="CL917" s="43"/>
      <c r="CM917" s="43"/>
      <c r="CN917" s="43"/>
      <c r="CO917" s="43"/>
      <c r="CP917" s="43"/>
      <c r="CQ917" s="43"/>
      <c r="CR917" s="43"/>
      <c r="CS917" s="43"/>
      <c r="CT917" s="43"/>
      <c r="CU917" s="43"/>
      <c r="CV917" s="43"/>
      <c r="CW917" s="43"/>
      <c r="CX917" s="43"/>
      <c r="CY917" s="21"/>
      <c r="CZ917" s="43"/>
      <c r="DA917" s="43"/>
      <c r="DB917" s="43"/>
      <c r="DC917" s="43"/>
      <c r="DD917" s="43"/>
      <c r="DE917" s="43"/>
      <c r="DF917" s="43"/>
      <c r="DG917" s="43"/>
      <c r="DH917" s="43"/>
      <c r="DI917" s="43"/>
      <c r="DJ917" s="43"/>
      <c r="DK917" s="43"/>
      <c r="DL917" s="43"/>
      <c r="DM917" s="43"/>
      <c r="DN917" s="43"/>
      <c r="DO917" s="43"/>
      <c r="DP917" s="43"/>
      <c r="DQ917" s="43"/>
      <c r="DR917" s="43"/>
      <c r="DS917" s="43"/>
      <c r="DT917" s="43"/>
      <c r="DU917" s="43"/>
      <c r="DV917" s="43"/>
      <c r="DW917" s="43"/>
      <c r="DX917" s="43"/>
      <c r="DY917" s="43"/>
      <c r="DZ917" s="43"/>
      <c r="EA917" s="21"/>
      <c r="EB917" s="21"/>
      <c r="EC917" s="21"/>
      <c r="ED917" s="21"/>
    </row>
    <row r="918" spans="1:134">
      <c r="A918" s="7"/>
      <c r="B918" s="7"/>
      <c r="C918" s="43"/>
      <c r="D918" s="43"/>
      <c r="E918" s="43"/>
      <c r="F918" s="43"/>
      <c r="G918" s="7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7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7"/>
      <c r="AM918" s="43"/>
      <c r="AN918" s="43"/>
      <c r="AO918" s="43"/>
      <c r="AP918" s="43"/>
      <c r="AQ918" s="43"/>
      <c r="AR918" s="58"/>
      <c r="AS918" s="58"/>
      <c r="AT918" s="43"/>
      <c r="AU918" s="43"/>
      <c r="AV918" s="43"/>
      <c r="AW918" s="43"/>
      <c r="AX918" s="43"/>
      <c r="AY918" s="43"/>
      <c r="AZ918" s="43"/>
      <c r="BA918" s="43"/>
      <c r="BB918" s="43"/>
      <c r="BC918" s="43"/>
      <c r="BD918" s="43"/>
      <c r="BE918" s="43"/>
      <c r="BF918" s="43"/>
      <c r="BG918" s="43"/>
      <c r="BH918" s="43"/>
      <c r="BI918" s="43"/>
      <c r="BJ918" s="43"/>
      <c r="BK918" s="43"/>
      <c r="BL918" s="43"/>
      <c r="BM918" s="43"/>
      <c r="BN918" s="43"/>
      <c r="BO918" s="43"/>
      <c r="BP918" s="43"/>
      <c r="BQ918" s="43"/>
      <c r="BR918" s="43"/>
      <c r="BS918" s="43"/>
      <c r="BT918" s="43"/>
      <c r="BU918" s="43"/>
      <c r="BV918" s="43"/>
      <c r="BW918" s="43"/>
      <c r="BX918" s="43"/>
      <c r="BY918" s="43"/>
      <c r="BZ918" s="43"/>
      <c r="CA918" s="43"/>
      <c r="CB918" s="43"/>
      <c r="CC918" s="43"/>
      <c r="CD918" s="43"/>
      <c r="CE918" s="43"/>
      <c r="CF918" s="43"/>
      <c r="CG918" s="43"/>
      <c r="CH918" s="43"/>
      <c r="CI918" s="43"/>
      <c r="CJ918" s="43"/>
      <c r="CK918" s="43"/>
      <c r="CL918" s="43"/>
      <c r="CM918" s="43"/>
      <c r="CN918" s="43"/>
      <c r="CO918" s="43"/>
      <c r="CP918" s="43"/>
      <c r="CQ918" s="43"/>
      <c r="CR918" s="43"/>
      <c r="CS918" s="43"/>
      <c r="CT918" s="43"/>
      <c r="CU918" s="43"/>
      <c r="CV918" s="43"/>
      <c r="CW918" s="43"/>
      <c r="CX918" s="43"/>
      <c r="CY918" s="21"/>
      <c r="CZ918" s="43"/>
      <c r="DA918" s="43"/>
      <c r="DB918" s="43"/>
      <c r="DC918" s="43"/>
      <c r="DD918" s="43"/>
      <c r="DE918" s="43"/>
      <c r="DF918" s="43"/>
      <c r="DG918" s="43"/>
      <c r="DH918" s="43"/>
      <c r="DI918" s="43"/>
      <c r="DJ918" s="43"/>
      <c r="DK918" s="43"/>
      <c r="DL918" s="43"/>
      <c r="DM918" s="43"/>
      <c r="DN918" s="43"/>
      <c r="DO918" s="43"/>
      <c r="DP918" s="43"/>
      <c r="DQ918" s="43"/>
      <c r="DR918" s="43"/>
      <c r="DS918" s="43"/>
      <c r="DT918" s="43"/>
      <c r="DU918" s="43"/>
      <c r="DV918" s="43"/>
      <c r="DW918" s="43"/>
      <c r="DX918" s="43"/>
      <c r="DY918" s="43"/>
      <c r="DZ918" s="43"/>
      <c r="EA918" s="21"/>
      <c r="EB918" s="21"/>
      <c r="EC918" s="21"/>
      <c r="ED918" s="21"/>
    </row>
    <row r="919" spans="1:134">
      <c r="A919" s="7"/>
      <c r="B919" s="7"/>
      <c r="C919" s="43"/>
      <c r="D919" s="43"/>
      <c r="E919" s="43"/>
      <c r="F919" s="43"/>
      <c r="G919" s="7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7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7"/>
      <c r="AM919" s="43"/>
      <c r="AN919" s="43"/>
      <c r="AO919" s="43"/>
      <c r="AP919" s="43"/>
      <c r="AQ919" s="43"/>
      <c r="AR919" s="58"/>
      <c r="AS919" s="58"/>
      <c r="AT919" s="43"/>
      <c r="AU919" s="43"/>
      <c r="AV919" s="43"/>
      <c r="AW919" s="43"/>
      <c r="AX919" s="43"/>
      <c r="AY919" s="43"/>
      <c r="AZ919" s="43"/>
      <c r="BA919" s="43"/>
      <c r="BB919" s="43"/>
      <c r="BC919" s="43"/>
      <c r="BD919" s="43"/>
      <c r="BE919" s="43"/>
      <c r="BF919" s="43"/>
      <c r="BG919" s="43"/>
      <c r="BH919" s="43"/>
      <c r="BI919" s="43"/>
      <c r="BJ919" s="43"/>
      <c r="BK919" s="43"/>
      <c r="BL919" s="43"/>
      <c r="BM919" s="43"/>
      <c r="BN919" s="43"/>
      <c r="BO919" s="43"/>
      <c r="BP919" s="43"/>
      <c r="BQ919" s="43"/>
      <c r="BR919" s="43"/>
      <c r="BS919" s="43"/>
      <c r="BT919" s="43"/>
      <c r="BU919" s="43"/>
      <c r="BV919" s="43"/>
      <c r="BW919" s="43"/>
      <c r="BX919" s="43"/>
      <c r="BY919" s="43"/>
      <c r="BZ919" s="43"/>
      <c r="CA919" s="43"/>
      <c r="CB919" s="43"/>
      <c r="CC919" s="43"/>
      <c r="CD919" s="43"/>
      <c r="CE919" s="43"/>
      <c r="CF919" s="43"/>
      <c r="CG919" s="43"/>
      <c r="CH919" s="43"/>
      <c r="CI919" s="43"/>
      <c r="CJ919" s="43"/>
      <c r="CK919" s="43"/>
      <c r="CL919" s="43"/>
      <c r="CM919" s="43"/>
      <c r="CN919" s="43"/>
      <c r="CO919" s="43"/>
      <c r="CP919" s="43"/>
      <c r="CQ919" s="43"/>
      <c r="CR919" s="43"/>
      <c r="CS919" s="43"/>
      <c r="CT919" s="43"/>
      <c r="CU919" s="43"/>
      <c r="CV919" s="43"/>
      <c r="CW919" s="43"/>
      <c r="CX919" s="43"/>
      <c r="CY919" s="21"/>
      <c r="CZ919" s="43"/>
      <c r="DA919" s="43"/>
      <c r="DB919" s="43"/>
      <c r="DC919" s="43"/>
      <c r="DD919" s="43"/>
      <c r="DE919" s="43"/>
      <c r="DF919" s="43"/>
      <c r="DG919" s="43"/>
      <c r="DH919" s="43"/>
      <c r="DI919" s="43"/>
      <c r="DJ919" s="43"/>
      <c r="DK919" s="43"/>
      <c r="DL919" s="43"/>
      <c r="DM919" s="43"/>
      <c r="DN919" s="43"/>
      <c r="DO919" s="43"/>
      <c r="DP919" s="43"/>
      <c r="DQ919" s="43"/>
      <c r="DR919" s="43"/>
      <c r="DS919" s="43"/>
      <c r="DT919" s="43"/>
      <c r="DU919" s="43"/>
      <c r="DV919" s="43"/>
      <c r="DW919" s="43"/>
      <c r="DX919" s="43"/>
      <c r="DY919" s="43"/>
      <c r="DZ919" s="43"/>
      <c r="EA919" s="21"/>
      <c r="EB919" s="21"/>
      <c r="EC919" s="21"/>
      <c r="ED919" s="21"/>
    </row>
    <row r="920" spans="1:134">
      <c r="A920" s="7"/>
      <c r="B920" s="7"/>
      <c r="C920" s="43"/>
      <c r="D920" s="43"/>
      <c r="E920" s="43"/>
      <c r="F920" s="43"/>
      <c r="G920" s="7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7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7"/>
      <c r="AM920" s="43"/>
      <c r="AN920" s="43"/>
      <c r="AO920" s="43"/>
      <c r="AP920" s="43"/>
      <c r="AQ920" s="43"/>
      <c r="AR920" s="58"/>
      <c r="AS920" s="58"/>
      <c r="AT920" s="43"/>
      <c r="AU920" s="43"/>
      <c r="AV920" s="43"/>
      <c r="AW920" s="43"/>
      <c r="AX920" s="43"/>
      <c r="AY920" s="43"/>
      <c r="AZ920" s="43"/>
      <c r="BA920" s="43"/>
      <c r="BB920" s="43"/>
      <c r="BC920" s="43"/>
      <c r="BD920" s="43"/>
      <c r="BE920" s="43"/>
      <c r="BF920" s="43"/>
      <c r="BG920" s="43"/>
      <c r="BH920" s="43"/>
      <c r="BI920" s="43"/>
      <c r="BJ920" s="43"/>
      <c r="BK920" s="43"/>
      <c r="BL920" s="43"/>
      <c r="BM920" s="43"/>
      <c r="BN920" s="43"/>
      <c r="BO920" s="43"/>
      <c r="BP920" s="43"/>
      <c r="BQ920" s="43"/>
      <c r="BR920" s="43"/>
      <c r="BS920" s="43"/>
      <c r="BT920" s="43"/>
      <c r="BU920" s="43"/>
      <c r="BV920" s="43"/>
      <c r="BW920" s="43"/>
      <c r="BX920" s="43"/>
      <c r="BY920" s="43"/>
      <c r="BZ920" s="43"/>
      <c r="CA920" s="43"/>
      <c r="CB920" s="43"/>
      <c r="CC920" s="43"/>
      <c r="CD920" s="43"/>
      <c r="CE920" s="43"/>
      <c r="CF920" s="43"/>
      <c r="CG920" s="43"/>
      <c r="CH920" s="43"/>
      <c r="CI920" s="43"/>
      <c r="CJ920" s="43"/>
      <c r="CK920" s="43"/>
      <c r="CL920" s="43"/>
      <c r="CM920" s="43"/>
      <c r="CN920" s="43"/>
      <c r="CO920" s="43"/>
      <c r="CP920" s="43"/>
      <c r="CQ920" s="43"/>
      <c r="CR920" s="43"/>
      <c r="CS920" s="43"/>
      <c r="CT920" s="43"/>
      <c r="CU920" s="43"/>
      <c r="CV920" s="43"/>
      <c r="CW920" s="43"/>
      <c r="CX920" s="43"/>
      <c r="CY920" s="21"/>
      <c r="CZ920" s="43"/>
      <c r="DA920" s="43"/>
      <c r="DB920" s="43"/>
      <c r="DC920" s="43"/>
      <c r="DD920" s="43"/>
      <c r="DE920" s="43"/>
      <c r="DF920" s="43"/>
      <c r="DG920" s="43"/>
      <c r="DH920" s="43"/>
      <c r="DI920" s="43"/>
      <c r="DJ920" s="43"/>
      <c r="DK920" s="43"/>
      <c r="DL920" s="43"/>
      <c r="DM920" s="43"/>
      <c r="DN920" s="43"/>
      <c r="DO920" s="43"/>
      <c r="DP920" s="43"/>
      <c r="DQ920" s="43"/>
      <c r="DR920" s="43"/>
      <c r="DS920" s="43"/>
      <c r="DT920" s="43"/>
      <c r="DU920" s="43"/>
      <c r="DV920" s="43"/>
      <c r="DW920" s="43"/>
      <c r="DX920" s="43"/>
      <c r="DY920" s="43"/>
      <c r="DZ920" s="43"/>
      <c r="EA920" s="21"/>
      <c r="EB920" s="21"/>
      <c r="EC920" s="21"/>
      <c r="ED920" s="21"/>
    </row>
    <row r="921" spans="1:134">
      <c r="A921" s="7"/>
      <c r="B921" s="7"/>
      <c r="C921" s="43"/>
      <c r="D921" s="43"/>
      <c r="E921" s="43"/>
      <c r="F921" s="43"/>
      <c r="G921" s="7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7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7"/>
      <c r="AM921" s="43"/>
      <c r="AN921" s="43"/>
      <c r="AO921" s="43"/>
      <c r="AP921" s="43"/>
      <c r="AQ921" s="43"/>
      <c r="AR921" s="58"/>
      <c r="AS921" s="58"/>
      <c r="AT921" s="43"/>
      <c r="AU921" s="43"/>
      <c r="AV921" s="43"/>
      <c r="AW921" s="43"/>
      <c r="AX921" s="43"/>
      <c r="AY921" s="43"/>
      <c r="AZ921" s="43"/>
      <c r="BA921" s="43"/>
      <c r="BB921" s="43"/>
      <c r="BC921" s="43"/>
      <c r="BD921" s="43"/>
      <c r="BE921" s="43"/>
      <c r="BF921" s="43"/>
      <c r="BG921" s="43"/>
      <c r="BH921" s="43"/>
      <c r="BI921" s="43"/>
      <c r="BJ921" s="43"/>
      <c r="BK921" s="43"/>
      <c r="BL921" s="43"/>
      <c r="BM921" s="43"/>
      <c r="BN921" s="43"/>
      <c r="BO921" s="43"/>
      <c r="BP921" s="43"/>
      <c r="BQ921" s="43"/>
      <c r="BR921" s="43"/>
      <c r="BS921" s="43"/>
      <c r="BT921" s="43"/>
      <c r="BU921" s="43"/>
      <c r="BV921" s="43"/>
      <c r="BW921" s="43"/>
      <c r="BX921" s="43"/>
      <c r="BY921" s="43"/>
      <c r="BZ921" s="43"/>
      <c r="CA921" s="43"/>
      <c r="CB921" s="43"/>
      <c r="CC921" s="43"/>
      <c r="CD921" s="43"/>
      <c r="CE921" s="43"/>
      <c r="CF921" s="43"/>
      <c r="CG921" s="43"/>
      <c r="CH921" s="43"/>
      <c r="CI921" s="43"/>
      <c r="CJ921" s="43"/>
      <c r="CK921" s="43"/>
      <c r="CL921" s="43"/>
      <c r="CM921" s="43"/>
      <c r="CN921" s="43"/>
      <c r="CO921" s="43"/>
      <c r="CP921" s="43"/>
      <c r="CQ921" s="43"/>
      <c r="CR921" s="43"/>
      <c r="CS921" s="43"/>
      <c r="CT921" s="43"/>
      <c r="CU921" s="43"/>
      <c r="CV921" s="43"/>
      <c r="CW921" s="43"/>
      <c r="CX921" s="43"/>
      <c r="CY921" s="21"/>
      <c r="CZ921" s="43"/>
      <c r="DA921" s="43"/>
      <c r="DB921" s="43"/>
      <c r="DC921" s="43"/>
      <c r="DD921" s="43"/>
      <c r="DE921" s="43"/>
      <c r="DF921" s="43"/>
      <c r="DG921" s="43"/>
      <c r="DH921" s="43"/>
      <c r="DI921" s="43"/>
      <c r="DJ921" s="43"/>
      <c r="DK921" s="43"/>
      <c r="DL921" s="43"/>
      <c r="DM921" s="43"/>
      <c r="DN921" s="43"/>
      <c r="DO921" s="43"/>
      <c r="DP921" s="43"/>
      <c r="DQ921" s="43"/>
      <c r="DR921" s="43"/>
      <c r="DS921" s="43"/>
      <c r="DT921" s="43"/>
      <c r="DU921" s="43"/>
      <c r="DV921" s="43"/>
      <c r="DW921" s="43"/>
      <c r="DX921" s="43"/>
      <c r="DY921" s="43"/>
      <c r="DZ921" s="43"/>
      <c r="EA921" s="21"/>
      <c r="EB921" s="21"/>
      <c r="EC921" s="21"/>
      <c r="ED921" s="21"/>
    </row>
    <row r="922" spans="1:134">
      <c r="A922" s="7"/>
      <c r="B922" s="7"/>
      <c r="C922" s="43"/>
      <c r="D922" s="43"/>
      <c r="E922" s="43"/>
      <c r="F922" s="43"/>
      <c r="G922" s="7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7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7"/>
      <c r="AM922" s="43"/>
      <c r="AN922" s="43"/>
      <c r="AO922" s="43"/>
      <c r="AP922" s="43"/>
      <c r="AQ922" s="43"/>
      <c r="AR922" s="58"/>
      <c r="AS922" s="58"/>
      <c r="AT922" s="43"/>
      <c r="AU922" s="43"/>
      <c r="AV922" s="43"/>
      <c r="AW922" s="43"/>
      <c r="AX922" s="43"/>
      <c r="AY922" s="43"/>
      <c r="AZ922" s="43"/>
      <c r="BA922" s="43"/>
      <c r="BB922" s="43"/>
      <c r="BC922" s="43"/>
      <c r="BD922" s="43"/>
      <c r="BE922" s="43"/>
      <c r="BF922" s="43"/>
      <c r="BG922" s="43"/>
      <c r="BH922" s="43"/>
      <c r="BI922" s="43"/>
      <c r="BJ922" s="43"/>
      <c r="BK922" s="43"/>
      <c r="BL922" s="43"/>
      <c r="BM922" s="43"/>
      <c r="BN922" s="43"/>
      <c r="BO922" s="43"/>
      <c r="BP922" s="43"/>
      <c r="BQ922" s="43"/>
      <c r="BR922" s="43"/>
      <c r="BS922" s="43"/>
      <c r="BT922" s="43"/>
      <c r="BU922" s="43"/>
      <c r="BV922" s="43"/>
      <c r="BW922" s="43"/>
      <c r="BX922" s="43"/>
      <c r="BY922" s="43"/>
      <c r="BZ922" s="43"/>
      <c r="CA922" s="43"/>
      <c r="CB922" s="43"/>
      <c r="CC922" s="43"/>
      <c r="CD922" s="43"/>
      <c r="CE922" s="43"/>
      <c r="CF922" s="43"/>
      <c r="CG922" s="43"/>
      <c r="CH922" s="43"/>
      <c r="CI922" s="43"/>
      <c r="CJ922" s="43"/>
      <c r="CK922" s="43"/>
      <c r="CL922" s="43"/>
      <c r="CM922" s="43"/>
      <c r="CN922" s="43"/>
      <c r="CO922" s="43"/>
      <c r="CP922" s="43"/>
      <c r="CQ922" s="43"/>
      <c r="CR922" s="43"/>
      <c r="CS922" s="43"/>
      <c r="CT922" s="43"/>
      <c r="CU922" s="43"/>
      <c r="CV922" s="43"/>
      <c r="CW922" s="43"/>
      <c r="CX922" s="43"/>
      <c r="CY922" s="21"/>
      <c r="CZ922" s="43"/>
      <c r="DA922" s="43"/>
      <c r="DB922" s="43"/>
      <c r="DC922" s="43"/>
      <c r="DD922" s="43"/>
      <c r="DE922" s="43"/>
      <c r="DF922" s="43"/>
      <c r="DG922" s="43"/>
      <c r="DH922" s="43"/>
      <c r="DI922" s="43"/>
      <c r="DJ922" s="43"/>
      <c r="DK922" s="43"/>
      <c r="DL922" s="43"/>
      <c r="DM922" s="43"/>
      <c r="DN922" s="43"/>
      <c r="DO922" s="43"/>
      <c r="DP922" s="43"/>
      <c r="DQ922" s="43"/>
      <c r="DR922" s="43"/>
      <c r="DS922" s="43"/>
      <c r="DT922" s="43"/>
      <c r="DU922" s="43"/>
      <c r="DV922" s="43"/>
      <c r="DW922" s="43"/>
      <c r="DX922" s="43"/>
      <c r="DY922" s="43"/>
      <c r="DZ922" s="43"/>
      <c r="EA922" s="21"/>
      <c r="EB922" s="21"/>
      <c r="EC922" s="21"/>
      <c r="ED922" s="21"/>
    </row>
    <row r="923" spans="1:134">
      <c r="A923" s="7"/>
      <c r="B923" s="7"/>
      <c r="C923" s="43"/>
      <c r="D923" s="43"/>
      <c r="E923" s="43"/>
      <c r="F923" s="43"/>
      <c r="G923" s="7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7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7"/>
      <c r="AM923" s="43"/>
      <c r="AN923" s="43"/>
      <c r="AO923" s="43"/>
      <c r="AP923" s="43"/>
      <c r="AQ923" s="43"/>
      <c r="AR923" s="58"/>
      <c r="AS923" s="58"/>
      <c r="AT923" s="43"/>
      <c r="AU923" s="43"/>
      <c r="AV923" s="43"/>
      <c r="AW923" s="43"/>
      <c r="AX923" s="43"/>
      <c r="AY923" s="43"/>
      <c r="AZ923" s="43"/>
      <c r="BA923" s="43"/>
      <c r="BB923" s="43"/>
      <c r="BC923" s="43"/>
      <c r="BD923" s="43"/>
      <c r="BE923" s="43"/>
      <c r="BF923" s="43"/>
      <c r="BG923" s="43"/>
      <c r="BH923" s="43"/>
      <c r="BI923" s="43"/>
      <c r="BJ923" s="43"/>
      <c r="BK923" s="43"/>
      <c r="BL923" s="43"/>
      <c r="BM923" s="43"/>
      <c r="BN923" s="43"/>
      <c r="BO923" s="43"/>
      <c r="BP923" s="43"/>
      <c r="BQ923" s="43"/>
      <c r="BR923" s="43"/>
      <c r="BS923" s="43"/>
      <c r="BT923" s="43"/>
      <c r="BU923" s="43"/>
      <c r="BV923" s="43"/>
      <c r="BW923" s="43"/>
      <c r="BX923" s="43"/>
      <c r="BY923" s="43"/>
      <c r="BZ923" s="43"/>
      <c r="CA923" s="43"/>
      <c r="CB923" s="43"/>
      <c r="CC923" s="43"/>
      <c r="CD923" s="43"/>
      <c r="CE923" s="43"/>
      <c r="CF923" s="43"/>
      <c r="CG923" s="43"/>
      <c r="CH923" s="43"/>
      <c r="CI923" s="43"/>
      <c r="CJ923" s="43"/>
      <c r="CK923" s="43"/>
      <c r="CL923" s="43"/>
      <c r="CM923" s="43"/>
      <c r="CN923" s="43"/>
      <c r="CO923" s="43"/>
      <c r="CP923" s="43"/>
      <c r="CQ923" s="43"/>
      <c r="CR923" s="43"/>
      <c r="CS923" s="43"/>
      <c r="CT923" s="43"/>
      <c r="CU923" s="43"/>
      <c r="CV923" s="43"/>
      <c r="CW923" s="43"/>
      <c r="CX923" s="43"/>
      <c r="CY923" s="21"/>
      <c r="CZ923" s="43"/>
      <c r="DA923" s="43"/>
      <c r="DB923" s="43"/>
      <c r="DC923" s="43"/>
      <c r="DD923" s="43"/>
      <c r="DE923" s="43"/>
      <c r="DF923" s="43"/>
      <c r="DG923" s="43"/>
      <c r="DH923" s="43"/>
      <c r="DI923" s="43"/>
      <c r="DJ923" s="43"/>
      <c r="DK923" s="43"/>
      <c r="DL923" s="43"/>
      <c r="DM923" s="43"/>
      <c r="DN923" s="43"/>
      <c r="DO923" s="43"/>
      <c r="DP923" s="43"/>
      <c r="DQ923" s="43"/>
      <c r="DR923" s="43"/>
      <c r="DS923" s="43"/>
      <c r="DT923" s="43"/>
      <c r="DU923" s="43"/>
      <c r="DV923" s="43"/>
      <c r="DW923" s="43"/>
      <c r="DX923" s="43"/>
      <c r="DY923" s="43"/>
      <c r="DZ923" s="43"/>
      <c r="EA923" s="21"/>
      <c r="EB923" s="21"/>
      <c r="EC923" s="21"/>
      <c r="ED923" s="21"/>
    </row>
    <row r="924" spans="1:134">
      <c r="A924" s="7"/>
      <c r="B924" s="7"/>
      <c r="C924" s="43"/>
      <c r="D924" s="43"/>
      <c r="E924" s="43"/>
      <c r="F924" s="43"/>
      <c r="G924" s="7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7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7"/>
      <c r="AM924" s="43"/>
      <c r="AN924" s="43"/>
      <c r="AO924" s="43"/>
      <c r="AP924" s="43"/>
      <c r="AQ924" s="43"/>
      <c r="AR924" s="58"/>
      <c r="AS924" s="58"/>
      <c r="AT924" s="43"/>
      <c r="AU924" s="43"/>
      <c r="AV924" s="43"/>
      <c r="AW924" s="43"/>
      <c r="AX924" s="43"/>
      <c r="AY924" s="43"/>
      <c r="AZ924" s="43"/>
      <c r="BA924" s="43"/>
      <c r="BB924" s="43"/>
      <c r="BC924" s="43"/>
      <c r="BD924" s="43"/>
      <c r="BE924" s="43"/>
      <c r="BF924" s="43"/>
      <c r="BG924" s="43"/>
      <c r="BH924" s="43"/>
      <c r="BI924" s="43"/>
      <c r="BJ924" s="43"/>
      <c r="BK924" s="43"/>
      <c r="BL924" s="43"/>
      <c r="BM924" s="43"/>
      <c r="BN924" s="43"/>
      <c r="BO924" s="43"/>
      <c r="BP924" s="43"/>
      <c r="BQ924" s="43"/>
      <c r="BR924" s="43"/>
      <c r="BS924" s="43"/>
      <c r="BT924" s="43"/>
      <c r="BU924" s="43"/>
      <c r="BV924" s="43"/>
      <c r="BW924" s="43"/>
      <c r="BX924" s="43"/>
      <c r="BY924" s="43"/>
      <c r="BZ924" s="43"/>
      <c r="CA924" s="43"/>
      <c r="CB924" s="43"/>
      <c r="CC924" s="43"/>
      <c r="CD924" s="43"/>
      <c r="CE924" s="43"/>
      <c r="CF924" s="43"/>
      <c r="CG924" s="43"/>
      <c r="CH924" s="43"/>
      <c r="CI924" s="43"/>
      <c r="CJ924" s="43"/>
      <c r="CK924" s="43"/>
      <c r="CL924" s="43"/>
      <c r="CM924" s="43"/>
      <c r="CN924" s="43"/>
      <c r="CO924" s="43"/>
      <c r="CP924" s="43"/>
      <c r="CQ924" s="43"/>
      <c r="CR924" s="43"/>
      <c r="CS924" s="43"/>
      <c r="CT924" s="43"/>
      <c r="CU924" s="43"/>
      <c r="CV924" s="43"/>
      <c r="CW924" s="43"/>
      <c r="CX924" s="43"/>
      <c r="CY924" s="21"/>
      <c r="CZ924" s="43"/>
      <c r="DA924" s="43"/>
      <c r="DB924" s="43"/>
      <c r="DC924" s="43"/>
      <c r="DD924" s="43"/>
      <c r="DE924" s="43"/>
      <c r="DF924" s="43"/>
      <c r="DG924" s="43"/>
      <c r="DH924" s="43"/>
      <c r="DI924" s="43"/>
      <c r="DJ924" s="43"/>
      <c r="DK924" s="43"/>
      <c r="DL924" s="43"/>
      <c r="DM924" s="43"/>
      <c r="DN924" s="43"/>
      <c r="DO924" s="43"/>
      <c r="DP924" s="43"/>
      <c r="DQ924" s="43"/>
      <c r="DR924" s="43"/>
      <c r="DS924" s="43"/>
      <c r="DT924" s="43"/>
      <c r="DU924" s="43"/>
      <c r="DV924" s="43"/>
      <c r="DW924" s="43"/>
      <c r="DX924" s="43"/>
      <c r="DY924" s="43"/>
      <c r="DZ924" s="43"/>
      <c r="EA924" s="21"/>
      <c r="EB924" s="21"/>
      <c r="EC924" s="21"/>
      <c r="ED924" s="21"/>
    </row>
    <row r="925" spans="1:134">
      <c r="A925" s="7"/>
      <c r="B925" s="7"/>
      <c r="C925" s="43"/>
      <c r="D925" s="43"/>
      <c r="E925" s="43"/>
      <c r="F925" s="43"/>
      <c r="G925" s="7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7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7"/>
      <c r="AM925" s="43"/>
      <c r="AN925" s="43"/>
      <c r="AO925" s="43"/>
      <c r="AP925" s="43"/>
      <c r="AQ925" s="43"/>
      <c r="AR925" s="58"/>
      <c r="AS925" s="58"/>
      <c r="AT925" s="43"/>
      <c r="AU925" s="43"/>
      <c r="AV925" s="43"/>
      <c r="AW925" s="43"/>
      <c r="AX925" s="43"/>
      <c r="AY925" s="43"/>
      <c r="AZ925" s="43"/>
      <c r="BA925" s="43"/>
      <c r="BB925" s="43"/>
      <c r="BC925" s="43"/>
      <c r="BD925" s="43"/>
      <c r="BE925" s="43"/>
      <c r="BF925" s="43"/>
      <c r="BG925" s="43"/>
      <c r="BH925" s="43"/>
      <c r="BI925" s="43"/>
      <c r="BJ925" s="43"/>
      <c r="BK925" s="43"/>
      <c r="BL925" s="43"/>
      <c r="BM925" s="43"/>
      <c r="BN925" s="43"/>
      <c r="BO925" s="43"/>
      <c r="BP925" s="43"/>
      <c r="BQ925" s="43"/>
      <c r="BR925" s="43"/>
      <c r="BS925" s="43"/>
      <c r="BT925" s="43"/>
      <c r="BU925" s="43"/>
      <c r="BV925" s="43"/>
      <c r="BW925" s="43"/>
      <c r="BX925" s="43"/>
      <c r="BY925" s="43"/>
      <c r="BZ925" s="43"/>
      <c r="CA925" s="43"/>
      <c r="CB925" s="43"/>
      <c r="CC925" s="43"/>
      <c r="CD925" s="43"/>
      <c r="CE925" s="43"/>
      <c r="CF925" s="43"/>
      <c r="CG925" s="43"/>
      <c r="CH925" s="43"/>
      <c r="CI925" s="43"/>
      <c r="CJ925" s="43"/>
      <c r="CK925" s="43"/>
      <c r="CL925" s="43"/>
      <c r="CM925" s="43"/>
      <c r="CN925" s="43"/>
      <c r="CO925" s="43"/>
      <c r="CP925" s="43"/>
      <c r="CQ925" s="43"/>
      <c r="CR925" s="43"/>
      <c r="CS925" s="43"/>
      <c r="CT925" s="43"/>
      <c r="CU925" s="43"/>
      <c r="CV925" s="43"/>
      <c r="CW925" s="43"/>
      <c r="CX925" s="43"/>
      <c r="CY925" s="21"/>
      <c r="CZ925" s="43"/>
      <c r="DA925" s="43"/>
      <c r="DB925" s="43"/>
      <c r="DC925" s="43"/>
      <c r="DD925" s="43"/>
      <c r="DE925" s="43"/>
      <c r="DF925" s="43"/>
      <c r="DG925" s="43"/>
      <c r="DH925" s="43"/>
      <c r="DI925" s="43"/>
      <c r="DJ925" s="43"/>
      <c r="DK925" s="43"/>
      <c r="DL925" s="43"/>
      <c r="DM925" s="43"/>
      <c r="DN925" s="43"/>
      <c r="DO925" s="43"/>
      <c r="DP925" s="43"/>
      <c r="DQ925" s="43"/>
      <c r="DR925" s="43"/>
      <c r="DS925" s="43"/>
      <c r="DT925" s="43"/>
      <c r="DU925" s="43"/>
      <c r="DV925" s="43"/>
      <c r="DW925" s="43"/>
      <c r="DX925" s="43"/>
      <c r="DY925" s="43"/>
      <c r="DZ925" s="43"/>
      <c r="EA925" s="21"/>
      <c r="EB925" s="21"/>
      <c r="EC925" s="21"/>
      <c r="ED925" s="21"/>
    </row>
    <row r="926" spans="1:134">
      <c r="A926" s="7"/>
      <c r="B926" s="7"/>
      <c r="C926" s="43"/>
      <c r="D926" s="43"/>
      <c r="E926" s="43"/>
      <c r="F926" s="43"/>
      <c r="G926" s="7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7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7"/>
      <c r="AM926" s="43"/>
      <c r="AN926" s="43"/>
      <c r="AO926" s="43"/>
      <c r="AP926" s="43"/>
      <c r="AQ926" s="43"/>
      <c r="AR926" s="58"/>
      <c r="AS926" s="58"/>
      <c r="AT926" s="43"/>
      <c r="AU926" s="43"/>
      <c r="AV926" s="43"/>
      <c r="AW926" s="43"/>
      <c r="AX926" s="43"/>
      <c r="AY926" s="43"/>
      <c r="AZ926" s="43"/>
      <c r="BA926" s="43"/>
      <c r="BB926" s="43"/>
      <c r="BC926" s="43"/>
      <c r="BD926" s="43"/>
      <c r="BE926" s="43"/>
      <c r="BF926" s="43"/>
      <c r="BG926" s="43"/>
      <c r="BH926" s="43"/>
      <c r="BI926" s="43"/>
      <c r="BJ926" s="43"/>
      <c r="BK926" s="43"/>
      <c r="BL926" s="43"/>
      <c r="BM926" s="43"/>
      <c r="BN926" s="43"/>
      <c r="BO926" s="43"/>
      <c r="BP926" s="43"/>
      <c r="BQ926" s="43"/>
      <c r="BR926" s="43"/>
      <c r="BS926" s="43"/>
      <c r="BT926" s="43"/>
      <c r="BU926" s="43"/>
      <c r="BV926" s="43"/>
      <c r="BW926" s="43"/>
      <c r="BX926" s="43"/>
      <c r="BY926" s="43"/>
      <c r="BZ926" s="43"/>
      <c r="CA926" s="43"/>
      <c r="CB926" s="43"/>
      <c r="CC926" s="43"/>
      <c r="CD926" s="43"/>
      <c r="CE926" s="43"/>
      <c r="CF926" s="43"/>
      <c r="CG926" s="43"/>
      <c r="CH926" s="43"/>
      <c r="CI926" s="43"/>
      <c r="CJ926" s="43"/>
      <c r="CK926" s="43"/>
      <c r="CL926" s="43"/>
      <c r="CM926" s="43"/>
      <c r="CN926" s="43"/>
      <c r="CO926" s="43"/>
      <c r="CP926" s="43"/>
      <c r="CQ926" s="43"/>
      <c r="CR926" s="43"/>
      <c r="CS926" s="43"/>
      <c r="CT926" s="43"/>
      <c r="CU926" s="43"/>
      <c r="CV926" s="43"/>
      <c r="CW926" s="43"/>
      <c r="CX926" s="43"/>
      <c r="CY926" s="21"/>
      <c r="CZ926" s="43"/>
      <c r="DA926" s="43"/>
      <c r="DB926" s="43"/>
      <c r="DC926" s="43"/>
      <c r="DD926" s="43"/>
      <c r="DE926" s="43"/>
      <c r="DF926" s="43"/>
      <c r="DG926" s="43"/>
      <c r="DH926" s="43"/>
      <c r="DI926" s="43"/>
      <c r="DJ926" s="43"/>
      <c r="DK926" s="43"/>
      <c r="DL926" s="43"/>
      <c r="DM926" s="43"/>
      <c r="DN926" s="43"/>
      <c r="DO926" s="43"/>
      <c r="DP926" s="43"/>
      <c r="DQ926" s="43"/>
      <c r="DR926" s="43"/>
      <c r="DS926" s="43"/>
      <c r="DT926" s="43"/>
      <c r="DU926" s="43"/>
      <c r="DV926" s="43"/>
      <c r="DW926" s="43"/>
      <c r="DX926" s="43"/>
      <c r="DY926" s="43"/>
      <c r="DZ926" s="43"/>
      <c r="EA926" s="21"/>
      <c r="EB926" s="21"/>
      <c r="EC926" s="21"/>
      <c r="ED926" s="21"/>
    </row>
    <row r="927" spans="1:134">
      <c r="A927" s="7"/>
      <c r="B927" s="7"/>
      <c r="C927" s="43"/>
      <c r="D927" s="43"/>
      <c r="E927" s="43"/>
      <c r="F927" s="43"/>
      <c r="G927" s="7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7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7"/>
      <c r="AM927" s="43"/>
      <c r="AN927" s="43"/>
      <c r="AO927" s="43"/>
      <c r="AP927" s="43"/>
      <c r="AQ927" s="43"/>
      <c r="AR927" s="58"/>
      <c r="AS927" s="58"/>
      <c r="AT927" s="43"/>
      <c r="AU927" s="43"/>
      <c r="AV927" s="43"/>
      <c r="AW927" s="43"/>
      <c r="AX927" s="43"/>
      <c r="AY927" s="43"/>
      <c r="AZ927" s="43"/>
      <c r="BA927" s="43"/>
      <c r="BB927" s="43"/>
      <c r="BC927" s="43"/>
      <c r="BD927" s="43"/>
      <c r="BE927" s="43"/>
      <c r="BF927" s="43"/>
      <c r="BG927" s="43"/>
      <c r="BH927" s="43"/>
      <c r="BI927" s="43"/>
      <c r="BJ927" s="43"/>
      <c r="BK927" s="43"/>
      <c r="BL927" s="43"/>
      <c r="BM927" s="43"/>
      <c r="BN927" s="43"/>
      <c r="BO927" s="43"/>
      <c r="BP927" s="43"/>
      <c r="BQ927" s="43"/>
      <c r="BR927" s="43"/>
      <c r="BS927" s="43"/>
      <c r="BT927" s="43"/>
      <c r="BU927" s="43"/>
      <c r="BV927" s="43"/>
      <c r="BW927" s="43"/>
      <c r="BX927" s="43"/>
      <c r="BY927" s="43"/>
      <c r="BZ927" s="43"/>
      <c r="CA927" s="43"/>
      <c r="CB927" s="43"/>
      <c r="CC927" s="43"/>
      <c r="CD927" s="43"/>
      <c r="CE927" s="43"/>
      <c r="CF927" s="43"/>
      <c r="CG927" s="43"/>
      <c r="CH927" s="43"/>
      <c r="CI927" s="43"/>
      <c r="CJ927" s="43"/>
      <c r="CK927" s="43"/>
      <c r="CL927" s="43"/>
      <c r="CM927" s="43"/>
      <c r="CN927" s="43"/>
      <c r="CO927" s="43"/>
      <c r="CP927" s="43"/>
      <c r="CQ927" s="43"/>
      <c r="CR927" s="43"/>
      <c r="CS927" s="43"/>
      <c r="CT927" s="43"/>
      <c r="CU927" s="43"/>
      <c r="CV927" s="43"/>
      <c r="CW927" s="43"/>
      <c r="CX927" s="43"/>
      <c r="CY927" s="21"/>
      <c r="CZ927" s="43"/>
      <c r="DA927" s="43"/>
      <c r="DB927" s="43"/>
      <c r="DC927" s="43"/>
      <c r="DD927" s="43"/>
      <c r="DE927" s="43"/>
      <c r="DF927" s="43"/>
      <c r="DG927" s="43"/>
      <c r="DH927" s="43"/>
      <c r="DI927" s="43"/>
      <c r="DJ927" s="43"/>
      <c r="DK927" s="43"/>
      <c r="DL927" s="43"/>
      <c r="DM927" s="43"/>
      <c r="DN927" s="43"/>
      <c r="DO927" s="43"/>
      <c r="DP927" s="43"/>
      <c r="DQ927" s="43"/>
      <c r="DR927" s="43"/>
      <c r="DS927" s="43"/>
      <c r="DT927" s="43"/>
      <c r="DU927" s="43"/>
      <c r="DV927" s="43"/>
      <c r="DW927" s="43"/>
      <c r="DX927" s="43"/>
      <c r="DY927" s="43"/>
      <c r="DZ927" s="43"/>
      <c r="EA927" s="21"/>
      <c r="EB927" s="21"/>
      <c r="EC927" s="21"/>
      <c r="ED927" s="21"/>
    </row>
    <row r="928" spans="1:134">
      <c r="A928" s="7"/>
      <c r="B928" s="7"/>
      <c r="C928" s="43"/>
      <c r="D928" s="43"/>
      <c r="E928" s="43"/>
      <c r="F928" s="43"/>
      <c r="G928" s="7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7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7"/>
      <c r="AM928" s="43"/>
      <c r="AN928" s="43"/>
      <c r="AO928" s="43"/>
      <c r="AP928" s="43"/>
      <c r="AQ928" s="43"/>
      <c r="AR928" s="58"/>
      <c r="AS928" s="58"/>
      <c r="AT928" s="43"/>
      <c r="AU928" s="43"/>
      <c r="AV928" s="43"/>
      <c r="AW928" s="43"/>
      <c r="AX928" s="43"/>
      <c r="AY928" s="43"/>
      <c r="AZ928" s="43"/>
      <c r="BA928" s="43"/>
      <c r="BB928" s="43"/>
      <c r="BC928" s="43"/>
      <c r="BD928" s="43"/>
      <c r="BE928" s="43"/>
      <c r="BF928" s="43"/>
      <c r="BG928" s="43"/>
      <c r="BH928" s="43"/>
      <c r="BI928" s="43"/>
      <c r="BJ928" s="43"/>
      <c r="BK928" s="43"/>
      <c r="BL928" s="43"/>
      <c r="BM928" s="43"/>
      <c r="BN928" s="43"/>
      <c r="BO928" s="43"/>
      <c r="BP928" s="43"/>
      <c r="BQ928" s="43"/>
      <c r="BR928" s="43"/>
      <c r="BS928" s="43"/>
      <c r="BT928" s="43"/>
      <c r="BU928" s="43"/>
      <c r="BV928" s="43"/>
      <c r="BW928" s="43"/>
      <c r="BX928" s="43"/>
      <c r="BY928" s="43"/>
      <c r="BZ928" s="43"/>
      <c r="CA928" s="43"/>
      <c r="CB928" s="43"/>
      <c r="CC928" s="43"/>
      <c r="CD928" s="43"/>
      <c r="CE928" s="43"/>
      <c r="CF928" s="43"/>
      <c r="CG928" s="43"/>
      <c r="CH928" s="43"/>
      <c r="CI928" s="43"/>
      <c r="CJ928" s="43"/>
      <c r="CK928" s="43"/>
      <c r="CL928" s="43"/>
      <c r="CM928" s="43"/>
      <c r="CN928" s="43"/>
      <c r="CO928" s="43"/>
      <c r="CP928" s="43"/>
      <c r="CQ928" s="43"/>
      <c r="CR928" s="43"/>
      <c r="CS928" s="43"/>
      <c r="CT928" s="43"/>
      <c r="CU928" s="43"/>
      <c r="CV928" s="43"/>
      <c r="CW928" s="43"/>
      <c r="CX928" s="43"/>
      <c r="CY928" s="21"/>
      <c r="CZ928" s="43"/>
      <c r="DA928" s="43"/>
      <c r="DB928" s="43"/>
      <c r="DC928" s="43"/>
      <c r="DD928" s="43"/>
      <c r="DE928" s="43"/>
      <c r="DF928" s="43"/>
      <c r="DG928" s="43"/>
      <c r="DH928" s="43"/>
      <c r="DI928" s="43"/>
      <c r="DJ928" s="43"/>
      <c r="DK928" s="43"/>
      <c r="DL928" s="43"/>
      <c r="DM928" s="43"/>
      <c r="DN928" s="43"/>
      <c r="DO928" s="43"/>
      <c r="DP928" s="43"/>
      <c r="DQ928" s="43"/>
      <c r="DR928" s="43"/>
      <c r="DS928" s="43"/>
      <c r="DT928" s="43"/>
      <c r="DU928" s="43"/>
      <c r="DV928" s="43"/>
      <c r="DW928" s="43"/>
      <c r="DX928" s="43"/>
      <c r="DY928" s="43"/>
      <c r="DZ928" s="43"/>
      <c r="EA928" s="21"/>
      <c r="EB928" s="21"/>
      <c r="EC928" s="21"/>
      <c r="ED928" s="21"/>
    </row>
    <row r="929" spans="1:134">
      <c r="A929" s="7"/>
      <c r="B929" s="7"/>
      <c r="C929" s="43"/>
      <c r="D929" s="43"/>
      <c r="E929" s="43"/>
      <c r="F929" s="43"/>
      <c r="G929" s="7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7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7"/>
      <c r="AM929" s="43"/>
      <c r="AN929" s="43"/>
      <c r="AO929" s="43"/>
      <c r="AP929" s="43"/>
      <c r="AQ929" s="43"/>
      <c r="AR929" s="58"/>
      <c r="AS929" s="58"/>
      <c r="AT929" s="43"/>
      <c r="AU929" s="43"/>
      <c r="AV929" s="43"/>
      <c r="AW929" s="43"/>
      <c r="AX929" s="43"/>
      <c r="AY929" s="43"/>
      <c r="AZ929" s="43"/>
      <c r="BA929" s="43"/>
      <c r="BB929" s="43"/>
      <c r="BC929" s="43"/>
      <c r="BD929" s="43"/>
      <c r="BE929" s="43"/>
      <c r="BF929" s="43"/>
      <c r="BG929" s="43"/>
      <c r="BH929" s="43"/>
      <c r="BI929" s="43"/>
      <c r="BJ929" s="43"/>
      <c r="BK929" s="43"/>
      <c r="BL929" s="43"/>
      <c r="BM929" s="43"/>
      <c r="BN929" s="43"/>
      <c r="BO929" s="43"/>
      <c r="BP929" s="43"/>
      <c r="BQ929" s="43"/>
      <c r="BR929" s="43"/>
      <c r="BS929" s="43"/>
      <c r="BT929" s="43"/>
      <c r="BU929" s="43"/>
      <c r="BV929" s="43"/>
      <c r="BW929" s="43"/>
      <c r="BX929" s="43"/>
      <c r="BY929" s="43"/>
      <c r="BZ929" s="43"/>
      <c r="CA929" s="43"/>
      <c r="CB929" s="43"/>
      <c r="CC929" s="43"/>
      <c r="CD929" s="43"/>
      <c r="CE929" s="43"/>
      <c r="CF929" s="43"/>
      <c r="CG929" s="43"/>
      <c r="CH929" s="43"/>
      <c r="CI929" s="43"/>
      <c r="CJ929" s="43"/>
      <c r="CK929" s="43"/>
      <c r="CL929" s="43"/>
      <c r="CM929" s="43"/>
      <c r="CN929" s="43"/>
      <c r="CO929" s="43"/>
      <c r="CP929" s="43"/>
      <c r="CQ929" s="43"/>
      <c r="CR929" s="43"/>
      <c r="CS929" s="43"/>
      <c r="CT929" s="43"/>
      <c r="CU929" s="43"/>
      <c r="CV929" s="43"/>
      <c r="CW929" s="43"/>
      <c r="CX929" s="43"/>
      <c r="CY929" s="21"/>
      <c r="CZ929" s="43"/>
      <c r="DA929" s="43"/>
      <c r="DB929" s="43"/>
      <c r="DC929" s="43"/>
      <c r="DD929" s="43"/>
      <c r="DE929" s="43"/>
      <c r="DF929" s="43"/>
      <c r="DG929" s="43"/>
      <c r="DH929" s="43"/>
      <c r="DI929" s="43"/>
      <c r="DJ929" s="43"/>
      <c r="DK929" s="43"/>
      <c r="DL929" s="43"/>
      <c r="DM929" s="43"/>
      <c r="DN929" s="43"/>
      <c r="DO929" s="43"/>
      <c r="DP929" s="43"/>
      <c r="DQ929" s="43"/>
      <c r="DR929" s="43"/>
      <c r="DS929" s="43"/>
      <c r="DT929" s="43"/>
      <c r="DU929" s="43"/>
      <c r="DV929" s="43"/>
      <c r="DW929" s="43"/>
      <c r="DX929" s="43"/>
      <c r="DY929" s="43"/>
      <c r="DZ929" s="43"/>
      <c r="EA929" s="21"/>
      <c r="EB929" s="21"/>
      <c r="EC929" s="21"/>
      <c r="ED929" s="21"/>
    </row>
    <row r="930" spans="1:134">
      <c r="A930" s="7"/>
      <c r="B930" s="7"/>
      <c r="C930" s="43"/>
      <c r="D930" s="43"/>
      <c r="E930" s="43"/>
      <c r="F930" s="43"/>
      <c r="G930" s="7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7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7"/>
      <c r="AM930" s="43"/>
      <c r="AN930" s="43"/>
      <c r="AO930" s="43"/>
      <c r="AP930" s="43"/>
      <c r="AQ930" s="43"/>
      <c r="AR930" s="58"/>
      <c r="AS930" s="58"/>
      <c r="AT930" s="43"/>
      <c r="AU930" s="43"/>
      <c r="AV930" s="43"/>
      <c r="AW930" s="43"/>
      <c r="AX930" s="43"/>
      <c r="AY930" s="43"/>
      <c r="AZ930" s="43"/>
      <c r="BA930" s="43"/>
      <c r="BB930" s="43"/>
      <c r="BC930" s="43"/>
      <c r="BD930" s="43"/>
      <c r="BE930" s="43"/>
      <c r="BF930" s="43"/>
      <c r="BG930" s="43"/>
      <c r="BH930" s="43"/>
      <c r="BI930" s="43"/>
      <c r="BJ930" s="43"/>
      <c r="BK930" s="43"/>
      <c r="BL930" s="43"/>
      <c r="BM930" s="43"/>
      <c r="BN930" s="43"/>
      <c r="BO930" s="43"/>
      <c r="BP930" s="43"/>
      <c r="BQ930" s="43"/>
      <c r="BR930" s="43"/>
      <c r="BS930" s="43"/>
      <c r="BT930" s="43"/>
      <c r="BU930" s="43"/>
      <c r="BV930" s="43"/>
      <c r="BW930" s="43"/>
      <c r="BX930" s="43"/>
      <c r="BY930" s="43"/>
      <c r="BZ930" s="43"/>
      <c r="CA930" s="43"/>
      <c r="CB930" s="43"/>
      <c r="CC930" s="43"/>
      <c r="CD930" s="43"/>
      <c r="CE930" s="43"/>
      <c r="CF930" s="43"/>
      <c r="CG930" s="43"/>
      <c r="CH930" s="43"/>
      <c r="CI930" s="43"/>
      <c r="CJ930" s="43"/>
      <c r="CK930" s="43"/>
      <c r="CL930" s="43"/>
      <c r="CM930" s="43"/>
      <c r="CN930" s="43"/>
      <c r="CO930" s="43"/>
      <c r="CP930" s="43"/>
      <c r="CQ930" s="43"/>
      <c r="CR930" s="43"/>
      <c r="CS930" s="43"/>
      <c r="CT930" s="43"/>
      <c r="CU930" s="43"/>
      <c r="CV930" s="43"/>
      <c r="CW930" s="43"/>
      <c r="CX930" s="43"/>
      <c r="CY930" s="21"/>
      <c r="CZ930" s="43"/>
      <c r="DA930" s="43"/>
      <c r="DB930" s="43"/>
      <c r="DC930" s="43"/>
      <c r="DD930" s="43"/>
      <c r="DE930" s="43"/>
      <c r="DF930" s="43"/>
      <c r="DG930" s="43"/>
      <c r="DH930" s="43"/>
      <c r="DI930" s="43"/>
      <c r="DJ930" s="43"/>
      <c r="DK930" s="43"/>
      <c r="DL930" s="43"/>
      <c r="DM930" s="43"/>
      <c r="DN930" s="43"/>
      <c r="DO930" s="43"/>
      <c r="DP930" s="43"/>
      <c r="DQ930" s="43"/>
      <c r="DR930" s="43"/>
      <c r="DS930" s="43"/>
      <c r="DT930" s="43"/>
      <c r="DU930" s="43"/>
      <c r="DV930" s="43"/>
      <c r="DW930" s="43"/>
      <c r="DX930" s="43"/>
      <c r="DY930" s="43"/>
      <c r="DZ930" s="43"/>
      <c r="EA930" s="21"/>
      <c r="EB930" s="21"/>
      <c r="EC930" s="21"/>
      <c r="ED930" s="21"/>
    </row>
    <row r="931" spans="1:134">
      <c r="A931" s="7"/>
      <c r="B931" s="7"/>
      <c r="C931" s="43"/>
      <c r="D931" s="43"/>
      <c r="E931" s="43"/>
      <c r="F931" s="43"/>
      <c r="G931" s="7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7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7"/>
      <c r="AM931" s="43"/>
      <c r="AN931" s="43"/>
      <c r="AO931" s="43"/>
      <c r="AP931" s="43"/>
      <c r="AQ931" s="43"/>
      <c r="AR931" s="58"/>
      <c r="AS931" s="58"/>
      <c r="AT931" s="43"/>
      <c r="AU931" s="43"/>
      <c r="AV931" s="43"/>
      <c r="AW931" s="43"/>
      <c r="AX931" s="43"/>
      <c r="AY931" s="43"/>
      <c r="AZ931" s="43"/>
      <c r="BA931" s="43"/>
      <c r="BB931" s="43"/>
      <c r="BC931" s="43"/>
      <c r="BD931" s="43"/>
      <c r="BE931" s="43"/>
      <c r="BF931" s="43"/>
      <c r="BG931" s="43"/>
      <c r="BH931" s="43"/>
      <c r="BI931" s="43"/>
      <c r="BJ931" s="43"/>
      <c r="BK931" s="43"/>
      <c r="BL931" s="43"/>
      <c r="BM931" s="43"/>
      <c r="BN931" s="43"/>
      <c r="BO931" s="43"/>
      <c r="BP931" s="43"/>
      <c r="BQ931" s="43"/>
      <c r="BR931" s="43"/>
      <c r="BS931" s="43"/>
      <c r="BT931" s="43"/>
      <c r="BU931" s="43"/>
      <c r="BV931" s="43"/>
      <c r="BW931" s="43"/>
      <c r="BX931" s="43"/>
      <c r="BY931" s="43"/>
      <c r="BZ931" s="43"/>
      <c r="CA931" s="43"/>
      <c r="CB931" s="43"/>
      <c r="CC931" s="43"/>
      <c r="CD931" s="43"/>
      <c r="CE931" s="43"/>
      <c r="CF931" s="43"/>
      <c r="CG931" s="43"/>
      <c r="CH931" s="43"/>
      <c r="CI931" s="43"/>
      <c r="CJ931" s="43"/>
      <c r="CK931" s="43"/>
      <c r="CL931" s="43"/>
      <c r="CM931" s="43"/>
      <c r="CN931" s="43"/>
      <c r="CO931" s="43"/>
      <c r="CP931" s="43"/>
      <c r="CQ931" s="43"/>
      <c r="CR931" s="43"/>
      <c r="CS931" s="43"/>
      <c r="CT931" s="43"/>
      <c r="CU931" s="43"/>
      <c r="CV931" s="43"/>
      <c r="CW931" s="43"/>
      <c r="CX931" s="43"/>
      <c r="CY931" s="21"/>
      <c r="CZ931" s="43"/>
      <c r="DA931" s="43"/>
      <c r="DB931" s="43"/>
      <c r="DC931" s="43"/>
      <c r="DD931" s="43"/>
      <c r="DE931" s="43"/>
      <c r="DF931" s="43"/>
      <c r="DG931" s="43"/>
      <c r="DH931" s="43"/>
      <c r="DI931" s="43"/>
      <c r="DJ931" s="43"/>
      <c r="DK931" s="43"/>
      <c r="DL931" s="43"/>
      <c r="DM931" s="43"/>
      <c r="DN931" s="43"/>
      <c r="DO931" s="43"/>
      <c r="DP931" s="43"/>
      <c r="DQ931" s="43"/>
      <c r="DR931" s="43"/>
      <c r="DS931" s="43"/>
      <c r="DT931" s="43"/>
      <c r="DU931" s="43"/>
      <c r="DV931" s="43"/>
      <c r="DW931" s="43"/>
      <c r="DX931" s="43"/>
      <c r="DY931" s="43"/>
      <c r="DZ931" s="43"/>
      <c r="EA931" s="21"/>
      <c r="EB931" s="21"/>
      <c r="EC931" s="21"/>
      <c r="ED931" s="21"/>
    </row>
    <row r="932" spans="1:134">
      <c r="A932" s="7"/>
      <c r="B932" s="7"/>
      <c r="C932" s="43"/>
      <c r="D932" s="43"/>
      <c r="E932" s="43"/>
      <c r="F932" s="43"/>
      <c r="G932" s="7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7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7"/>
      <c r="AM932" s="43"/>
      <c r="AN932" s="43"/>
      <c r="AO932" s="43"/>
      <c r="AP932" s="43"/>
      <c r="AQ932" s="43"/>
      <c r="AR932" s="58"/>
      <c r="AS932" s="58"/>
      <c r="AT932" s="43"/>
      <c r="AU932" s="43"/>
      <c r="AV932" s="43"/>
      <c r="AW932" s="43"/>
      <c r="AX932" s="43"/>
      <c r="AY932" s="43"/>
      <c r="AZ932" s="43"/>
      <c r="BA932" s="43"/>
      <c r="BB932" s="43"/>
      <c r="BC932" s="43"/>
      <c r="BD932" s="43"/>
      <c r="BE932" s="43"/>
      <c r="BF932" s="43"/>
      <c r="BG932" s="43"/>
      <c r="BH932" s="43"/>
      <c r="BI932" s="43"/>
      <c r="BJ932" s="43"/>
      <c r="BK932" s="43"/>
      <c r="BL932" s="43"/>
      <c r="BM932" s="43"/>
      <c r="BN932" s="43"/>
      <c r="BO932" s="43"/>
      <c r="BP932" s="43"/>
      <c r="BQ932" s="43"/>
      <c r="BR932" s="43"/>
      <c r="BS932" s="43"/>
      <c r="BT932" s="43"/>
      <c r="BU932" s="43"/>
      <c r="BV932" s="43"/>
      <c r="BW932" s="43"/>
      <c r="BX932" s="43"/>
      <c r="BY932" s="43"/>
      <c r="BZ932" s="43"/>
      <c r="CA932" s="43"/>
      <c r="CB932" s="43"/>
      <c r="CC932" s="43"/>
      <c r="CD932" s="43"/>
      <c r="CE932" s="43"/>
      <c r="CF932" s="43"/>
      <c r="CG932" s="43"/>
      <c r="CH932" s="43"/>
      <c r="CI932" s="43"/>
      <c r="CJ932" s="43"/>
      <c r="CK932" s="43"/>
      <c r="CL932" s="43"/>
      <c r="CM932" s="43"/>
      <c r="CN932" s="43"/>
      <c r="CO932" s="43"/>
      <c r="CP932" s="43"/>
      <c r="CQ932" s="43"/>
      <c r="CR932" s="43"/>
      <c r="CS932" s="43"/>
      <c r="CT932" s="43"/>
      <c r="CU932" s="43"/>
      <c r="CV932" s="43"/>
      <c r="CW932" s="43"/>
      <c r="CX932" s="43"/>
      <c r="CY932" s="21"/>
      <c r="CZ932" s="43"/>
      <c r="DA932" s="43"/>
      <c r="DB932" s="43"/>
      <c r="DC932" s="43"/>
      <c r="DD932" s="43"/>
      <c r="DE932" s="43"/>
      <c r="DF932" s="43"/>
      <c r="DG932" s="43"/>
      <c r="DH932" s="43"/>
      <c r="DI932" s="43"/>
      <c r="DJ932" s="43"/>
      <c r="DK932" s="43"/>
      <c r="DL932" s="43"/>
      <c r="DM932" s="43"/>
      <c r="DN932" s="43"/>
      <c r="DO932" s="43"/>
      <c r="DP932" s="43"/>
      <c r="DQ932" s="43"/>
      <c r="DR932" s="43"/>
      <c r="DS932" s="43"/>
      <c r="DT932" s="43"/>
      <c r="DU932" s="43"/>
      <c r="DV932" s="43"/>
      <c r="DW932" s="43"/>
      <c r="DX932" s="43"/>
      <c r="DY932" s="43"/>
      <c r="DZ932" s="43"/>
      <c r="EA932" s="21"/>
      <c r="EB932" s="21"/>
      <c r="EC932" s="21"/>
      <c r="ED932" s="21"/>
    </row>
    <row r="933" spans="1:134">
      <c r="A933" s="7"/>
      <c r="B933" s="7"/>
      <c r="C933" s="43"/>
      <c r="D933" s="43"/>
      <c r="E933" s="43"/>
      <c r="F933" s="43"/>
      <c r="G933" s="7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7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7"/>
      <c r="AM933" s="43"/>
      <c r="AN933" s="43"/>
      <c r="AO933" s="43"/>
      <c r="AP933" s="43"/>
      <c r="AQ933" s="43"/>
      <c r="AR933" s="58"/>
      <c r="AS933" s="58"/>
      <c r="AT933" s="43"/>
      <c r="AU933" s="43"/>
      <c r="AV933" s="43"/>
      <c r="AW933" s="43"/>
      <c r="AX933" s="43"/>
      <c r="AY933" s="43"/>
      <c r="AZ933" s="43"/>
      <c r="BA933" s="43"/>
      <c r="BB933" s="43"/>
      <c r="BC933" s="43"/>
      <c r="BD933" s="43"/>
      <c r="BE933" s="43"/>
      <c r="BF933" s="43"/>
      <c r="BG933" s="43"/>
      <c r="BH933" s="43"/>
      <c r="BI933" s="43"/>
      <c r="BJ933" s="43"/>
      <c r="BK933" s="43"/>
      <c r="BL933" s="43"/>
      <c r="BM933" s="43"/>
      <c r="BN933" s="43"/>
      <c r="BO933" s="43"/>
      <c r="BP933" s="43"/>
      <c r="BQ933" s="43"/>
      <c r="BR933" s="43"/>
      <c r="BS933" s="43"/>
      <c r="BT933" s="43"/>
      <c r="BU933" s="43"/>
      <c r="BV933" s="43"/>
      <c r="BW933" s="43"/>
      <c r="BX933" s="43"/>
      <c r="BY933" s="43"/>
      <c r="BZ933" s="43"/>
      <c r="CA933" s="43"/>
      <c r="CB933" s="43"/>
      <c r="CC933" s="43"/>
      <c r="CD933" s="43"/>
      <c r="CE933" s="43"/>
      <c r="CF933" s="43"/>
      <c r="CG933" s="43"/>
      <c r="CH933" s="43"/>
      <c r="CI933" s="43"/>
      <c r="CJ933" s="43"/>
      <c r="CK933" s="43"/>
      <c r="CL933" s="43"/>
      <c r="CM933" s="43"/>
      <c r="CN933" s="43"/>
      <c r="CO933" s="43"/>
      <c r="CP933" s="43"/>
      <c r="CQ933" s="43"/>
      <c r="CR933" s="43"/>
      <c r="CS933" s="43"/>
      <c r="CT933" s="43"/>
      <c r="CU933" s="43"/>
      <c r="CV933" s="43"/>
      <c r="CW933" s="43"/>
      <c r="CX933" s="43"/>
      <c r="CY933" s="21"/>
      <c r="CZ933" s="43"/>
      <c r="DA933" s="43"/>
      <c r="DB933" s="43"/>
      <c r="DC933" s="43"/>
      <c r="DD933" s="43"/>
      <c r="DE933" s="43"/>
      <c r="DF933" s="43"/>
      <c r="DG933" s="43"/>
      <c r="DH933" s="43"/>
      <c r="DI933" s="43"/>
      <c r="DJ933" s="43"/>
      <c r="DK933" s="43"/>
      <c r="DL933" s="43"/>
      <c r="DM933" s="43"/>
      <c r="DN933" s="43"/>
      <c r="DO933" s="43"/>
      <c r="DP933" s="43"/>
      <c r="DQ933" s="43"/>
      <c r="DR933" s="43"/>
      <c r="DS933" s="43"/>
      <c r="DT933" s="43"/>
      <c r="DU933" s="43"/>
      <c r="DV933" s="43"/>
      <c r="DW933" s="43"/>
      <c r="DX933" s="43"/>
      <c r="DY933" s="43"/>
      <c r="DZ933" s="43"/>
      <c r="EA933" s="21"/>
      <c r="EB933" s="21"/>
      <c r="EC933" s="21"/>
      <c r="ED933" s="21"/>
    </row>
    <row r="934" spans="1:134">
      <c r="A934" s="7"/>
      <c r="B934" s="7"/>
      <c r="C934" s="43"/>
      <c r="D934" s="43"/>
      <c r="E934" s="43"/>
      <c r="F934" s="43"/>
      <c r="G934" s="7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7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7"/>
      <c r="AM934" s="43"/>
      <c r="AN934" s="43"/>
      <c r="AO934" s="43"/>
      <c r="AP934" s="43"/>
      <c r="AQ934" s="43"/>
      <c r="AR934" s="58"/>
      <c r="AS934" s="58"/>
      <c r="AT934" s="43"/>
      <c r="AU934" s="43"/>
      <c r="AV934" s="43"/>
      <c r="AW934" s="43"/>
      <c r="AX934" s="43"/>
      <c r="AY934" s="43"/>
      <c r="AZ934" s="43"/>
      <c r="BA934" s="43"/>
      <c r="BB934" s="43"/>
      <c r="BC934" s="43"/>
      <c r="BD934" s="43"/>
      <c r="BE934" s="43"/>
      <c r="BF934" s="43"/>
      <c r="BG934" s="43"/>
      <c r="BH934" s="43"/>
      <c r="BI934" s="43"/>
      <c r="BJ934" s="43"/>
      <c r="BK934" s="43"/>
      <c r="BL934" s="43"/>
      <c r="BM934" s="43"/>
      <c r="BN934" s="43"/>
      <c r="BO934" s="43"/>
      <c r="BP934" s="43"/>
      <c r="BQ934" s="43"/>
      <c r="BR934" s="43"/>
      <c r="BS934" s="43"/>
      <c r="BT934" s="43"/>
      <c r="BU934" s="43"/>
      <c r="BV934" s="43"/>
      <c r="BW934" s="43"/>
      <c r="BX934" s="43"/>
      <c r="BY934" s="43"/>
      <c r="BZ934" s="43"/>
      <c r="CA934" s="43"/>
      <c r="CB934" s="43"/>
      <c r="CC934" s="43"/>
      <c r="CD934" s="43"/>
      <c r="CE934" s="43"/>
      <c r="CF934" s="43"/>
      <c r="CG934" s="43"/>
      <c r="CH934" s="43"/>
      <c r="CI934" s="43"/>
      <c r="CJ934" s="43"/>
      <c r="CK934" s="43"/>
      <c r="CL934" s="43"/>
      <c r="CM934" s="43"/>
      <c r="CN934" s="43"/>
      <c r="CO934" s="43"/>
      <c r="CP934" s="43"/>
      <c r="CQ934" s="43"/>
      <c r="CR934" s="43"/>
      <c r="CS934" s="43"/>
      <c r="CT934" s="43"/>
      <c r="CU934" s="43"/>
      <c r="CV934" s="43"/>
      <c r="CW934" s="43"/>
      <c r="CX934" s="43"/>
      <c r="CY934" s="21"/>
      <c r="CZ934" s="43"/>
      <c r="DA934" s="43"/>
      <c r="DB934" s="43"/>
      <c r="DC934" s="43"/>
      <c r="DD934" s="43"/>
      <c r="DE934" s="43"/>
      <c r="DF934" s="43"/>
      <c r="DG934" s="43"/>
      <c r="DH934" s="43"/>
      <c r="DI934" s="43"/>
      <c r="DJ934" s="43"/>
      <c r="DK934" s="43"/>
      <c r="DL934" s="43"/>
      <c r="DM934" s="43"/>
      <c r="DN934" s="43"/>
      <c r="DO934" s="43"/>
      <c r="DP934" s="43"/>
      <c r="DQ934" s="43"/>
      <c r="DR934" s="43"/>
      <c r="DS934" s="43"/>
      <c r="DT934" s="43"/>
      <c r="DU934" s="43"/>
      <c r="DV934" s="43"/>
      <c r="DW934" s="43"/>
      <c r="DX934" s="43"/>
      <c r="DY934" s="43"/>
      <c r="DZ934" s="43"/>
      <c r="EA934" s="21"/>
      <c r="EB934" s="21"/>
      <c r="EC934" s="21"/>
      <c r="ED934" s="21"/>
    </row>
    <row r="935" spans="1:134">
      <c r="A935" s="7"/>
      <c r="B935" s="7"/>
      <c r="C935" s="43"/>
      <c r="D935" s="43"/>
      <c r="E935" s="43"/>
      <c r="F935" s="43"/>
      <c r="G935" s="7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7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7"/>
      <c r="AM935" s="43"/>
      <c r="AN935" s="43"/>
      <c r="AO935" s="43"/>
      <c r="AP935" s="43"/>
      <c r="AQ935" s="43"/>
      <c r="AR935" s="58"/>
      <c r="AS935" s="58"/>
      <c r="AT935" s="43"/>
      <c r="AU935" s="43"/>
      <c r="AV935" s="43"/>
      <c r="AW935" s="43"/>
      <c r="AX935" s="43"/>
      <c r="AY935" s="43"/>
      <c r="AZ935" s="43"/>
      <c r="BA935" s="43"/>
      <c r="BB935" s="43"/>
      <c r="BC935" s="43"/>
      <c r="BD935" s="43"/>
      <c r="BE935" s="43"/>
      <c r="BF935" s="43"/>
      <c r="BG935" s="43"/>
      <c r="BH935" s="43"/>
      <c r="BI935" s="43"/>
      <c r="BJ935" s="43"/>
      <c r="BK935" s="43"/>
      <c r="BL935" s="43"/>
      <c r="BM935" s="43"/>
      <c r="BN935" s="43"/>
      <c r="BO935" s="43"/>
      <c r="BP935" s="43"/>
      <c r="BQ935" s="43"/>
      <c r="BR935" s="43"/>
      <c r="BS935" s="43"/>
      <c r="BT935" s="43"/>
      <c r="BU935" s="43"/>
      <c r="BV935" s="43"/>
      <c r="BW935" s="43"/>
      <c r="BX935" s="43"/>
      <c r="BY935" s="43"/>
      <c r="BZ935" s="43"/>
      <c r="CA935" s="43"/>
      <c r="CB935" s="43"/>
      <c r="CC935" s="43"/>
      <c r="CD935" s="43"/>
      <c r="CE935" s="43"/>
      <c r="CF935" s="43"/>
      <c r="CG935" s="43"/>
      <c r="CH935" s="43"/>
      <c r="CI935" s="43"/>
      <c r="CJ935" s="43"/>
      <c r="CK935" s="43"/>
      <c r="CL935" s="43"/>
      <c r="CM935" s="43"/>
      <c r="CN935" s="43"/>
      <c r="CO935" s="43"/>
      <c r="CP935" s="43"/>
      <c r="CQ935" s="43"/>
      <c r="CR935" s="43"/>
      <c r="CS935" s="43"/>
      <c r="CT935" s="43"/>
      <c r="CU935" s="43"/>
      <c r="CV935" s="43"/>
      <c r="CW935" s="43"/>
      <c r="CX935" s="43"/>
      <c r="CY935" s="21"/>
      <c r="CZ935" s="43"/>
      <c r="DA935" s="43"/>
      <c r="DB935" s="43"/>
      <c r="DC935" s="43"/>
      <c r="DD935" s="43"/>
      <c r="DE935" s="43"/>
      <c r="DF935" s="43"/>
      <c r="DG935" s="43"/>
      <c r="DH935" s="43"/>
      <c r="DI935" s="43"/>
      <c r="DJ935" s="43"/>
      <c r="DK935" s="43"/>
      <c r="DL935" s="43"/>
      <c r="DM935" s="43"/>
      <c r="DN935" s="43"/>
      <c r="DO935" s="43"/>
      <c r="DP935" s="43"/>
      <c r="DQ935" s="43"/>
      <c r="DR935" s="43"/>
      <c r="DS935" s="43"/>
      <c r="DT935" s="43"/>
      <c r="DU935" s="43"/>
      <c r="DV935" s="43"/>
      <c r="DW935" s="43"/>
      <c r="DX935" s="43"/>
      <c r="DY935" s="43"/>
      <c r="DZ935" s="43"/>
      <c r="EA935" s="21"/>
      <c r="EB935" s="21"/>
      <c r="EC935" s="21"/>
      <c r="ED935" s="21"/>
    </row>
    <row r="936" spans="1:134">
      <c r="A936" s="7"/>
      <c r="B936" s="7"/>
      <c r="C936" s="43"/>
      <c r="D936" s="43"/>
      <c r="E936" s="43"/>
      <c r="F936" s="43"/>
      <c r="G936" s="7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7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7"/>
      <c r="AM936" s="43"/>
      <c r="AN936" s="43"/>
      <c r="AO936" s="43"/>
      <c r="AP936" s="43"/>
      <c r="AQ936" s="43"/>
      <c r="AR936" s="58"/>
      <c r="AS936" s="58"/>
      <c r="AT936" s="43"/>
      <c r="AU936" s="43"/>
      <c r="AV936" s="43"/>
      <c r="AW936" s="43"/>
      <c r="AX936" s="43"/>
      <c r="AY936" s="43"/>
      <c r="AZ936" s="43"/>
      <c r="BA936" s="43"/>
      <c r="BB936" s="43"/>
      <c r="BC936" s="43"/>
      <c r="BD936" s="43"/>
      <c r="BE936" s="43"/>
      <c r="BF936" s="43"/>
      <c r="BG936" s="43"/>
      <c r="BH936" s="43"/>
      <c r="BI936" s="43"/>
      <c r="BJ936" s="43"/>
      <c r="BK936" s="43"/>
      <c r="BL936" s="43"/>
      <c r="BM936" s="43"/>
      <c r="BN936" s="43"/>
      <c r="BO936" s="43"/>
      <c r="BP936" s="43"/>
      <c r="BQ936" s="43"/>
      <c r="BR936" s="43"/>
      <c r="BS936" s="43"/>
      <c r="BT936" s="43"/>
      <c r="BU936" s="43"/>
      <c r="BV936" s="43"/>
      <c r="BW936" s="43"/>
      <c r="BX936" s="43"/>
      <c r="BY936" s="43"/>
      <c r="BZ936" s="43"/>
      <c r="CA936" s="43"/>
      <c r="CB936" s="43"/>
      <c r="CC936" s="43"/>
      <c r="CD936" s="43"/>
      <c r="CE936" s="43"/>
      <c r="CF936" s="43"/>
      <c r="CG936" s="43"/>
      <c r="CH936" s="43"/>
      <c r="CI936" s="43"/>
      <c r="CJ936" s="43"/>
      <c r="CK936" s="43"/>
      <c r="CL936" s="43"/>
      <c r="CM936" s="43"/>
      <c r="CN936" s="43"/>
      <c r="CO936" s="43"/>
      <c r="CP936" s="43"/>
      <c r="CQ936" s="43"/>
      <c r="CR936" s="43"/>
      <c r="CS936" s="43"/>
      <c r="CT936" s="43"/>
      <c r="CU936" s="43"/>
      <c r="CV936" s="43"/>
      <c r="CW936" s="43"/>
      <c r="CX936" s="43"/>
      <c r="CY936" s="21"/>
      <c r="CZ936" s="43"/>
      <c r="DA936" s="43"/>
      <c r="DB936" s="43"/>
      <c r="DC936" s="43"/>
      <c r="DD936" s="43"/>
      <c r="DE936" s="43"/>
      <c r="DF936" s="43"/>
      <c r="DG936" s="43"/>
      <c r="DH936" s="43"/>
      <c r="DI936" s="43"/>
      <c r="DJ936" s="43"/>
      <c r="DK936" s="43"/>
      <c r="DL936" s="43"/>
      <c r="DM936" s="43"/>
      <c r="DN936" s="43"/>
      <c r="DO936" s="43"/>
      <c r="DP936" s="43"/>
      <c r="DQ936" s="43"/>
      <c r="DR936" s="43"/>
      <c r="DS936" s="43"/>
      <c r="DT936" s="43"/>
      <c r="DU936" s="43"/>
      <c r="DV936" s="43"/>
      <c r="DW936" s="43"/>
      <c r="DX936" s="43"/>
      <c r="DY936" s="43"/>
      <c r="DZ936" s="43"/>
      <c r="EA936" s="21"/>
      <c r="EB936" s="21"/>
      <c r="EC936" s="21"/>
      <c r="ED936" s="21"/>
    </row>
    <row r="937" spans="1:134">
      <c r="A937" s="7"/>
      <c r="B937" s="7"/>
      <c r="C937" s="43"/>
      <c r="D937" s="43"/>
      <c r="E937" s="43"/>
      <c r="F937" s="43"/>
      <c r="G937" s="7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7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7"/>
      <c r="AM937" s="43"/>
      <c r="AN937" s="43"/>
      <c r="AO937" s="43"/>
      <c r="AP937" s="43"/>
      <c r="AQ937" s="43"/>
      <c r="AR937" s="58"/>
      <c r="AS937" s="58"/>
      <c r="AT937" s="43"/>
      <c r="AU937" s="43"/>
      <c r="AV937" s="43"/>
      <c r="AW937" s="43"/>
      <c r="AX937" s="43"/>
      <c r="AY937" s="43"/>
      <c r="AZ937" s="43"/>
      <c r="BA937" s="43"/>
      <c r="BB937" s="43"/>
      <c r="BC937" s="43"/>
      <c r="BD937" s="43"/>
      <c r="BE937" s="43"/>
      <c r="BF937" s="43"/>
      <c r="BG937" s="43"/>
      <c r="BH937" s="43"/>
      <c r="BI937" s="43"/>
      <c r="BJ937" s="43"/>
      <c r="BK937" s="43"/>
      <c r="BL937" s="43"/>
      <c r="BM937" s="43"/>
      <c r="BN937" s="43"/>
      <c r="BO937" s="43"/>
      <c r="BP937" s="43"/>
      <c r="BQ937" s="43"/>
      <c r="BR937" s="43"/>
      <c r="BS937" s="43"/>
      <c r="BT937" s="43"/>
      <c r="BU937" s="43"/>
      <c r="BV937" s="43"/>
      <c r="BW937" s="43"/>
      <c r="BX937" s="43"/>
      <c r="BY937" s="43"/>
      <c r="BZ937" s="43"/>
      <c r="CA937" s="43"/>
      <c r="CB937" s="43"/>
      <c r="CC937" s="43"/>
      <c r="CD937" s="43"/>
      <c r="CE937" s="43"/>
      <c r="CF937" s="43"/>
      <c r="CG937" s="43"/>
      <c r="CH937" s="43"/>
      <c r="CI937" s="43"/>
      <c r="CJ937" s="43"/>
      <c r="CK937" s="43"/>
      <c r="CL937" s="43"/>
      <c r="CM937" s="43"/>
      <c r="CN937" s="43"/>
      <c r="CO937" s="43"/>
      <c r="CP937" s="43"/>
      <c r="CQ937" s="43"/>
      <c r="CR937" s="43"/>
      <c r="CS937" s="43"/>
      <c r="CT937" s="43"/>
      <c r="CU937" s="43"/>
      <c r="CV937" s="43"/>
      <c r="CW937" s="43"/>
      <c r="CX937" s="43"/>
      <c r="CY937" s="21"/>
      <c r="CZ937" s="43"/>
      <c r="DA937" s="43"/>
      <c r="DB937" s="43"/>
      <c r="DC937" s="43"/>
      <c r="DD937" s="43"/>
      <c r="DE937" s="43"/>
      <c r="DF937" s="43"/>
      <c r="DG937" s="43"/>
      <c r="DH937" s="43"/>
      <c r="DI937" s="43"/>
      <c r="DJ937" s="43"/>
      <c r="DK937" s="43"/>
      <c r="DL937" s="43"/>
      <c r="DM937" s="43"/>
      <c r="DN937" s="43"/>
      <c r="DO937" s="43"/>
      <c r="DP937" s="43"/>
      <c r="DQ937" s="43"/>
      <c r="DR937" s="43"/>
      <c r="DS937" s="43"/>
      <c r="DT937" s="43"/>
      <c r="DU937" s="43"/>
      <c r="DV937" s="43"/>
      <c r="DW937" s="43"/>
      <c r="DX937" s="43"/>
      <c r="DY937" s="43"/>
      <c r="DZ937" s="43"/>
      <c r="EA937" s="21"/>
      <c r="EB937" s="21"/>
      <c r="EC937" s="21"/>
      <c r="ED937" s="21"/>
    </row>
    <row r="938" spans="1:134">
      <c r="A938" s="7"/>
      <c r="B938" s="7"/>
      <c r="C938" s="43"/>
      <c r="D938" s="43"/>
      <c r="E938" s="43"/>
      <c r="F938" s="43"/>
      <c r="G938" s="7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7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7"/>
      <c r="AM938" s="43"/>
      <c r="AN938" s="43"/>
      <c r="AO938" s="43"/>
      <c r="AP938" s="43"/>
      <c r="AQ938" s="43"/>
      <c r="AR938" s="58"/>
      <c r="AS938" s="58"/>
      <c r="AT938" s="43"/>
      <c r="AU938" s="43"/>
      <c r="AV938" s="43"/>
      <c r="AW938" s="43"/>
      <c r="AX938" s="43"/>
      <c r="AY938" s="43"/>
      <c r="AZ938" s="43"/>
      <c r="BA938" s="43"/>
      <c r="BB938" s="43"/>
      <c r="BC938" s="43"/>
      <c r="BD938" s="43"/>
      <c r="BE938" s="43"/>
      <c r="BF938" s="43"/>
      <c r="BG938" s="43"/>
      <c r="BH938" s="43"/>
      <c r="BI938" s="43"/>
      <c r="BJ938" s="43"/>
      <c r="BK938" s="43"/>
      <c r="BL938" s="43"/>
      <c r="BM938" s="43"/>
      <c r="BN938" s="43"/>
      <c r="BO938" s="43"/>
      <c r="BP938" s="43"/>
      <c r="BQ938" s="43"/>
      <c r="BR938" s="43"/>
      <c r="BS938" s="43"/>
      <c r="BT938" s="43"/>
      <c r="BU938" s="43"/>
      <c r="BV938" s="43"/>
      <c r="BW938" s="43"/>
      <c r="BX938" s="43"/>
      <c r="BY938" s="43"/>
      <c r="BZ938" s="43"/>
      <c r="CA938" s="43"/>
      <c r="CB938" s="43"/>
      <c r="CC938" s="43"/>
      <c r="CD938" s="43"/>
      <c r="CE938" s="43"/>
      <c r="CF938" s="43"/>
      <c r="CG938" s="43"/>
      <c r="CH938" s="43"/>
      <c r="CI938" s="43"/>
      <c r="CJ938" s="43"/>
      <c r="CK938" s="43"/>
      <c r="CL938" s="43"/>
      <c r="CM938" s="43"/>
      <c r="CN938" s="43"/>
      <c r="CO938" s="43"/>
      <c r="CP938" s="43"/>
      <c r="CQ938" s="43"/>
      <c r="CR938" s="43"/>
      <c r="CS938" s="43"/>
      <c r="CT938" s="43"/>
      <c r="CU938" s="43"/>
      <c r="CV938" s="43"/>
      <c r="CW938" s="43"/>
      <c r="CX938" s="43"/>
      <c r="CY938" s="21"/>
      <c r="CZ938" s="43"/>
      <c r="DA938" s="43"/>
      <c r="DB938" s="43"/>
      <c r="DC938" s="43"/>
      <c r="DD938" s="43"/>
      <c r="DE938" s="43"/>
      <c r="DF938" s="43"/>
      <c r="DG938" s="43"/>
      <c r="DH938" s="43"/>
      <c r="DI938" s="43"/>
      <c r="DJ938" s="43"/>
      <c r="DK938" s="43"/>
      <c r="DL938" s="43"/>
      <c r="DM938" s="43"/>
      <c r="DN938" s="43"/>
      <c r="DO938" s="43"/>
      <c r="DP938" s="43"/>
      <c r="DQ938" s="43"/>
      <c r="DR938" s="43"/>
      <c r="DS938" s="43"/>
      <c r="DT938" s="43"/>
      <c r="DU938" s="43"/>
      <c r="DV938" s="43"/>
      <c r="DW938" s="43"/>
      <c r="DX938" s="43"/>
      <c r="DY938" s="43"/>
      <c r="DZ938" s="43"/>
      <c r="EA938" s="21"/>
      <c r="EB938" s="21"/>
      <c r="EC938" s="21"/>
      <c r="ED938" s="21"/>
    </row>
    <row r="939" spans="1:134">
      <c r="A939" s="7"/>
      <c r="B939" s="7"/>
      <c r="C939" s="43"/>
      <c r="D939" s="43"/>
      <c r="E939" s="43"/>
      <c r="F939" s="43"/>
      <c r="G939" s="7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7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7"/>
      <c r="AM939" s="43"/>
      <c r="AN939" s="43"/>
      <c r="AO939" s="43"/>
      <c r="AP939" s="43"/>
      <c r="AQ939" s="43"/>
      <c r="AR939" s="58"/>
      <c r="AS939" s="58"/>
      <c r="AT939" s="43"/>
      <c r="AU939" s="43"/>
      <c r="AV939" s="43"/>
      <c r="AW939" s="43"/>
      <c r="AX939" s="43"/>
      <c r="AY939" s="43"/>
      <c r="AZ939" s="43"/>
      <c r="BA939" s="43"/>
      <c r="BB939" s="43"/>
      <c r="BC939" s="43"/>
      <c r="BD939" s="43"/>
      <c r="BE939" s="43"/>
      <c r="BF939" s="43"/>
      <c r="BG939" s="43"/>
      <c r="BH939" s="43"/>
      <c r="BI939" s="43"/>
      <c r="BJ939" s="43"/>
      <c r="BK939" s="43"/>
      <c r="BL939" s="43"/>
      <c r="BM939" s="43"/>
      <c r="BN939" s="43"/>
      <c r="BO939" s="43"/>
      <c r="BP939" s="43"/>
      <c r="BQ939" s="43"/>
      <c r="BR939" s="43"/>
      <c r="BS939" s="43"/>
      <c r="BT939" s="43"/>
      <c r="BU939" s="43"/>
      <c r="BV939" s="43"/>
      <c r="BW939" s="43"/>
      <c r="BX939" s="43"/>
      <c r="BY939" s="43"/>
      <c r="BZ939" s="43"/>
      <c r="CA939" s="43"/>
      <c r="CB939" s="43"/>
      <c r="CC939" s="43"/>
      <c r="CD939" s="43"/>
      <c r="CE939" s="43"/>
      <c r="CF939" s="43"/>
      <c r="CG939" s="43"/>
      <c r="CH939" s="43"/>
      <c r="CI939" s="43"/>
      <c r="CJ939" s="43"/>
      <c r="CK939" s="43"/>
      <c r="CL939" s="43"/>
      <c r="CM939" s="43"/>
      <c r="CN939" s="43"/>
      <c r="CO939" s="43"/>
      <c r="CP939" s="43"/>
      <c r="CQ939" s="43"/>
      <c r="CR939" s="43"/>
      <c r="CS939" s="43"/>
      <c r="CT939" s="43"/>
      <c r="CU939" s="43"/>
      <c r="CV939" s="43"/>
      <c r="CW939" s="43"/>
      <c r="CX939" s="43"/>
      <c r="CY939" s="21"/>
      <c r="CZ939" s="43"/>
      <c r="DA939" s="43"/>
      <c r="DB939" s="43"/>
      <c r="DC939" s="43"/>
      <c r="DD939" s="43"/>
      <c r="DE939" s="43"/>
      <c r="DF939" s="43"/>
      <c r="DG939" s="43"/>
      <c r="DH939" s="43"/>
      <c r="DI939" s="43"/>
      <c r="DJ939" s="43"/>
      <c r="DK939" s="43"/>
      <c r="DL939" s="43"/>
      <c r="DM939" s="43"/>
      <c r="DN939" s="43"/>
      <c r="DO939" s="43"/>
      <c r="DP939" s="43"/>
      <c r="DQ939" s="43"/>
      <c r="DR939" s="43"/>
      <c r="DS939" s="43"/>
      <c r="DT939" s="43"/>
      <c r="DU939" s="43"/>
      <c r="DV939" s="43"/>
      <c r="DW939" s="43"/>
      <c r="DX939" s="43"/>
      <c r="DY939" s="43"/>
      <c r="DZ939" s="43"/>
      <c r="EA939" s="21"/>
      <c r="EB939" s="21"/>
      <c r="EC939" s="21"/>
      <c r="ED939" s="21"/>
    </row>
    <row r="940" spans="1:134">
      <c r="A940" s="7"/>
      <c r="B940" s="7"/>
      <c r="C940" s="43"/>
      <c r="D940" s="43"/>
      <c r="E940" s="43"/>
      <c r="F940" s="43"/>
      <c r="G940" s="7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7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7"/>
      <c r="AM940" s="43"/>
      <c r="AN940" s="43"/>
      <c r="AO940" s="43"/>
      <c r="AP940" s="43"/>
      <c r="AQ940" s="43"/>
      <c r="AR940" s="58"/>
      <c r="AS940" s="58"/>
      <c r="AT940" s="43"/>
      <c r="AU940" s="43"/>
      <c r="AV940" s="43"/>
      <c r="AW940" s="43"/>
      <c r="AX940" s="43"/>
      <c r="AY940" s="43"/>
      <c r="AZ940" s="43"/>
      <c r="BA940" s="43"/>
      <c r="BB940" s="43"/>
      <c r="BC940" s="43"/>
      <c r="BD940" s="43"/>
      <c r="BE940" s="43"/>
      <c r="BF940" s="43"/>
      <c r="BG940" s="43"/>
      <c r="BH940" s="43"/>
      <c r="BI940" s="43"/>
      <c r="BJ940" s="43"/>
      <c r="BK940" s="43"/>
      <c r="BL940" s="43"/>
      <c r="BM940" s="43"/>
      <c r="BN940" s="43"/>
      <c r="BO940" s="43"/>
      <c r="BP940" s="43"/>
      <c r="BQ940" s="43"/>
      <c r="BR940" s="43"/>
      <c r="BS940" s="43"/>
      <c r="BT940" s="43"/>
      <c r="BU940" s="43"/>
      <c r="BV940" s="43"/>
      <c r="BW940" s="43"/>
      <c r="BX940" s="43"/>
      <c r="BY940" s="43"/>
      <c r="BZ940" s="43"/>
      <c r="CA940" s="43"/>
      <c r="CB940" s="43"/>
      <c r="CC940" s="43"/>
      <c r="CD940" s="43"/>
      <c r="CE940" s="43"/>
      <c r="CF940" s="43"/>
      <c r="CG940" s="43"/>
      <c r="CH940" s="43"/>
      <c r="CI940" s="43"/>
      <c r="CJ940" s="43"/>
      <c r="CK940" s="43"/>
      <c r="CL940" s="43"/>
      <c r="CM940" s="43"/>
      <c r="CN940" s="43"/>
      <c r="CO940" s="43"/>
      <c r="CP940" s="43"/>
      <c r="CQ940" s="43"/>
      <c r="CR940" s="43"/>
      <c r="CS940" s="43"/>
      <c r="CT940" s="43"/>
      <c r="CU940" s="43"/>
      <c r="CV940" s="43"/>
      <c r="CW940" s="43"/>
      <c r="CX940" s="43"/>
      <c r="CY940" s="21"/>
      <c r="CZ940" s="43"/>
      <c r="DA940" s="43"/>
      <c r="DB940" s="43"/>
      <c r="DC940" s="43"/>
      <c r="DD940" s="43"/>
      <c r="DE940" s="43"/>
      <c r="DF940" s="43"/>
      <c r="DG940" s="43"/>
      <c r="DH940" s="43"/>
      <c r="DI940" s="43"/>
      <c r="DJ940" s="43"/>
      <c r="DK940" s="43"/>
      <c r="DL940" s="43"/>
      <c r="DM940" s="43"/>
      <c r="DN940" s="43"/>
      <c r="DO940" s="43"/>
      <c r="DP940" s="43"/>
      <c r="DQ940" s="43"/>
      <c r="DR940" s="43"/>
      <c r="DS940" s="43"/>
      <c r="DT940" s="43"/>
      <c r="DU940" s="43"/>
      <c r="DV940" s="43"/>
      <c r="DW940" s="43"/>
      <c r="DX940" s="43"/>
      <c r="DY940" s="43"/>
      <c r="DZ940" s="43"/>
      <c r="EA940" s="21"/>
      <c r="EB940" s="21"/>
      <c r="EC940" s="21"/>
      <c r="ED940" s="21"/>
    </row>
    <row r="941" spans="1:134">
      <c r="A941" s="7"/>
      <c r="B941" s="7"/>
      <c r="C941" s="43"/>
      <c r="D941" s="43"/>
      <c r="E941" s="43"/>
      <c r="F941" s="43"/>
      <c r="G941" s="7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7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7"/>
      <c r="AM941" s="43"/>
      <c r="AN941" s="43"/>
      <c r="AO941" s="43"/>
      <c r="AP941" s="43"/>
      <c r="AQ941" s="43"/>
      <c r="AR941" s="58"/>
      <c r="AS941" s="58"/>
      <c r="AT941" s="43"/>
      <c r="AU941" s="43"/>
      <c r="AV941" s="43"/>
      <c r="AW941" s="43"/>
      <c r="AX941" s="43"/>
      <c r="AY941" s="43"/>
      <c r="AZ941" s="43"/>
      <c r="BA941" s="43"/>
      <c r="BB941" s="43"/>
      <c r="BC941" s="43"/>
      <c r="BD941" s="43"/>
      <c r="BE941" s="43"/>
      <c r="BF941" s="43"/>
      <c r="BG941" s="43"/>
      <c r="BH941" s="43"/>
      <c r="BI941" s="43"/>
      <c r="BJ941" s="43"/>
      <c r="BK941" s="43"/>
      <c r="BL941" s="43"/>
      <c r="BM941" s="43"/>
      <c r="BN941" s="43"/>
      <c r="BO941" s="43"/>
      <c r="BP941" s="43"/>
      <c r="BQ941" s="43"/>
      <c r="BR941" s="43"/>
      <c r="BS941" s="43"/>
      <c r="BT941" s="43"/>
      <c r="BU941" s="43"/>
      <c r="BV941" s="43"/>
      <c r="BW941" s="43"/>
      <c r="BX941" s="43"/>
      <c r="BY941" s="43"/>
      <c r="BZ941" s="43"/>
      <c r="CA941" s="43"/>
      <c r="CB941" s="43"/>
      <c r="CC941" s="43"/>
      <c r="CD941" s="43"/>
      <c r="CE941" s="43"/>
      <c r="CF941" s="43"/>
      <c r="CG941" s="43"/>
      <c r="CH941" s="43"/>
      <c r="CI941" s="43"/>
      <c r="CJ941" s="43"/>
      <c r="CK941" s="43"/>
      <c r="CL941" s="43"/>
      <c r="CM941" s="43"/>
      <c r="CN941" s="43"/>
      <c r="CO941" s="43"/>
      <c r="CP941" s="43"/>
      <c r="CQ941" s="43"/>
      <c r="CR941" s="43"/>
      <c r="CS941" s="43"/>
      <c r="CT941" s="43"/>
      <c r="CU941" s="43"/>
      <c r="CV941" s="43"/>
      <c r="CW941" s="43"/>
      <c r="CX941" s="43"/>
      <c r="CY941" s="21"/>
      <c r="CZ941" s="43"/>
      <c r="DA941" s="43"/>
      <c r="DB941" s="43"/>
      <c r="DC941" s="43"/>
      <c r="DD941" s="43"/>
      <c r="DE941" s="43"/>
      <c r="DF941" s="43"/>
      <c r="DG941" s="43"/>
      <c r="DH941" s="43"/>
      <c r="DI941" s="43"/>
      <c r="DJ941" s="43"/>
      <c r="DK941" s="43"/>
      <c r="DL941" s="43"/>
      <c r="DM941" s="43"/>
      <c r="DN941" s="43"/>
      <c r="DO941" s="43"/>
      <c r="DP941" s="43"/>
      <c r="DQ941" s="43"/>
      <c r="DR941" s="43"/>
      <c r="DS941" s="43"/>
      <c r="DT941" s="43"/>
      <c r="DU941" s="43"/>
      <c r="DV941" s="43"/>
      <c r="DW941" s="43"/>
      <c r="DX941" s="43"/>
      <c r="DY941" s="43"/>
      <c r="DZ941" s="43"/>
      <c r="EA941" s="21"/>
      <c r="EB941" s="21"/>
      <c r="EC941" s="21"/>
      <c r="ED941" s="21"/>
    </row>
    <row r="942" spans="1:134">
      <c r="A942" s="7"/>
      <c r="B942" s="7"/>
      <c r="C942" s="43"/>
      <c r="D942" s="43"/>
      <c r="E942" s="43"/>
      <c r="F942" s="43"/>
      <c r="G942" s="7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7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7"/>
      <c r="AM942" s="43"/>
      <c r="AN942" s="43"/>
      <c r="AO942" s="43"/>
      <c r="AP942" s="43"/>
      <c r="AQ942" s="43"/>
      <c r="AR942" s="58"/>
      <c r="AS942" s="58"/>
      <c r="AT942" s="43"/>
      <c r="AU942" s="43"/>
      <c r="AV942" s="43"/>
      <c r="AW942" s="43"/>
      <c r="AX942" s="43"/>
      <c r="AY942" s="43"/>
      <c r="AZ942" s="43"/>
      <c r="BA942" s="43"/>
      <c r="BB942" s="43"/>
      <c r="BC942" s="43"/>
      <c r="BD942" s="43"/>
      <c r="BE942" s="43"/>
      <c r="BF942" s="43"/>
      <c r="BG942" s="43"/>
      <c r="BH942" s="43"/>
      <c r="BI942" s="43"/>
      <c r="BJ942" s="43"/>
      <c r="BK942" s="43"/>
      <c r="BL942" s="43"/>
      <c r="BM942" s="43"/>
      <c r="BN942" s="43"/>
      <c r="BO942" s="43"/>
      <c r="BP942" s="43"/>
      <c r="BQ942" s="43"/>
      <c r="BR942" s="43"/>
      <c r="BS942" s="43"/>
      <c r="BT942" s="43"/>
      <c r="BU942" s="43"/>
      <c r="BV942" s="43"/>
      <c r="BW942" s="43"/>
      <c r="BX942" s="43"/>
      <c r="BY942" s="43"/>
      <c r="BZ942" s="43"/>
      <c r="CA942" s="43"/>
      <c r="CB942" s="43"/>
      <c r="CC942" s="43"/>
      <c r="CD942" s="43"/>
      <c r="CE942" s="43"/>
      <c r="CF942" s="43"/>
      <c r="CG942" s="43"/>
      <c r="CH942" s="43"/>
      <c r="CI942" s="43"/>
      <c r="CJ942" s="43"/>
      <c r="CK942" s="43"/>
      <c r="CL942" s="43"/>
      <c r="CM942" s="43"/>
      <c r="CN942" s="43"/>
      <c r="CO942" s="43"/>
      <c r="CP942" s="43"/>
      <c r="CQ942" s="43"/>
      <c r="CR942" s="43"/>
      <c r="CS942" s="43"/>
      <c r="CT942" s="43"/>
      <c r="CU942" s="43"/>
      <c r="CV942" s="43"/>
      <c r="CW942" s="43"/>
      <c r="CX942" s="43"/>
      <c r="CY942" s="21"/>
      <c r="CZ942" s="43"/>
      <c r="DA942" s="43"/>
      <c r="DB942" s="43"/>
      <c r="DC942" s="43"/>
      <c r="DD942" s="43"/>
      <c r="DE942" s="43"/>
      <c r="DF942" s="43"/>
      <c r="DG942" s="43"/>
      <c r="DH942" s="43"/>
      <c r="DI942" s="43"/>
      <c r="DJ942" s="43"/>
      <c r="DK942" s="43"/>
      <c r="DL942" s="43"/>
      <c r="DM942" s="43"/>
      <c r="DN942" s="43"/>
      <c r="DO942" s="43"/>
      <c r="DP942" s="43"/>
      <c r="DQ942" s="43"/>
      <c r="DR942" s="43"/>
      <c r="DS942" s="43"/>
      <c r="DT942" s="43"/>
      <c r="DU942" s="43"/>
      <c r="DV942" s="43"/>
      <c r="DW942" s="43"/>
      <c r="DX942" s="43"/>
      <c r="DY942" s="43"/>
      <c r="DZ942" s="43"/>
      <c r="EA942" s="21"/>
      <c r="EB942" s="21"/>
      <c r="EC942" s="21"/>
      <c r="ED942" s="21"/>
    </row>
    <row r="943" spans="1:134">
      <c r="A943" s="7"/>
      <c r="B943" s="7"/>
      <c r="C943" s="43"/>
      <c r="D943" s="43"/>
      <c r="E943" s="43"/>
      <c r="F943" s="43"/>
      <c r="G943" s="7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7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7"/>
      <c r="AM943" s="43"/>
      <c r="AN943" s="43"/>
      <c r="AO943" s="43"/>
      <c r="AP943" s="43"/>
      <c r="AQ943" s="43"/>
      <c r="AR943" s="58"/>
      <c r="AS943" s="58"/>
      <c r="AT943" s="43"/>
      <c r="AU943" s="43"/>
      <c r="AV943" s="43"/>
      <c r="AW943" s="43"/>
      <c r="AX943" s="43"/>
      <c r="AY943" s="43"/>
      <c r="AZ943" s="43"/>
      <c r="BA943" s="43"/>
      <c r="BB943" s="43"/>
      <c r="BC943" s="43"/>
      <c r="BD943" s="43"/>
      <c r="BE943" s="43"/>
      <c r="BF943" s="43"/>
      <c r="BG943" s="43"/>
      <c r="BH943" s="43"/>
      <c r="BI943" s="43"/>
      <c r="BJ943" s="43"/>
      <c r="BK943" s="43"/>
      <c r="BL943" s="43"/>
      <c r="BM943" s="43"/>
      <c r="BN943" s="43"/>
      <c r="BO943" s="43"/>
      <c r="BP943" s="43"/>
      <c r="BQ943" s="43"/>
      <c r="BR943" s="43"/>
      <c r="BS943" s="43"/>
      <c r="BT943" s="43"/>
      <c r="BU943" s="43"/>
      <c r="BV943" s="43"/>
      <c r="BW943" s="43"/>
      <c r="BX943" s="43"/>
      <c r="BY943" s="43"/>
      <c r="BZ943" s="43"/>
      <c r="CA943" s="43"/>
      <c r="CB943" s="43"/>
      <c r="CC943" s="43"/>
      <c r="CD943" s="43"/>
      <c r="CE943" s="43"/>
      <c r="CF943" s="43"/>
      <c r="CG943" s="43"/>
      <c r="CH943" s="43"/>
      <c r="CI943" s="43"/>
      <c r="CJ943" s="43"/>
      <c r="CK943" s="43"/>
      <c r="CL943" s="43"/>
      <c r="CM943" s="43"/>
      <c r="CN943" s="43"/>
      <c r="CO943" s="43"/>
      <c r="CP943" s="43"/>
      <c r="CQ943" s="43"/>
      <c r="CR943" s="43"/>
      <c r="CS943" s="43"/>
      <c r="CT943" s="43"/>
      <c r="CU943" s="43"/>
      <c r="CV943" s="43"/>
      <c r="CW943" s="43"/>
      <c r="CX943" s="43"/>
      <c r="CY943" s="21"/>
      <c r="CZ943" s="43"/>
      <c r="DA943" s="43"/>
      <c r="DB943" s="43"/>
      <c r="DC943" s="43"/>
      <c r="DD943" s="43"/>
      <c r="DE943" s="43"/>
      <c r="DF943" s="43"/>
      <c r="DG943" s="43"/>
      <c r="DH943" s="43"/>
      <c r="DI943" s="43"/>
      <c r="DJ943" s="43"/>
      <c r="DK943" s="43"/>
      <c r="DL943" s="43"/>
      <c r="DM943" s="43"/>
      <c r="DN943" s="43"/>
      <c r="DO943" s="43"/>
      <c r="DP943" s="43"/>
      <c r="DQ943" s="43"/>
      <c r="DR943" s="43"/>
      <c r="DS943" s="43"/>
      <c r="DT943" s="43"/>
      <c r="DU943" s="43"/>
      <c r="DV943" s="43"/>
      <c r="DW943" s="43"/>
      <c r="DX943" s="43"/>
      <c r="DY943" s="43"/>
      <c r="DZ943" s="43"/>
      <c r="EA943" s="21"/>
      <c r="EB943" s="21"/>
      <c r="EC943" s="21"/>
      <c r="ED943" s="21"/>
    </row>
    <row r="944" spans="1:134">
      <c r="A944" s="7"/>
      <c r="B944" s="7"/>
      <c r="C944" s="43"/>
      <c r="D944" s="43"/>
      <c r="E944" s="43"/>
      <c r="F944" s="43"/>
      <c r="G944" s="7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7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7"/>
      <c r="AM944" s="43"/>
      <c r="AN944" s="43"/>
      <c r="AO944" s="43"/>
      <c r="AP944" s="43"/>
      <c r="AQ944" s="43"/>
      <c r="AR944" s="58"/>
      <c r="AS944" s="58"/>
      <c r="AT944" s="43"/>
      <c r="AU944" s="43"/>
      <c r="AV944" s="43"/>
      <c r="AW944" s="43"/>
      <c r="AX944" s="43"/>
      <c r="AY944" s="43"/>
      <c r="AZ944" s="43"/>
      <c r="BA944" s="43"/>
      <c r="BB944" s="43"/>
      <c r="BC944" s="43"/>
      <c r="BD944" s="43"/>
      <c r="BE944" s="43"/>
      <c r="BF944" s="43"/>
      <c r="BG944" s="43"/>
      <c r="BH944" s="43"/>
      <c r="BI944" s="43"/>
      <c r="BJ944" s="43"/>
      <c r="BK944" s="43"/>
      <c r="BL944" s="43"/>
      <c r="BM944" s="43"/>
      <c r="BN944" s="43"/>
      <c r="BO944" s="43"/>
      <c r="BP944" s="43"/>
      <c r="BQ944" s="43"/>
      <c r="BR944" s="43"/>
      <c r="BS944" s="43"/>
      <c r="BT944" s="43"/>
      <c r="BU944" s="43"/>
      <c r="BV944" s="43"/>
      <c r="BW944" s="43"/>
      <c r="BX944" s="43"/>
      <c r="BY944" s="43"/>
      <c r="BZ944" s="43"/>
      <c r="CA944" s="43"/>
      <c r="CB944" s="43"/>
      <c r="CC944" s="43"/>
      <c r="CD944" s="43"/>
      <c r="CE944" s="43"/>
      <c r="CF944" s="43"/>
      <c r="CG944" s="43"/>
      <c r="CH944" s="43"/>
      <c r="CI944" s="43"/>
      <c r="CJ944" s="43"/>
      <c r="CK944" s="43"/>
      <c r="CL944" s="43"/>
      <c r="CM944" s="43"/>
      <c r="CN944" s="43"/>
      <c r="CO944" s="43"/>
      <c r="CP944" s="43"/>
      <c r="CQ944" s="43"/>
      <c r="CR944" s="43"/>
      <c r="CS944" s="43"/>
      <c r="CT944" s="43"/>
      <c r="CU944" s="43"/>
      <c r="CV944" s="43"/>
      <c r="CW944" s="43"/>
      <c r="CX944" s="43"/>
      <c r="CY944" s="21"/>
      <c r="CZ944" s="43"/>
      <c r="DA944" s="43"/>
      <c r="DB944" s="43"/>
      <c r="DC944" s="43"/>
      <c r="DD944" s="43"/>
      <c r="DE944" s="43"/>
      <c r="DF944" s="43"/>
      <c r="DG944" s="43"/>
      <c r="DH944" s="43"/>
      <c r="DI944" s="43"/>
      <c r="DJ944" s="43"/>
      <c r="DK944" s="43"/>
      <c r="DL944" s="43"/>
      <c r="DM944" s="43"/>
      <c r="DN944" s="43"/>
      <c r="DO944" s="43"/>
      <c r="DP944" s="43"/>
      <c r="DQ944" s="43"/>
      <c r="DR944" s="43"/>
      <c r="DS944" s="43"/>
      <c r="DT944" s="43"/>
      <c r="DU944" s="43"/>
      <c r="DV944" s="43"/>
      <c r="DW944" s="43"/>
      <c r="DX944" s="43"/>
      <c r="DY944" s="43"/>
      <c r="DZ944" s="43"/>
      <c r="EA944" s="21"/>
      <c r="EB944" s="21"/>
      <c r="EC944" s="21"/>
      <c r="ED944" s="21"/>
    </row>
    <row r="945" spans="1:134">
      <c r="A945" s="7"/>
      <c r="B945" s="7"/>
      <c r="C945" s="43"/>
      <c r="D945" s="43"/>
      <c r="E945" s="43"/>
      <c r="F945" s="43"/>
      <c r="G945" s="7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7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7"/>
      <c r="AM945" s="43"/>
      <c r="AN945" s="43"/>
      <c r="AO945" s="43"/>
      <c r="AP945" s="43"/>
      <c r="AQ945" s="43"/>
      <c r="AR945" s="58"/>
      <c r="AS945" s="58"/>
      <c r="AT945" s="43"/>
      <c r="AU945" s="43"/>
      <c r="AV945" s="43"/>
      <c r="AW945" s="43"/>
      <c r="AX945" s="43"/>
      <c r="AY945" s="43"/>
      <c r="AZ945" s="43"/>
      <c r="BA945" s="43"/>
      <c r="BB945" s="43"/>
      <c r="BC945" s="43"/>
      <c r="BD945" s="43"/>
      <c r="BE945" s="43"/>
      <c r="BF945" s="43"/>
      <c r="BG945" s="43"/>
      <c r="BH945" s="43"/>
      <c r="BI945" s="43"/>
      <c r="BJ945" s="43"/>
      <c r="BK945" s="43"/>
      <c r="BL945" s="43"/>
      <c r="BM945" s="43"/>
      <c r="BN945" s="43"/>
      <c r="BO945" s="43"/>
      <c r="BP945" s="43"/>
      <c r="BQ945" s="43"/>
      <c r="BR945" s="43"/>
      <c r="BS945" s="43"/>
      <c r="BT945" s="43"/>
      <c r="BU945" s="43"/>
      <c r="BV945" s="43"/>
      <c r="BW945" s="43"/>
      <c r="BX945" s="43"/>
      <c r="BY945" s="43"/>
      <c r="BZ945" s="43"/>
      <c r="CA945" s="43"/>
      <c r="CB945" s="43"/>
      <c r="CC945" s="43"/>
      <c r="CD945" s="43"/>
      <c r="CE945" s="43"/>
      <c r="CF945" s="43"/>
      <c r="CG945" s="43"/>
      <c r="CH945" s="43"/>
      <c r="CI945" s="43"/>
      <c r="CJ945" s="43"/>
      <c r="CK945" s="43"/>
      <c r="CL945" s="43"/>
      <c r="CM945" s="43"/>
      <c r="CN945" s="43"/>
      <c r="CO945" s="43"/>
      <c r="CP945" s="43"/>
      <c r="CQ945" s="43"/>
      <c r="CR945" s="43"/>
      <c r="CS945" s="43"/>
      <c r="CT945" s="43"/>
      <c r="CU945" s="43"/>
      <c r="CV945" s="43"/>
      <c r="CW945" s="43"/>
      <c r="CX945" s="43"/>
      <c r="CY945" s="21"/>
      <c r="CZ945" s="43"/>
      <c r="DA945" s="43"/>
      <c r="DB945" s="43"/>
      <c r="DC945" s="43"/>
      <c r="DD945" s="43"/>
      <c r="DE945" s="43"/>
      <c r="DF945" s="43"/>
      <c r="DG945" s="43"/>
      <c r="DH945" s="43"/>
      <c r="DI945" s="43"/>
      <c r="DJ945" s="43"/>
      <c r="DK945" s="43"/>
      <c r="DL945" s="43"/>
      <c r="DM945" s="43"/>
      <c r="DN945" s="43"/>
      <c r="DO945" s="43"/>
      <c r="DP945" s="43"/>
      <c r="DQ945" s="43"/>
      <c r="DR945" s="43"/>
      <c r="DS945" s="43"/>
      <c r="DT945" s="43"/>
      <c r="DU945" s="43"/>
      <c r="DV945" s="43"/>
      <c r="DW945" s="43"/>
      <c r="DX945" s="43"/>
      <c r="DY945" s="43"/>
      <c r="DZ945" s="43"/>
      <c r="EA945" s="21"/>
      <c r="EB945" s="21"/>
      <c r="EC945" s="21"/>
      <c r="ED945" s="21"/>
    </row>
    <row r="946" spans="1:134">
      <c r="A946" s="7"/>
      <c r="B946" s="7"/>
      <c r="C946" s="43"/>
      <c r="D946" s="43"/>
      <c r="E946" s="43"/>
      <c r="F946" s="43"/>
      <c r="G946" s="7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7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7"/>
      <c r="AM946" s="43"/>
      <c r="AN946" s="43"/>
      <c r="AO946" s="43"/>
      <c r="AP946" s="43"/>
      <c r="AQ946" s="43"/>
      <c r="AR946" s="58"/>
      <c r="AS946" s="58"/>
      <c r="AT946" s="43"/>
      <c r="AU946" s="43"/>
      <c r="AV946" s="43"/>
      <c r="AW946" s="43"/>
      <c r="AX946" s="43"/>
      <c r="AY946" s="43"/>
      <c r="AZ946" s="43"/>
      <c r="BA946" s="43"/>
      <c r="BB946" s="43"/>
      <c r="BC946" s="43"/>
      <c r="BD946" s="43"/>
      <c r="BE946" s="43"/>
      <c r="BF946" s="43"/>
      <c r="BG946" s="43"/>
      <c r="BH946" s="43"/>
      <c r="BI946" s="43"/>
      <c r="BJ946" s="43"/>
      <c r="BK946" s="43"/>
      <c r="BL946" s="43"/>
      <c r="BM946" s="43"/>
      <c r="BN946" s="43"/>
      <c r="BO946" s="43"/>
      <c r="BP946" s="43"/>
      <c r="BQ946" s="43"/>
      <c r="BR946" s="43"/>
      <c r="BS946" s="43"/>
      <c r="BT946" s="43"/>
      <c r="BU946" s="43"/>
      <c r="BV946" s="43"/>
      <c r="BW946" s="43"/>
      <c r="BX946" s="43"/>
      <c r="BY946" s="43"/>
      <c r="BZ946" s="43"/>
      <c r="CA946" s="43"/>
      <c r="CB946" s="43"/>
      <c r="CC946" s="43"/>
      <c r="CD946" s="43"/>
      <c r="CE946" s="43"/>
      <c r="CF946" s="43"/>
      <c r="CG946" s="43"/>
      <c r="CH946" s="43"/>
      <c r="CI946" s="43"/>
      <c r="CJ946" s="43"/>
      <c r="CK946" s="43"/>
      <c r="CL946" s="43"/>
      <c r="CM946" s="43"/>
      <c r="CN946" s="43"/>
      <c r="CO946" s="43"/>
      <c r="CP946" s="43"/>
      <c r="CQ946" s="43"/>
      <c r="CR946" s="43"/>
      <c r="CS946" s="43"/>
      <c r="CT946" s="43"/>
      <c r="CU946" s="43"/>
      <c r="CV946" s="43"/>
      <c r="CW946" s="43"/>
      <c r="CX946" s="43"/>
      <c r="CY946" s="21"/>
      <c r="CZ946" s="43"/>
      <c r="DA946" s="43"/>
      <c r="DB946" s="43"/>
      <c r="DC946" s="43"/>
      <c r="DD946" s="43"/>
      <c r="DE946" s="43"/>
      <c r="DF946" s="43"/>
      <c r="DG946" s="43"/>
      <c r="DH946" s="43"/>
      <c r="DI946" s="43"/>
      <c r="DJ946" s="43"/>
      <c r="DK946" s="43"/>
      <c r="DL946" s="43"/>
      <c r="DM946" s="43"/>
      <c r="DN946" s="43"/>
      <c r="DO946" s="43"/>
      <c r="DP946" s="43"/>
      <c r="DQ946" s="43"/>
      <c r="DR946" s="43"/>
      <c r="DS946" s="43"/>
      <c r="DT946" s="43"/>
      <c r="DU946" s="43"/>
      <c r="DV946" s="43"/>
      <c r="DW946" s="43"/>
      <c r="DX946" s="43"/>
      <c r="DY946" s="43"/>
      <c r="DZ946" s="43"/>
      <c r="EA946" s="21"/>
      <c r="EB946" s="21"/>
      <c r="EC946" s="21"/>
      <c r="ED946" s="21"/>
    </row>
    <row r="947" spans="1:134">
      <c r="A947" s="7"/>
      <c r="B947" s="7"/>
      <c r="C947" s="43"/>
      <c r="D947" s="43"/>
      <c r="E947" s="43"/>
      <c r="F947" s="43"/>
      <c r="G947" s="7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7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7"/>
      <c r="AM947" s="43"/>
      <c r="AN947" s="43"/>
      <c r="AO947" s="43"/>
      <c r="AP947" s="43"/>
      <c r="AQ947" s="43"/>
      <c r="AR947" s="58"/>
      <c r="AS947" s="58"/>
      <c r="AT947" s="43"/>
      <c r="AU947" s="43"/>
      <c r="AV947" s="43"/>
      <c r="AW947" s="43"/>
      <c r="AX947" s="43"/>
      <c r="AY947" s="43"/>
      <c r="AZ947" s="43"/>
      <c r="BA947" s="43"/>
      <c r="BB947" s="43"/>
      <c r="BC947" s="43"/>
      <c r="BD947" s="43"/>
      <c r="BE947" s="43"/>
      <c r="BF947" s="43"/>
      <c r="BG947" s="43"/>
      <c r="BH947" s="43"/>
      <c r="BI947" s="43"/>
      <c r="BJ947" s="43"/>
      <c r="BK947" s="43"/>
      <c r="BL947" s="43"/>
      <c r="BM947" s="43"/>
      <c r="BN947" s="43"/>
      <c r="BO947" s="43"/>
      <c r="BP947" s="43"/>
      <c r="BQ947" s="43"/>
      <c r="BR947" s="43"/>
      <c r="BS947" s="43"/>
      <c r="BT947" s="43"/>
      <c r="BU947" s="43"/>
      <c r="BV947" s="43"/>
      <c r="BW947" s="43"/>
      <c r="BX947" s="43"/>
      <c r="BY947" s="43"/>
      <c r="BZ947" s="43"/>
      <c r="CA947" s="43"/>
      <c r="CB947" s="43"/>
      <c r="CC947" s="43"/>
      <c r="CD947" s="43"/>
      <c r="CE947" s="43"/>
      <c r="CF947" s="43"/>
      <c r="CG947" s="43"/>
      <c r="CH947" s="43"/>
      <c r="CI947" s="43"/>
      <c r="CJ947" s="43"/>
      <c r="CK947" s="43"/>
      <c r="CL947" s="43"/>
      <c r="CM947" s="43"/>
      <c r="CN947" s="43"/>
      <c r="CO947" s="43"/>
      <c r="CP947" s="43"/>
      <c r="CQ947" s="43"/>
      <c r="CR947" s="43"/>
      <c r="CS947" s="43"/>
      <c r="CT947" s="43"/>
      <c r="CU947" s="43"/>
      <c r="CV947" s="43"/>
      <c r="CW947" s="43"/>
      <c r="CX947" s="43"/>
      <c r="CY947" s="21"/>
      <c r="CZ947" s="43"/>
      <c r="DA947" s="43"/>
      <c r="DB947" s="43"/>
      <c r="DC947" s="43"/>
      <c r="DD947" s="43"/>
      <c r="DE947" s="43"/>
      <c r="DF947" s="43"/>
      <c r="DG947" s="43"/>
      <c r="DH947" s="43"/>
      <c r="DI947" s="43"/>
      <c r="DJ947" s="43"/>
      <c r="DK947" s="43"/>
      <c r="DL947" s="43"/>
      <c r="DM947" s="43"/>
      <c r="DN947" s="43"/>
      <c r="DO947" s="43"/>
      <c r="DP947" s="43"/>
      <c r="DQ947" s="43"/>
      <c r="DR947" s="43"/>
      <c r="DS947" s="43"/>
      <c r="DT947" s="43"/>
      <c r="DU947" s="43"/>
      <c r="DV947" s="43"/>
      <c r="DW947" s="43"/>
      <c r="DX947" s="43"/>
      <c r="DY947" s="43"/>
      <c r="DZ947" s="43"/>
      <c r="EA947" s="21"/>
      <c r="EB947" s="21"/>
      <c r="EC947" s="21"/>
      <c r="ED947" s="21"/>
    </row>
    <row r="948" spans="1:134">
      <c r="A948" s="7"/>
      <c r="B948" s="7"/>
      <c r="C948" s="43"/>
      <c r="D948" s="43"/>
      <c r="E948" s="43"/>
      <c r="F948" s="43"/>
      <c r="G948" s="7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7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7"/>
      <c r="AM948" s="43"/>
      <c r="AN948" s="43"/>
      <c r="AO948" s="43"/>
      <c r="AP948" s="43"/>
      <c r="AQ948" s="43"/>
      <c r="AR948" s="58"/>
      <c r="AS948" s="58"/>
      <c r="AT948" s="43"/>
      <c r="AU948" s="43"/>
      <c r="AV948" s="43"/>
      <c r="AW948" s="43"/>
      <c r="AX948" s="43"/>
      <c r="AY948" s="43"/>
      <c r="AZ948" s="43"/>
      <c r="BA948" s="43"/>
      <c r="BB948" s="43"/>
      <c r="BC948" s="43"/>
      <c r="BD948" s="43"/>
      <c r="BE948" s="43"/>
      <c r="BF948" s="43"/>
      <c r="BG948" s="43"/>
      <c r="BH948" s="43"/>
      <c r="BI948" s="43"/>
      <c r="BJ948" s="43"/>
      <c r="BK948" s="43"/>
      <c r="BL948" s="43"/>
      <c r="BM948" s="43"/>
      <c r="BN948" s="43"/>
      <c r="BO948" s="43"/>
      <c r="BP948" s="43"/>
      <c r="BQ948" s="43"/>
      <c r="BR948" s="43"/>
      <c r="BS948" s="43"/>
      <c r="BT948" s="43"/>
      <c r="BU948" s="43"/>
      <c r="BV948" s="43"/>
      <c r="BW948" s="43"/>
      <c r="BX948" s="43"/>
      <c r="BY948" s="43"/>
      <c r="BZ948" s="43"/>
      <c r="CA948" s="43"/>
      <c r="CB948" s="43"/>
      <c r="CC948" s="43"/>
      <c r="CD948" s="43"/>
      <c r="CE948" s="43"/>
      <c r="CF948" s="43"/>
      <c r="CG948" s="43"/>
      <c r="CH948" s="43"/>
      <c r="CI948" s="43"/>
      <c r="CJ948" s="43"/>
      <c r="CK948" s="43"/>
      <c r="CL948" s="43"/>
      <c r="CM948" s="43"/>
      <c r="CN948" s="43"/>
      <c r="CO948" s="43"/>
      <c r="CP948" s="43"/>
      <c r="CQ948" s="43"/>
      <c r="CR948" s="43"/>
      <c r="CS948" s="43"/>
      <c r="CT948" s="43"/>
      <c r="CU948" s="43"/>
      <c r="CV948" s="43"/>
      <c r="CW948" s="43"/>
      <c r="CX948" s="43"/>
      <c r="CY948" s="21"/>
      <c r="CZ948" s="43"/>
      <c r="DA948" s="43"/>
      <c r="DB948" s="43"/>
      <c r="DC948" s="43"/>
      <c r="DD948" s="43"/>
      <c r="DE948" s="43"/>
      <c r="DF948" s="43"/>
      <c r="DG948" s="43"/>
      <c r="DH948" s="43"/>
      <c r="DI948" s="43"/>
      <c r="DJ948" s="43"/>
      <c r="DK948" s="43"/>
      <c r="DL948" s="43"/>
      <c r="DM948" s="43"/>
      <c r="DN948" s="43"/>
      <c r="DO948" s="43"/>
      <c r="DP948" s="43"/>
      <c r="DQ948" s="43"/>
      <c r="DR948" s="43"/>
      <c r="DS948" s="43"/>
      <c r="DT948" s="43"/>
      <c r="DU948" s="43"/>
      <c r="DV948" s="43"/>
      <c r="DW948" s="43"/>
      <c r="DX948" s="43"/>
      <c r="DY948" s="43"/>
      <c r="DZ948" s="43"/>
      <c r="EA948" s="21"/>
      <c r="EB948" s="21"/>
      <c r="EC948" s="21"/>
      <c r="ED948" s="21"/>
    </row>
    <row r="949" spans="1:134">
      <c r="A949" s="7"/>
      <c r="B949" s="7"/>
      <c r="C949" s="43"/>
      <c r="D949" s="43"/>
      <c r="E949" s="43"/>
      <c r="F949" s="43"/>
      <c r="G949" s="7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7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7"/>
      <c r="AM949" s="43"/>
      <c r="AN949" s="43"/>
      <c r="AO949" s="43"/>
      <c r="AP949" s="43"/>
      <c r="AQ949" s="43"/>
      <c r="AR949" s="58"/>
      <c r="AS949" s="58"/>
      <c r="AT949" s="43"/>
      <c r="AU949" s="43"/>
      <c r="AV949" s="43"/>
      <c r="AW949" s="43"/>
      <c r="AX949" s="43"/>
      <c r="AY949" s="43"/>
      <c r="AZ949" s="43"/>
      <c r="BA949" s="43"/>
      <c r="BB949" s="43"/>
      <c r="BC949" s="43"/>
      <c r="BD949" s="43"/>
      <c r="BE949" s="43"/>
      <c r="BF949" s="43"/>
      <c r="BG949" s="43"/>
      <c r="BH949" s="43"/>
      <c r="BI949" s="43"/>
      <c r="BJ949" s="43"/>
      <c r="BK949" s="43"/>
      <c r="BL949" s="43"/>
      <c r="BM949" s="43"/>
      <c r="BN949" s="43"/>
      <c r="BO949" s="43"/>
      <c r="BP949" s="43"/>
      <c r="BQ949" s="43"/>
      <c r="BR949" s="43"/>
      <c r="BS949" s="43"/>
      <c r="BT949" s="43"/>
      <c r="BU949" s="43"/>
      <c r="BV949" s="43"/>
      <c r="BW949" s="43"/>
      <c r="BX949" s="43"/>
      <c r="BY949" s="43"/>
      <c r="BZ949" s="43"/>
      <c r="CA949" s="43"/>
      <c r="CB949" s="43"/>
      <c r="CC949" s="43"/>
      <c r="CD949" s="43"/>
      <c r="CE949" s="43"/>
      <c r="CF949" s="43"/>
      <c r="CG949" s="43"/>
      <c r="CH949" s="43"/>
      <c r="CI949" s="43"/>
      <c r="CJ949" s="43"/>
      <c r="CK949" s="43"/>
      <c r="CL949" s="43"/>
      <c r="CM949" s="43"/>
      <c r="CN949" s="43"/>
      <c r="CO949" s="43"/>
      <c r="CP949" s="43"/>
      <c r="CQ949" s="43"/>
      <c r="CR949" s="43"/>
      <c r="CS949" s="43"/>
      <c r="CT949" s="43"/>
      <c r="CU949" s="43"/>
      <c r="CV949" s="43"/>
      <c r="CW949" s="43"/>
      <c r="CX949" s="43"/>
      <c r="CY949" s="21"/>
      <c r="CZ949" s="43"/>
      <c r="DA949" s="43"/>
      <c r="DB949" s="43"/>
      <c r="DC949" s="43"/>
      <c r="DD949" s="43"/>
      <c r="DE949" s="43"/>
      <c r="DF949" s="43"/>
      <c r="DG949" s="43"/>
      <c r="DH949" s="43"/>
      <c r="DI949" s="43"/>
      <c r="DJ949" s="43"/>
      <c r="DK949" s="43"/>
      <c r="DL949" s="43"/>
      <c r="DM949" s="43"/>
      <c r="DN949" s="43"/>
      <c r="DO949" s="43"/>
      <c r="DP949" s="43"/>
      <c r="DQ949" s="43"/>
      <c r="DR949" s="43"/>
      <c r="DS949" s="43"/>
      <c r="DT949" s="43"/>
      <c r="DU949" s="43"/>
      <c r="DV949" s="43"/>
      <c r="DW949" s="43"/>
      <c r="DX949" s="43"/>
      <c r="DY949" s="43"/>
      <c r="DZ949" s="43"/>
      <c r="EA949" s="21"/>
      <c r="EB949" s="21"/>
      <c r="EC949" s="21"/>
      <c r="ED949" s="21"/>
    </row>
    <row r="950" spans="1:134">
      <c r="A950" s="7"/>
      <c r="B950" s="7"/>
      <c r="C950" s="43"/>
      <c r="D950" s="43"/>
      <c r="E950" s="43"/>
      <c r="F950" s="43"/>
      <c r="G950" s="7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7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7"/>
      <c r="AM950" s="43"/>
      <c r="AN950" s="43"/>
      <c r="AO950" s="43"/>
      <c r="AP950" s="43"/>
      <c r="AQ950" s="43"/>
      <c r="AR950" s="58"/>
      <c r="AS950" s="58"/>
      <c r="AT950" s="43"/>
      <c r="AU950" s="43"/>
      <c r="AV950" s="43"/>
      <c r="AW950" s="43"/>
      <c r="AX950" s="43"/>
      <c r="AY950" s="43"/>
      <c r="AZ950" s="43"/>
      <c r="BA950" s="43"/>
      <c r="BB950" s="43"/>
      <c r="BC950" s="43"/>
      <c r="BD950" s="43"/>
      <c r="BE950" s="43"/>
      <c r="BF950" s="43"/>
      <c r="BG950" s="43"/>
      <c r="BH950" s="43"/>
      <c r="BI950" s="43"/>
      <c r="BJ950" s="43"/>
      <c r="BK950" s="43"/>
      <c r="BL950" s="43"/>
      <c r="BM950" s="43"/>
      <c r="BN950" s="43"/>
      <c r="BO950" s="43"/>
      <c r="BP950" s="43"/>
      <c r="BQ950" s="43"/>
      <c r="BR950" s="43"/>
      <c r="BS950" s="43"/>
      <c r="BT950" s="43"/>
      <c r="BU950" s="43"/>
      <c r="BV950" s="43"/>
      <c r="BW950" s="43"/>
      <c r="BX950" s="43"/>
      <c r="BY950" s="43"/>
      <c r="BZ950" s="43"/>
      <c r="CA950" s="43"/>
      <c r="CB950" s="43"/>
      <c r="CC950" s="43"/>
      <c r="CD950" s="43"/>
      <c r="CE950" s="43"/>
      <c r="CF950" s="43"/>
      <c r="CG950" s="43"/>
      <c r="CH950" s="43"/>
      <c r="CI950" s="43"/>
      <c r="CJ950" s="43"/>
      <c r="CK950" s="43"/>
      <c r="CL950" s="43"/>
      <c r="CM950" s="43"/>
      <c r="CN950" s="43"/>
      <c r="CO950" s="43"/>
      <c r="CP950" s="43"/>
      <c r="CQ950" s="43"/>
      <c r="CR950" s="43"/>
      <c r="CS950" s="43"/>
      <c r="CT950" s="43"/>
      <c r="CU950" s="43"/>
      <c r="CV950" s="43"/>
      <c r="CW950" s="43"/>
      <c r="CX950" s="43"/>
      <c r="CY950" s="21"/>
      <c r="CZ950" s="43"/>
      <c r="DA950" s="43"/>
      <c r="DB950" s="43"/>
      <c r="DC950" s="43"/>
      <c r="DD950" s="43"/>
      <c r="DE950" s="43"/>
      <c r="DF950" s="43"/>
      <c r="DG950" s="43"/>
      <c r="DH950" s="43"/>
      <c r="DI950" s="43"/>
      <c r="DJ950" s="43"/>
      <c r="DK950" s="43"/>
      <c r="DL950" s="43"/>
      <c r="DM950" s="43"/>
      <c r="DN950" s="43"/>
      <c r="DO950" s="43"/>
      <c r="DP950" s="43"/>
      <c r="DQ950" s="43"/>
      <c r="DR950" s="43"/>
      <c r="DS950" s="43"/>
      <c r="DT950" s="43"/>
      <c r="DU950" s="43"/>
      <c r="DV950" s="43"/>
      <c r="DW950" s="43"/>
      <c r="DX950" s="43"/>
      <c r="DY950" s="43"/>
      <c r="DZ950" s="43"/>
      <c r="EA950" s="21"/>
      <c r="EB950" s="21"/>
      <c r="EC950" s="21"/>
      <c r="ED950" s="21"/>
    </row>
    <row r="951" spans="1:134">
      <c r="A951" s="7"/>
      <c r="B951" s="7"/>
      <c r="C951" s="43"/>
      <c r="D951" s="43"/>
      <c r="E951" s="43"/>
      <c r="F951" s="43"/>
      <c r="G951" s="7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7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7"/>
      <c r="AM951" s="43"/>
      <c r="AN951" s="43"/>
      <c r="AO951" s="43"/>
      <c r="AP951" s="43"/>
      <c r="AQ951" s="43"/>
      <c r="AR951" s="58"/>
      <c r="AS951" s="58"/>
      <c r="AT951" s="43"/>
      <c r="AU951" s="43"/>
      <c r="AV951" s="43"/>
      <c r="AW951" s="43"/>
      <c r="AX951" s="43"/>
      <c r="AY951" s="43"/>
      <c r="AZ951" s="43"/>
      <c r="BA951" s="43"/>
      <c r="BB951" s="43"/>
      <c r="BC951" s="43"/>
      <c r="BD951" s="43"/>
      <c r="BE951" s="43"/>
      <c r="BF951" s="43"/>
      <c r="BG951" s="43"/>
      <c r="BH951" s="43"/>
      <c r="BI951" s="43"/>
      <c r="BJ951" s="43"/>
      <c r="BK951" s="43"/>
      <c r="BL951" s="43"/>
      <c r="BM951" s="43"/>
      <c r="BN951" s="43"/>
      <c r="BO951" s="43"/>
      <c r="BP951" s="43"/>
      <c r="BQ951" s="43"/>
      <c r="BR951" s="43"/>
      <c r="BS951" s="43"/>
      <c r="BT951" s="43"/>
      <c r="BU951" s="43"/>
      <c r="BV951" s="43"/>
      <c r="BW951" s="43"/>
      <c r="BX951" s="43"/>
      <c r="BY951" s="43"/>
      <c r="BZ951" s="43"/>
      <c r="CA951" s="43"/>
      <c r="CB951" s="43"/>
      <c r="CC951" s="43"/>
      <c r="CD951" s="43"/>
      <c r="CE951" s="43"/>
      <c r="CF951" s="43"/>
      <c r="CG951" s="43"/>
      <c r="CH951" s="43"/>
      <c r="CI951" s="43"/>
      <c r="CJ951" s="43"/>
      <c r="CK951" s="43"/>
      <c r="CL951" s="43"/>
      <c r="CM951" s="43"/>
      <c r="CN951" s="43"/>
      <c r="CO951" s="43"/>
      <c r="CP951" s="43"/>
      <c r="CQ951" s="43"/>
      <c r="CR951" s="43"/>
      <c r="CS951" s="43"/>
      <c r="CT951" s="43"/>
      <c r="CU951" s="43"/>
      <c r="CV951" s="43"/>
      <c r="CW951" s="43"/>
      <c r="CX951" s="43"/>
      <c r="CY951" s="21"/>
      <c r="CZ951" s="43"/>
      <c r="DA951" s="43"/>
      <c r="DB951" s="43"/>
      <c r="DC951" s="43"/>
      <c r="DD951" s="43"/>
      <c r="DE951" s="43"/>
      <c r="DF951" s="43"/>
      <c r="DG951" s="43"/>
      <c r="DH951" s="43"/>
      <c r="DI951" s="43"/>
      <c r="DJ951" s="43"/>
      <c r="DK951" s="43"/>
      <c r="DL951" s="43"/>
      <c r="DM951" s="43"/>
      <c r="DN951" s="43"/>
      <c r="DO951" s="43"/>
      <c r="DP951" s="43"/>
      <c r="DQ951" s="43"/>
      <c r="DR951" s="43"/>
      <c r="DS951" s="43"/>
      <c r="DT951" s="43"/>
      <c r="DU951" s="43"/>
      <c r="DV951" s="43"/>
      <c r="DW951" s="43"/>
      <c r="DX951" s="43"/>
      <c r="DY951" s="43"/>
      <c r="DZ951" s="43"/>
      <c r="EA951" s="21"/>
      <c r="EB951" s="21"/>
      <c r="EC951" s="21"/>
      <c r="ED951" s="21"/>
    </row>
    <row r="952" spans="1:134">
      <c r="A952" s="7"/>
      <c r="B952" s="7"/>
      <c r="C952" s="43"/>
      <c r="D952" s="43"/>
      <c r="E952" s="43"/>
      <c r="F952" s="43"/>
      <c r="G952" s="7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7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7"/>
      <c r="AM952" s="43"/>
      <c r="AN952" s="43"/>
      <c r="AO952" s="43"/>
      <c r="AP952" s="43"/>
      <c r="AQ952" s="43"/>
      <c r="AR952" s="58"/>
      <c r="AS952" s="58"/>
      <c r="AT952" s="43"/>
      <c r="AU952" s="43"/>
      <c r="AV952" s="43"/>
      <c r="AW952" s="43"/>
      <c r="AX952" s="43"/>
      <c r="AY952" s="43"/>
      <c r="AZ952" s="43"/>
      <c r="BA952" s="43"/>
      <c r="BB952" s="43"/>
      <c r="BC952" s="43"/>
      <c r="BD952" s="43"/>
      <c r="BE952" s="43"/>
      <c r="BF952" s="43"/>
      <c r="BG952" s="43"/>
      <c r="BH952" s="43"/>
      <c r="BI952" s="43"/>
      <c r="BJ952" s="43"/>
      <c r="BK952" s="43"/>
      <c r="BL952" s="43"/>
      <c r="BM952" s="43"/>
      <c r="BN952" s="43"/>
      <c r="BO952" s="43"/>
      <c r="BP952" s="43"/>
      <c r="BQ952" s="43"/>
      <c r="BR952" s="43"/>
      <c r="BS952" s="43"/>
      <c r="BT952" s="43"/>
      <c r="BU952" s="43"/>
      <c r="BV952" s="43"/>
      <c r="BW952" s="43"/>
      <c r="BX952" s="43"/>
      <c r="BY952" s="43"/>
      <c r="BZ952" s="43"/>
      <c r="CA952" s="43"/>
      <c r="CB952" s="43"/>
      <c r="CC952" s="43"/>
      <c r="CD952" s="43"/>
      <c r="CE952" s="43"/>
      <c r="CF952" s="43"/>
      <c r="CG952" s="43"/>
      <c r="CH952" s="43"/>
      <c r="CI952" s="43"/>
      <c r="CJ952" s="43"/>
      <c r="CK952" s="43"/>
      <c r="CL952" s="43"/>
      <c r="CM952" s="43"/>
      <c r="CN952" s="43"/>
      <c r="CO952" s="43"/>
      <c r="CP952" s="43"/>
      <c r="CQ952" s="43"/>
      <c r="CR952" s="43"/>
      <c r="CS952" s="43"/>
      <c r="CT952" s="43"/>
      <c r="CU952" s="43"/>
      <c r="CV952" s="43"/>
      <c r="CW952" s="43"/>
      <c r="CX952" s="43"/>
      <c r="CY952" s="21"/>
      <c r="CZ952" s="43"/>
      <c r="DA952" s="43"/>
      <c r="DB952" s="43"/>
      <c r="DC952" s="43"/>
      <c r="DD952" s="43"/>
      <c r="DE952" s="43"/>
      <c r="DF952" s="43"/>
      <c r="DG952" s="43"/>
      <c r="DH952" s="43"/>
      <c r="DI952" s="43"/>
      <c r="DJ952" s="43"/>
      <c r="DK952" s="43"/>
      <c r="DL952" s="43"/>
      <c r="DM952" s="43"/>
      <c r="DN952" s="43"/>
      <c r="DO952" s="43"/>
      <c r="DP952" s="43"/>
      <c r="DQ952" s="43"/>
      <c r="DR952" s="43"/>
      <c r="DS952" s="43"/>
      <c r="DT952" s="43"/>
      <c r="DU952" s="43"/>
      <c r="DV952" s="43"/>
      <c r="DW952" s="43"/>
      <c r="DX952" s="43"/>
      <c r="DY952" s="43"/>
      <c r="DZ952" s="43"/>
      <c r="EA952" s="21"/>
      <c r="EB952" s="21"/>
      <c r="EC952" s="21"/>
      <c r="ED952" s="21"/>
    </row>
    <row r="953" spans="1:134">
      <c r="A953" s="7"/>
      <c r="B953" s="7"/>
      <c r="C953" s="43"/>
      <c r="D953" s="43"/>
      <c r="E953" s="43"/>
      <c r="F953" s="43"/>
      <c r="G953" s="7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7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7"/>
      <c r="AM953" s="43"/>
      <c r="AN953" s="43"/>
      <c r="AO953" s="43"/>
      <c r="AP953" s="43"/>
      <c r="AQ953" s="43"/>
      <c r="AR953" s="58"/>
      <c r="AS953" s="58"/>
      <c r="AT953" s="43"/>
      <c r="AU953" s="43"/>
      <c r="AV953" s="43"/>
      <c r="AW953" s="43"/>
      <c r="AX953" s="43"/>
      <c r="AY953" s="43"/>
      <c r="AZ953" s="43"/>
      <c r="BA953" s="43"/>
      <c r="BB953" s="43"/>
      <c r="BC953" s="43"/>
      <c r="BD953" s="43"/>
      <c r="BE953" s="43"/>
      <c r="BF953" s="43"/>
      <c r="BG953" s="43"/>
      <c r="BH953" s="43"/>
      <c r="BI953" s="43"/>
      <c r="BJ953" s="43"/>
      <c r="BK953" s="43"/>
      <c r="BL953" s="43"/>
      <c r="BM953" s="43"/>
      <c r="BN953" s="43"/>
      <c r="BO953" s="43"/>
      <c r="BP953" s="43"/>
      <c r="BQ953" s="43"/>
      <c r="BR953" s="43"/>
      <c r="BS953" s="43"/>
      <c r="BT953" s="43"/>
      <c r="BU953" s="43"/>
      <c r="BV953" s="43"/>
      <c r="BW953" s="43"/>
      <c r="BX953" s="43"/>
      <c r="BY953" s="43"/>
      <c r="BZ953" s="43"/>
      <c r="CA953" s="43"/>
      <c r="CB953" s="43"/>
      <c r="CC953" s="43"/>
      <c r="CD953" s="43"/>
      <c r="CE953" s="43"/>
      <c r="CF953" s="43"/>
      <c r="CG953" s="43"/>
      <c r="CH953" s="43"/>
      <c r="CI953" s="43"/>
      <c r="CJ953" s="43"/>
      <c r="CK953" s="43"/>
      <c r="CL953" s="43"/>
      <c r="CM953" s="43"/>
      <c r="CN953" s="43"/>
      <c r="CO953" s="43"/>
      <c r="CP953" s="43"/>
      <c r="CQ953" s="43"/>
      <c r="CR953" s="43"/>
      <c r="CS953" s="43"/>
      <c r="CT953" s="43"/>
      <c r="CU953" s="43"/>
      <c r="CV953" s="43"/>
      <c r="CW953" s="43"/>
      <c r="CX953" s="43"/>
      <c r="CY953" s="21"/>
      <c r="CZ953" s="43"/>
      <c r="DA953" s="43"/>
      <c r="DB953" s="43"/>
      <c r="DC953" s="43"/>
      <c r="DD953" s="43"/>
      <c r="DE953" s="43"/>
      <c r="DF953" s="43"/>
      <c r="DG953" s="43"/>
      <c r="DH953" s="43"/>
      <c r="DI953" s="43"/>
      <c r="DJ953" s="43"/>
      <c r="DK953" s="43"/>
      <c r="DL953" s="43"/>
      <c r="DM953" s="43"/>
      <c r="DN953" s="43"/>
      <c r="DO953" s="43"/>
      <c r="DP953" s="43"/>
      <c r="DQ953" s="43"/>
      <c r="DR953" s="43"/>
      <c r="DS953" s="43"/>
      <c r="DT953" s="43"/>
      <c r="DU953" s="43"/>
      <c r="DV953" s="43"/>
      <c r="DW953" s="43"/>
      <c r="DX953" s="43"/>
      <c r="DY953" s="43"/>
      <c r="DZ953" s="43"/>
      <c r="EA953" s="21"/>
      <c r="EB953" s="21"/>
      <c r="EC953" s="21"/>
      <c r="ED953" s="21"/>
    </row>
    <row r="954" spans="1:134">
      <c r="A954" s="7"/>
      <c r="B954" s="7"/>
      <c r="C954" s="43"/>
      <c r="D954" s="43"/>
      <c r="E954" s="43"/>
      <c r="F954" s="43"/>
      <c r="G954" s="7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7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7"/>
      <c r="AM954" s="43"/>
      <c r="AN954" s="43"/>
      <c r="AO954" s="43"/>
      <c r="AP954" s="43"/>
      <c r="AQ954" s="43"/>
      <c r="AR954" s="58"/>
      <c r="AS954" s="58"/>
      <c r="AT954" s="43"/>
      <c r="AU954" s="43"/>
      <c r="AV954" s="43"/>
      <c r="AW954" s="43"/>
      <c r="AX954" s="43"/>
      <c r="AY954" s="43"/>
      <c r="AZ954" s="43"/>
      <c r="BA954" s="43"/>
      <c r="BB954" s="43"/>
      <c r="BC954" s="43"/>
      <c r="BD954" s="43"/>
      <c r="BE954" s="43"/>
      <c r="BF954" s="43"/>
      <c r="BG954" s="43"/>
      <c r="BH954" s="43"/>
      <c r="BI954" s="43"/>
      <c r="BJ954" s="43"/>
      <c r="BK954" s="43"/>
      <c r="BL954" s="43"/>
      <c r="BM954" s="43"/>
      <c r="BN954" s="43"/>
      <c r="BO954" s="43"/>
      <c r="BP954" s="43"/>
      <c r="BQ954" s="43"/>
      <c r="BR954" s="43"/>
      <c r="BS954" s="43"/>
      <c r="BT954" s="43"/>
      <c r="BU954" s="43"/>
      <c r="BV954" s="43"/>
      <c r="BW954" s="43"/>
      <c r="BX954" s="43"/>
      <c r="BY954" s="43"/>
      <c r="BZ954" s="43"/>
      <c r="CA954" s="43"/>
      <c r="CB954" s="43"/>
      <c r="CC954" s="43"/>
      <c r="CD954" s="43"/>
      <c r="CE954" s="43"/>
      <c r="CF954" s="43"/>
      <c r="CG954" s="43"/>
      <c r="CH954" s="43"/>
      <c r="CI954" s="43"/>
      <c r="CJ954" s="43"/>
      <c r="CK954" s="43"/>
      <c r="CL954" s="43"/>
      <c r="CM954" s="43"/>
      <c r="CN954" s="43"/>
      <c r="CO954" s="43"/>
      <c r="CP954" s="43"/>
      <c r="CQ954" s="43"/>
      <c r="CR954" s="43"/>
      <c r="CS954" s="43"/>
      <c r="CT954" s="43"/>
      <c r="CU954" s="43"/>
      <c r="CV954" s="43"/>
      <c r="CW954" s="43"/>
      <c r="CX954" s="43"/>
      <c r="CY954" s="21"/>
      <c r="CZ954" s="43"/>
      <c r="DA954" s="43"/>
      <c r="DB954" s="43"/>
      <c r="DC954" s="43"/>
      <c r="DD954" s="43"/>
      <c r="DE954" s="43"/>
      <c r="DF954" s="43"/>
      <c r="DG954" s="43"/>
      <c r="DH954" s="43"/>
      <c r="DI954" s="43"/>
      <c r="DJ954" s="43"/>
      <c r="DK954" s="43"/>
      <c r="DL954" s="43"/>
      <c r="DM954" s="43"/>
      <c r="DN954" s="43"/>
      <c r="DO954" s="43"/>
      <c r="DP954" s="43"/>
      <c r="DQ954" s="43"/>
      <c r="DR954" s="43"/>
      <c r="DS954" s="43"/>
      <c r="DT954" s="43"/>
      <c r="DU954" s="43"/>
      <c r="DV954" s="43"/>
      <c r="DW954" s="43"/>
      <c r="DX954" s="43"/>
      <c r="DY954" s="43"/>
      <c r="DZ954" s="43"/>
      <c r="EA954" s="21"/>
      <c r="EB954" s="21"/>
      <c r="EC954" s="21"/>
      <c r="ED954" s="21"/>
    </row>
    <row r="955" spans="1:134">
      <c r="A955" s="7"/>
      <c r="B955" s="7"/>
      <c r="C955" s="43"/>
      <c r="D955" s="43"/>
      <c r="E955" s="43"/>
      <c r="F955" s="43"/>
      <c r="G955" s="7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7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7"/>
      <c r="AM955" s="43"/>
      <c r="AN955" s="43"/>
      <c r="AO955" s="43"/>
      <c r="AP955" s="43"/>
      <c r="AQ955" s="43"/>
      <c r="AR955" s="58"/>
      <c r="AS955" s="58"/>
      <c r="AT955" s="43"/>
      <c r="AU955" s="43"/>
      <c r="AV955" s="43"/>
      <c r="AW955" s="43"/>
      <c r="AX955" s="43"/>
      <c r="AY955" s="43"/>
      <c r="AZ955" s="43"/>
      <c r="BA955" s="43"/>
      <c r="BB955" s="43"/>
      <c r="BC955" s="43"/>
      <c r="BD955" s="43"/>
      <c r="BE955" s="43"/>
      <c r="BF955" s="43"/>
      <c r="BG955" s="43"/>
      <c r="BH955" s="43"/>
      <c r="BI955" s="43"/>
      <c r="BJ955" s="43"/>
      <c r="BK955" s="43"/>
      <c r="BL955" s="43"/>
      <c r="BM955" s="43"/>
      <c r="BN955" s="43"/>
      <c r="BO955" s="43"/>
      <c r="BP955" s="43"/>
      <c r="BQ955" s="43"/>
      <c r="BR955" s="43"/>
      <c r="BS955" s="43"/>
      <c r="BT955" s="43"/>
      <c r="BU955" s="43"/>
      <c r="BV955" s="43"/>
      <c r="BW955" s="43"/>
      <c r="BX955" s="43"/>
      <c r="BY955" s="43"/>
      <c r="BZ955" s="43"/>
      <c r="CA955" s="43"/>
      <c r="CB955" s="43"/>
      <c r="CC955" s="43"/>
      <c r="CD955" s="43"/>
      <c r="CE955" s="43"/>
      <c r="CF955" s="43"/>
      <c r="CG955" s="43"/>
      <c r="CH955" s="43"/>
      <c r="CI955" s="43"/>
      <c r="CJ955" s="43"/>
      <c r="CK955" s="43"/>
      <c r="CL955" s="43"/>
      <c r="CM955" s="43"/>
      <c r="CN955" s="43"/>
      <c r="CO955" s="43"/>
      <c r="CP955" s="43"/>
      <c r="CQ955" s="43"/>
      <c r="CR955" s="43"/>
      <c r="CS955" s="43"/>
      <c r="CT955" s="43"/>
      <c r="CU955" s="43"/>
      <c r="CV955" s="43"/>
      <c r="CW955" s="43"/>
      <c r="CX955" s="43"/>
      <c r="CY955" s="21"/>
      <c r="CZ955" s="43"/>
      <c r="DA955" s="43"/>
      <c r="DB955" s="43"/>
      <c r="DC955" s="43"/>
      <c r="DD955" s="43"/>
      <c r="DE955" s="43"/>
      <c r="DF955" s="43"/>
      <c r="DG955" s="43"/>
      <c r="DH955" s="43"/>
      <c r="DI955" s="43"/>
      <c r="DJ955" s="43"/>
      <c r="DK955" s="43"/>
      <c r="DL955" s="43"/>
      <c r="DM955" s="43"/>
      <c r="DN955" s="43"/>
      <c r="DO955" s="43"/>
      <c r="DP955" s="43"/>
      <c r="DQ955" s="43"/>
      <c r="DR955" s="43"/>
      <c r="DS955" s="43"/>
      <c r="DT955" s="43"/>
      <c r="DU955" s="43"/>
      <c r="DV955" s="43"/>
      <c r="DW955" s="43"/>
      <c r="DX955" s="43"/>
      <c r="DY955" s="43"/>
      <c r="DZ955" s="43"/>
      <c r="EA955" s="21"/>
      <c r="EB955" s="21"/>
      <c r="EC955" s="21"/>
      <c r="ED955" s="21"/>
    </row>
    <row r="956" spans="1:134">
      <c r="A956" s="7"/>
      <c r="B956" s="7"/>
      <c r="C956" s="43"/>
      <c r="D956" s="43"/>
      <c r="E956" s="43"/>
      <c r="F956" s="43"/>
      <c r="G956" s="7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7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7"/>
      <c r="AM956" s="43"/>
      <c r="AN956" s="43"/>
      <c r="AO956" s="43"/>
      <c r="AP956" s="43"/>
      <c r="AQ956" s="43"/>
      <c r="AR956" s="58"/>
      <c r="AS956" s="58"/>
      <c r="AT956" s="43"/>
      <c r="AU956" s="43"/>
      <c r="AV956" s="43"/>
      <c r="AW956" s="43"/>
      <c r="AX956" s="43"/>
      <c r="AY956" s="43"/>
      <c r="AZ956" s="43"/>
      <c r="BA956" s="43"/>
      <c r="BB956" s="43"/>
      <c r="BC956" s="43"/>
      <c r="BD956" s="43"/>
      <c r="BE956" s="43"/>
      <c r="BF956" s="43"/>
      <c r="BG956" s="43"/>
      <c r="BH956" s="43"/>
      <c r="BI956" s="43"/>
      <c r="BJ956" s="43"/>
      <c r="BK956" s="43"/>
      <c r="BL956" s="43"/>
      <c r="BM956" s="43"/>
      <c r="BN956" s="43"/>
      <c r="BO956" s="43"/>
      <c r="BP956" s="43"/>
      <c r="BQ956" s="43"/>
      <c r="BR956" s="43"/>
      <c r="BS956" s="43"/>
      <c r="BT956" s="43"/>
      <c r="BU956" s="43"/>
      <c r="BV956" s="43"/>
      <c r="BW956" s="43"/>
      <c r="BX956" s="43"/>
      <c r="BY956" s="43"/>
      <c r="BZ956" s="43"/>
      <c r="CA956" s="43"/>
      <c r="CB956" s="43"/>
      <c r="CC956" s="43"/>
      <c r="CD956" s="43"/>
      <c r="CE956" s="43"/>
      <c r="CF956" s="43"/>
      <c r="CG956" s="43"/>
      <c r="CH956" s="43"/>
      <c r="CI956" s="43"/>
      <c r="CJ956" s="43"/>
      <c r="CK956" s="43"/>
      <c r="CL956" s="43"/>
      <c r="CM956" s="43"/>
      <c r="CN956" s="43"/>
      <c r="CO956" s="43"/>
      <c r="CP956" s="43"/>
      <c r="CQ956" s="43"/>
      <c r="CR956" s="43"/>
      <c r="CS956" s="43"/>
      <c r="CT956" s="43"/>
      <c r="CU956" s="43"/>
      <c r="CV956" s="43"/>
      <c r="CW956" s="43"/>
      <c r="CX956" s="43"/>
      <c r="CY956" s="21"/>
      <c r="CZ956" s="43"/>
      <c r="DA956" s="43"/>
      <c r="DB956" s="43"/>
      <c r="DC956" s="43"/>
      <c r="DD956" s="43"/>
      <c r="DE956" s="43"/>
      <c r="DF956" s="43"/>
      <c r="DG956" s="43"/>
      <c r="DH956" s="43"/>
      <c r="DI956" s="43"/>
      <c r="DJ956" s="43"/>
      <c r="DK956" s="43"/>
      <c r="DL956" s="43"/>
      <c r="DM956" s="43"/>
      <c r="DN956" s="43"/>
      <c r="DO956" s="43"/>
      <c r="DP956" s="43"/>
      <c r="DQ956" s="43"/>
      <c r="DR956" s="43"/>
      <c r="DS956" s="43"/>
      <c r="DT956" s="43"/>
      <c r="DU956" s="43"/>
      <c r="DV956" s="43"/>
      <c r="DW956" s="43"/>
      <c r="DX956" s="43"/>
      <c r="DY956" s="43"/>
      <c r="DZ956" s="43"/>
      <c r="EA956" s="21"/>
      <c r="EB956" s="21"/>
      <c r="EC956" s="21"/>
      <c r="ED956" s="21"/>
    </row>
    <row r="957" spans="1:134">
      <c r="A957" s="7"/>
      <c r="B957" s="7"/>
      <c r="C957" s="43"/>
      <c r="D957" s="43"/>
      <c r="E957" s="43"/>
      <c r="F957" s="43"/>
      <c r="G957" s="7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7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7"/>
      <c r="AM957" s="43"/>
      <c r="AN957" s="43"/>
      <c r="AO957" s="43"/>
      <c r="AP957" s="43"/>
      <c r="AQ957" s="43"/>
      <c r="AR957" s="58"/>
      <c r="AS957" s="58"/>
      <c r="AT957" s="43"/>
      <c r="AU957" s="43"/>
      <c r="AV957" s="43"/>
      <c r="AW957" s="43"/>
      <c r="AX957" s="43"/>
      <c r="AY957" s="43"/>
      <c r="AZ957" s="43"/>
      <c r="BA957" s="43"/>
      <c r="BB957" s="43"/>
      <c r="BC957" s="43"/>
      <c r="BD957" s="43"/>
      <c r="BE957" s="43"/>
      <c r="BF957" s="43"/>
      <c r="BG957" s="43"/>
      <c r="BH957" s="43"/>
      <c r="BI957" s="43"/>
      <c r="BJ957" s="43"/>
      <c r="BK957" s="43"/>
      <c r="BL957" s="43"/>
      <c r="BM957" s="43"/>
      <c r="BN957" s="43"/>
      <c r="BO957" s="43"/>
      <c r="BP957" s="43"/>
      <c r="BQ957" s="43"/>
      <c r="BR957" s="43"/>
      <c r="BS957" s="43"/>
      <c r="BT957" s="43"/>
      <c r="BU957" s="43"/>
      <c r="BV957" s="43"/>
      <c r="BW957" s="43"/>
      <c r="BX957" s="43"/>
      <c r="BY957" s="43"/>
      <c r="BZ957" s="43"/>
      <c r="CA957" s="43"/>
      <c r="CB957" s="43"/>
      <c r="CC957" s="43"/>
      <c r="CD957" s="43"/>
      <c r="CE957" s="43"/>
      <c r="CF957" s="43"/>
      <c r="CG957" s="43"/>
      <c r="CH957" s="43"/>
      <c r="CI957" s="43"/>
      <c r="CJ957" s="43"/>
      <c r="CK957" s="43"/>
      <c r="CL957" s="43"/>
      <c r="CM957" s="43"/>
      <c r="CN957" s="43"/>
      <c r="CO957" s="43"/>
      <c r="CP957" s="43"/>
      <c r="CQ957" s="43"/>
      <c r="CR957" s="43"/>
      <c r="CS957" s="43"/>
      <c r="CT957" s="43"/>
      <c r="CU957" s="43"/>
      <c r="CV957" s="43"/>
      <c r="CW957" s="43"/>
      <c r="CX957" s="43"/>
      <c r="CY957" s="21"/>
      <c r="CZ957" s="43"/>
      <c r="DA957" s="43"/>
      <c r="DB957" s="43"/>
      <c r="DC957" s="43"/>
      <c r="DD957" s="43"/>
      <c r="DE957" s="43"/>
      <c r="DF957" s="43"/>
      <c r="DG957" s="43"/>
      <c r="DH957" s="43"/>
      <c r="DI957" s="43"/>
      <c r="DJ957" s="43"/>
      <c r="DK957" s="43"/>
      <c r="DL957" s="43"/>
      <c r="DM957" s="43"/>
      <c r="DN957" s="43"/>
      <c r="DO957" s="43"/>
      <c r="DP957" s="43"/>
      <c r="DQ957" s="43"/>
      <c r="DR957" s="43"/>
      <c r="DS957" s="43"/>
      <c r="DT957" s="43"/>
      <c r="DU957" s="43"/>
      <c r="DV957" s="43"/>
      <c r="DW957" s="43"/>
      <c r="DX957" s="43"/>
      <c r="DY957" s="43"/>
      <c r="DZ957" s="43"/>
      <c r="EA957" s="21"/>
      <c r="EB957" s="21"/>
      <c r="EC957" s="21"/>
      <c r="ED957" s="21"/>
    </row>
    <row r="958" spans="1:134">
      <c r="A958" s="7"/>
      <c r="B958" s="7"/>
      <c r="C958" s="43"/>
      <c r="D958" s="43"/>
      <c r="E958" s="43"/>
      <c r="F958" s="43"/>
      <c r="G958" s="7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7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7"/>
      <c r="AM958" s="43"/>
      <c r="AN958" s="43"/>
      <c r="AO958" s="43"/>
      <c r="AP958" s="43"/>
      <c r="AQ958" s="43"/>
      <c r="AR958" s="58"/>
      <c r="AS958" s="58"/>
      <c r="AT958" s="43"/>
      <c r="AU958" s="43"/>
      <c r="AV958" s="43"/>
      <c r="AW958" s="43"/>
      <c r="AX958" s="43"/>
      <c r="AY958" s="43"/>
      <c r="AZ958" s="43"/>
      <c r="BA958" s="43"/>
      <c r="BB958" s="43"/>
      <c r="BC958" s="43"/>
      <c r="BD958" s="43"/>
      <c r="BE958" s="43"/>
      <c r="BF958" s="43"/>
      <c r="BG958" s="43"/>
      <c r="BH958" s="43"/>
      <c r="BI958" s="43"/>
      <c r="BJ958" s="43"/>
      <c r="BK958" s="43"/>
      <c r="BL958" s="43"/>
      <c r="BM958" s="43"/>
      <c r="BN958" s="43"/>
      <c r="BO958" s="43"/>
      <c r="BP958" s="43"/>
      <c r="BQ958" s="43"/>
      <c r="BR958" s="43"/>
      <c r="BS958" s="43"/>
      <c r="BT958" s="43"/>
      <c r="BU958" s="43"/>
      <c r="BV958" s="43"/>
      <c r="BW958" s="43"/>
      <c r="BX958" s="43"/>
      <c r="BY958" s="43"/>
      <c r="BZ958" s="43"/>
      <c r="CA958" s="43"/>
      <c r="CB958" s="43"/>
      <c r="CC958" s="43"/>
      <c r="CD958" s="43"/>
      <c r="CE958" s="43"/>
      <c r="CF958" s="43"/>
      <c r="CG958" s="43"/>
      <c r="CH958" s="43"/>
      <c r="CI958" s="43"/>
      <c r="CJ958" s="43"/>
      <c r="CK958" s="43"/>
      <c r="CL958" s="43"/>
      <c r="CM958" s="43"/>
      <c r="CN958" s="43"/>
      <c r="CO958" s="43"/>
      <c r="CP958" s="43"/>
      <c r="CQ958" s="43"/>
      <c r="CR958" s="43"/>
      <c r="CS958" s="43"/>
      <c r="CT958" s="43"/>
      <c r="CU958" s="43"/>
      <c r="CV958" s="43"/>
      <c r="CW958" s="43"/>
      <c r="CX958" s="43"/>
      <c r="CY958" s="21"/>
      <c r="CZ958" s="43"/>
      <c r="DA958" s="43"/>
      <c r="DB958" s="43"/>
      <c r="DC958" s="43"/>
      <c r="DD958" s="43"/>
      <c r="DE958" s="43"/>
      <c r="DF958" s="43"/>
      <c r="DG958" s="43"/>
      <c r="DH958" s="43"/>
      <c r="DI958" s="43"/>
      <c r="DJ958" s="43"/>
      <c r="DK958" s="43"/>
      <c r="DL958" s="43"/>
      <c r="DM958" s="43"/>
      <c r="DN958" s="43"/>
      <c r="DO958" s="43"/>
      <c r="DP958" s="43"/>
      <c r="DQ958" s="43"/>
      <c r="DR958" s="43"/>
      <c r="DS958" s="43"/>
      <c r="DT958" s="43"/>
      <c r="DU958" s="43"/>
      <c r="DV958" s="43"/>
      <c r="DW958" s="43"/>
      <c r="DX958" s="43"/>
      <c r="DY958" s="43"/>
      <c r="DZ958" s="43"/>
      <c r="EA958" s="21"/>
      <c r="EB958" s="21"/>
      <c r="EC958" s="21"/>
      <c r="ED958" s="21"/>
    </row>
    <row r="959" spans="1:134">
      <c r="A959" s="7"/>
      <c r="B959" s="7"/>
      <c r="C959" s="43"/>
      <c r="D959" s="43"/>
      <c r="E959" s="43"/>
      <c r="F959" s="43"/>
      <c r="G959" s="7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7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7"/>
      <c r="AM959" s="43"/>
      <c r="AN959" s="43"/>
      <c r="AO959" s="43"/>
      <c r="AP959" s="43"/>
      <c r="AQ959" s="43"/>
      <c r="AR959" s="58"/>
      <c r="AS959" s="58"/>
      <c r="AT959" s="43"/>
      <c r="AU959" s="43"/>
      <c r="AV959" s="43"/>
      <c r="AW959" s="43"/>
      <c r="AX959" s="43"/>
      <c r="AY959" s="43"/>
      <c r="AZ959" s="43"/>
      <c r="BA959" s="43"/>
      <c r="BB959" s="43"/>
      <c r="BC959" s="43"/>
      <c r="BD959" s="43"/>
      <c r="BE959" s="43"/>
      <c r="BF959" s="43"/>
      <c r="BG959" s="43"/>
      <c r="BH959" s="43"/>
      <c r="BI959" s="43"/>
      <c r="BJ959" s="43"/>
      <c r="BK959" s="43"/>
      <c r="BL959" s="43"/>
      <c r="BM959" s="43"/>
      <c r="BN959" s="43"/>
      <c r="BO959" s="43"/>
      <c r="BP959" s="43"/>
      <c r="BQ959" s="43"/>
      <c r="BR959" s="43"/>
      <c r="BS959" s="43"/>
      <c r="BT959" s="43"/>
      <c r="BU959" s="43"/>
      <c r="BV959" s="43"/>
      <c r="BW959" s="43"/>
      <c r="BX959" s="43"/>
      <c r="BY959" s="43"/>
      <c r="BZ959" s="43"/>
      <c r="CA959" s="43"/>
      <c r="CB959" s="43"/>
      <c r="CC959" s="43"/>
      <c r="CD959" s="43"/>
      <c r="CE959" s="43"/>
      <c r="CF959" s="43"/>
      <c r="CG959" s="43"/>
      <c r="CH959" s="43"/>
      <c r="CI959" s="43"/>
      <c r="CJ959" s="43"/>
      <c r="CK959" s="43"/>
      <c r="CL959" s="43"/>
      <c r="CM959" s="43"/>
      <c r="CN959" s="43"/>
      <c r="CO959" s="43"/>
      <c r="CP959" s="43"/>
      <c r="CQ959" s="43"/>
      <c r="CR959" s="43"/>
      <c r="CS959" s="43"/>
      <c r="CT959" s="43"/>
      <c r="CU959" s="43"/>
      <c r="CV959" s="43"/>
      <c r="CW959" s="43"/>
      <c r="CX959" s="43"/>
      <c r="CY959" s="21"/>
      <c r="CZ959" s="43"/>
      <c r="DA959" s="43"/>
      <c r="DB959" s="43"/>
      <c r="DC959" s="43"/>
      <c r="DD959" s="43"/>
      <c r="DE959" s="43"/>
      <c r="DF959" s="43"/>
      <c r="DG959" s="43"/>
      <c r="DH959" s="43"/>
      <c r="DI959" s="43"/>
      <c r="DJ959" s="43"/>
      <c r="DK959" s="43"/>
      <c r="DL959" s="43"/>
      <c r="DM959" s="43"/>
      <c r="DN959" s="43"/>
      <c r="DO959" s="43"/>
      <c r="DP959" s="43"/>
      <c r="DQ959" s="43"/>
      <c r="DR959" s="43"/>
      <c r="DS959" s="43"/>
      <c r="DT959" s="43"/>
      <c r="DU959" s="43"/>
      <c r="DV959" s="43"/>
      <c r="DW959" s="43"/>
      <c r="DX959" s="43"/>
      <c r="DY959" s="43"/>
      <c r="DZ959" s="43"/>
      <c r="EA959" s="21"/>
      <c r="EB959" s="21"/>
      <c r="EC959" s="21"/>
      <c r="ED959" s="21"/>
    </row>
    <row r="960" spans="1:134">
      <c r="A960" s="7"/>
      <c r="B960" s="7"/>
      <c r="C960" s="43"/>
      <c r="D960" s="43"/>
      <c r="E960" s="43"/>
      <c r="F960" s="43"/>
      <c r="G960" s="7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7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7"/>
      <c r="AM960" s="43"/>
      <c r="AN960" s="43"/>
      <c r="AO960" s="43"/>
      <c r="AP960" s="43"/>
      <c r="AQ960" s="43"/>
      <c r="AR960" s="58"/>
      <c r="AS960" s="58"/>
      <c r="AT960" s="43"/>
      <c r="AU960" s="43"/>
      <c r="AV960" s="43"/>
      <c r="AW960" s="43"/>
      <c r="AX960" s="43"/>
      <c r="AY960" s="43"/>
      <c r="AZ960" s="43"/>
      <c r="BA960" s="43"/>
      <c r="BB960" s="43"/>
      <c r="BC960" s="43"/>
      <c r="BD960" s="43"/>
      <c r="BE960" s="43"/>
      <c r="BF960" s="43"/>
      <c r="BG960" s="43"/>
      <c r="BH960" s="43"/>
      <c r="BI960" s="43"/>
      <c r="BJ960" s="43"/>
      <c r="BK960" s="43"/>
      <c r="BL960" s="43"/>
      <c r="BM960" s="43"/>
      <c r="BN960" s="43"/>
      <c r="BO960" s="43"/>
      <c r="BP960" s="43"/>
      <c r="BQ960" s="43"/>
      <c r="BR960" s="43"/>
      <c r="BS960" s="43"/>
      <c r="BT960" s="43"/>
      <c r="BU960" s="43"/>
      <c r="BV960" s="43"/>
      <c r="BW960" s="43"/>
      <c r="BX960" s="43"/>
      <c r="BY960" s="43"/>
      <c r="BZ960" s="43"/>
      <c r="CA960" s="43"/>
      <c r="CB960" s="43"/>
      <c r="CC960" s="43"/>
      <c r="CD960" s="43"/>
      <c r="CE960" s="43"/>
      <c r="CF960" s="43"/>
      <c r="CG960" s="43"/>
      <c r="CH960" s="43"/>
      <c r="CI960" s="43"/>
      <c r="CJ960" s="43"/>
      <c r="CK960" s="43"/>
      <c r="CL960" s="43"/>
      <c r="CM960" s="43"/>
      <c r="CN960" s="43"/>
      <c r="CO960" s="43"/>
      <c r="CP960" s="43"/>
      <c r="CQ960" s="43"/>
      <c r="CR960" s="43"/>
      <c r="CS960" s="43"/>
      <c r="CT960" s="43"/>
      <c r="CU960" s="43"/>
      <c r="CV960" s="43"/>
      <c r="CW960" s="43"/>
      <c r="CX960" s="43"/>
      <c r="CY960" s="21"/>
      <c r="CZ960" s="43"/>
      <c r="DA960" s="43"/>
      <c r="DB960" s="43"/>
      <c r="DC960" s="43"/>
      <c r="DD960" s="43"/>
      <c r="DE960" s="43"/>
      <c r="DF960" s="43"/>
      <c r="DG960" s="43"/>
      <c r="DH960" s="43"/>
      <c r="DI960" s="43"/>
      <c r="DJ960" s="43"/>
      <c r="DK960" s="43"/>
      <c r="DL960" s="43"/>
      <c r="DM960" s="43"/>
      <c r="DN960" s="43"/>
      <c r="DO960" s="43"/>
      <c r="DP960" s="43"/>
      <c r="DQ960" s="43"/>
      <c r="DR960" s="43"/>
      <c r="DS960" s="43"/>
      <c r="DT960" s="43"/>
      <c r="DU960" s="43"/>
      <c r="DV960" s="43"/>
      <c r="DW960" s="43"/>
      <c r="DX960" s="43"/>
      <c r="DY960" s="43"/>
      <c r="DZ960" s="43"/>
      <c r="EA960" s="21"/>
      <c r="EB960" s="21"/>
      <c r="EC960" s="21"/>
      <c r="ED960" s="21"/>
    </row>
    <row r="961" spans="1:134">
      <c r="A961" s="7"/>
      <c r="B961" s="7"/>
      <c r="C961" s="43"/>
      <c r="D961" s="43"/>
      <c r="E961" s="43"/>
      <c r="F961" s="43"/>
      <c r="G961" s="7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7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7"/>
      <c r="AM961" s="43"/>
      <c r="AN961" s="43"/>
      <c r="AO961" s="43"/>
      <c r="AP961" s="43"/>
      <c r="AQ961" s="43"/>
      <c r="AR961" s="58"/>
      <c r="AS961" s="58"/>
      <c r="AT961" s="43"/>
      <c r="AU961" s="43"/>
      <c r="AV961" s="43"/>
      <c r="AW961" s="43"/>
      <c r="AX961" s="43"/>
      <c r="AY961" s="43"/>
      <c r="AZ961" s="43"/>
      <c r="BA961" s="43"/>
      <c r="BB961" s="43"/>
      <c r="BC961" s="43"/>
      <c r="BD961" s="43"/>
      <c r="BE961" s="43"/>
      <c r="BF961" s="43"/>
      <c r="BG961" s="43"/>
      <c r="BH961" s="43"/>
      <c r="BI961" s="43"/>
      <c r="BJ961" s="43"/>
      <c r="BK961" s="43"/>
      <c r="BL961" s="43"/>
      <c r="BM961" s="43"/>
      <c r="BN961" s="43"/>
      <c r="BO961" s="43"/>
      <c r="BP961" s="43"/>
      <c r="BQ961" s="43"/>
      <c r="BR961" s="43"/>
      <c r="BS961" s="43"/>
      <c r="BT961" s="43"/>
      <c r="BU961" s="43"/>
      <c r="BV961" s="43"/>
      <c r="BW961" s="43"/>
      <c r="BX961" s="43"/>
      <c r="BY961" s="43"/>
      <c r="BZ961" s="43"/>
      <c r="CA961" s="43"/>
      <c r="CB961" s="43"/>
      <c r="CC961" s="43"/>
      <c r="CD961" s="43"/>
      <c r="CE961" s="43"/>
      <c r="CF961" s="43"/>
      <c r="CG961" s="43"/>
      <c r="CH961" s="43"/>
      <c r="CI961" s="43"/>
      <c r="CJ961" s="43"/>
      <c r="CK961" s="43"/>
      <c r="CL961" s="43"/>
      <c r="CM961" s="43"/>
      <c r="CN961" s="43"/>
      <c r="CO961" s="43"/>
      <c r="CP961" s="43"/>
      <c r="CQ961" s="43"/>
      <c r="CR961" s="43"/>
      <c r="CS961" s="43"/>
      <c r="CT961" s="43"/>
      <c r="CU961" s="43"/>
      <c r="CV961" s="43"/>
      <c r="CW961" s="43"/>
      <c r="CX961" s="43"/>
      <c r="CY961" s="21"/>
      <c r="CZ961" s="43"/>
      <c r="DA961" s="43"/>
      <c r="DB961" s="43"/>
      <c r="DC961" s="43"/>
      <c r="DD961" s="43"/>
      <c r="DE961" s="43"/>
      <c r="DF961" s="43"/>
      <c r="DG961" s="43"/>
      <c r="DH961" s="43"/>
      <c r="DI961" s="43"/>
      <c r="DJ961" s="43"/>
      <c r="DK961" s="43"/>
      <c r="DL961" s="43"/>
      <c r="DM961" s="43"/>
      <c r="DN961" s="43"/>
      <c r="DO961" s="43"/>
      <c r="DP961" s="43"/>
      <c r="DQ961" s="43"/>
      <c r="DR961" s="43"/>
      <c r="DS961" s="43"/>
      <c r="DT961" s="43"/>
      <c r="DU961" s="43"/>
      <c r="DV961" s="43"/>
      <c r="DW961" s="43"/>
      <c r="DX961" s="43"/>
      <c r="DY961" s="43"/>
      <c r="DZ961" s="43"/>
      <c r="EA961" s="21"/>
      <c r="EB961" s="21"/>
      <c r="EC961" s="21"/>
      <c r="ED961" s="21"/>
    </row>
    <row r="962" spans="1:134">
      <c r="A962" s="7"/>
      <c r="B962" s="7"/>
      <c r="C962" s="43"/>
      <c r="D962" s="43"/>
      <c r="E962" s="43"/>
      <c r="F962" s="43"/>
      <c r="G962" s="7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7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7"/>
      <c r="AM962" s="43"/>
      <c r="AN962" s="43"/>
      <c r="AO962" s="43"/>
      <c r="AP962" s="43"/>
      <c r="AQ962" s="43"/>
      <c r="AR962" s="58"/>
      <c r="AS962" s="58"/>
      <c r="AT962" s="43"/>
      <c r="AU962" s="43"/>
      <c r="AV962" s="43"/>
      <c r="AW962" s="43"/>
      <c r="AX962" s="43"/>
      <c r="AY962" s="43"/>
      <c r="AZ962" s="43"/>
      <c r="BA962" s="43"/>
      <c r="BB962" s="43"/>
      <c r="BC962" s="43"/>
      <c r="BD962" s="43"/>
      <c r="BE962" s="43"/>
      <c r="BF962" s="43"/>
      <c r="BG962" s="43"/>
      <c r="BH962" s="43"/>
      <c r="BI962" s="43"/>
      <c r="BJ962" s="43"/>
      <c r="BK962" s="43"/>
      <c r="BL962" s="43"/>
      <c r="BM962" s="43"/>
      <c r="BN962" s="43"/>
      <c r="BO962" s="43"/>
      <c r="BP962" s="43"/>
      <c r="BQ962" s="43"/>
      <c r="BR962" s="43"/>
      <c r="BS962" s="43"/>
      <c r="BT962" s="43"/>
      <c r="BU962" s="43"/>
      <c r="BV962" s="43"/>
      <c r="BW962" s="43"/>
      <c r="BX962" s="43"/>
      <c r="BY962" s="43"/>
      <c r="BZ962" s="43"/>
      <c r="CA962" s="43"/>
      <c r="CB962" s="43"/>
      <c r="CC962" s="43"/>
      <c r="CD962" s="43"/>
      <c r="CE962" s="43"/>
      <c r="CF962" s="43"/>
      <c r="CG962" s="43"/>
      <c r="CH962" s="43"/>
      <c r="CI962" s="43"/>
      <c r="CJ962" s="43"/>
      <c r="CK962" s="43"/>
      <c r="CL962" s="43"/>
      <c r="CM962" s="43"/>
      <c r="CN962" s="43"/>
      <c r="CO962" s="43"/>
      <c r="CP962" s="43"/>
      <c r="CQ962" s="43"/>
      <c r="CR962" s="43"/>
      <c r="CS962" s="43"/>
      <c r="CT962" s="43"/>
      <c r="CU962" s="43"/>
      <c r="CV962" s="43"/>
      <c r="CW962" s="43"/>
      <c r="CX962" s="43"/>
      <c r="CY962" s="21"/>
      <c r="CZ962" s="43"/>
      <c r="DA962" s="43"/>
      <c r="DB962" s="43"/>
      <c r="DC962" s="43"/>
      <c r="DD962" s="43"/>
      <c r="DE962" s="43"/>
      <c r="DF962" s="43"/>
      <c r="DG962" s="43"/>
      <c r="DH962" s="43"/>
      <c r="DI962" s="43"/>
      <c r="DJ962" s="43"/>
      <c r="DK962" s="43"/>
      <c r="DL962" s="43"/>
      <c r="DM962" s="43"/>
      <c r="DN962" s="43"/>
      <c r="DO962" s="43"/>
      <c r="DP962" s="43"/>
      <c r="DQ962" s="43"/>
      <c r="DR962" s="43"/>
      <c r="DS962" s="43"/>
      <c r="DT962" s="43"/>
      <c r="DU962" s="43"/>
      <c r="DV962" s="43"/>
      <c r="DW962" s="43"/>
      <c r="DX962" s="43"/>
      <c r="DY962" s="43"/>
      <c r="DZ962" s="43"/>
      <c r="EA962" s="21"/>
      <c r="EB962" s="21"/>
      <c r="EC962" s="21"/>
      <c r="ED962" s="21"/>
    </row>
    <row r="963" spans="1:134">
      <c r="A963" s="7"/>
      <c r="B963" s="7"/>
      <c r="C963" s="43"/>
      <c r="D963" s="43"/>
      <c r="E963" s="43"/>
      <c r="F963" s="43"/>
      <c r="G963" s="7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7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7"/>
      <c r="AM963" s="43"/>
      <c r="AN963" s="43"/>
      <c r="AO963" s="43"/>
      <c r="AP963" s="43"/>
      <c r="AQ963" s="43"/>
      <c r="AR963" s="58"/>
      <c r="AS963" s="58"/>
      <c r="AT963" s="43"/>
      <c r="AU963" s="43"/>
      <c r="AV963" s="43"/>
      <c r="AW963" s="43"/>
      <c r="AX963" s="43"/>
      <c r="AY963" s="43"/>
      <c r="AZ963" s="43"/>
      <c r="BA963" s="43"/>
      <c r="BB963" s="43"/>
      <c r="BC963" s="43"/>
      <c r="BD963" s="43"/>
      <c r="BE963" s="43"/>
      <c r="BF963" s="43"/>
      <c r="BG963" s="43"/>
      <c r="BH963" s="43"/>
      <c r="BI963" s="43"/>
      <c r="BJ963" s="43"/>
      <c r="BK963" s="43"/>
      <c r="BL963" s="43"/>
      <c r="BM963" s="43"/>
      <c r="BN963" s="43"/>
      <c r="BO963" s="43"/>
      <c r="BP963" s="43"/>
      <c r="BQ963" s="43"/>
      <c r="BR963" s="43"/>
      <c r="BS963" s="43"/>
      <c r="BT963" s="43"/>
      <c r="BU963" s="43"/>
      <c r="BV963" s="43"/>
      <c r="BW963" s="43"/>
      <c r="BX963" s="43"/>
      <c r="BY963" s="43"/>
      <c r="BZ963" s="43"/>
      <c r="CA963" s="43"/>
      <c r="CB963" s="43"/>
      <c r="CC963" s="43"/>
      <c r="CD963" s="43"/>
      <c r="CE963" s="43"/>
      <c r="CF963" s="43"/>
      <c r="CG963" s="43"/>
      <c r="CH963" s="43"/>
      <c r="CI963" s="43"/>
      <c r="CJ963" s="43"/>
      <c r="CK963" s="43"/>
      <c r="CL963" s="43"/>
      <c r="CM963" s="43"/>
      <c r="CN963" s="43"/>
      <c r="CO963" s="43"/>
      <c r="CP963" s="43"/>
      <c r="CQ963" s="43"/>
      <c r="CR963" s="43"/>
      <c r="CS963" s="43"/>
      <c r="CT963" s="43"/>
      <c r="CU963" s="43"/>
      <c r="CV963" s="43"/>
      <c r="CW963" s="43"/>
      <c r="CX963" s="43"/>
      <c r="CY963" s="21"/>
      <c r="CZ963" s="43"/>
      <c r="DA963" s="43"/>
      <c r="DB963" s="43"/>
      <c r="DC963" s="43"/>
      <c r="DD963" s="43"/>
      <c r="DE963" s="43"/>
      <c r="DF963" s="43"/>
      <c r="DG963" s="43"/>
      <c r="DH963" s="43"/>
      <c r="DI963" s="43"/>
      <c r="DJ963" s="43"/>
      <c r="DK963" s="43"/>
      <c r="DL963" s="43"/>
      <c r="DM963" s="43"/>
      <c r="DN963" s="43"/>
      <c r="DO963" s="43"/>
      <c r="DP963" s="43"/>
      <c r="DQ963" s="43"/>
      <c r="DR963" s="43"/>
      <c r="DS963" s="43"/>
      <c r="DT963" s="43"/>
      <c r="DU963" s="43"/>
      <c r="DV963" s="43"/>
      <c r="DW963" s="43"/>
      <c r="DX963" s="43"/>
      <c r="DY963" s="43"/>
      <c r="DZ963" s="43"/>
      <c r="EA963" s="21"/>
      <c r="EB963" s="21"/>
      <c r="EC963" s="21"/>
      <c r="ED963" s="21"/>
    </row>
    <row r="964" spans="1:134">
      <c r="A964" s="7"/>
      <c r="B964" s="7"/>
      <c r="C964" s="43"/>
      <c r="D964" s="43"/>
      <c r="E964" s="43"/>
      <c r="F964" s="43"/>
      <c r="G964" s="7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7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7"/>
      <c r="AM964" s="43"/>
      <c r="AN964" s="43"/>
      <c r="AO964" s="43"/>
      <c r="AP964" s="43"/>
      <c r="AQ964" s="43"/>
      <c r="AR964" s="58"/>
      <c r="AS964" s="58"/>
      <c r="AT964" s="43"/>
      <c r="AU964" s="43"/>
      <c r="AV964" s="43"/>
      <c r="AW964" s="43"/>
      <c r="AX964" s="43"/>
      <c r="AY964" s="43"/>
      <c r="AZ964" s="43"/>
      <c r="BA964" s="43"/>
      <c r="BB964" s="43"/>
      <c r="BC964" s="43"/>
      <c r="BD964" s="43"/>
      <c r="BE964" s="43"/>
      <c r="BF964" s="43"/>
      <c r="BG964" s="43"/>
      <c r="BH964" s="43"/>
      <c r="BI964" s="43"/>
      <c r="BJ964" s="43"/>
      <c r="BK964" s="43"/>
      <c r="BL964" s="43"/>
      <c r="BM964" s="43"/>
      <c r="BN964" s="43"/>
      <c r="BO964" s="43"/>
      <c r="BP964" s="43"/>
      <c r="BQ964" s="43"/>
      <c r="BR964" s="43"/>
      <c r="BS964" s="43"/>
      <c r="BT964" s="43"/>
      <c r="BU964" s="43"/>
      <c r="BV964" s="43"/>
      <c r="BW964" s="43"/>
      <c r="BX964" s="43"/>
      <c r="BY964" s="43"/>
      <c r="BZ964" s="43"/>
      <c r="CA964" s="43"/>
      <c r="CB964" s="43"/>
      <c r="CC964" s="43"/>
      <c r="CD964" s="43"/>
      <c r="CE964" s="43"/>
      <c r="CF964" s="43"/>
      <c r="CG964" s="43"/>
      <c r="CH964" s="43"/>
      <c r="CI964" s="43"/>
      <c r="CJ964" s="43"/>
      <c r="CK964" s="43"/>
      <c r="CL964" s="43"/>
      <c r="CM964" s="43"/>
      <c r="CN964" s="43"/>
      <c r="CO964" s="43"/>
      <c r="CP964" s="43"/>
      <c r="CQ964" s="43"/>
      <c r="CR964" s="43"/>
      <c r="CS964" s="43"/>
      <c r="CT964" s="43"/>
      <c r="CU964" s="43"/>
      <c r="CV964" s="43"/>
      <c r="CW964" s="43"/>
      <c r="CX964" s="43"/>
      <c r="CY964" s="21"/>
      <c r="CZ964" s="43"/>
      <c r="DA964" s="43"/>
      <c r="DB964" s="43"/>
      <c r="DC964" s="43"/>
      <c r="DD964" s="43"/>
      <c r="DE964" s="43"/>
      <c r="DF964" s="43"/>
      <c r="DG964" s="43"/>
      <c r="DH964" s="43"/>
      <c r="DI964" s="43"/>
      <c r="DJ964" s="43"/>
      <c r="DK964" s="43"/>
      <c r="DL964" s="43"/>
      <c r="DM964" s="43"/>
      <c r="DN964" s="43"/>
      <c r="DO964" s="43"/>
      <c r="DP964" s="43"/>
      <c r="DQ964" s="43"/>
      <c r="DR964" s="43"/>
      <c r="DS964" s="43"/>
      <c r="DT964" s="43"/>
      <c r="DU964" s="43"/>
      <c r="DV964" s="43"/>
      <c r="DW964" s="43"/>
      <c r="DX964" s="43"/>
      <c r="DY964" s="43"/>
      <c r="DZ964" s="43"/>
      <c r="EA964" s="21"/>
      <c r="EB964" s="21"/>
      <c r="EC964" s="21"/>
      <c r="ED964" s="21"/>
    </row>
    <row r="965" spans="1:134">
      <c r="A965" s="7"/>
      <c r="B965" s="7"/>
      <c r="C965" s="43"/>
      <c r="D965" s="43"/>
      <c r="E965" s="43"/>
      <c r="F965" s="43"/>
      <c r="G965" s="7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7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7"/>
      <c r="AM965" s="43"/>
      <c r="AN965" s="43"/>
      <c r="AO965" s="43"/>
      <c r="AP965" s="43"/>
      <c r="AQ965" s="43"/>
      <c r="AR965" s="58"/>
      <c r="AS965" s="58"/>
      <c r="AT965" s="43"/>
      <c r="AU965" s="43"/>
      <c r="AV965" s="43"/>
      <c r="AW965" s="43"/>
      <c r="AX965" s="43"/>
      <c r="AY965" s="43"/>
      <c r="AZ965" s="43"/>
      <c r="BA965" s="43"/>
      <c r="BB965" s="43"/>
      <c r="BC965" s="43"/>
      <c r="BD965" s="43"/>
      <c r="BE965" s="43"/>
      <c r="BF965" s="43"/>
      <c r="BG965" s="43"/>
      <c r="BH965" s="43"/>
      <c r="BI965" s="43"/>
      <c r="BJ965" s="43"/>
      <c r="BK965" s="43"/>
      <c r="BL965" s="43"/>
      <c r="BM965" s="43"/>
      <c r="BN965" s="43"/>
      <c r="BO965" s="43"/>
      <c r="BP965" s="43"/>
      <c r="BQ965" s="43"/>
      <c r="BR965" s="43"/>
      <c r="BS965" s="43"/>
      <c r="BT965" s="43"/>
      <c r="BU965" s="43"/>
      <c r="BV965" s="43"/>
      <c r="BW965" s="43"/>
      <c r="BX965" s="43"/>
      <c r="BY965" s="43"/>
      <c r="BZ965" s="43"/>
      <c r="CA965" s="43"/>
      <c r="CB965" s="43"/>
      <c r="CC965" s="43"/>
      <c r="CD965" s="43"/>
      <c r="CE965" s="43"/>
      <c r="CF965" s="43"/>
      <c r="CG965" s="43"/>
      <c r="CH965" s="43"/>
      <c r="CI965" s="43"/>
      <c r="CJ965" s="43"/>
      <c r="CK965" s="43"/>
      <c r="CL965" s="43"/>
      <c r="CM965" s="43"/>
      <c r="CN965" s="43"/>
      <c r="CO965" s="43"/>
      <c r="CP965" s="43"/>
      <c r="CQ965" s="43"/>
      <c r="CR965" s="43"/>
      <c r="CS965" s="43"/>
      <c r="CT965" s="43"/>
      <c r="CU965" s="43"/>
      <c r="CV965" s="43"/>
      <c r="CW965" s="43"/>
      <c r="CX965" s="43"/>
      <c r="CY965" s="21"/>
      <c r="CZ965" s="43"/>
      <c r="DA965" s="43"/>
      <c r="DB965" s="43"/>
      <c r="DC965" s="43"/>
      <c r="DD965" s="43"/>
      <c r="DE965" s="43"/>
      <c r="DF965" s="43"/>
      <c r="DG965" s="43"/>
      <c r="DH965" s="43"/>
      <c r="DI965" s="43"/>
      <c r="DJ965" s="43"/>
      <c r="DK965" s="43"/>
      <c r="DL965" s="43"/>
      <c r="DM965" s="43"/>
      <c r="DN965" s="43"/>
      <c r="DO965" s="43"/>
      <c r="DP965" s="43"/>
      <c r="DQ965" s="43"/>
      <c r="DR965" s="43"/>
      <c r="DS965" s="43"/>
      <c r="DT965" s="43"/>
      <c r="DU965" s="43"/>
      <c r="DV965" s="43"/>
      <c r="DW965" s="43"/>
      <c r="DX965" s="43"/>
      <c r="DY965" s="43"/>
      <c r="DZ965" s="43"/>
      <c r="EA965" s="21"/>
      <c r="EB965" s="21"/>
      <c r="EC965" s="21"/>
      <c r="ED965" s="21"/>
    </row>
    <row r="966" spans="1:134">
      <c r="A966" s="7"/>
      <c r="B966" s="7"/>
      <c r="C966" s="43"/>
      <c r="D966" s="43"/>
      <c r="E966" s="43"/>
      <c r="F966" s="43"/>
      <c r="G966" s="7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7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7"/>
      <c r="AM966" s="43"/>
      <c r="AN966" s="43"/>
      <c r="AO966" s="43"/>
      <c r="AP966" s="43"/>
      <c r="AQ966" s="43"/>
      <c r="AR966" s="58"/>
      <c r="AS966" s="58"/>
      <c r="AT966" s="43"/>
      <c r="AU966" s="43"/>
      <c r="AV966" s="43"/>
      <c r="AW966" s="43"/>
      <c r="AX966" s="43"/>
      <c r="AY966" s="43"/>
      <c r="AZ966" s="43"/>
      <c r="BA966" s="43"/>
      <c r="BB966" s="43"/>
      <c r="BC966" s="43"/>
      <c r="BD966" s="43"/>
      <c r="BE966" s="43"/>
      <c r="BF966" s="43"/>
      <c r="BG966" s="43"/>
      <c r="BH966" s="43"/>
      <c r="BI966" s="43"/>
      <c r="BJ966" s="43"/>
      <c r="BK966" s="43"/>
      <c r="BL966" s="43"/>
      <c r="BM966" s="43"/>
      <c r="BN966" s="43"/>
      <c r="BO966" s="43"/>
      <c r="BP966" s="43"/>
      <c r="BQ966" s="43"/>
      <c r="BR966" s="43"/>
      <c r="BS966" s="43"/>
      <c r="BT966" s="43"/>
      <c r="BU966" s="43"/>
      <c r="BV966" s="43"/>
      <c r="BW966" s="43"/>
      <c r="BX966" s="43"/>
      <c r="BY966" s="43"/>
      <c r="BZ966" s="43"/>
      <c r="CA966" s="43"/>
      <c r="CB966" s="43"/>
      <c r="CC966" s="43"/>
      <c r="CD966" s="43"/>
      <c r="CE966" s="43"/>
      <c r="CF966" s="43"/>
      <c r="CG966" s="43"/>
      <c r="CH966" s="43"/>
      <c r="CI966" s="43"/>
      <c r="CJ966" s="43"/>
      <c r="CK966" s="43"/>
      <c r="CL966" s="43"/>
      <c r="CM966" s="43"/>
      <c r="CN966" s="43"/>
      <c r="CO966" s="43"/>
      <c r="CP966" s="43"/>
      <c r="CQ966" s="43"/>
      <c r="CR966" s="43"/>
      <c r="CS966" s="43"/>
      <c r="CT966" s="43"/>
      <c r="CU966" s="43"/>
      <c r="CV966" s="43"/>
      <c r="CW966" s="43"/>
      <c r="CX966" s="43"/>
      <c r="CY966" s="21"/>
      <c r="CZ966" s="43"/>
      <c r="DA966" s="43"/>
      <c r="DB966" s="43"/>
      <c r="DC966" s="43"/>
      <c r="DD966" s="43"/>
      <c r="DE966" s="43"/>
      <c r="DF966" s="43"/>
      <c r="DG966" s="43"/>
      <c r="DH966" s="43"/>
      <c r="DI966" s="43"/>
      <c r="DJ966" s="43"/>
      <c r="DK966" s="43"/>
      <c r="DL966" s="43"/>
      <c r="DM966" s="43"/>
      <c r="DN966" s="43"/>
      <c r="DO966" s="43"/>
      <c r="DP966" s="43"/>
      <c r="DQ966" s="43"/>
      <c r="DR966" s="43"/>
      <c r="DS966" s="43"/>
      <c r="DT966" s="43"/>
      <c r="DU966" s="43"/>
      <c r="DV966" s="43"/>
      <c r="DW966" s="43"/>
      <c r="DX966" s="43"/>
      <c r="DY966" s="43"/>
      <c r="DZ966" s="43"/>
      <c r="EA966" s="21"/>
      <c r="EB966" s="21"/>
      <c r="EC966" s="21"/>
      <c r="ED966" s="21"/>
    </row>
    <row r="967" spans="1:134">
      <c r="A967" s="7"/>
      <c r="B967" s="7"/>
      <c r="C967" s="43"/>
      <c r="D967" s="43"/>
      <c r="E967" s="43"/>
      <c r="F967" s="43"/>
      <c r="G967" s="7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7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7"/>
      <c r="AM967" s="43"/>
      <c r="AN967" s="43"/>
      <c r="AO967" s="43"/>
      <c r="AP967" s="43"/>
      <c r="AQ967" s="43"/>
      <c r="AR967" s="58"/>
      <c r="AS967" s="58"/>
      <c r="AT967" s="43"/>
      <c r="AU967" s="43"/>
      <c r="AV967" s="43"/>
      <c r="AW967" s="43"/>
      <c r="AX967" s="43"/>
      <c r="AY967" s="43"/>
      <c r="AZ967" s="43"/>
      <c r="BA967" s="43"/>
      <c r="BB967" s="43"/>
      <c r="BC967" s="43"/>
      <c r="BD967" s="43"/>
      <c r="BE967" s="43"/>
      <c r="BF967" s="43"/>
      <c r="BG967" s="43"/>
      <c r="BH967" s="43"/>
      <c r="BI967" s="43"/>
      <c r="BJ967" s="43"/>
      <c r="BK967" s="43"/>
      <c r="BL967" s="43"/>
      <c r="BM967" s="43"/>
      <c r="BN967" s="43"/>
      <c r="BO967" s="43"/>
      <c r="BP967" s="43"/>
      <c r="BQ967" s="43"/>
      <c r="BR967" s="43"/>
      <c r="BS967" s="43"/>
      <c r="BT967" s="43"/>
      <c r="BU967" s="43"/>
      <c r="BV967" s="43"/>
      <c r="BW967" s="43"/>
      <c r="BX967" s="43"/>
      <c r="BY967" s="43"/>
      <c r="BZ967" s="43"/>
      <c r="CA967" s="43"/>
      <c r="CB967" s="43"/>
      <c r="CC967" s="43"/>
      <c r="CD967" s="43"/>
      <c r="CE967" s="43"/>
      <c r="CF967" s="43"/>
      <c r="CG967" s="43"/>
      <c r="CH967" s="43"/>
      <c r="CI967" s="43"/>
      <c r="CJ967" s="43"/>
      <c r="CK967" s="43"/>
      <c r="CL967" s="43"/>
      <c r="CM967" s="43"/>
      <c r="CN967" s="43"/>
      <c r="CO967" s="43"/>
      <c r="CP967" s="43"/>
      <c r="CQ967" s="43"/>
      <c r="CR967" s="43"/>
      <c r="CS967" s="43"/>
      <c r="CT967" s="43"/>
      <c r="CU967" s="43"/>
      <c r="CV967" s="43"/>
      <c r="CW967" s="43"/>
      <c r="CX967" s="43"/>
      <c r="CY967" s="21"/>
      <c r="CZ967" s="43"/>
      <c r="DA967" s="43"/>
      <c r="DB967" s="43"/>
      <c r="DC967" s="43"/>
      <c r="DD967" s="43"/>
      <c r="DE967" s="43"/>
      <c r="DF967" s="43"/>
      <c r="DG967" s="43"/>
      <c r="DH967" s="43"/>
      <c r="DI967" s="43"/>
      <c r="DJ967" s="43"/>
      <c r="DK967" s="43"/>
      <c r="DL967" s="43"/>
      <c r="DM967" s="43"/>
      <c r="DN967" s="43"/>
      <c r="DO967" s="43"/>
      <c r="DP967" s="43"/>
      <c r="DQ967" s="43"/>
      <c r="DR967" s="43"/>
      <c r="DS967" s="43"/>
      <c r="DT967" s="43"/>
      <c r="DU967" s="43"/>
      <c r="DV967" s="43"/>
      <c r="DW967" s="43"/>
      <c r="DX967" s="43"/>
      <c r="DY967" s="43"/>
      <c r="DZ967" s="43"/>
      <c r="EA967" s="21"/>
      <c r="EB967" s="21"/>
      <c r="EC967" s="21"/>
      <c r="ED967" s="21"/>
    </row>
    <row r="968" spans="1:134">
      <c r="A968" s="7"/>
      <c r="B968" s="7"/>
      <c r="C968" s="43"/>
      <c r="D968" s="43"/>
      <c r="E968" s="43"/>
      <c r="F968" s="43"/>
      <c r="G968" s="7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7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7"/>
      <c r="AM968" s="43"/>
      <c r="AN968" s="43"/>
      <c r="AO968" s="43"/>
      <c r="AP968" s="43"/>
      <c r="AQ968" s="43"/>
      <c r="AR968" s="58"/>
      <c r="AS968" s="58"/>
      <c r="AT968" s="43"/>
      <c r="AU968" s="43"/>
      <c r="AV968" s="43"/>
      <c r="AW968" s="43"/>
      <c r="AX968" s="43"/>
      <c r="AY968" s="43"/>
      <c r="AZ968" s="43"/>
      <c r="BA968" s="43"/>
      <c r="BB968" s="43"/>
      <c r="BC968" s="43"/>
      <c r="BD968" s="43"/>
      <c r="BE968" s="43"/>
      <c r="BF968" s="43"/>
      <c r="BG968" s="43"/>
      <c r="BH968" s="43"/>
      <c r="BI968" s="43"/>
      <c r="BJ968" s="43"/>
      <c r="BK968" s="43"/>
      <c r="BL968" s="43"/>
      <c r="BM968" s="43"/>
      <c r="BN968" s="43"/>
      <c r="BO968" s="43"/>
      <c r="BP968" s="43"/>
      <c r="BQ968" s="43"/>
      <c r="BR968" s="43"/>
      <c r="BS968" s="43"/>
      <c r="BT968" s="43"/>
      <c r="BU968" s="43"/>
      <c r="BV968" s="43"/>
      <c r="BW968" s="43"/>
      <c r="BX968" s="43"/>
      <c r="BY968" s="43"/>
      <c r="BZ968" s="43"/>
      <c r="CA968" s="43"/>
      <c r="CB968" s="43"/>
      <c r="CC968" s="43"/>
      <c r="CD968" s="43"/>
      <c r="CE968" s="43"/>
      <c r="CF968" s="43"/>
      <c r="CG968" s="43"/>
      <c r="CH968" s="43"/>
      <c r="CI968" s="43"/>
      <c r="CJ968" s="43"/>
      <c r="CK968" s="43"/>
      <c r="CL968" s="43"/>
      <c r="CM968" s="43"/>
      <c r="CN968" s="43"/>
      <c r="CO968" s="43"/>
      <c r="CP968" s="43"/>
      <c r="CQ968" s="43"/>
      <c r="CR968" s="43"/>
      <c r="CS968" s="43"/>
      <c r="CT968" s="43"/>
      <c r="CU968" s="43"/>
      <c r="CV968" s="43"/>
      <c r="CW968" s="43"/>
      <c r="CX968" s="43"/>
      <c r="CY968" s="21"/>
      <c r="CZ968" s="43"/>
      <c r="DA968" s="43"/>
      <c r="DB968" s="43"/>
      <c r="DC968" s="43"/>
      <c r="DD968" s="43"/>
      <c r="DE968" s="43"/>
      <c r="DF968" s="43"/>
      <c r="DG968" s="43"/>
      <c r="DH968" s="43"/>
      <c r="DI968" s="43"/>
      <c r="DJ968" s="43"/>
      <c r="DK968" s="43"/>
      <c r="DL968" s="43"/>
      <c r="DM968" s="43"/>
      <c r="DN968" s="43"/>
      <c r="DO968" s="43"/>
      <c r="DP968" s="43"/>
      <c r="DQ968" s="43"/>
      <c r="DR968" s="43"/>
      <c r="DS968" s="43"/>
      <c r="DT968" s="43"/>
      <c r="DU968" s="43"/>
      <c r="DV968" s="43"/>
      <c r="DW968" s="43"/>
      <c r="DX968" s="43"/>
      <c r="DY968" s="43"/>
      <c r="DZ968" s="43"/>
      <c r="EA968" s="21"/>
      <c r="EB968" s="21"/>
      <c r="EC968" s="21"/>
      <c r="ED968" s="21"/>
    </row>
    <row r="969" spans="1:134">
      <c r="A969" s="7"/>
      <c r="B969" s="7"/>
      <c r="C969" s="43"/>
      <c r="D969" s="43"/>
      <c r="E969" s="43"/>
      <c r="F969" s="43"/>
      <c r="G969" s="7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7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7"/>
      <c r="AM969" s="43"/>
      <c r="AN969" s="43"/>
      <c r="AO969" s="43"/>
      <c r="AP969" s="43"/>
      <c r="AQ969" s="43"/>
      <c r="AR969" s="58"/>
      <c r="AS969" s="58"/>
      <c r="AT969" s="43"/>
      <c r="AU969" s="43"/>
      <c r="AV969" s="43"/>
      <c r="AW969" s="43"/>
      <c r="AX969" s="43"/>
      <c r="AY969" s="43"/>
      <c r="AZ969" s="43"/>
      <c r="BA969" s="43"/>
      <c r="BB969" s="43"/>
      <c r="BC969" s="43"/>
      <c r="BD969" s="43"/>
      <c r="BE969" s="43"/>
      <c r="BF969" s="43"/>
      <c r="BG969" s="43"/>
      <c r="BH969" s="43"/>
      <c r="BI969" s="43"/>
      <c r="BJ969" s="43"/>
      <c r="BK969" s="43"/>
      <c r="BL969" s="43"/>
      <c r="BM969" s="43"/>
      <c r="BN969" s="43"/>
      <c r="BO969" s="43"/>
      <c r="BP969" s="43"/>
      <c r="BQ969" s="43"/>
      <c r="BR969" s="43"/>
      <c r="BS969" s="43"/>
      <c r="BT969" s="43"/>
      <c r="BU969" s="43"/>
      <c r="BV969" s="43"/>
      <c r="BW969" s="43"/>
      <c r="BX969" s="43"/>
      <c r="BY969" s="43"/>
      <c r="BZ969" s="43"/>
      <c r="CA969" s="43"/>
      <c r="CB969" s="43"/>
      <c r="CC969" s="43"/>
      <c r="CD969" s="43"/>
      <c r="CE969" s="43"/>
      <c r="CF969" s="43"/>
      <c r="CG969" s="43"/>
      <c r="CH969" s="43"/>
      <c r="CI969" s="43"/>
      <c r="CJ969" s="43"/>
      <c r="CK969" s="43"/>
      <c r="CL969" s="43"/>
      <c r="CM969" s="43"/>
      <c r="CN969" s="43"/>
      <c r="CO969" s="43"/>
      <c r="CP969" s="43"/>
      <c r="CQ969" s="43"/>
      <c r="CR969" s="43"/>
      <c r="CS969" s="43"/>
      <c r="CT969" s="43"/>
      <c r="CU969" s="43"/>
      <c r="CV969" s="43"/>
      <c r="CW969" s="43"/>
      <c r="CX969" s="43"/>
      <c r="CY969" s="21"/>
      <c r="CZ969" s="43"/>
      <c r="DA969" s="43"/>
      <c r="DB969" s="43"/>
      <c r="DC969" s="43"/>
      <c r="DD969" s="43"/>
      <c r="DE969" s="43"/>
      <c r="DF969" s="43"/>
      <c r="DG969" s="43"/>
      <c r="DH969" s="43"/>
      <c r="DI969" s="43"/>
      <c r="DJ969" s="43"/>
      <c r="DK969" s="43"/>
      <c r="DL969" s="43"/>
      <c r="DM969" s="43"/>
      <c r="DN969" s="43"/>
      <c r="DO969" s="43"/>
      <c r="DP969" s="43"/>
      <c r="DQ969" s="43"/>
      <c r="DR969" s="43"/>
      <c r="DS969" s="43"/>
      <c r="DT969" s="43"/>
      <c r="DU969" s="43"/>
      <c r="DV969" s="43"/>
      <c r="DW969" s="43"/>
      <c r="DX969" s="43"/>
      <c r="DY969" s="43"/>
      <c r="DZ969" s="43"/>
      <c r="EA969" s="21"/>
      <c r="EB969" s="21"/>
      <c r="EC969" s="21"/>
      <c r="ED969" s="21"/>
    </row>
    <row r="970" spans="1:134">
      <c r="A970" s="7"/>
      <c r="B970" s="7"/>
      <c r="C970" s="43"/>
      <c r="D970" s="43"/>
      <c r="E970" s="43"/>
      <c r="F970" s="43"/>
      <c r="G970" s="7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7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7"/>
      <c r="AM970" s="43"/>
      <c r="AN970" s="43"/>
      <c r="AO970" s="43"/>
      <c r="AP970" s="43"/>
      <c r="AQ970" s="43"/>
      <c r="AR970" s="58"/>
      <c r="AS970" s="58"/>
      <c r="AT970" s="43"/>
      <c r="AU970" s="43"/>
      <c r="AV970" s="43"/>
      <c r="AW970" s="43"/>
      <c r="AX970" s="43"/>
      <c r="AY970" s="43"/>
      <c r="AZ970" s="43"/>
      <c r="BA970" s="43"/>
      <c r="BB970" s="43"/>
      <c r="BC970" s="43"/>
      <c r="BD970" s="43"/>
      <c r="BE970" s="43"/>
      <c r="BF970" s="43"/>
      <c r="BG970" s="43"/>
      <c r="BH970" s="43"/>
      <c r="BI970" s="43"/>
      <c r="BJ970" s="43"/>
      <c r="BK970" s="43"/>
      <c r="BL970" s="43"/>
      <c r="BM970" s="43"/>
      <c r="BN970" s="43"/>
      <c r="BO970" s="43"/>
      <c r="BP970" s="43"/>
      <c r="BQ970" s="43"/>
      <c r="BR970" s="43"/>
      <c r="BS970" s="43"/>
      <c r="BT970" s="43"/>
      <c r="BU970" s="43"/>
      <c r="BV970" s="43"/>
      <c r="BW970" s="43"/>
      <c r="BX970" s="43"/>
      <c r="BY970" s="43"/>
      <c r="BZ970" s="43"/>
      <c r="CA970" s="43"/>
      <c r="CB970" s="43"/>
      <c r="CC970" s="43"/>
      <c r="CD970" s="43"/>
      <c r="CE970" s="43"/>
      <c r="CF970" s="43"/>
      <c r="CG970" s="43"/>
      <c r="CH970" s="43"/>
      <c r="CI970" s="43"/>
      <c r="CJ970" s="43"/>
      <c r="CK970" s="43"/>
      <c r="CL970" s="43"/>
      <c r="CM970" s="43"/>
      <c r="CN970" s="43"/>
      <c r="CO970" s="43"/>
      <c r="CP970" s="43"/>
      <c r="CQ970" s="43"/>
      <c r="CR970" s="43"/>
      <c r="CS970" s="43"/>
      <c r="CT970" s="43"/>
      <c r="CU970" s="43"/>
      <c r="CV970" s="43"/>
      <c r="CW970" s="43"/>
      <c r="CX970" s="43"/>
      <c r="CY970" s="21"/>
      <c r="CZ970" s="43"/>
      <c r="DA970" s="43"/>
      <c r="DB970" s="43"/>
      <c r="DC970" s="43"/>
      <c r="DD970" s="43"/>
      <c r="DE970" s="43"/>
      <c r="DF970" s="43"/>
      <c r="DG970" s="43"/>
      <c r="DH970" s="43"/>
      <c r="DI970" s="43"/>
      <c r="DJ970" s="43"/>
      <c r="DK970" s="43"/>
      <c r="DL970" s="43"/>
      <c r="DM970" s="43"/>
      <c r="DN970" s="43"/>
      <c r="DO970" s="43"/>
      <c r="DP970" s="43"/>
      <c r="DQ970" s="43"/>
      <c r="DR970" s="43"/>
      <c r="DS970" s="43"/>
      <c r="DT970" s="43"/>
      <c r="DU970" s="43"/>
      <c r="DV970" s="43"/>
      <c r="DW970" s="43"/>
      <c r="DX970" s="43"/>
      <c r="DY970" s="43"/>
      <c r="DZ970" s="43"/>
      <c r="EA970" s="21"/>
      <c r="EB970" s="21"/>
      <c r="EC970" s="21"/>
      <c r="ED970" s="21"/>
    </row>
    <row r="971" spans="1:134">
      <c r="A971" s="7"/>
      <c r="B971" s="7"/>
      <c r="C971" s="43"/>
      <c r="D971" s="43"/>
      <c r="E971" s="43"/>
      <c r="F971" s="43"/>
      <c r="G971" s="7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7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7"/>
      <c r="AM971" s="43"/>
      <c r="AN971" s="43"/>
      <c r="AO971" s="43"/>
      <c r="AP971" s="43"/>
      <c r="AQ971" s="43"/>
      <c r="AR971" s="58"/>
      <c r="AS971" s="58"/>
      <c r="AT971" s="43"/>
      <c r="AU971" s="43"/>
      <c r="AV971" s="43"/>
      <c r="AW971" s="43"/>
      <c r="AX971" s="43"/>
      <c r="AY971" s="43"/>
      <c r="AZ971" s="43"/>
      <c r="BA971" s="43"/>
      <c r="BB971" s="43"/>
      <c r="BC971" s="43"/>
      <c r="BD971" s="43"/>
      <c r="BE971" s="43"/>
      <c r="BF971" s="43"/>
      <c r="BG971" s="43"/>
      <c r="BH971" s="43"/>
      <c r="BI971" s="43"/>
      <c r="BJ971" s="43"/>
      <c r="BK971" s="43"/>
      <c r="BL971" s="43"/>
      <c r="BM971" s="43"/>
      <c r="BN971" s="43"/>
      <c r="BO971" s="43"/>
      <c r="BP971" s="43"/>
      <c r="BQ971" s="43"/>
      <c r="BR971" s="43"/>
      <c r="BS971" s="43"/>
      <c r="BT971" s="43"/>
      <c r="BU971" s="43"/>
      <c r="BV971" s="43"/>
      <c r="BW971" s="43"/>
      <c r="BX971" s="43"/>
      <c r="BY971" s="43"/>
      <c r="BZ971" s="43"/>
      <c r="CA971" s="43"/>
      <c r="CB971" s="43"/>
      <c r="CC971" s="43"/>
      <c r="CD971" s="43"/>
      <c r="CE971" s="43"/>
      <c r="CF971" s="43"/>
      <c r="CG971" s="43"/>
      <c r="CH971" s="43"/>
      <c r="CI971" s="43"/>
      <c r="CJ971" s="43"/>
      <c r="CK971" s="43"/>
      <c r="CL971" s="43"/>
      <c r="CM971" s="43"/>
      <c r="CN971" s="43"/>
      <c r="CO971" s="43"/>
      <c r="CP971" s="43"/>
      <c r="CQ971" s="43"/>
      <c r="CR971" s="43"/>
      <c r="CS971" s="43"/>
      <c r="CT971" s="43"/>
      <c r="CU971" s="43"/>
      <c r="CV971" s="43"/>
      <c r="CW971" s="43"/>
      <c r="CX971" s="43"/>
      <c r="CY971" s="21"/>
      <c r="CZ971" s="43"/>
      <c r="DA971" s="43"/>
      <c r="DB971" s="43"/>
      <c r="DC971" s="43"/>
      <c r="DD971" s="43"/>
      <c r="DE971" s="43"/>
      <c r="DF971" s="43"/>
      <c r="DG971" s="43"/>
      <c r="DH971" s="43"/>
      <c r="DI971" s="43"/>
      <c r="DJ971" s="43"/>
      <c r="DK971" s="43"/>
      <c r="DL971" s="43"/>
      <c r="DM971" s="43"/>
      <c r="DN971" s="43"/>
      <c r="DO971" s="43"/>
      <c r="DP971" s="43"/>
      <c r="DQ971" s="43"/>
      <c r="DR971" s="43"/>
      <c r="DS971" s="43"/>
      <c r="DT971" s="43"/>
      <c r="DU971" s="43"/>
      <c r="DV971" s="43"/>
      <c r="DW971" s="43"/>
      <c r="DX971" s="43"/>
      <c r="DY971" s="43"/>
      <c r="DZ971" s="43"/>
      <c r="EA971" s="21"/>
      <c r="EB971" s="21"/>
      <c r="EC971" s="21"/>
      <c r="ED971" s="21"/>
    </row>
    <row r="972" spans="1:134">
      <c r="A972" s="7"/>
      <c r="B972" s="7"/>
      <c r="C972" s="43"/>
      <c r="D972" s="43"/>
      <c r="E972" s="43"/>
      <c r="F972" s="43"/>
      <c r="G972" s="7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7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7"/>
      <c r="AM972" s="43"/>
      <c r="AN972" s="43"/>
      <c r="AO972" s="43"/>
      <c r="AP972" s="43"/>
      <c r="AQ972" s="43"/>
      <c r="AR972" s="58"/>
      <c r="AS972" s="58"/>
      <c r="AT972" s="43"/>
      <c r="AU972" s="43"/>
      <c r="AV972" s="43"/>
      <c r="AW972" s="43"/>
      <c r="AX972" s="43"/>
      <c r="AY972" s="43"/>
      <c r="AZ972" s="43"/>
      <c r="BA972" s="43"/>
      <c r="BB972" s="43"/>
      <c r="BC972" s="43"/>
      <c r="BD972" s="43"/>
      <c r="BE972" s="43"/>
      <c r="BF972" s="43"/>
      <c r="BG972" s="43"/>
      <c r="BH972" s="43"/>
      <c r="BI972" s="43"/>
      <c r="BJ972" s="43"/>
      <c r="BK972" s="43"/>
      <c r="BL972" s="43"/>
      <c r="BM972" s="43"/>
      <c r="BN972" s="43"/>
      <c r="BO972" s="43"/>
      <c r="BP972" s="43"/>
      <c r="BQ972" s="43"/>
      <c r="BR972" s="43"/>
      <c r="BS972" s="43"/>
      <c r="BT972" s="43"/>
      <c r="BU972" s="43"/>
      <c r="BV972" s="43"/>
      <c r="BW972" s="43"/>
      <c r="BX972" s="43"/>
      <c r="BY972" s="43"/>
      <c r="BZ972" s="43"/>
      <c r="CA972" s="43"/>
      <c r="CB972" s="43"/>
      <c r="CC972" s="43"/>
      <c r="CD972" s="43"/>
      <c r="CE972" s="43"/>
      <c r="CF972" s="43"/>
      <c r="CG972" s="43"/>
      <c r="CH972" s="43"/>
      <c r="CI972" s="43"/>
      <c r="CJ972" s="43"/>
      <c r="CK972" s="43"/>
      <c r="CL972" s="43"/>
      <c r="CM972" s="43"/>
      <c r="CN972" s="43"/>
      <c r="CO972" s="43"/>
      <c r="CP972" s="43"/>
      <c r="CQ972" s="43"/>
      <c r="CR972" s="43"/>
      <c r="CS972" s="43"/>
      <c r="CT972" s="43"/>
      <c r="CU972" s="43"/>
      <c r="CV972" s="43"/>
      <c r="CW972" s="43"/>
      <c r="CX972" s="43"/>
      <c r="CY972" s="21"/>
      <c r="CZ972" s="43"/>
      <c r="DA972" s="43"/>
      <c r="DB972" s="43"/>
      <c r="DC972" s="43"/>
      <c r="DD972" s="43"/>
      <c r="DE972" s="43"/>
      <c r="DF972" s="43"/>
      <c r="DG972" s="43"/>
      <c r="DH972" s="43"/>
      <c r="DI972" s="43"/>
      <c r="DJ972" s="43"/>
      <c r="DK972" s="43"/>
      <c r="DL972" s="43"/>
      <c r="DM972" s="43"/>
      <c r="DN972" s="43"/>
      <c r="DO972" s="43"/>
      <c r="DP972" s="43"/>
      <c r="DQ972" s="43"/>
      <c r="DR972" s="43"/>
      <c r="DS972" s="43"/>
      <c r="DT972" s="43"/>
      <c r="DU972" s="43"/>
      <c r="DV972" s="43"/>
      <c r="DW972" s="43"/>
      <c r="DX972" s="43"/>
      <c r="DY972" s="43"/>
      <c r="DZ972" s="43"/>
      <c r="EA972" s="21"/>
      <c r="EB972" s="21"/>
      <c r="EC972" s="21"/>
      <c r="ED972" s="21"/>
    </row>
    <row r="973" spans="1:134">
      <c r="A973" s="7"/>
      <c r="B973" s="7"/>
      <c r="C973" s="43"/>
      <c r="D973" s="43"/>
      <c r="E973" s="43"/>
      <c r="F973" s="43"/>
      <c r="G973" s="7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7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7"/>
      <c r="AM973" s="43"/>
      <c r="AN973" s="43"/>
      <c r="AO973" s="43"/>
      <c r="AP973" s="43"/>
      <c r="AQ973" s="43"/>
      <c r="AR973" s="58"/>
      <c r="AS973" s="58"/>
      <c r="AT973" s="43"/>
      <c r="AU973" s="43"/>
      <c r="AV973" s="43"/>
      <c r="AW973" s="43"/>
      <c r="AX973" s="43"/>
      <c r="AY973" s="43"/>
      <c r="AZ973" s="43"/>
      <c r="BA973" s="43"/>
      <c r="BB973" s="43"/>
      <c r="BC973" s="43"/>
      <c r="BD973" s="43"/>
      <c r="BE973" s="43"/>
      <c r="BF973" s="43"/>
      <c r="BG973" s="43"/>
      <c r="BH973" s="43"/>
      <c r="BI973" s="43"/>
      <c r="BJ973" s="43"/>
      <c r="BK973" s="43"/>
      <c r="BL973" s="43"/>
      <c r="BM973" s="43"/>
      <c r="BN973" s="43"/>
      <c r="BO973" s="43"/>
      <c r="BP973" s="43"/>
      <c r="BQ973" s="43"/>
      <c r="BR973" s="43"/>
      <c r="BS973" s="43"/>
      <c r="BT973" s="43"/>
      <c r="BU973" s="43"/>
      <c r="BV973" s="43"/>
      <c r="BW973" s="43"/>
      <c r="BX973" s="43"/>
      <c r="BY973" s="43"/>
      <c r="BZ973" s="43"/>
      <c r="CA973" s="43"/>
      <c r="CB973" s="43"/>
      <c r="CC973" s="43"/>
      <c r="CD973" s="43"/>
      <c r="CE973" s="43"/>
      <c r="CF973" s="43"/>
      <c r="CG973" s="43"/>
      <c r="CH973" s="43"/>
      <c r="CI973" s="43"/>
      <c r="CJ973" s="43"/>
      <c r="CK973" s="43"/>
      <c r="CL973" s="43"/>
      <c r="CM973" s="43"/>
      <c r="CN973" s="43"/>
      <c r="CO973" s="43"/>
      <c r="CP973" s="43"/>
      <c r="CQ973" s="43"/>
      <c r="CR973" s="43"/>
      <c r="CS973" s="43"/>
      <c r="CT973" s="43"/>
      <c r="CU973" s="43"/>
      <c r="CV973" s="43"/>
      <c r="CW973" s="43"/>
      <c r="CX973" s="43"/>
      <c r="CY973" s="21"/>
      <c r="CZ973" s="43"/>
      <c r="DA973" s="43"/>
      <c r="DB973" s="43"/>
      <c r="DC973" s="43"/>
      <c r="DD973" s="43"/>
      <c r="DE973" s="43"/>
      <c r="DF973" s="43"/>
      <c r="DG973" s="43"/>
      <c r="DH973" s="43"/>
      <c r="DI973" s="43"/>
      <c r="DJ973" s="43"/>
      <c r="DK973" s="43"/>
      <c r="DL973" s="43"/>
      <c r="DM973" s="43"/>
      <c r="DN973" s="43"/>
      <c r="DO973" s="43"/>
      <c r="DP973" s="43"/>
      <c r="DQ973" s="43"/>
      <c r="DR973" s="43"/>
      <c r="DS973" s="43"/>
      <c r="DT973" s="43"/>
      <c r="DU973" s="43"/>
      <c r="DV973" s="43"/>
      <c r="DW973" s="43"/>
      <c r="DX973" s="43"/>
      <c r="DY973" s="43"/>
      <c r="DZ973" s="43"/>
      <c r="EA973" s="21"/>
      <c r="EB973" s="21"/>
      <c r="EC973" s="21"/>
      <c r="ED973" s="21"/>
    </row>
    <row r="974" spans="1:134">
      <c r="A974" s="7"/>
      <c r="B974" s="7"/>
      <c r="C974" s="43"/>
      <c r="D974" s="43"/>
      <c r="E974" s="43"/>
      <c r="F974" s="43"/>
      <c r="G974" s="7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7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7"/>
      <c r="AM974" s="43"/>
      <c r="AN974" s="43"/>
      <c r="AO974" s="43"/>
      <c r="AP974" s="43"/>
      <c r="AQ974" s="43"/>
      <c r="AR974" s="58"/>
      <c r="AS974" s="58"/>
      <c r="AT974" s="43"/>
      <c r="AU974" s="43"/>
      <c r="AV974" s="43"/>
      <c r="AW974" s="43"/>
      <c r="AX974" s="43"/>
      <c r="AY974" s="43"/>
      <c r="AZ974" s="43"/>
      <c r="BA974" s="43"/>
      <c r="BB974" s="43"/>
      <c r="BC974" s="43"/>
      <c r="BD974" s="43"/>
      <c r="BE974" s="43"/>
      <c r="BF974" s="43"/>
      <c r="BG974" s="43"/>
      <c r="BH974" s="43"/>
      <c r="BI974" s="43"/>
      <c r="BJ974" s="43"/>
      <c r="BK974" s="43"/>
      <c r="BL974" s="43"/>
      <c r="BM974" s="43"/>
      <c r="BN974" s="43"/>
      <c r="BO974" s="43"/>
      <c r="BP974" s="43"/>
      <c r="BQ974" s="43"/>
      <c r="BR974" s="43"/>
      <c r="BS974" s="43"/>
      <c r="BT974" s="43"/>
      <c r="BU974" s="43"/>
      <c r="BV974" s="43"/>
      <c r="BW974" s="43"/>
      <c r="BX974" s="43"/>
      <c r="BY974" s="43"/>
      <c r="BZ974" s="43"/>
      <c r="CA974" s="43"/>
      <c r="CB974" s="43"/>
      <c r="CC974" s="43"/>
      <c r="CD974" s="43"/>
      <c r="CE974" s="43"/>
      <c r="CF974" s="43"/>
      <c r="CG974" s="43"/>
      <c r="CH974" s="43"/>
      <c r="CI974" s="43"/>
      <c r="CJ974" s="43"/>
      <c r="CK974" s="43"/>
      <c r="CL974" s="43"/>
      <c r="CM974" s="43"/>
      <c r="CN974" s="43"/>
      <c r="CO974" s="43"/>
      <c r="CP974" s="43"/>
      <c r="CQ974" s="43"/>
      <c r="CR974" s="43"/>
      <c r="CS974" s="43"/>
      <c r="CT974" s="43"/>
      <c r="CU974" s="43"/>
      <c r="CV974" s="43"/>
      <c r="CW974" s="43"/>
      <c r="CX974" s="43"/>
      <c r="CY974" s="21"/>
      <c r="CZ974" s="43"/>
      <c r="DA974" s="43"/>
      <c r="DB974" s="43"/>
      <c r="DC974" s="43"/>
      <c r="DD974" s="43"/>
      <c r="DE974" s="43"/>
      <c r="DF974" s="43"/>
      <c r="DG974" s="43"/>
      <c r="DH974" s="43"/>
      <c r="DI974" s="43"/>
      <c r="DJ974" s="43"/>
      <c r="DK974" s="43"/>
      <c r="DL974" s="43"/>
      <c r="DM974" s="43"/>
      <c r="DN974" s="43"/>
      <c r="DO974" s="43"/>
      <c r="DP974" s="43"/>
      <c r="DQ974" s="43"/>
      <c r="DR974" s="43"/>
      <c r="DS974" s="43"/>
      <c r="DT974" s="43"/>
      <c r="DU974" s="43"/>
      <c r="DV974" s="43"/>
      <c r="DW974" s="43"/>
      <c r="DX974" s="43"/>
      <c r="DY974" s="43"/>
      <c r="DZ974" s="43"/>
      <c r="EA974" s="21"/>
      <c r="EB974" s="21"/>
      <c r="EC974" s="21"/>
      <c r="ED974" s="21"/>
    </row>
    <row r="975" spans="1:134">
      <c r="A975" s="7"/>
      <c r="B975" s="7"/>
      <c r="C975" s="43"/>
      <c r="D975" s="43"/>
      <c r="E975" s="43"/>
      <c r="F975" s="43"/>
      <c r="G975" s="7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7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7"/>
      <c r="AM975" s="43"/>
      <c r="AN975" s="43"/>
      <c r="AO975" s="43"/>
      <c r="AP975" s="43"/>
      <c r="AQ975" s="43"/>
      <c r="AR975" s="58"/>
      <c r="AS975" s="58"/>
      <c r="AT975" s="43"/>
      <c r="AU975" s="43"/>
      <c r="AV975" s="43"/>
      <c r="AW975" s="43"/>
      <c r="AX975" s="43"/>
      <c r="AY975" s="43"/>
      <c r="AZ975" s="43"/>
      <c r="BA975" s="43"/>
      <c r="BB975" s="43"/>
      <c r="BC975" s="43"/>
      <c r="BD975" s="43"/>
      <c r="BE975" s="43"/>
      <c r="BF975" s="43"/>
      <c r="BG975" s="43"/>
      <c r="BH975" s="43"/>
      <c r="BI975" s="43"/>
      <c r="BJ975" s="43"/>
      <c r="BK975" s="43"/>
      <c r="BL975" s="43"/>
      <c r="BM975" s="43"/>
      <c r="BN975" s="43"/>
      <c r="BO975" s="43"/>
      <c r="BP975" s="43"/>
      <c r="BQ975" s="43"/>
      <c r="BR975" s="43"/>
      <c r="BS975" s="43"/>
      <c r="BT975" s="43"/>
      <c r="BU975" s="43"/>
      <c r="BV975" s="43"/>
      <c r="BW975" s="43"/>
      <c r="BX975" s="43"/>
      <c r="BY975" s="43"/>
      <c r="BZ975" s="43"/>
      <c r="CA975" s="43"/>
      <c r="CB975" s="43"/>
      <c r="CC975" s="43"/>
      <c r="CD975" s="43"/>
      <c r="CE975" s="43"/>
      <c r="CF975" s="43"/>
      <c r="CG975" s="43"/>
      <c r="CH975" s="43"/>
      <c r="CI975" s="43"/>
      <c r="CJ975" s="43"/>
      <c r="CK975" s="43"/>
      <c r="CL975" s="43"/>
      <c r="CM975" s="43"/>
      <c r="CN975" s="43"/>
      <c r="CO975" s="43"/>
      <c r="CP975" s="43"/>
      <c r="CQ975" s="43"/>
      <c r="CR975" s="43"/>
      <c r="CS975" s="43"/>
      <c r="CT975" s="43"/>
      <c r="CU975" s="43"/>
      <c r="CV975" s="43"/>
      <c r="CW975" s="43"/>
      <c r="CX975" s="43"/>
      <c r="CY975" s="21"/>
      <c r="CZ975" s="43"/>
      <c r="DA975" s="43"/>
      <c r="DB975" s="43"/>
      <c r="DC975" s="43"/>
      <c r="DD975" s="43"/>
      <c r="DE975" s="43"/>
      <c r="DF975" s="43"/>
      <c r="DG975" s="43"/>
      <c r="DH975" s="43"/>
      <c r="DI975" s="43"/>
      <c r="DJ975" s="43"/>
      <c r="DK975" s="43"/>
      <c r="DL975" s="43"/>
      <c r="DM975" s="43"/>
      <c r="DN975" s="43"/>
      <c r="DO975" s="43"/>
      <c r="DP975" s="43"/>
      <c r="DQ975" s="43"/>
      <c r="DR975" s="43"/>
      <c r="DS975" s="43"/>
      <c r="DT975" s="43"/>
      <c r="DU975" s="43"/>
      <c r="DV975" s="43"/>
      <c r="DW975" s="43"/>
      <c r="DX975" s="43"/>
      <c r="DY975" s="43"/>
      <c r="DZ975" s="43"/>
      <c r="EA975" s="21"/>
      <c r="EB975" s="21"/>
      <c r="EC975" s="21"/>
      <c r="ED975" s="21"/>
    </row>
    <row r="976" spans="1:134">
      <c r="A976" s="7"/>
      <c r="B976" s="7"/>
      <c r="C976" s="43"/>
      <c r="D976" s="43"/>
      <c r="E976" s="43"/>
      <c r="F976" s="43"/>
      <c r="G976" s="7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7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7"/>
      <c r="AM976" s="43"/>
      <c r="AN976" s="43"/>
      <c r="AO976" s="43"/>
      <c r="AP976" s="43"/>
      <c r="AQ976" s="43"/>
      <c r="AR976" s="58"/>
      <c r="AS976" s="58"/>
      <c r="AT976" s="43"/>
      <c r="AU976" s="43"/>
      <c r="AV976" s="43"/>
      <c r="AW976" s="43"/>
      <c r="AX976" s="43"/>
      <c r="AY976" s="43"/>
      <c r="AZ976" s="43"/>
      <c r="BA976" s="43"/>
      <c r="BB976" s="43"/>
      <c r="BC976" s="43"/>
      <c r="BD976" s="43"/>
      <c r="BE976" s="43"/>
      <c r="BF976" s="43"/>
      <c r="BG976" s="43"/>
      <c r="BH976" s="43"/>
      <c r="BI976" s="43"/>
      <c r="BJ976" s="43"/>
      <c r="BK976" s="43"/>
      <c r="BL976" s="43"/>
      <c r="BM976" s="43"/>
      <c r="BN976" s="43"/>
      <c r="BO976" s="43"/>
      <c r="BP976" s="43"/>
      <c r="BQ976" s="43"/>
      <c r="BR976" s="43"/>
      <c r="BS976" s="43"/>
      <c r="BT976" s="43"/>
      <c r="BU976" s="43"/>
      <c r="BV976" s="43"/>
      <c r="BW976" s="43"/>
      <c r="BX976" s="43"/>
      <c r="BY976" s="43"/>
      <c r="BZ976" s="43"/>
      <c r="CA976" s="43"/>
      <c r="CB976" s="43"/>
      <c r="CC976" s="43"/>
      <c r="CD976" s="43"/>
      <c r="CE976" s="43"/>
      <c r="CF976" s="43"/>
      <c r="CG976" s="43"/>
      <c r="CH976" s="43"/>
      <c r="CI976" s="43"/>
      <c r="CJ976" s="43"/>
      <c r="CK976" s="43"/>
      <c r="CL976" s="43"/>
      <c r="CM976" s="43"/>
      <c r="CN976" s="43"/>
      <c r="CO976" s="43"/>
      <c r="CP976" s="43"/>
      <c r="CQ976" s="43"/>
      <c r="CR976" s="43"/>
      <c r="CS976" s="43"/>
      <c r="CT976" s="43"/>
      <c r="CU976" s="43"/>
      <c r="CV976" s="43"/>
      <c r="CW976" s="43"/>
      <c r="CX976" s="43"/>
      <c r="CY976" s="21"/>
      <c r="CZ976" s="43"/>
      <c r="DA976" s="43"/>
      <c r="DB976" s="43"/>
      <c r="DC976" s="43"/>
      <c r="DD976" s="43"/>
      <c r="DE976" s="43"/>
      <c r="DF976" s="43"/>
      <c r="DG976" s="43"/>
      <c r="DH976" s="43"/>
      <c r="DI976" s="43"/>
      <c r="DJ976" s="43"/>
      <c r="DK976" s="43"/>
      <c r="DL976" s="43"/>
      <c r="DM976" s="43"/>
      <c r="DN976" s="43"/>
      <c r="DO976" s="43"/>
      <c r="DP976" s="43"/>
      <c r="DQ976" s="43"/>
      <c r="DR976" s="43"/>
      <c r="DS976" s="43"/>
      <c r="DT976" s="43"/>
      <c r="DU976" s="43"/>
      <c r="DV976" s="43"/>
      <c r="DW976" s="43"/>
      <c r="DX976" s="43"/>
      <c r="DY976" s="43"/>
      <c r="DZ976" s="43"/>
      <c r="EA976" s="21"/>
      <c r="EB976" s="21"/>
      <c r="EC976" s="21"/>
      <c r="ED976" s="21"/>
    </row>
    <row r="977" spans="1:134">
      <c r="A977" s="7"/>
      <c r="B977" s="7"/>
      <c r="C977" s="43"/>
      <c r="D977" s="43"/>
      <c r="E977" s="43"/>
      <c r="F977" s="43"/>
      <c r="G977" s="7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7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7"/>
      <c r="AM977" s="43"/>
      <c r="AN977" s="43"/>
      <c r="AO977" s="43"/>
      <c r="AP977" s="43"/>
      <c r="AQ977" s="43"/>
      <c r="AR977" s="58"/>
      <c r="AS977" s="58"/>
      <c r="AT977" s="43"/>
      <c r="AU977" s="43"/>
      <c r="AV977" s="43"/>
      <c r="AW977" s="43"/>
      <c r="AX977" s="43"/>
      <c r="AY977" s="43"/>
      <c r="AZ977" s="43"/>
      <c r="BA977" s="43"/>
      <c r="BB977" s="43"/>
      <c r="BC977" s="43"/>
      <c r="BD977" s="43"/>
      <c r="BE977" s="43"/>
      <c r="BF977" s="43"/>
      <c r="BG977" s="43"/>
      <c r="BH977" s="43"/>
      <c r="BI977" s="43"/>
      <c r="BJ977" s="43"/>
      <c r="BK977" s="43"/>
      <c r="BL977" s="43"/>
      <c r="BM977" s="43"/>
      <c r="BN977" s="43"/>
      <c r="BO977" s="43"/>
      <c r="BP977" s="43"/>
      <c r="BQ977" s="43"/>
      <c r="BR977" s="43"/>
      <c r="BS977" s="43"/>
      <c r="BT977" s="43"/>
      <c r="BU977" s="43"/>
      <c r="BV977" s="43"/>
      <c r="BW977" s="43"/>
      <c r="BX977" s="43"/>
      <c r="BY977" s="43"/>
      <c r="BZ977" s="43"/>
      <c r="CA977" s="43"/>
      <c r="CB977" s="43"/>
      <c r="CC977" s="43"/>
      <c r="CD977" s="43"/>
      <c r="CE977" s="43"/>
      <c r="CF977" s="43"/>
      <c r="CG977" s="43"/>
      <c r="CH977" s="43"/>
      <c r="CI977" s="43"/>
      <c r="CJ977" s="43"/>
      <c r="CK977" s="43"/>
      <c r="CL977" s="43"/>
      <c r="CM977" s="43"/>
      <c r="CN977" s="43"/>
      <c r="CO977" s="43"/>
      <c r="CP977" s="43"/>
      <c r="CQ977" s="43"/>
      <c r="CR977" s="43"/>
      <c r="CS977" s="43"/>
      <c r="CT977" s="43"/>
      <c r="CU977" s="43"/>
      <c r="CV977" s="43"/>
      <c r="CW977" s="43"/>
      <c r="CX977" s="43"/>
      <c r="CY977" s="21"/>
      <c r="CZ977" s="43"/>
      <c r="DA977" s="43"/>
      <c r="DB977" s="43"/>
      <c r="DC977" s="43"/>
      <c r="DD977" s="43"/>
      <c r="DE977" s="43"/>
      <c r="DF977" s="43"/>
      <c r="DG977" s="43"/>
      <c r="DH977" s="43"/>
      <c r="DI977" s="43"/>
      <c r="DJ977" s="43"/>
      <c r="DK977" s="43"/>
      <c r="DL977" s="43"/>
      <c r="DM977" s="43"/>
      <c r="DN977" s="43"/>
      <c r="DO977" s="43"/>
      <c r="DP977" s="43"/>
      <c r="DQ977" s="43"/>
      <c r="DR977" s="43"/>
      <c r="DS977" s="43"/>
      <c r="DT977" s="43"/>
      <c r="DU977" s="43"/>
      <c r="DV977" s="43"/>
      <c r="DW977" s="43"/>
      <c r="DX977" s="43"/>
      <c r="DY977" s="43"/>
      <c r="DZ977" s="43"/>
      <c r="EA977" s="21"/>
      <c r="EB977" s="21"/>
      <c r="EC977" s="21"/>
      <c r="ED977" s="21"/>
    </row>
    <row r="978" spans="1:134">
      <c r="A978" s="7"/>
      <c r="B978" s="7"/>
      <c r="C978" s="43"/>
      <c r="D978" s="43"/>
      <c r="E978" s="43"/>
      <c r="F978" s="43"/>
      <c r="G978" s="7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7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7"/>
      <c r="AM978" s="43"/>
      <c r="AN978" s="43"/>
      <c r="AO978" s="43"/>
      <c r="AP978" s="43"/>
      <c r="AQ978" s="43"/>
      <c r="AR978" s="58"/>
      <c r="AS978" s="58"/>
      <c r="AT978" s="43"/>
      <c r="AU978" s="43"/>
      <c r="AV978" s="43"/>
      <c r="AW978" s="43"/>
      <c r="AX978" s="43"/>
      <c r="AY978" s="43"/>
      <c r="AZ978" s="43"/>
      <c r="BA978" s="43"/>
      <c r="BB978" s="43"/>
      <c r="BC978" s="43"/>
      <c r="BD978" s="43"/>
      <c r="BE978" s="43"/>
      <c r="BF978" s="43"/>
      <c r="BG978" s="43"/>
      <c r="BH978" s="43"/>
      <c r="BI978" s="43"/>
      <c r="BJ978" s="43"/>
      <c r="BK978" s="43"/>
      <c r="BL978" s="43"/>
      <c r="BM978" s="43"/>
      <c r="BN978" s="43"/>
      <c r="BO978" s="43"/>
      <c r="BP978" s="43"/>
      <c r="BQ978" s="43"/>
      <c r="BR978" s="43"/>
      <c r="BS978" s="43"/>
      <c r="BT978" s="43"/>
      <c r="BU978" s="43"/>
      <c r="BV978" s="43"/>
      <c r="BW978" s="43"/>
      <c r="BX978" s="43"/>
      <c r="BY978" s="43"/>
      <c r="BZ978" s="43"/>
      <c r="CA978" s="43"/>
      <c r="CB978" s="43"/>
      <c r="CC978" s="43"/>
      <c r="CD978" s="43"/>
      <c r="CE978" s="43"/>
      <c r="CF978" s="43"/>
      <c r="CG978" s="43"/>
      <c r="CH978" s="43"/>
      <c r="CI978" s="43"/>
      <c r="CJ978" s="43"/>
      <c r="CK978" s="43"/>
      <c r="CL978" s="43"/>
      <c r="CM978" s="43"/>
      <c r="CN978" s="43"/>
      <c r="CO978" s="43"/>
      <c r="CP978" s="43"/>
      <c r="CQ978" s="43"/>
      <c r="CR978" s="43"/>
      <c r="CS978" s="43"/>
      <c r="CT978" s="43"/>
      <c r="CU978" s="43"/>
      <c r="CV978" s="43"/>
      <c r="CW978" s="43"/>
      <c r="CX978" s="43"/>
      <c r="CY978" s="21"/>
      <c r="CZ978" s="43"/>
      <c r="DA978" s="43"/>
      <c r="DB978" s="43"/>
      <c r="DC978" s="43"/>
      <c r="DD978" s="43"/>
      <c r="DE978" s="43"/>
      <c r="DF978" s="43"/>
      <c r="DG978" s="43"/>
      <c r="DH978" s="43"/>
      <c r="DI978" s="43"/>
      <c r="DJ978" s="43"/>
      <c r="DK978" s="43"/>
      <c r="DL978" s="43"/>
      <c r="DM978" s="43"/>
      <c r="DN978" s="43"/>
      <c r="DO978" s="43"/>
      <c r="DP978" s="43"/>
      <c r="DQ978" s="43"/>
      <c r="DR978" s="43"/>
      <c r="DS978" s="43"/>
      <c r="DT978" s="43"/>
      <c r="DU978" s="43"/>
      <c r="DV978" s="43"/>
      <c r="DW978" s="43"/>
      <c r="DX978" s="43"/>
      <c r="DY978" s="43"/>
      <c r="DZ978" s="43"/>
      <c r="EA978" s="21"/>
      <c r="EB978" s="21"/>
      <c r="EC978" s="21"/>
      <c r="ED978" s="21"/>
    </row>
    <row r="979" spans="1:134">
      <c r="A979" s="7"/>
      <c r="B979" s="7"/>
      <c r="C979" s="43"/>
      <c r="D979" s="43"/>
      <c r="E979" s="43"/>
      <c r="F979" s="43"/>
      <c r="G979" s="7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7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7"/>
      <c r="AM979" s="43"/>
      <c r="AN979" s="43"/>
      <c r="AO979" s="43"/>
      <c r="AP979" s="43"/>
      <c r="AQ979" s="43"/>
      <c r="AR979" s="58"/>
      <c r="AS979" s="58"/>
      <c r="AT979" s="43"/>
      <c r="AU979" s="43"/>
      <c r="AV979" s="43"/>
      <c r="AW979" s="43"/>
      <c r="AX979" s="43"/>
      <c r="AY979" s="43"/>
      <c r="AZ979" s="43"/>
      <c r="BA979" s="43"/>
      <c r="BB979" s="43"/>
      <c r="BC979" s="43"/>
      <c r="BD979" s="43"/>
      <c r="BE979" s="43"/>
      <c r="BF979" s="43"/>
      <c r="BG979" s="43"/>
      <c r="BH979" s="43"/>
      <c r="BI979" s="43"/>
      <c r="BJ979" s="43"/>
      <c r="BK979" s="43"/>
      <c r="BL979" s="43"/>
      <c r="BM979" s="43"/>
      <c r="BN979" s="43"/>
      <c r="BO979" s="43"/>
      <c r="BP979" s="43"/>
      <c r="BQ979" s="43"/>
      <c r="BR979" s="43"/>
      <c r="BS979" s="43"/>
      <c r="BT979" s="43"/>
      <c r="BU979" s="43"/>
      <c r="BV979" s="43"/>
      <c r="BW979" s="43"/>
      <c r="BX979" s="43"/>
      <c r="BY979" s="43"/>
      <c r="BZ979" s="43"/>
      <c r="CA979" s="43"/>
      <c r="CB979" s="43"/>
      <c r="CC979" s="43"/>
      <c r="CD979" s="43"/>
      <c r="CE979" s="43"/>
      <c r="CF979" s="43"/>
      <c r="CG979" s="43"/>
      <c r="CH979" s="43"/>
      <c r="CI979" s="43"/>
      <c r="CJ979" s="43"/>
      <c r="CK979" s="43"/>
      <c r="CL979" s="43"/>
      <c r="CM979" s="43"/>
      <c r="CN979" s="43"/>
      <c r="CO979" s="43"/>
      <c r="CP979" s="43"/>
      <c r="CQ979" s="43"/>
      <c r="CR979" s="43"/>
      <c r="CS979" s="43"/>
      <c r="CT979" s="43"/>
      <c r="CU979" s="43"/>
      <c r="CV979" s="43"/>
      <c r="CW979" s="43"/>
      <c r="CX979" s="43"/>
      <c r="CY979" s="21"/>
      <c r="CZ979" s="43"/>
      <c r="DA979" s="43"/>
      <c r="DB979" s="43"/>
      <c r="DC979" s="43"/>
      <c r="DD979" s="43"/>
      <c r="DE979" s="43"/>
      <c r="DF979" s="43"/>
      <c r="DG979" s="43"/>
      <c r="DH979" s="43"/>
      <c r="DI979" s="43"/>
      <c r="DJ979" s="43"/>
      <c r="DK979" s="43"/>
      <c r="DL979" s="43"/>
      <c r="DM979" s="43"/>
      <c r="DN979" s="43"/>
      <c r="DO979" s="43"/>
      <c r="DP979" s="43"/>
      <c r="DQ979" s="43"/>
      <c r="DR979" s="43"/>
      <c r="DS979" s="43"/>
      <c r="DT979" s="43"/>
      <c r="DU979" s="43"/>
      <c r="DV979" s="43"/>
      <c r="DW979" s="43"/>
      <c r="DX979" s="43"/>
      <c r="DY979" s="43"/>
      <c r="DZ979" s="43"/>
      <c r="EA979" s="21"/>
      <c r="EB979" s="21"/>
      <c r="EC979" s="21"/>
      <c r="ED979" s="21"/>
    </row>
    <row r="980" spans="1:134">
      <c r="A980" s="7"/>
      <c r="B980" s="7"/>
      <c r="C980" s="43"/>
      <c r="D980" s="43"/>
      <c r="E980" s="43"/>
      <c r="F980" s="43"/>
      <c r="G980" s="7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7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7"/>
      <c r="AM980" s="43"/>
      <c r="AN980" s="43"/>
      <c r="AO980" s="43"/>
      <c r="AP980" s="43"/>
      <c r="AQ980" s="43"/>
      <c r="AR980" s="58"/>
      <c r="AS980" s="58"/>
      <c r="AT980" s="43"/>
      <c r="AU980" s="43"/>
      <c r="AV980" s="43"/>
      <c r="AW980" s="43"/>
      <c r="AX980" s="43"/>
      <c r="AY980" s="43"/>
      <c r="AZ980" s="43"/>
      <c r="BA980" s="43"/>
      <c r="BB980" s="43"/>
      <c r="BC980" s="43"/>
      <c r="BD980" s="43"/>
      <c r="BE980" s="43"/>
      <c r="BF980" s="43"/>
      <c r="BG980" s="43"/>
      <c r="BH980" s="43"/>
      <c r="BI980" s="43"/>
      <c r="BJ980" s="43"/>
      <c r="BK980" s="43"/>
      <c r="BL980" s="43"/>
      <c r="BM980" s="43"/>
      <c r="BN980" s="43"/>
      <c r="BO980" s="43"/>
      <c r="BP980" s="43"/>
      <c r="BQ980" s="43"/>
      <c r="BR980" s="43"/>
      <c r="BS980" s="43"/>
      <c r="BT980" s="43"/>
      <c r="BU980" s="43"/>
      <c r="BV980" s="43"/>
      <c r="BW980" s="43"/>
      <c r="BX980" s="43"/>
      <c r="BY980" s="43"/>
      <c r="BZ980" s="43"/>
      <c r="CA980" s="43"/>
      <c r="CB980" s="43"/>
      <c r="CC980" s="43"/>
      <c r="CD980" s="43"/>
      <c r="CE980" s="43"/>
      <c r="CF980" s="43"/>
      <c r="CG980" s="43"/>
      <c r="CH980" s="43"/>
      <c r="CI980" s="43"/>
      <c r="CJ980" s="43"/>
      <c r="CK980" s="43"/>
      <c r="CL980" s="43"/>
      <c r="CM980" s="43"/>
      <c r="CN980" s="43"/>
      <c r="CO980" s="43"/>
      <c r="CP980" s="43"/>
      <c r="CQ980" s="43"/>
      <c r="CR980" s="43"/>
      <c r="CS980" s="43"/>
      <c r="CT980" s="43"/>
      <c r="CU980" s="43"/>
      <c r="CV980" s="43"/>
      <c r="CW980" s="43"/>
      <c r="CX980" s="43"/>
      <c r="CY980" s="21"/>
      <c r="CZ980" s="43"/>
      <c r="DA980" s="43"/>
      <c r="DB980" s="43"/>
      <c r="DC980" s="43"/>
      <c r="DD980" s="43"/>
      <c r="DE980" s="43"/>
      <c r="DF980" s="43"/>
      <c r="DG980" s="43"/>
      <c r="DH980" s="43"/>
      <c r="DI980" s="43"/>
      <c r="DJ980" s="43"/>
      <c r="DK980" s="43"/>
      <c r="DL980" s="43"/>
      <c r="DM980" s="43"/>
      <c r="DN980" s="43"/>
      <c r="DO980" s="43"/>
      <c r="DP980" s="43"/>
      <c r="DQ980" s="43"/>
      <c r="DR980" s="43"/>
      <c r="DS980" s="43"/>
      <c r="DT980" s="43"/>
      <c r="DU980" s="43"/>
      <c r="DV980" s="43"/>
      <c r="DW980" s="43"/>
      <c r="DX980" s="43"/>
      <c r="DY980" s="43"/>
      <c r="DZ980" s="43"/>
      <c r="EA980" s="21"/>
      <c r="EB980" s="21"/>
      <c r="EC980" s="21"/>
      <c r="ED980" s="21"/>
    </row>
    <row r="981" spans="1:134">
      <c r="A981" s="7"/>
      <c r="B981" s="7"/>
      <c r="C981" s="43"/>
      <c r="D981" s="43"/>
      <c r="E981" s="43"/>
      <c r="F981" s="43"/>
      <c r="G981" s="7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7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7"/>
      <c r="AM981" s="43"/>
      <c r="AN981" s="43"/>
      <c r="AO981" s="43"/>
      <c r="AP981" s="43"/>
      <c r="AQ981" s="43"/>
      <c r="AR981" s="58"/>
      <c r="AS981" s="58"/>
      <c r="AT981" s="43"/>
      <c r="AU981" s="43"/>
      <c r="AV981" s="43"/>
      <c r="AW981" s="43"/>
      <c r="AX981" s="43"/>
      <c r="AY981" s="43"/>
      <c r="AZ981" s="43"/>
      <c r="BA981" s="43"/>
      <c r="BB981" s="43"/>
      <c r="BC981" s="43"/>
      <c r="BD981" s="43"/>
      <c r="BE981" s="43"/>
      <c r="BF981" s="43"/>
      <c r="BG981" s="43"/>
      <c r="BH981" s="43"/>
      <c r="BI981" s="43"/>
      <c r="BJ981" s="43"/>
      <c r="BK981" s="43"/>
      <c r="BL981" s="43"/>
      <c r="BM981" s="43"/>
      <c r="BN981" s="43"/>
      <c r="BO981" s="43"/>
      <c r="BP981" s="43"/>
      <c r="BQ981" s="43"/>
      <c r="BR981" s="43"/>
      <c r="BS981" s="43"/>
      <c r="BT981" s="43"/>
      <c r="BU981" s="43"/>
      <c r="BV981" s="43"/>
      <c r="BW981" s="43"/>
      <c r="BX981" s="43"/>
      <c r="BY981" s="43"/>
      <c r="BZ981" s="43"/>
      <c r="CA981" s="43"/>
      <c r="CB981" s="43"/>
      <c r="CC981" s="43"/>
      <c r="CD981" s="43"/>
      <c r="CE981" s="43"/>
      <c r="CF981" s="43"/>
      <c r="CG981" s="43"/>
      <c r="CH981" s="43"/>
      <c r="CI981" s="43"/>
      <c r="CJ981" s="43"/>
      <c r="CK981" s="43"/>
      <c r="CL981" s="43"/>
      <c r="CM981" s="43"/>
      <c r="CN981" s="43"/>
      <c r="CO981" s="43"/>
      <c r="CP981" s="43"/>
      <c r="CQ981" s="43"/>
      <c r="CR981" s="43"/>
      <c r="CS981" s="43"/>
      <c r="CT981" s="43"/>
      <c r="CU981" s="43"/>
      <c r="CV981" s="43"/>
      <c r="CW981" s="43"/>
      <c r="CX981" s="43"/>
      <c r="CY981" s="21"/>
      <c r="CZ981" s="43"/>
      <c r="DA981" s="43"/>
      <c r="DB981" s="43"/>
      <c r="DC981" s="43"/>
      <c r="DD981" s="43"/>
      <c r="DE981" s="43"/>
      <c r="DF981" s="43"/>
      <c r="DG981" s="43"/>
      <c r="DH981" s="43"/>
      <c r="DI981" s="43"/>
      <c r="DJ981" s="43"/>
      <c r="DK981" s="43"/>
      <c r="DL981" s="43"/>
      <c r="DM981" s="43"/>
      <c r="DN981" s="43"/>
      <c r="DO981" s="43"/>
      <c r="DP981" s="43"/>
      <c r="DQ981" s="43"/>
      <c r="DR981" s="43"/>
      <c r="DS981" s="43"/>
      <c r="DT981" s="43"/>
      <c r="DU981" s="43"/>
      <c r="DV981" s="43"/>
      <c r="DW981" s="43"/>
      <c r="DX981" s="43"/>
      <c r="DY981" s="43"/>
      <c r="DZ981" s="43"/>
      <c r="EA981" s="21"/>
      <c r="EB981" s="21"/>
      <c r="EC981" s="21"/>
      <c r="ED981" s="21"/>
    </row>
    <row r="982" spans="1:134">
      <c r="A982" s="7"/>
      <c r="B982" s="7"/>
      <c r="C982" s="43"/>
      <c r="D982" s="43"/>
      <c r="E982" s="43"/>
      <c r="F982" s="43"/>
      <c r="G982" s="7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7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7"/>
      <c r="AM982" s="43"/>
      <c r="AN982" s="43"/>
      <c r="AO982" s="43"/>
      <c r="AP982" s="43"/>
      <c r="AQ982" s="43"/>
      <c r="AR982" s="58"/>
      <c r="AS982" s="58"/>
      <c r="AT982" s="43"/>
      <c r="AU982" s="43"/>
      <c r="AV982" s="43"/>
      <c r="AW982" s="43"/>
      <c r="AX982" s="43"/>
      <c r="AY982" s="43"/>
      <c r="AZ982" s="43"/>
      <c r="BA982" s="43"/>
      <c r="BB982" s="43"/>
      <c r="BC982" s="43"/>
      <c r="BD982" s="43"/>
      <c r="BE982" s="43"/>
      <c r="BF982" s="43"/>
      <c r="BG982" s="43"/>
      <c r="BH982" s="43"/>
      <c r="BI982" s="43"/>
      <c r="BJ982" s="43"/>
      <c r="BK982" s="43"/>
      <c r="BL982" s="43"/>
      <c r="BM982" s="43"/>
      <c r="BN982" s="43"/>
      <c r="BO982" s="43"/>
      <c r="BP982" s="43"/>
      <c r="BQ982" s="43"/>
      <c r="BR982" s="43"/>
      <c r="BS982" s="43"/>
      <c r="BT982" s="43"/>
      <c r="BU982" s="43"/>
      <c r="BV982" s="43"/>
      <c r="BW982" s="43"/>
      <c r="BX982" s="43"/>
      <c r="BY982" s="43"/>
      <c r="BZ982" s="43"/>
      <c r="CA982" s="43"/>
      <c r="CB982" s="43"/>
      <c r="CC982" s="43"/>
      <c r="CD982" s="43"/>
      <c r="CE982" s="43"/>
      <c r="CF982" s="43"/>
      <c r="CG982" s="43"/>
      <c r="CH982" s="43"/>
      <c r="CI982" s="43"/>
      <c r="CJ982" s="43"/>
      <c r="CK982" s="43"/>
      <c r="CL982" s="43"/>
      <c r="CM982" s="43"/>
      <c r="CN982" s="43"/>
      <c r="CO982" s="43"/>
      <c r="CP982" s="43"/>
      <c r="CQ982" s="43"/>
      <c r="CR982" s="43"/>
      <c r="CS982" s="43"/>
      <c r="CT982" s="43"/>
      <c r="CU982" s="43"/>
      <c r="CV982" s="43"/>
      <c r="CW982" s="43"/>
      <c r="CX982" s="43"/>
      <c r="CY982" s="21"/>
      <c r="CZ982" s="43"/>
      <c r="DA982" s="43"/>
      <c r="DB982" s="43"/>
      <c r="DC982" s="43"/>
      <c r="DD982" s="43"/>
      <c r="DE982" s="43"/>
      <c r="DF982" s="43"/>
      <c r="DG982" s="43"/>
      <c r="DH982" s="43"/>
      <c r="DI982" s="43"/>
      <c r="DJ982" s="43"/>
      <c r="DK982" s="43"/>
      <c r="DL982" s="43"/>
      <c r="DM982" s="43"/>
      <c r="DN982" s="43"/>
      <c r="DO982" s="43"/>
      <c r="DP982" s="43"/>
      <c r="DQ982" s="43"/>
      <c r="DR982" s="43"/>
      <c r="DS982" s="43"/>
      <c r="DT982" s="43"/>
      <c r="DU982" s="43"/>
      <c r="DV982" s="43"/>
      <c r="DW982" s="43"/>
      <c r="DX982" s="43"/>
      <c r="DY982" s="43"/>
      <c r="DZ982" s="43"/>
      <c r="EA982" s="21"/>
      <c r="EB982" s="21"/>
      <c r="EC982" s="21"/>
      <c r="ED982" s="21"/>
    </row>
    <row r="983" spans="1:134">
      <c r="A983" s="7"/>
      <c r="B983" s="7"/>
      <c r="C983" s="43"/>
      <c r="D983" s="43"/>
      <c r="E983" s="43"/>
      <c r="F983" s="43"/>
      <c r="G983" s="7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7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7"/>
      <c r="AM983" s="43"/>
      <c r="AN983" s="43"/>
      <c r="AO983" s="43"/>
      <c r="AP983" s="43"/>
      <c r="AQ983" s="43"/>
      <c r="AR983" s="58"/>
      <c r="AS983" s="58"/>
      <c r="AT983" s="43"/>
      <c r="AU983" s="43"/>
      <c r="AV983" s="43"/>
      <c r="AW983" s="43"/>
      <c r="AX983" s="43"/>
      <c r="AY983" s="43"/>
      <c r="AZ983" s="43"/>
      <c r="BA983" s="43"/>
      <c r="BB983" s="43"/>
      <c r="BC983" s="43"/>
      <c r="BD983" s="43"/>
      <c r="BE983" s="43"/>
      <c r="BF983" s="43"/>
      <c r="BG983" s="43"/>
      <c r="BH983" s="43"/>
      <c r="BI983" s="43"/>
      <c r="BJ983" s="43"/>
      <c r="BK983" s="43"/>
      <c r="BL983" s="43"/>
      <c r="BM983" s="43"/>
      <c r="BN983" s="43"/>
      <c r="BO983" s="43"/>
      <c r="BP983" s="43"/>
      <c r="BQ983" s="43"/>
      <c r="BR983" s="43"/>
      <c r="BS983" s="43"/>
      <c r="BT983" s="43"/>
      <c r="BU983" s="43"/>
      <c r="BV983" s="43"/>
      <c r="BW983" s="43"/>
      <c r="BX983" s="43"/>
      <c r="BY983" s="43"/>
      <c r="BZ983" s="43"/>
      <c r="CA983" s="43"/>
      <c r="CB983" s="43"/>
      <c r="CC983" s="43"/>
      <c r="CD983" s="43"/>
      <c r="CE983" s="43"/>
      <c r="CF983" s="43"/>
      <c r="CG983" s="43"/>
      <c r="CH983" s="43"/>
      <c r="CI983" s="43"/>
      <c r="CJ983" s="43"/>
      <c r="CK983" s="43"/>
      <c r="CL983" s="43"/>
      <c r="CM983" s="43"/>
      <c r="CN983" s="43"/>
      <c r="CO983" s="43"/>
      <c r="CP983" s="43"/>
      <c r="CQ983" s="43"/>
      <c r="CR983" s="43"/>
      <c r="CS983" s="43"/>
      <c r="CT983" s="43"/>
      <c r="CU983" s="43"/>
      <c r="CV983" s="43"/>
      <c r="CW983" s="43"/>
      <c r="CX983" s="43"/>
      <c r="CY983" s="21"/>
      <c r="CZ983" s="43"/>
      <c r="DA983" s="43"/>
      <c r="DB983" s="43"/>
      <c r="DC983" s="43"/>
      <c r="DD983" s="43"/>
      <c r="DE983" s="43"/>
      <c r="DF983" s="43"/>
      <c r="DG983" s="43"/>
      <c r="DH983" s="43"/>
      <c r="DI983" s="43"/>
      <c r="DJ983" s="43"/>
      <c r="DK983" s="43"/>
      <c r="DL983" s="43"/>
      <c r="DM983" s="43"/>
      <c r="DN983" s="43"/>
      <c r="DO983" s="43"/>
      <c r="DP983" s="43"/>
      <c r="DQ983" s="43"/>
      <c r="DR983" s="43"/>
      <c r="DS983" s="43"/>
      <c r="DT983" s="43"/>
      <c r="DU983" s="43"/>
      <c r="DV983" s="43"/>
      <c r="DW983" s="43"/>
      <c r="DX983" s="43"/>
      <c r="DY983" s="43"/>
      <c r="DZ983" s="43"/>
      <c r="EA983" s="21"/>
      <c r="EB983" s="21"/>
      <c r="EC983" s="21"/>
      <c r="ED983" s="21"/>
    </row>
    <row r="984" spans="1:134">
      <c r="A984" s="7"/>
      <c r="B984" s="7"/>
      <c r="C984" s="43"/>
      <c r="D984" s="43"/>
      <c r="E984" s="43"/>
      <c r="F984" s="43"/>
      <c r="G984" s="7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7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7"/>
      <c r="AM984" s="43"/>
      <c r="AN984" s="43"/>
      <c r="AO984" s="43"/>
      <c r="AP984" s="43"/>
      <c r="AQ984" s="43"/>
      <c r="AR984" s="58"/>
      <c r="AS984" s="58"/>
      <c r="AT984" s="43"/>
      <c r="AU984" s="43"/>
      <c r="AV984" s="43"/>
      <c r="AW984" s="43"/>
      <c r="AX984" s="43"/>
      <c r="AY984" s="43"/>
      <c r="AZ984" s="43"/>
      <c r="BA984" s="43"/>
      <c r="BB984" s="43"/>
      <c r="BC984" s="43"/>
      <c r="BD984" s="43"/>
      <c r="BE984" s="43"/>
      <c r="BF984" s="43"/>
      <c r="BG984" s="43"/>
      <c r="BH984" s="43"/>
      <c r="BI984" s="43"/>
      <c r="BJ984" s="43"/>
      <c r="BK984" s="43"/>
      <c r="BL984" s="43"/>
      <c r="BM984" s="43"/>
      <c r="BN984" s="43"/>
      <c r="BO984" s="43"/>
      <c r="BP984" s="43"/>
      <c r="BQ984" s="43"/>
      <c r="BR984" s="43"/>
      <c r="BS984" s="43"/>
      <c r="BT984" s="43"/>
      <c r="BU984" s="43"/>
      <c r="BV984" s="43"/>
      <c r="BW984" s="43"/>
      <c r="BX984" s="43"/>
      <c r="BY984" s="43"/>
      <c r="BZ984" s="43"/>
      <c r="CA984" s="43"/>
      <c r="CB984" s="43"/>
      <c r="CC984" s="43"/>
      <c r="CD984" s="43"/>
      <c r="CE984" s="43"/>
      <c r="CF984" s="43"/>
      <c r="CG984" s="43"/>
      <c r="CH984" s="43"/>
      <c r="CI984" s="43"/>
      <c r="CJ984" s="43"/>
      <c r="CK984" s="43"/>
      <c r="CL984" s="43"/>
      <c r="CM984" s="43"/>
      <c r="CN984" s="43"/>
      <c r="CO984" s="43"/>
      <c r="CP984" s="43"/>
      <c r="CQ984" s="43"/>
      <c r="CR984" s="43"/>
      <c r="CS984" s="43"/>
      <c r="CT984" s="43"/>
      <c r="CU984" s="43"/>
      <c r="CV984" s="43"/>
      <c r="CW984" s="43"/>
      <c r="CX984" s="43"/>
      <c r="CY984" s="21"/>
      <c r="CZ984" s="43"/>
      <c r="DA984" s="43"/>
      <c r="DB984" s="43"/>
      <c r="DC984" s="43"/>
      <c r="DD984" s="43"/>
      <c r="DE984" s="43"/>
      <c r="DF984" s="43"/>
      <c r="DG984" s="43"/>
      <c r="DH984" s="43"/>
      <c r="DI984" s="43"/>
      <c r="DJ984" s="43"/>
      <c r="DK984" s="43"/>
      <c r="DL984" s="43"/>
      <c r="DM984" s="43"/>
      <c r="DN984" s="43"/>
      <c r="DO984" s="43"/>
      <c r="DP984" s="43"/>
      <c r="DQ984" s="43"/>
      <c r="DR984" s="43"/>
      <c r="DS984" s="43"/>
      <c r="DT984" s="43"/>
      <c r="DU984" s="43"/>
      <c r="DV984" s="43"/>
      <c r="DW984" s="43"/>
      <c r="DX984" s="43"/>
      <c r="DY984" s="43"/>
      <c r="DZ984" s="43"/>
      <c r="EA984" s="21"/>
      <c r="EB984" s="21"/>
      <c r="EC984" s="21"/>
      <c r="ED984" s="21"/>
    </row>
    <row r="985" spans="1:134">
      <c r="A985" s="7"/>
      <c r="B985" s="7"/>
      <c r="C985" s="43"/>
      <c r="D985" s="43"/>
      <c r="E985" s="43"/>
      <c r="F985" s="43"/>
      <c r="G985" s="7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7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7"/>
      <c r="AM985" s="43"/>
      <c r="AN985" s="43"/>
      <c r="AO985" s="43"/>
      <c r="AP985" s="43"/>
      <c r="AQ985" s="43"/>
      <c r="AR985" s="58"/>
      <c r="AS985" s="58"/>
      <c r="AT985" s="43"/>
      <c r="AU985" s="43"/>
      <c r="AV985" s="43"/>
      <c r="AW985" s="43"/>
      <c r="AX985" s="43"/>
      <c r="AY985" s="43"/>
      <c r="AZ985" s="43"/>
      <c r="BA985" s="43"/>
      <c r="BB985" s="43"/>
      <c r="BC985" s="43"/>
      <c r="BD985" s="43"/>
      <c r="BE985" s="43"/>
      <c r="BF985" s="43"/>
      <c r="BG985" s="43"/>
      <c r="BH985" s="43"/>
      <c r="BI985" s="43"/>
      <c r="BJ985" s="43"/>
      <c r="BK985" s="43"/>
      <c r="BL985" s="43"/>
      <c r="BM985" s="43"/>
      <c r="BN985" s="43"/>
      <c r="BO985" s="43"/>
      <c r="BP985" s="43"/>
      <c r="BQ985" s="43"/>
      <c r="BR985" s="43"/>
      <c r="BS985" s="43"/>
      <c r="BT985" s="43"/>
      <c r="BU985" s="43"/>
      <c r="BV985" s="43"/>
      <c r="BW985" s="43"/>
      <c r="BX985" s="43"/>
      <c r="BY985" s="43"/>
      <c r="BZ985" s="43"/>
      <c r="CA985" s="43"/>
      <c r="CB985" s="43"/>
      <c r="CC985" s="43"/>
      <c r="CD985" s="43"/>
      <c r="CE985" s="43"/>
      <c r="CF985" s="43"/>
      <c r="CG985" s="43"/>
      <c r="CH985" s="43"/>
      <c r="CI985" s="43"/>
      <c r="CJ985" s="43"/>
      <c r="CK985" s="43"/>
      <c r="CL985" s="43"/>
      <c r="CM985" s="43"/>
      <c r="CN985" s="43"/>
      <c r="CO985" s="43"/>
      <c r="CP985" s="43"/>
      <c r="CQ985" s="43"/>
      <c r="CR985" s="43"/>
      <c r="CS985" s="43"/>
      <c r="CT985" s="43"/>
      <c r="CU985" s="43"/>
      <c r="CV985" s="43"/>
      <c r="CW985" s="43"/>
      <c r="CX985" s="43"/>
      <c r="CY985" s="21"/>
      <c r="CZ985" s="43"/>
      <c r="DA985" s="43"/>
      <c r="DB985" s="43"/>
      <c r="DC985" s="43"/>
      <c r="DD985" s="43"/>
      <c r="DE985" s="43"/>
      <c r="DF985" s="43"/>
      <c r="DG985" s="43"/>
      <c r="DH985" s="43"/>
      <c r="DI985" s="43"/>
      <c r="DJ985" s="43"/>
      <c r="DK985" s="43"/>
      <c r="DL985" s="43"/>
      <c r="DM985" s="43"/>
      <c r="DN985" s="43"/>
      <c r="DO985" s="43"/>
      <c r="DP985" s="43"/>
      <c r="DQ985" s="43"/>
      <c r="DR985" s="43"/>
      <c r="DS985" s="43"/>
      <c r="DT985" s="43"/>
      <c r="DU985" s="43"/>
      <c r="DV985" s="43"/>
      <c r="DW985" s="43"/>
      <c r="DX985" s="43"/>
      <c r="DY985" s="43"/>
      <c r="DZ985" s="43"/>
      <c r="EA985" s="21"/>
      <c r="EB985" s="21"/>
      <c r="EC985" s="21"/>
      <c r="ED985" s="21"/>
    </row>
    <row r="986" spans="1:134">
      <c r="A986" s="7"/>
      <c r="B986" s="7"/>
      <c r="C986" s="43"/>
      <c r="D986" s="43"/>
      <c r="E986" s="43"/>
      <c r="F986" s="43"/>
      <c r="G986" s="7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7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7"/>
      <c r="AM986" s="43"/>
      <c r="AN986" s="43"/>
      <c r="AO986" s="43"/>
      <c r="AP986" s="43"/>
      <c r="AQ986" s="43"/>
      <c r="AR986" s="58"/>
      <c r="AS986" s="58"/>
      <c r="AT986" s="43"/>
      <c r="AU986" s="43"/>
      <c r="AV986" s="43"/>
      <c r="AW986" s="43"/>
      <c r="AX986" s="43"/>
      <c r="AY986" s="43"/>
      <c r="AZ986" s="43"/>
      <c r="BA986" s="43"/>
      <c r="BB986" s="43"/>
      <c r="BC986" s="43"/>
      <c r="BD986" s="43"/>
      <c r="BE986" s="43"/>
      <c r="BF986" s="43"/>
      <c r="BG986" s="43"/>
      <c r="BH986" s="43"/>
      <c r="BI986" s="43"/>
      <c r="BJ986" s="43"/>
      <c r="BK986" s="43"/>
      <c r="BL986" s="43"/>
      <c r="BM986" s="43"/>
      <c r="BN986" s="43"/>
      <c r="BO986" s="43"/>
      <c r="BP986" s="43"/>
      <c r="BQ986" s="43"/>
      <c r="BR986" s="43"/>
      <c r="BS986" s="43"/>
      <c r="BT986" s="43"/>
      <c r="BU986" s="43"/>
      <c r="BV986" s="43"/>
      <c r="BW986" s="43"/>
      <c r="BX986" s="43"/>
      <c r="BY986" s="43"/>
      <c r="BZ986" s="43"/>
      <c r="CA986" s="43"/>
      <c r="CB986" s="43"/>
      <c r="CC986" s="43"/>
      <c r="CD986" s="43"/>
      <c r="CE986" s="43"/>
      <c r="CF986" s="43"/>
      <c r="CG986" s="43"/>
      <c r="CH986" s="43"/>
      <c r="CI986" s="43"/>
      <c r="CJ986" s="43"/>
      <c r="CK986" s="43"/>
      <c r="CL986" s="43"/>
      <c r="CM986" s="43"/>
      <c r="CN986" s="43"/>
      <c r="CO986" s="43"/>
      <c r="CP986" s="43"/>
      <c r="CQ986" s="43"/>
      <c r="CR986" s="43"/>
      <c r="CS986" s="43"/>
      <c r="CT986" s="43"/>
      <c r="CU986" s="43"/>
      <c r="CV986" s="43"/>
      <c r="CW986" s="43"/>
      <c r="CX986" s="43"/>
      <c r="CY986" s="21"/>
      <c r="CZ986" s="43"/>
      <c r="DA986" s="43"/>
      <c r="DB986" s="43"/>
      <c r="DC986" s="43"/>
      <c r="DD986" s="43"/>
      <c r="DE986" s="43"/>
      <c r="DF986" s="43"/>
      <c r="DG986" s="43"/>
      <c r="DH986" s="43"/>
      <c r="DI986" s="43"/>
      <c r="DJ986" s="43"/>
      <c r="DK986" s="43"/>
      <c r="DL986" s="43"/>
      <c r="DM986" s="43"/>
      <c r="DN986" s="43"/>
      <c r="DO986" s="43"/>
      <c r="DP986" s="43"/>
      <c r="DQ986" s="43"/>
      <c r="DR986" s="43"/>
      <c r="DS986" s="43"/>
      <c r="DT986" s="43"/>
      <c r="DU986" s="43"/>
      <c r="DV986" s="43"/>
      <c r="DW986" s="43"/>
      <c r="DX986" s="43"/>
      <c r="DY986" s="43"/>
      <c r="DZ986" s="43"/>
      <c r="EA986" s="21"/>
      <c r="EB986" s="21"/>
      <c r="EC986" s="21"/>
      <c r="ED986" s="21"/>
    </row>
    <row r="987" spans="1:134">
      <c r="A987" s="7"/>
      <c r="B987" s="7"/>
      <c r="C987" s="43"/>
      <c r="D987" s="43"/>
      <c r="E987" s="43"/>
      <c r="F987" s="43"/>
      <c r="G987" s="7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7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7"/>
      <c r="AM987" s="43"/>
      <c r="AN987" s="43"/>
      <c r="AO987" s="43"/>
      <c r="AP987" s="43"/>
      <c r="AQ987" s="43"/>
      <c r="AR987" s="58"/>
      <c r="AS987" s="58"/>
      <c r="AT987" s="43"/>
      <c r="AU987" s="43"/>
      <c r="AV987" s="43"/>
      <c r="AW987" s="43"/>
      <c r="AX987" s="43"/>
      <c r="AY987" s="43"/>
      <c r="AZ987" s="43"/>
      <c r="BA987" s="43"/>
      <c r="BB987" s="43"/>
      <c r="BC987" s="43"/>
      <c r="BD987" s="43"/>
      <c r="BE987" s="43"/>
      <c r="BF987" s="43"/>
      <c r="BG987" s="43"/>
      <c r="BH987" s="43"/>
      <c r="BI987" s="43"/>
      <c r="BJ987" s="43"/>
      <c r="BK987" s="43"/>
      <c r="BL987" s="43"/>
      <c r="BM987" s="43"/>
      <c r="BN987" s="43"/>
      <c r="BO987" s="43"/>
      <c r="BP987" s="43"/>
      <c r="BQ987" s="43"/>
      <c r="BR987" s="43"/>
      <c r="BS987" s="43"/>
      <c r="BT987" s="43"/>
      <c r="BU987" s="43"/>
      <c r="BV987" s="43"/>
      <c r="BW987" s="43"/>
      <c r="BX987" s="43"/>
      <c r="BY987" s="43"/>
      <c r="BZ987" s="43"/>
      <c r="CA987" s="43"/>
      <c r="CB987" s="43"/>
      <c r="CC987" s="43"/>
      <c r="CD987" s="43"/>
      <c r="CE987" s="43"/>
      <c r="CF987" s="43"/>
      <c r="CG987" s="43"/>
      <c r="CH987" s="43"/>
      <c r="CI987" s="43"/>
      <c r="CJ987" s="43"/>
      <c r="CK987" s="43"/>
      <c r="CL987" s="43"/>
      <c r="CM987" s="43"/>
      <c r="CN987" s="43"/>
      <c r="CO987" s="43"/>
      <c r="CP987" s="43"/>
      <c r="CQ987" s="43"/>
      <c r="CR987" s="43"/>
      <c r="CS987" s="43"/>
      <c r="CT987" s="43"/>
      <c r="CU987" s="43"/>
      <c r="CV987" s="43"/>
      <c r="CW987" s="43"/>
      <c r="CX987" s="43"/>
      <c r="CY987" s="21"/>
      <c r="CZ987" s="43"/>
      <c r="DA987" s="43"/>
      <c r="DB987" s="43"/>
      <c r="DC987" s="43"/>
      <c r="DD987" s="43"/>
      <c r="DE987" s="43"/>
      <c r="DF987" s="43"/>
      <c r="DG987" s="43"/>
      <c r="DH987" s="43"/>
      <c r="DI987" s="43"/>
      <c r="DJ987" s="43"/>
      <c r="DK987" s="43"/>
      <c r="DL987" s="43"/>
      <c r="DM987" s="43"/>
      <c r="DN987" s="43"/>
      <c r="DO987" s="43"/>
      <c r="DP987" s="43"/>
      <c r="DQ987" s="43"/>
      <c r="DR987" s="43"/>
      <c r="DS987" s="43"/>
      <c r="DT987" s="43"/>
      <c r="DU987" s="43"/>
      <c r="DV987" s="43"/>
      <c r="DW987" s="43"/>
      <c r="DX987" s="43"/>
      <c r="DY987" s="43"/>
      <c r="DZ987" s="43"/>
      <c r="EA987" s="21"/>
      <c r="EB987" s="21"/>
      <c r="EC987" s="21"/>
      <c r="ED987" s="21"/>
    </row>
    <row r="988" spans="1:134">
      <c r="A988" s="7"/>
      <c r="B988" s="7"/>
      <c r="C988" s="43"/>
      <c r="D988" s="43"/>
      <c r="E988" s="43"/>
      <c r="F988" s="43"/>
      <c r="G988" s="7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7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7"/>
      <c r="AM988" s="43"/>
      <c r="AN988" s="43"/>
      <c r="AO988" s="43"/>
      <c r="AP988" s="43"/>
      <c r="AQ988" s="43"/>
      <c r="AR988" s="58"/>
      <c r="AS988" s="58"/>
      <c r="AT988" s="43"/>
      <c r="AU988" s="43"/>
      <c r="AV988" s="43"/>
      <c r="AW988" s="43"/>
      <c r="AX988" s="43"/>
      <c r="AY988" s="43"/>
      <c r="AZ988" s="43"/>
      <c r="BA988" s="43"/>
      <c r="BB988" s="43"/>
      <c r="BC988" s="43"/>
      <c r="BD988" s="43"/>
      <c r="BE988" s="43"/>
      <c r="BF988" s="43"/>
      <c r="BG988" s="43"/>
      <c r="BH988" s="43"/>
      <c r="BI988" s="43"/>
      <c r="BJ988" s="43"/>
      <c r="BK988" s="43"/>
      <c r="BL988" s="43"/>
      <c r="BM988" s="43"/>
      <c r="BN988" s="43"/>
      <c r="BO988" s="43"/>
      <c r="BP988" s="43"/>
      <c r="BQ988" s="43"/>
      <c r="BR988" s="43"/>
      <c r="BS988" s="43"/>
      <c r="BT988" s="43"/>
      <c r="BU988" s="43"/>
      <c r="BV988" s="43"/>
      <c r="BW988" s="43"/>
      <c r="BX988" s="43"/>
      <c r="BY988" s="43"/>
      <c r="BZ988" s="43"/>
      <c r="CA988" s="43"/>
      <c r="CB988" s="43"/>
      <c r="CC988" s="43"/>
      <c r="CD988" s="43"/>
      <c r="CE988" s="43"/>
      <c r="CF988" s="43"/>
      <c r="CG988" s="43"/>
      <c r="CH988" s="43"/>
      <c r="CI988" s="43"/>
      <c r="CJ988" s="43"/>
      <c r="CK988" s="43"/>
      <c r="CL988" s="43"/>
      <c r="CM988" s="43"/>
      <c r="CN988" s="43"/>
      <c r="CO988" s="43"/>
      <c r="CP988" s="43"/>
      <c r="CQ988" s="43"/>
      <c r="CR988" s="43"/>
      <c r="CS988" s="43"/>
      <c r="CT988" s="43"/>
      <c r="CU988" s="43"/>
      <c r="CV988" s="43"/>
      <c r="CW988" s="43"/>
      <c r="CX988" s="43"/>
      <c r="CY988" s="21"/>
      <c r="CZ988" s="43"/>
      <c r="DA988" s="43"/>
      <c r="DB988" s="43"/>
      <c r="DC988" s="43"/>
      <c r="DD988" s="43"/>
      <c r="DE988" s="43"/>
      <c r="DF988" s="43"/>
      <c r="DG988" s="43"/>
      <c r="DH988" s="43"/>
      <c r="DI988" s="43"/>
      <c r="DJ988" s="43"/>
      <c r="DK988" s="43"/>
      <c r="DL988" s="43"/>
      <c r="DM988" s="43"/>
      <c r="DN988" s="43"/>
      <c r="DO988" s="43"/>
      <c r="DP988" s="43"/>
      <c r="DQ988" s="43"/>
      <c r="DR988" s="43"/>
      <c r="DS988" s="43"/>
      <c r="DT988" s="43"/>
      <c r="DU988" s="43"/>
      <c r="DV988" s="43"/>
      <c r="DW988" s="43"/>
      <c r="DX988" s="43"/>
      <c r="DY988" s="43"/>
      <c r="DZ988" s="43"/>
      <c r="EA988" s="21"/>
      <c r="EB988" s="21"/>
      <c r="EC988" s="21"/>
      <c r="ED988" s="21"/>
    </row>
    <row r="989" spans="1:134">
      <c r="A989" s="7"/>
      <c r="B989" s="7"/>
      <c r="C989" s="43"/>
      <c r="D989" s="43"/>
      <c r="E989" s="43"/>
      <c r="F989" s="43"/>
      <c r="G989" s="7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7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7"/>
      <c r="AM989" s="43"/>
      <c r="AN989" s="43"/>
      <c r="AO989" s="43"/>
      <c r="AP989" s="43"/>
      <c r="AQ989" s="43"/>
      <c r="AR989" s="58"/>
      <c r="AS989" s="58"/>
      <c r="AT989" s="43"/>
      <c r="AU989" s="43"/>
      <c r="AV989" s="43"/>
      <c r="AW989" s="43"/>
      <c r="AX989" s="43"/>
      <c r="AY989" s="43"/>
      <c r="AZ989" s="43"/>
      <c r="BA989" s="43"/>
      <c r="BB989" s="43"/>
      <c r="BC989" s="43"/>
      <c r="BD989" s="43"/>
      <c r="BE989" s="43"/>
      <c r="BF989" s="43"/>
      <c r="BG989" s="43"/>
      <c r="BH989" s="43"/>
      <c r="BI989" s="43"/>
      <c r="BJ989" s="43"/>
      <c r="BK989" s="43"/>
      <c r="BL989" s="43"/>
      <c r="BM989" s="43"/>
      <c r="BN989" s="43"/>
      <c r="BO989" s="43"/>
      <c r="BP989" s="43"/>
      <c r="BQ989" s="43"/>
      <c r="BR989" s="43"/>
      <c r="BS989" s="43"/>
      <c r="BT989" s="43"/>
      <c r="BU989" s="43"/>
      <c r="BV989" s="43"/>
      <c r="BW989" s="43"/>
      <c r="BX989" s="43"/>
      <c r="BY989" s="43"/>
      <c r="BZ989" s="43"/>
      <c r="CA989" s="43"/>
      <c r="CB989" s="43"/>
      <c r="CC989" s="43"/>
      <c r="CD989" s="43"/>
      <c r="CE989" s="43"/>
      <c r="CF989" s="43"/>
      <c r="CG989" s="43"/>
      <c r="CH989" s="43"/>
      <c r="CI989" s="43"/>
      <c r="CJ989" s="43"/>
      <c r="CK989" s="43"/>
      <c r="CL989" s="43"/>
      <c r="CM989" s="43"/>
      <c r="CN989" s="43"/>
      <c r="CO989" s="43"/>
      <c r="CP989" s="43"/>
      <c r="CQ989" s="43"/>
      <c r="CR989" s="43"/>
      <c r="CS989" s="43"/>
      <c r="CT989" s="43"/>
      <c r="CU989" s="43"/>
      <c r="CV989" s="43"/>
      <c r="CW989" s="43"/>
      <c r="CX989" s="43"/>
      <c r="CY989" s="21"/>
      <c r="CZ989" s="43"/>
      <c r="DA989" s="43"/>
      <c r="DB989" s="43"/>
      <c r="DC989" s="43"/>
      <c r="DD989" s="43"/>
      <c r="DE989" s="43"/>
      <c r="DF989" s="43"/>
      <c r="DG989" s="43"/>
      <c r="DH989" s="43"/>
      <c r="DI989" s="43"/>
      <c r="DJ989" s="43"/>
      <c r="DK989" s="43"/>
      <c r="DL989" s="43"/>
      <c r="DM989" s="43"/>
      <c r="DN989" s="43"/>
      <c r="DO989" s="43"/>
      <c r="DP989" s="43"/>
      <c r="DQ989" s="43"/>
      <c r="DR989" s="43"/>
      <c r="DS989" s="43"/>
      <c r="DT989" s="43"/>
      <c r="DU989" s="43"/>
      <c r="DV989" s="43"/>
      <c r="DW989" s="43"/>
      <c r="DX989" s="43"/>
      <c r="DY989" s="43"/>
      <c r="DZ989" s="43"/>
      <c r="EA989" s="21"/>
      <c r="EB989" s="21"/>
      <c r="EC989" s="21"/>
      <c r="ED989" s="21"/>
    </row>
    <row r="990" spans="1:134">
      <c r="A990" s="7"/>
      <c r="B990" s="7"/>
      <c r="C990" s="43"/>
      <c r="D990" s="43"/>
      <c r="E990" s="43"/>
      <c r="F990" s="43"/>
      <c r="G990" s="7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7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7"/>
      <c r="AM990" s="43"/>
      <c r="AN990" s="43"/>
      <c r="AO990" s="43"/>
      <c r="AP990" s="43"/>
      <c r="AQ990" s="43"/>
      <c r="AR990" s="58"/>
      <c r="AS990" s="58"/>
      <c r="AT990" s="43"/>
      <c r="AU990" s="43"/>
      <c r="AV990" s="43"/>
      <c r="AW990" s="43"/>
      <c r="AX990" s="43"/>
      <c r="AY990" s="43"/>
      <c r="AZ990" s="43"/>
      <c r="BA990" s="43"/>
      <c r="BB990" s="43"/>
      <c r="BC990" s="43"/>
      <c r="BD990" s="43"/>
      <c r="BE990" s="43"/>
      <c r="BF990" s="43"/>
      <c r="BG990" s="43"/>
      <c r="BH990" s="43"/>
      <c r="BI990" s="43"/>
      <c r="BJ990" s="43"/>
      <c r="BK990" s="43"/>
      <c r="BL990" s="43"/>
      <c r="BM990" s="43"/>
      <c r="BN990" s="43"/>
      <c r="BO990" s="43"/>
      <c r="BP990" s="43"/>
      <c r="BQ990" s="43"/>
      <c r="BR990" s="43"/>
      <c r="BS990" s="43"/>
      <c r="BT990" s="43"/>
      <c r="BU990" s="43"/>
      <c r="BV990" s="43"/>
      <c r="BW990" s="43"/>
      <c r="BX990" s="43"/>
      <c r="BY990" s="43"/>
      <c r="BZ990" s="43"/>
      <c r="CA990" s="43"/>
      <c r="CB990" s="43"/>
      <c r="CC990" s="43"/>
      <c r="CD990" s="43"/>
      <c r="CE990" s="43"/>
      <c r="CF990" s="43"/>
      <c r="CG990" s="43"/>
      <c r="CH990" s="43"/>
      <c r="CI990" s="43"/>
      <c r="CJ990" s="43"/>
      <c r="CK990" s="43"/>
      <c r="CL990" s="43"/>
      <c r="CM990" s="43"/>
      <c r="CN990" s="43"/>
      <c r="CO990" s="43"/>
      <c r="CP990" s="43"/>
      <c r="CQ990" s="43"/>
      <c r="CR990" s="43"/>
      <c r="CS990" s="43"/>
      <c r="CT990" s="43"/>
      <c r="CU990" s="43"/>
      <c r="CV990" s="43"/>
      <c r="CW990" s="43"/>
      <c r="CX990" s="43"/>
      <c r="CY990" s="21"/>
      <c r="CZ990" s="43"/>
      <c r="DA990" s="43"/>
      <c r="DB990" s="43"/>
      <c r="DC990" s="43"/>
      <c r="DD990" s="43"/>
      <c r="DE990" s="43"/>
      <c r="DF990" s="43"/>
      <c r="DG990" s="43"/>
      <c r="DH990" s="43"/>
      <c r="DI990" s="43"/>
      <c r="DJ990" s="43"/>
      <c r="DK990" s="43"/>
      <c r="DL990" s="43"/>
      <c r="DM990" s="43"/>
      <c r="DN990" s="43"/>
      <c r="DO990" s="43"/>
      <c r="DP990" s="43"/>
      <c r="DQ990" s="43"/>
      <c r="DR990" s="43"/>
      <c r="DS990" s="43"/>
      <c r="DT990" s="43"/>
      <c r="DU990" s="43"/>
      <c r="DV990" s="43"/>
      <c r="DW990" s="43"/>
      <c r="DX990" s="43"/>
      <c r="DY990" s="43"/>
      <c r="DZ990" s="43"/>
      <c r="EA990" s="21"/>
      <c r="EB990" s="21"/>
      <c r="EC990" s="21"/>
      <c r="ED990" s="21"/>
    </row>
    <row r="991" spans="1:134">
      <c r="A991" s="7"/>
      <c r="B991" s="7"/>
      <c r="C991" s="43"/>
      <c r="D991" s="43"/>
      <c r="E991" s="43"/>
      <c r="F991" s="43"/>
      <c r="G991" s="7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7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7"/>
      <c r="AM991" s="43"/>
      <c r="AN991" s="43"/>
      <c r="AO991" s="43"/>
      <c r="AP991" s="43"/>
      <c r="AQ991" s="43"/>
      <c r="AR991" s="58"/>
      <c r="AS991" s="58"/>
      <c r="AT991" s="43"/>
      <c r="AU991" s="43"/>
      <c r="AV991" s="43"/>
      <c r="AW991" s="43"/>
      <c r="AX991" s="43"/>
      <c r="AY991" s="43"/>
      <c r="AZ991" s="43"/>
      <c r="BA991" s="43"/>
      <c r="BB991" s="43"/>
      <c r="BC991" s="43"/>
      <c r="BD991" s="43"/>
      <c r="BE991" s="43"/>
      <c r="BF991" s="43"/>
      <c r="BG991" s="43"/>
      <c r="BH991" s="43"/>
      <c r="BI991" s="43"/>
      <c r="BJ991" s="43"/>
      <c r="BK991" s="43"/>
      <c r="BL991" s="43"/>
      <c r="BM991" s="43"/>
      <c r="BN991" s="43"/>
      <c r="BO991" s="43"/>
      <c r="BP991" s="43"/>
      <c r="BQ991" s="43"/>
      <c r="BR991" s="43"/>
      <c r="BS991" s="43"/>
      <c r="BT991" s="43"/>
      <c r="BU991" s="43"/>
      <c r="BV991" s="43"/>
      <c r="BW991" s="43"/>
      <c r="BX991" s="43"/>
      <c r="BY991" s="43"/>
      <c r="BZ991" s="43"/>
      <c r="CA991" s="43"/>
      <c r="CB991" s="43"/>
      <c r="CC991" s="43"/>
      <c r="CD991" s="43"/>
      <c r="CE991" s="43"/>
      <c r="CF991" s="43"/>
      <c r="CG991" s="43"/>
      <c r="CH991" s="43"/>
      <c r="CI991" s="43"/>
      <c r="CJ991" s="43"/>
      <c r="CK991" s="43"/>
      <c r="CL991" s="43"/>
      <c r="CM991" s="43"/>
      <c r="CN991" s="43"/>
      <c r="CO991" s="43"/>
      <c r="CP991" s="43"/>
      <c r="CQ991" s="43"/>
      <c r="CR991" s="43"/>
      <c r="CS991" s="43"/>
      <c r="CT991" s="43"/>
      <c r="CU991" s="43"/>
      <c r="CV991" s="43"/>
      <c r="CW991" s="43"/>
      <c r="CX991" s="43"/>
      <c r="CY991" s="21"/>
      <c r="CZ991" s="43"/>
      <c r="DA991" s="43"/>
      <c r="DB991" s="43"/>
      <c r="DC991" s="43"/>
      <c r="DD991" s="43"/>
      <c r="DE991" s="43"/>
      <c r="DF991" s="43"/>
      <c r="DG991" s="43"/>
      <c r="DH991" s="43"/>
      <c r="DI991" s="43"/>
      <c r="DJ991" s="43"/>
      <c r="DK991" s="43"/>
      <c r="DL991" s="43"/>
      <c r="DM991" s="43"/>
      <c r="DN991" s="43"/>
      <c r="DO991" s="43"/>
      <c r="DP991" s="43"/>
      <c r="DQ991" s="43"/>
      <c r="DR991" s="43"/>
      <c r="DS991" s="43"/>
      <c r="DT991" s="43"/>
      <c r="DU991" s="43"/>
      <c r="DV991" s="43"/>
      <c r="DW991" s="43"/>
      <c r="DX991" s="43"/>
      <c r="DY991" s="43"/>
      <c r="DZ991" s="43"/>
      <c r="EA991" s="21"/>
      <c r="EB991" s="21"/>
      <c r="EC991" s="21"/>
      <c r="ED991" s="21"/>
    </row>
    <row r="992" spans="1:134">
      <c r="A992" s="7"/>
      <c r="B992" s="7"/>
      <c r="C992" s="43"/>
      <c r="D992" s="43"/>
      <c r="E992" s="43"/>
      <c r="F992" s="43"/>
      <c r="G992" s="7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7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7"/>
      <c r="AM992" s="43"/>
      <c r="AN992" s="43"/>
      <c r="AO992" s="43"/>
      <c r="AP992" s="43"/>
      <c r="AQ992" s="43"/>
      <c r="AR992" s="58"/>
      <c r="AS992" s="58"/>
      <c r="AT992" s="43"/>
      <c r="AU992" s="43"/>
      <c r="AV992" s="43"/>
      <c r="AW992" s="43"/>
      <c r="AX992" s="43"/>
      <c r="AY992" s="43"/>
      <c r="AZ992" s="43"/>
      <c r="BA992" s="43"/>
      <c r="BB992" s="43"/>
      <c r="BC992" s="43"/>
      <c r="BD992" s="43"/>
      <c r="BE992" s="43"/>
      <c r="BF992" s="43"/>
      <c r="BG992" s="43"/>
      <c r="BH992" s="43"/>
      <c r="BI992" s="43"/>
      <c r="BJ992" s="43"/>
      <c r="BK992" s="43"/>
      <c r="BL992" s="43"/>
      <c r="BM992" s="43"/>
      <c r="BN992" s="43"/>
      <c r="BO992" s="43"/>
      <c r="BP992" s="43"/>
      <c r="BQ992" s="43"/>
      <c r="BR992" s="43"/>
      <c r="BS992" s="43"/>
      <c r="BT992" s="43"/>
      <c r="BU992" s="43"/>
      <c r="BV992" s="43"/>
      <c r="BW992" s="43"/>
      <c r="BX992" s="43"/>
      <c r="BY992" s="43"/>
      <c r="BZ992" s="43"/>
      <c r="CA992" s="43"/>
      <c r="CB992" s="43"/>
      <c r="CC992" s="43"/>
      <c r="CD992" s="43"/>
      <c r="CE992" s="43"/>
      <c r="CF992" s="43"/>
      <c r="CG992" s="43"/>
      <c r="CH992" s="43"/>
      <c r="CI992" s="43"/>
      <c r="CJ992" s="43"/>
      <c r="CK992" s="43"/>
      <c r="CL992" s="43"/>
      <c r="CM992" s="43"/>
      <c r="CN992" s="43"/>
      <c r="CO992" s="43"/>
      <c r="CP992" s="43"/>
      <c r="CQ992" s="43"/>
      <c r="CR992" s="43"/>
      <c r="CS992" s="43"/>
      <c r="CT992" s="43"/>
      <c r="CU992" s="43"/>
      <c r="CV992" s="43"/>
      <c r="CW992" s="43"/>
      <c r="CX992" s="43"/>
      <c r="CY992" s="21"/>
      <c r="CZ992" s="43"/>
      <c r="DA992" s="43"/>
      <c r="DB992" s="43"/>
      <c r="DC992" s="43"/>
      <c r="DD992" s="43"/>
      <c r="DE992" s="43"/>
      <c r="DF992" s="43"/>
      <c r="DG992" s="43"/>
      <c r="DH992" s="43"/>
      <c r="DI992" s="43"/>
      <c r="DJ992" s="43"/>
      <c r="DK992" s="43"/>
      <c r="DL992" s="43"/>
      <c r="DM992" s="43"/>
      <c r="DN992" s="43"/>
      <c r="DO992" s="43"/>
      <c r="DP992" s="43"/>
      <c r="DQ992" s="43"/>
      <c r="DR992" s="43"/>
      <c r="DS992" s="43"/>
      <c r="DT992" s="43"/>
      <c r="DU992" s="43"/>
      <c r="DV992" s="43"/>
      <c r="DW992" s="43"/>
      <c r="DX992" s="43"/>
      <c r="DY992" s="43"/>
      <c r="DZ992" s="43"/>
      <c r="EA992" s="21"/>
      <c r="EB992" s="21"/>
      <c r="EC992" s="21"/>
      <c r="ED992" s="21"/>
    </row>
    <row r="993" spans="1:134">
      <c r="A993" s="7"/>
      <c r="B993" s="7"/>
      <c r="C993" s="43"/>
      <c r="D993" s="43"/>
      <c r="E993" s="43"/>
      <c r="F993" s="43"/>
      <c r="G993" s="7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7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7"/>
      <c r="AM993" s="43"/>
      <c r="AN993" s="43"/>
      <c r="AO993" s="43"/>
      <c r="AP993" s="43"/>
      <c r="AQ993" s="43"/>
      <c r="AR993" s="58"/>
      <c r="AS993" s="58"/>
      <c r="AT993" s="43"/>
      <c r="AU993" s="43"/>
      <c r="AV993" s="43"/>
      <c r="AW993" s="43"/>
      <c r="AX993" s="43"/>
      <c r="AY993" s="43"/>
      <c r="AZ993" s="43"/>
      <c r="BA993" s="43"/>
      <c r="BB993" s="43"/>
      <c r="BC993" s="43"/>
      <c r="BD993" s="43"/>
      <c r="BE993" s="43"/>
      <c r="BF993" s="43"/>
      <c r="BG993" s="43"/>
      <c r="BH993" s="43"/>
      <c r="BI993" s="43"/>
      <c r="BJ993" s="43"/>
      <c r="BK993" s="43"/>
      <c r="BL993" s="43"/>
      <c r="BM993" s="43"/>
      <c r="BN993" s="43"/>
      <c r="BO993" s="43"/>
      <c r="BP993" s="43"/>
      <c r="BQ993" s="43"/>
      <c r="BR993" s="43"/>
      <c r="BS993" s="43"/>
      <c r="BT993" s="43"/>
      <c r="BU993" s="43"/>
      <c r="BV993" s="43"/>
      <c r="BW993" s="43"/>
      <c r="BX993" s="43"/>
      <c r="BY993" s="43"/>
      <c r="BZ993" s="43"/>
      <c r="CA993" s="43"/>
      <c r="CB993" s="43"/>
      <c r="CC993" s="43"/>
      <c r="CD993" s="43"/>
      <c r="CE993" s="43"/>
      <c r="CF993" s="43"/>
      <c r="CG993" s="43"/>
      <c r="CH993" s="43"/>
      <c r="CI993" s="43"/>
      <c r="CJ993" s="43"/>
      <c r="CK993" s="43"/>
      <c r="CL993" s="43"/>
      <c r="CM993" s="43"/>
      <c r="CN993" s="43"/>
      <c r="CO993" s="43"/>
      <c r="CP993" s="43"/>
      <c r="CQ993" s="43"/>
      <c r="CR993" s="43"/>
      <c r="CS993" s="43"/>
      <c r="CT993" s="43"/>
      <c r="CU993" s="43"/>
      <c r="CV993" s="43"/>
      <c r="CW993" s="43"/>
      <c r="CX993" s="43"/>
      <c r="CY993" s="21"/>
      <c r="CZ993" s="43"/>
      <c r="DA993" s="43"/>
      <c r="DB993" s="43"/>
      <c r="DC993" s="43"/>
      <c r="DD993" s="43"/>
      <c r="DE993" s="43"/>
      <c r="DF993" s="43"/>
      <c r="DG993" s="43"/>
      <c r="DH993" s="43"/>
      <c r="DI993" s="43"/>
      <c r="DJ993" s="43"/>
      <c r="DK993" s="43"/>
      <c r="DL993" s="43"/>
      <c r="DM993" s="43"/>
      <c r="DN993" s="43"/>
      <c r="DO993" s="43"/>
      <c r="DP993" s="43"/>
      <c r="DQ993" s="43"/>
      <c r="DR993" s="43"/>
      <c r="DS993" s="43"/>
      <c r="DT993" s="43"/>
      <c r="DU993" s="43"/>
      <c r="DV993" s="43"/>
      <c r="DW993" s="43"/>
      <c r="DX993" s="43"/>
      <c r="DY993" s="43"/>
      <c r="DZ993" s="43"/>
      <c r="EA993" s="21"/>
      <c r="EB993" s="21"/>
      <c r="EC993" s="21"/>
      <c r="ED993" s="21"/>
    </row>
    <row r="994" spans="1:134">
      <c r="A994" s="7"/>
      <c r="B994" s="7"/>
      <c r="C994" s="43"/>
      <c r="D994" s="43"/>
      <c r="E994" s="43"/>
      <c r="F994" s="43"/>
      <c r="G994" s="7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7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7"/>
      <c r="AM994" s="43"/>
      <c r="AN994" s="43"/>
      <c r="AO994" s="43"/>
      <c r="AP994" s="43"/>
      <c r="AQ994" s="43"/>
      <c r="AR994" s="58"/>
      <c r="AS994" s="58"/>
      <c r="AT994" s="43"/>
      <c r="AU994" s="43"/>
      <c r="AV994" s="43"/>
      <c r="AW994" s="43"/>
      <c r="AX994" s="43"/>
      <c r="AY994" s="43"/>
      <c r="AZ994" s="43"/>
      <c r="BA994" s="43"/>
      <c r="BB994" s="43"/>
      <c r="BC994" s="43"/>
      <c r="BD994" s="43"/>
      <c r="BE994" s="43"/>
      <c r="BF994" s="43"/>
      <c r="BG994" s="43"/>
      <c r="BH994" s="43"/>
      <c r="BI994" s="43"/>
      <c r="BJ994" s="43"/>
      <c r="BK994" s="43"/>
      <c r="BL994" s="43"/>
      <c r="BM994" s="43"/>
      <c r="BN994" s="43"/>
      <c r="BO994" s="43"/>
      <c r="BP994" s="43"/>
      <c r="BQ994" s="43"/>
      <c r="BR994" s="43"/>
      <c r="BS994" s="43"/>
      <c r="BT994" s="43"/>
      <c r="BU994" s="43"/>
      <c r="BV994" s="43"/>
      <c r="BW994" s="43"/>
      <c r="BX994" s="43"/>
      <c r="BY994" s="43"/>
      <c r="BZ994" s="43"/>
      <c r="CA994" s="43"/>
      <c r="CB994" s="43"/>
      <c r="CC994" s="43"/>
      <c r="CD994" s="43"/>
      <c r="CE994" s="43"/>
      <c r="CF994" s="43"/>
      <c r="CG994" s="43"/>
      <c r="CH994" s="43"/>
      <c r="CI994" s="43"/>
      <c r="CJ994" s="43"/>
      <c r="CK994" s="43"/>
      <c r="CL994" s="43"/>
      <c r="CM994" s="43"/>
      <c r="CN994" s="43"/>
      <c r="CO994" s="43"/>
      <c r="CP994" s="43"/>
      <c r="CQ994" s="43"/>
      <c r="CR994" s="43"/>
      <c r="CS994" s="43"/>
      <c r="CT994" s="43"/>
      <c r="CU994" s="43"/>
      <c r="CV994" s="43"/>
      <c r="CW994" s="43"/>
      <c r="CX994" s="43"/>
      <c r="CY994" s="21"/>
      <c r="CZ994" s="43"/>
      <c r="DA994" s="43"/>
      <c r="DB994" s="43"/>
      <c r="DC994" s="43"/>
      <c r="DD994" s="43"/>
      <c r="DE994" s="43"/>
      <c r="DF994" s="43"/>
      <c r="DG994" s="43"/>
      <c r="DH994" s="43"/>
      <c r="DI994" s="43"/>
      <c r="DJ994" s="43"/>
      <c r="DK994" s="43"/>
      <c r="DL994" s="43"/>
      <c r="DM994" s="43"/>
      <c r="DN994" s="43"/>
      <c r="DO994" s="43"/>
      <c r="DP994" s="43"/>
      <c r="DQ994" s="43"/>
      <c r="DR994" s="43"/>
      <c r="DS994" s="43"/>
      <c r="DT994" s="43"/>
      <c r="DU994" s="43"/>
      <c r="DV994" s="43"/>
      <c r="DW994" s="43"/>
      <c r="DX994" s="43"/>
      <c r="DY994" s="43"/>
      <c r="DZ994" s="43"/>
      <c r="EA994" s="21"/>
      <c r="EB994" s="21"/>
      <c r="EC994" s="21"/>
      <c r="ED994" s="21"/>
    </row>
    <row r="995" spans="1:134">
      <c r="A995" s="7"/>
      <c r="B995" s="7"/>
      <c r="C995" s="43"/>
      <c r="D995" s="43"/>
      <c r="E995" s="43"/>
      <c r="F995" s="43"/>
      <c r="G995" s="7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7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7"/>
      <c r="AM995" s="43"/>
      <c r="AN995" s="43"/>
      <c r="AO995" s="43"/>
      <c r="AP995" s="43"/>
      <c r="AQ995" s="43"/>
      <c r="AR995" s="58"/>
      <c r="AS995" s="58"/>
      <c r="AT995" s="43"/>
      <c r="AU995" s="43"/>
      <c r="AV995" s="43"/>
      <c r="AW995" s="43"/>
      <c r="AX995" s="43"/>
      <c r="AY995" s="43"/>
      <c r="AZ995" s="43"/>
      <c r="BA995" s="43"/>
      <c r="BB995" s="43"/>
      <c r="BC995" s="43"/>
      <c r="BD995" s="43"/>
      <c r="BE995" s="43"/>
      <c r="BF995" s="43"/>
      <c r="BG995" s="43"/>
      <c r="BH995" s="43"/>
      <c r="BI995" s="43"/>
      <c r="BJ995" s="43"/>
      <c r="BK995" s="43"/>
      <c r="BL995" s="43"/>
      <c r="BM995" s="43"/>
      <c r="BN995" s="43"/>
      <c r="BO995" s="43"/>
      <c r="BP995" s="43"/>
      <c r="BQ995" s="43"/>
      <c r="BR995" s="43"/>
      <c r="BS995" s="43"/>
      <c r="BT995" s="43"/>
      <c r="BU995" s="43"/>
      <c r="BV995" s="43"/>
      <c r="BW995" s="43"/>
      <c r="BX995" s="43"/>
      <c r="BY995" s="43"/>
      <c r="BZ995" s="43"/>
      <c r="CA995" s="43"/>
      <c r="CB995" s="43"/>
      <c r="CC995" s="43"/>
      <c r="CD995" s="43"/>
      <c r="CE995" s="43"/>
      <c r="CF995" s="43"/>
      <c r="CG995" s="43"/>
      <c r="CH995" s="43"/>
      <c r="CI995" s="43"/>
      <c r="CJ995" s="43"/>
      <c r="CK995" s="43"/>
      <c r="CL995" s="43"/>
      <c r="CM995" s="43"/>
      <c r="CN995" s="43"/>
      <c r="CO995" s="43"/>
      <c r="CP995" s="43"/>
      <c r="CQ995" s="43"/>
      <c r="CR995" s="43"/>
      <c r="CS995" s="43"/>
      <c r="CT995" s="43"/>
      <c r="CU995" s="43"/>
      <c r="CV995" s="43"/>
      <c r="CW995" s="43"/>
      <c r="CX995" s="43"/>
      <c r="CY995" s="21"/>
      <c r="CZ995" s="43"/>
      <c r="DA995" s="43"/>
      <c r="DB995" s="43"/>
      <c r="DC995" s="43"/>
      <c r="DD995" s="43"/>
      <c r="DE995" s="43"/>
      <c r="DF995" s="43"/>
      <c r="DG995" s="43"/>
      <c r="DH995" s="43"/>
      <c r="DI995" s="43"/>
      <c r="DJ995" s="43"/>
      <c r="DK995" s="43"/>
      <c r="DL995" s="43"/>
      <c r="DM995" s="43"/>
      <c r="DN995" s="43"/>
      <c r="DO995" s="43"/>
      <c r="DP995" s="43"/>
      <c r="DQ995" s="43"/>
      <c r="DR995" s="43"/>
      <c r="DS995" s="43"/>
      <c r="DT995" s="43"/>
      <c r="DU995" s="43"/>
      <c r="DV995" s="43"/>
      <c r="DW995" s="43"/>
      <c r="DX995" s="43"/>
      <c r="DY995" s="43"/>
      <c r="DZ995" s="43"/>
      <c r="EA995" s="21"/>
      <c r="EB995" s="21"/>
      <c r="EC995" s="21"/>
      <c r="ED995" s="21"/>
    </row>
    <row r="996" spans="1:134">
      <c r="A996" s="7"/>
      <c r="B996" s="7"/>
      <c r="C996" s="43"/>
      <c r="D996" s="43"/>
      <c r="E996" s="43"/>
      <c r="F996" s="43"/>
      <c r="G996" s="7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7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  <c r="AL996" s="7"/>
      <c r="AM996" s="43"/>
      <c r="AN996" s="43"/>
      <c r="AO996" s="43"/>
      <c r="AP996" s="43"/>
      <c r="AQ996" s="43"/>
      <c r="AR996" s="58"/>
      <c r="AS996" s="58"/>
      <c r="AT996" s="43"/>
      <c r="AU996" s="43"/>
      <c r="AV996" s="43"/>
      <c r="AW996" s="43"/>
      <c r="AX996" s="43"/>
      <c r="AY996" s="43"/>
      <c r="AZ996" s="43"/>
      <c r="BA996" s="43"/>
      <c r="BB996" s="43"/>
      <c r="BC996" s="43"/>
      <c r="BD996" s="43"/>
      <c r="BE996" s="43"/>
      <c r="BF996" s="43"/>
      <c r="BG996" s="43"/>
      <c r="BH996" s="43"/>
      <c r="BI996" s="43"/>
      <c r="BJ996" s="43"/>
      <c r="BK996" s="43"/>
      <c r="BL996" s="43"/>
      <c r="BM996" s="43"/>
      <c r="BN996" s="43"/>
      <c r="BO996" s="43"/>
      <c r="BP996" s="43"/>
      <c r="BQ996" s="43"/>
      <c r="BR996" s="43"/>
      <c r="BS996" s="43"/>
      <c r="BT996" s="43"/>
      <c r="BU996" s="43"/>
      <c r="BV996" s="43"/>
      <c r="BW996" s="43"/>
      <c r="BX996" s="43"/>
      <c r="BY996" s="43"/>
      <c r="BZ996" s="43"/>
      <c r="CA996" s="43"/>
      <c r="CB996" s="43"/>
      <c r="CC996" s="43"/>
      <c r="CD996" s="43"/>
      <c r="CE996" s="43"/>
      <c r="CF996" s="43"/>
      <c r="CG996" s="43"/>
      <c r="CH996" s="43"/>
      <c r="CI996" s="43"/>
      <c r="CJ996" s="43"/>
      <c r="CK996" s="43"/>
      <c r="CL996" s="43"/>
      <c r="CM996" s="43"/>
      <c r="CN996" s="43"/>
      <c r="CO996" s="43"/>
      <c r="CP996" s="43"/>
      <c r="CQ996" s="43"/>
      <c r="CR996" s="43"/>
      <c r="CS996" s="43"/>
      <c r="CT996" s="43"/>
      <c r="CU996" s="43"/>
      <c r="CV996" s="43"/>
      <c r="CW996" s="43"/>
      <c r="CX996" s="43"/>
      <c r="CY996" s="21"/>
      <c r="CZ996" s="43"/>
      <c r="DA996" s="43"/>
      <c r="DB996" s="43"/>
      <c r="DC996" s="43"/>
      <c r="DD996" s="43"/>
      <c r="DE996" s="43"/>
      <c r="DF996" s="43"/>
      <c r="DG996" s="43"/>
      <c r="DH996" s="43"/>
      <c r="DI996" s="43"/>
      <c r="DJ996" s="43"/>
      <c r="DK996" s="43"/>
      <c r="DL996" s="43"/>
      <c r="DM996" s="43"/>
      <c r="DN996" s="43"/>
      <c r="DO996" s="43"/>
      <c r="DP996" s="43"/>
      <c r="DQ996" s="43"/>
      <c r="DR996" s="43"/>
      <c r="DS996" s="43"/>
      <c r="DT996" s="43"/>
      <c r="DU996" s="43"/>
      <c r="DV996" s="43"/>
      <c r="DW996" s="43"/>
      <c r="DX996" s="43"/>
      <c r="DY996" s="43"/>
      <c r="DZ996" s="43"/>
      <c r="EA996" s="21"/>
      <c r="EB996" s="21"/>
      <c r="EC996" s="21"/>
      <c r="ED996" s="21"/>
    </row>
    <row r="997" spans="1:134">
      <c r="A997" s="7"/>
      <c r="B997" s="7"/>
      <c r="C997" s="43"/>
      <c r="D997" s="43"/>
      <c r="E997" s="43"/>
      <c r="F997" s="43"/>
      <c r="G997" s="7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7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  <c r="AK997" s="43"/>
      <c r="AL997" s="7"/>
      <c r="AM997" s="43"/>
      <c r="AN997" s="43"/>
      <c r="AO997" s="43"/>
      <c r="AP997" s="43"/>
      <c r="AQ997" s="43"/>
      <c r="AR997" s="58"/>
      <c r="AS997" s="58"/>
      <c r="AT997" s="43"/>
      <c r="AU997" s="43"/>
      <c r="AV997" s="43"/>
      <c r="AW997" s="43"/>
      <c r="AX997" s="43"/>
      <c r="AY997" s="43"/>
      <c r="AZ997" s="43"/>
      <c r="BA997" s="43"/>
      <c r="BB997" s="43"/>
      <c r="BC997" s="43"/>
      <c r="BD997" s="43"/>
      <c r="BE997" s="43"/>
      <c r="BF997" s="43"/>
      <c r="BG997" s="43"/>
      <c r="BH997" s="43"/>
      <c r="BI997" s="43"/>
      <c r="BJ997" s="43"/>
      <c r="BK997" s="43"/>
      <c r="BL997" s="43"/>
      <c r="BM997" s="43"/>
      <c r="BN997" s="43"/>
      <c r="BO997" s="43"/>
      <c r="BP997" s="43"/>
      <c r="BQ997" s="43"/>
      <c r="BR997" s="43"/>
      <c r="BS997" s="43"/>
      <c r="BT997" s="43"/>
      <c r="BU997" s="43"/>
      <c r="BV997" s="43"/>
      <c r="BW997" s="43"/>
      <c r="BX997" s="43"/>
      <c r="BY997" s="43"/>
      <c r="BZ997" s="43"/>
      <c r="CA997" s="43"/>
      <c r="CB997" s="43"/>
      <c r="CC997" s="43"/>
      <c r="CD997" s="43"/>
      <c r="CE997" s="43"/>
      <c r="CF997" s="43"/>
      <c r="CG997" s="43"/>
      <c r="CH997" s="43"/>
      <c r="CI997" s="43"/>
      <c r="CJ997" s="43"/>
      <c r="CK997" s="43"/>
      <c r="CL997" s="43"/>
      <c r="CM997" s="43"/>
      <c r="CN997" s="43"/>
      <c r="CO997" s="43"/>
      <c r="CP997" s="43"/>
      <c r="CQ997" s="43"/>
      <c r="CR997" s="43"/>
      <c r="CS997" s="43"/>
      <c r="CT997" s="43"/>
      <c r="CU997" s="43"/>
      <c r="CV997" s="43"/>
      <c r="CW997" s="43"/>
      <c r="CX997" s="43"/>
      <c r="CY997" s="21"/>
      <c r="CZ997" s="43"/>
      <c r="DA997" s="43"/>
      <c r="DB997" s="43"/>
      <c r="DC997" s="43"/>
      <c r="DD997" s="43"/>
      <c r="DE997" s="43"/>
      <c r="DF997" s="43"/>
      <c r="DG997" s="43"/>
      <c r="DH997" s="43"/>
      <c r="DI997" s="43"/>
      <c r="DJ997" s="43"/>
      <c r="DK997" s="43"/>
      <c r="DL997" s="43"/>
      <c r="DM997" s="43"/>
      <c r="DN997" s="43"/>
      <c r="DO997" s="43"/>
      <c r="DP997" s="43"/>
      <c r="DQ997" s="43"/>
      <c r="DR997" s="43"/>
      <c r="DS997" s="43"/>
      <c r="DT997" s="43"/>
      <c r="DU997" s="43"/>
      <c r="DV997" s="43"/>
      <c r="DW997" s="43"/>
      <c r="DX997" s="43"/>
      <c r="DY997" s="43"/>
      <c r="DZ997" s="43"/>
      <c r="EA997" s="21"/>
      <c r="EB997" s="21"/>
      <c r="EC997" s="21"/>
      <c r="ED997" s="21"/>
    </row>
    <row r="998" spans="1:134">
      <c r="A998" s="7"/>
      <c r="B998" s="7"/>
      <c r="C998" s="43"/>
      <c r="D998" s="43"/>
      <c r="E998" s="43"/>
      <c r="F998" s="43"/>
      <c r="G998" s="7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7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  <c r="AL998" s="7"/>
      <c r="AM998" s="43"/>
      <c r="AN998" s="43"/>
      <c r="AO998" s="43"/>
      <c r="AP998" s="43"/>
      <c r="AQ998" s="43"/>
      <c r="AR998" s="58"/>
      <c r="AS998" s="58"/>
      <c r="AT998" s="43"/>
      <c r="AU998" s="43"/>
      <c r="AV998" s="43"/>
      <c r="AW998" s="43"/>
      <c r="AX998" s="43"/>
      <c r="AY998" s="43"/>
      <c r="AZ998" s="43"/>
      <c r="BA998" s="43"/>
      <c r="BB998" s="43"/>
      <c r="BC998" s="43"/>
      <c r="BD998" s="43"/>
      <c r="BE998" s="43"/>
      <c r="BF998" s="43"/>
      <c r="BG998" s="43"/>
      <c r="BH998" s="43"/>
      <c r="BI998" s="43"/>
      <c r="BJ998" s="43"/>
      <c r="BK998" s="43"/>
      <c r="BL998" s="43"/>
      <c r="BM998" s="43"/>
      <c r="BN998" s="43"/>
      <c r="BO998" s="43"/>
      <c r="BP998" s="43"/>
      <c r="BQ998" s="43"/>
      <c r="BR998" s="43"/>
      <c r="BS998" s="43"/>
      <c r="BT998" s="43"/>
      <c r="BU998" s="43"/>
      <c r="BV998" s="43"/>
      <c r="BW998" s="43"/>
      <c r="BX998" s="43"/>
      <c r="BY998" s="43"/>
      <c r="BZ998" s="43"/>
      <c r="CA998" s="43"/>
      <c r="CB998" s="43"/>
      <c r="CC998" s="43"/>
      <c r="CD998" s="43"/>
      <c r="CE998" s="43"/>
      <c r="CF998" s="43"/>
      <c r="CG998" s="43"/>
      <c r="CH998" s="43"/>
      <c r="CI998" s="43"/>
      <c r="CJ998" s="43"/>
      <c r="CK998" s="43"/>
      <c r="CL998" s="43"/>
      <c r="CM998" s="43"/>
      <c r="CN998" s="43"/>
      <c r="CO998" s="43"/>
      <c r="CP998" s="43"/>
      <c r="CQ998" s="43"/>
      <c r="CR998" s="43"/>
      <c r="CS998" s="43"/>
      <c r="CT998" s="43"/>
      <c r="CU998" s="43"/>
      <c r="CV998" s="43"/>
      <c r="CW998" s="43"/>
      <c r="CX998" s="43"/>
      <c r="CY998" s="21"/>
      <c r="CZ998" s="43"/>
      <c r="DA998" s="43"/>
      <c r="DB998" s="43"/>
      <c r="DC998" s="43"/>
      <c r="DD998" s="43"/>
      <c r="DE998" s="43"/>
      <c r="DF998" s="43"/>
      <c r="DG998" s="43"/>
      <c r="DH998" s="43"/>
      <c r="DI998" s="43"/>
      <c r="DJ998" s="43"/>
      <c r="DK998" s="43"/>
      <c r="DL998" s="43"/>
      <c r="DM998" s="43"/>
      <c r="DN998" s="43"/>
      <c r="DO998" s="43"/>
      <c r="DP998" s="43"/>
      <c r="DQ998" s="43"/>
      <c r="DR998" s="43"/>
      <c r="DS998" s="43"/>
      <c r="DT998" s="43"/>
      <c r="DU998" s="43"/>
      <c r="DV998" s="43"/>
      <c r="DW998" s="43"/>
      <c r="DX998" s="43"/>
      <c r="DY998" s="43"/>
      <c r="DZ998" s="43"/>
      <c r="EA998" s="21"/>
      <c r="EB998" s="21"/>
      <c r="EC998" s="21"/>
      <c r="ED998" s="21"/>
    </row>
    <row r="999" spans="1:134">
      <c r="A999" s="7"/>
      <c r="B999" s="7"/>
      <c r="C999" s="43"/>
      <c r="D999" s="43"/>
      <c r="E999" s="43"/>
      <c r="F999" s="43"/>
      <c r="G999" s="7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7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43"/>
      <c r="AK999" s="43"/>
      <c r="AL999" s="7"/>
      <c r="AM999" s="43"/>
      <c r="AN999" s="43"/>
      <c r="AO999" s="43"/>
      <c r="AP999" s="43"/>
      <c r="AQ999" s="43"/>
      <c r="AR999" s="58"/>
      <c r="AS999" s="58"/>
      <c r="AT999" s="43"/>
      <c r="AU999" s="43"/>
      <c r="AV999" s="43"/>
      <c r="AW999" s="43"/>
      <c r="AX999" s="43"/>
      <c r="AY999" s="43"/>
      <c r="AZ999" s="43"/>
      <c r="BA999" s="43"/>
      <c r="BB999" s="43"/>
      <c r="BC999" s="43"/>
      <c r="BD999" s="43"/>
      <c r="BE999" s="43"/>
      <c r="BF999" s="43"/>
      <c r="BG999" s="43"/>
      <c r="BH999" s="43"/>
      <c r="BI999" s="43"/>
      <c r="BJ999" s="43"/>
      <c r="BK999" s="43"/>
      <c r="BL999" s="43"/>
      <c r="BM999" s="43"/>
      <c r="BN999" s="43"/>
      <c r="BO999" s="43"/>
      <c r="BP999" s="43"/>
      <c r="BQ999" s="43"/>
      <c r="BR999" s="43"/>
      <c r="BS999" s="43"/>
      <c r="BT999" s="43"/>
      <c r="BU999" s="43"/>
      <c r="BV999" s="43"/>
      <c r="BW999" s="43"/>
      <c r="BX999" s="43"/>
      <c r="BY999" s="43"/>
      <c r="BZ999" s="43"/>
      <c r="CA999" s="43"/>
      <c r="CB999" s="43"/>
      <c r="CC999" s="43"/>
      <c r="CD999" s="43"/>
      <c r="CE999" s="43"/>
      <c r="CF999" s="43"/>
      <c r="CG999" s="43"/>
      <c r="CH999" s="43"/>
      <c r="CI999" s="43"/>
      <c r="CJ999" s="43"/>
      <c r="CK999" s="43"/>
      <c r="CL999" s="43"/>
      <c r="CM999" s="43"/>
      <c r="CN999" s="43"/>
      <c r="CO999" s="43"/>
      <c r="CP999" s="43"/>
      <c r="CQ999" s="43"/>
      <c r="CR999" s="43"/>
      <c r="CS999" s="43"/>
      <c r="CT999" s="43"/>
      <c r="CU999" s="43"/>
      <c r="CV999" s="43"/>
      <c r="CW999" s="43"/>
      <c r="CX999" s="43"/>
      <c r="CY999" s="21"/>
      <c r="CZ999" s="43"/>
      <c r="DA999" s="43"/>
      <c r="DB999" s="43"/>
      <c r="DC999" s="43"/>
      <c r="DD999" s="43"/>
      <c r="DE999" s="43"/>
      <c r="DF999" s="43"/>
      <c r="DG999" s="43"/>
      <c r="DH999" s="43"/>
      <c r="DI999" s="43"/>
      <c r="DJ999" s="43"/>
      <c r="DK999" s="43"/>
      <c r="DL999" s="43"/>
      <c r="DM999" s="43"/>
      <c r="DN999" s="43"/>
      <c r="DO999" s="43"/>
      <c r="DP999" s="43"/>
      <c r="DQ999" s="43"/>
      <c r="DR999" s="43"/>
      <c r="DS999" s="43"/>
      <c r="DT999" s="43"/>
      <c r="DU999" s="43"/>
      <c r="DV999" s="43"/>
      <c r="DW999" s="43"/>
      <c r="DX999" s="43"/>
      <c r="DY999" s="43"/>
      <c r="DZ999" s="43"/>
      <c r="EA999" s="21"/>
      <c r="EB999" s="21"/>
      <c r="EC999" s="21"/>
      <c r="ED999" s="21"/>
    </row>
    <row r="1000" spans="1:134">
      <c r="A1000" s="7"/>
      <c r="B1000" s="7"/>
      <c r="C1000" s="43"/>
      <c r="D1000" s="43"/>
      <c r="E1000" s="43"/>
      <c r="F1000" s="43"/>
      <c r="G1000" s="7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7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43"/>
      <c r="AJ1000" s="43"/>
      <c r="AK1000" s="43"/>
      <c r="AL1000" s="7"/>
      <c r="AM1000" s="43"/>
      <c r="AN1000" s="43"/>
      <c r="AO1000" s="43"/>
      <c r="AP1000" s="43"/>
      <c r="AQ1000" s="43"/>
      <c r="AR1000" s="58"/>
      <c r="AS1000" s="58"/>
      <c r="AT1000" s="43"/>
      <c r="AU1000" s="43"/>
      <c r="AV1000" s="43"/>
      <c r="AW1000" s="43"/>
      <c r="AX1000" s="43"/>
      <c r="AY1000" s="43"/>
      <c r="AZ1000" s="43"/>
      <c r="BA1000" s="43"/>
      <c r="BB1000" s="43"/>
      <c r="BC1000" s="43"/>
      <c r="BD1000" s="43"/>
      <c r="BE1000" s="43"/>
      <c r="BF1000" s="43"/>
      <c r="BG1000" s="43"/>
      <c r="BH1000" s="43"/>
      <c r="BI1000" s="43"/>
      <c r="BJ1000" s="43"/>
      <c r="BK1000" s="43"/>
      <c r="BL1000" s="43"/>
      <c r="BM1000" s="43"/>
      <c r="BN1000" s="43"/>
      <c r="BO1000" s="43"/>
      <c r="BP1000" s="43"/>
      <c r="BQ1000" s="43"/>
      <c r="BR1000" s="43"/>
      <c r="BS1000" s="43"/>
      <c r="BT1000" s="43"/>
      <c r="BU1000" s="43"/>
      <c r="BV1000" s="43"/>
      <c r="BW1000" s="43"/>
      <c r="BX1000" s="43"/>
      <c r="BY1000" s="43"/>
      <c r="BZ1000" s="43"/>
      <c r="CA1000" s="43"/>
      <c r="CB1000" s="43"/>
      <c r="CC1000" s="43"/>
      <c r="CD1000" s="43"/>
      <c r="CE1000" s="43"/>
      <c r="CF1000" s="43"/>
      <c r="CG1000" s="43"/>
      <c r="CH1000" s="43"/>
      <c r="CI1000" s="43"/>
      <c r="CJ1000" s="43"/>
      <c r="CK1000" s="43"/>
      <c r="CL1000" s="43"/>
      <c r="CM1000" s="43"/>
      <c r="CN1000" s="43"/>
      <c r="CO1000" s="43"/>
      <c r="CP1000" s="43"/>
      <c r="CQ1000" s="43"/>
      <c r="CR1000" s="43"/>
      <c r="CS1000" s="43"/>
      <c r="CT1000" s="43"/>
      <c r="CU1000" s="43"/>
      <c r="CV1000" s="43"/>
      <c r="CW1000" s="43"/>
      <c r="CX1000" s="43"/>
      <c r="CY1000" s="21"/>
      <c r="CZ1000" s="43"/>
      <c r="DA1000" s="43"/>
      <c r="DB1000" s="43"/>
      <c r="DC1000" s="43"/>
      <c r="DD1000" s="43"/>
      <c r="DE1000" s="43"/>
      <c r="DF1000" s="43"/>
      <c r="DG1000" s="43"/>
      <c r="DH1000" s="43"/>
      <c r="DI1000" s="43"/>
      <c r="DJ1000" s="43"/>
      <c r="DK1000" s="43"/>
      <c r="DL1000" s="43"/>
      <c r="DM1000" s="43"/>
      <c r="DN1000" s="43"/>
      <c r="DO1000" s="43"/>
      <c r="DP1000" s="43"/>
      <c r="DQ1000" s="43"/>
      <c r="DR1000" s="43"/>
      <c r="DS1000" s="43"/>
      <c r="DT1000" s="43"/>
      <c r="DU1000" s="43"/>
      <c r="DV1000" s="43"/>
      <c r="DW1000" s="43"/>
      <c r="DX1000" s="43"/>
      <c r="DY1000" s="43"/>
      <c r="DZ1000" s="43"/>
      <c r="EA1000" s="21"/>
      <c r="EB1000" s="21"/>
      <c r="EC1000" s="21"/>
      <c r="ED1000" s="21"/>
    </row>
    <row r="1001" spans="1:134">
      <c r="A1001" s="7"/>
      <c r="B1001" s="7"/>
      <c r="C1001" s="43"/>
      <c r="D1001" s="43"/>
      <c r="E1001" s="43"/>
      <c r="F1001" s="43"/>
      <c r="G1001" s="7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7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3"/>
      <c r="AG1001" s="43"/>
      <c r="AH1001" s="43"/>
      <c r="AI1001" s="43"/>
      <c r="AJ1001" s="43"/>
      <c r="AK1001" s="43"/>
      <c r="AL1001" s="7"/>
      <c r="AM1001" s="43"/>
      <c r="AN1001" s="43"/>
      <c r="AO1001" s="43"/>
      <c r="AP1001" s="43"/>
      <c r="AQ1001" s="43"/>
      <c r="AR1001" s="58"/>
      <c r="AS1001" s="58"/>
      <c r="AT1001" s="43"/>
      <c r="AU1001" s="43"/>
      <c r="AV1001" s="43"/>
      <c r="AW1001" s="43"/>
      <c r="AX1001" s="43"/>
      <c r="AY1001" s="43"/>
      <c r="AZ1001" s="43"/>
      <c r="BA1001" s="43"/>
      <c r="BB1001" s="43"/>
      <c r="BC1001" s="43"/>
      <c r="BD1001" s="43"/>
      <c r="BE1001" s="43"/>
      <c r="BF1001" s="43"/>
      <c r="BG1001" s="43"/>
      <c r="BH1001" s="43"/>
      <c r="BI1001" s="43"/>
      <c r="BJ1001" s="43"/>
      <c r="BK1001" s="43"/>
      <c r="BL1001" s="43"/>
      <c r="BM1001" s="43"/>
      <c r="BN1001" s="43"/>
      <c r="BO1001" s="43"/>
      <c r="BP1001" s="43"/>
      <c r="BQ1001" s="43"/>
      <c r="BR1001" s="43"/>
      <c r="BS1001" s="43"/>
      <c r="BT1001" s="43"/>
      <c r="BU1001" s="43"/>
      <c r="BV1001" s="43"/>
      <c r="BW1001" s="43"/>
      <c r="BX1001" s="43"/>
      <c r="BY1001" s="43"/>
      <c r="BZ1001" s="43"/>
      <c r="CA1001" s="43"/>
      <c r="CB1001" s="43"/>
      <c r="CC1001" s="43"/>
      <c r="CD1001" s="43"/>
      <c r="CE1001" s="43"/>
      <c r="CF1001" s="43"/>
      <c r="CG1001" s="43"/>
      <c r="CH1001" s="43"/>
      <c r="CI1001" s="43"/>
      <c r="CJ1001" s="43"/>
      <c r="CK1001" s="43"/>
      <c r="CL1001" s="43"/>
      <c r="CM1001" s="43"/>
      <c r="CN1001" s="43"/>
      <c r="CO1001" s="43"/>
      <c r="CP1001" s="43"/>
      <c r="CQ1001" s="43"/>
      <c r="CR1001" s="43"/>
      <c r="CS1001" s="43"/>
      <c r="CT1001" s="43"/>
      <c r="CU1001" s="43"/>
      <c r="CV1001" s="43"/>
      <c r="CW1001" s="43"/>
      <c r="CX1001" s="43"/>
      <c r="CY1001" s="21"/>
      <c r="CZ1001" s="43"/>
      <c r="DA1001" s="43"/>
      <c r="DB1001" s="43"/>
      <c r="DC1001" s="43"/>
      <c r="DD1001" s="43"/>
      <c r="DE1001" s="43"/>
      <c r="DF1001" s="43"/>
      <c r="DG1001" s="43"/>
      <c r="DH1001" s="43"/>
      <c r="DI1001" s="43"/>
      <c r="DJ1001" s="43"/>
      <c r="DK1001" s="43"/>
      <c r="DL1001" s="43"/>
      <c r="DM1001" s="43"/>
      <c r="DN1001" s="43"/>
      <c r="DO1001" s="43"/>
      <c r="DP1001" s="43"/>
      <c r="DQ1001" s="43"/>
      <c r="DR1001" s="43"/>
      <c r="DS1001" s="43"/>
      <c r="DT1001" s="43"/>
      <c r="DU1001" s="43"/>
      <c r="DV1001" s="43"/>
      <c r="DW1001" s="43"/>
      <c r="DX1001" s="43"/>
      <c r="DY1001" s="43"/>
      <c r="DZ1001" s="43"/>
      <c r="EA1001" s="21"/>
      <c r="EB1001" s="21"/>
      <c r="EC1001" s="21"/>
      <c r="ED1001" s="21"/>
    </row>
    <row r="1002" spans="1:134">
      <c r="A1002" s="7"/>
      <c r="B1002" s="7"/>
      <c r="C1002" s="43"/>
      <c r="D1002" s="43"/>
      <c r="E1002" s="43"/>
      <c r="F1002" s="43"/>
      <c r="G1002" s="7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7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  <c r="AF1002" s="43"/>
      <c r="AG1002" s="43"/>
      <c r="AH1002" s="43"/>
      <c r="AI1002" s="43"/>
      <c r="AJ1002" s="43"/>
      <c r="AK1002" s="43"/>
      <c r="AL1002" s="7"/>
      <c r="AM1002" s="43"/>
      <c r="AN1002" s="43"/>
      <c r="AO1002" s="43"/>
      <c r="AP1002" s="43"/>
      <c r="AQ1002" s="43"/>
      <c r="AR1002" s="58"/>
      <c r="AS1002" s="58"/>
      <c r="AT1002" s="43"/>
      <c r="AU1002" s="43"/>
      <c r="AV1002" s="43"/>
      <c r="AW1002" s="43"/>
      <c r="AX1002" s="43"/>
      <c r="AY1002" s="43"/>
      <c r="AZ1002" s="43"/>
      <c r="BA1002" s="43"/>
      <c r="BB1002" s="43"/>
      <c r="BC1002" s="43"/>
      <c r="BD1002" s="43"/>
      <c r="BE1002" s="43"/>
      <c r="BF1002" s="43"/>
      <c r="BG1002" s="43"/>
      <c r="BH1002" s="43"/>
      <c r="BI1002" s="43"/>
      <c r="BJ1002" s="43"/>
      <c r="BK1002" s="43"/>
      <c r="BL1002" s="43"/>
      <c r="BM1002" s="43"/>
      <c r="BN1002" s="43"/>
      <c r="BO1002" s="43"/>
      <c r="BP1002" s="43"/>
      <c r="BQ1002" s="43"/>
      <c r="BR1002" s="43"/>
      <c r="BS1002" s="43"/>
      <c r="BT1002" s="43"/>
      <c r="BU1002" s="43"/>
      <c r="BV1002" s="43"/>
      <c r="BW1002" s="43"/>
      <c r="BX1002" s="43"/>
      <c r="BY1002" s="43"/>
      <c r="BZ1002" s="43"/>
      <c r="CA1002" s="43"/>
      <c r="CB1002" s="43"/>
      <c r="CC1002" s="43"/>
      <c r="CD1002" s="43"/>
      <c r="CE1002" s="43"/>
      <c r="CF1002" s="43"/>
      <c r="CG1002" s="43"/>
      <c r="CH1002" s="43"/>
      <c r="CI1002" s="43"/>
      <c r="CJ1002" s="43"/>
      <c r="CK1002" s="43"/>
      <c r="CL1002" s="43"/>
      <c r="CM1002" s="43"/>
      <c r="CN1002" s="43"/>
      <c r="CO1002" s="43"/>
      <c r="CP1002" s="43"/>
      <c r="CQ1002" s="43"/>
      <c r="CR1002" s="43"/>
      <c r="CS1002" s="43"/>
      <c r="CT1002" s="43"/>
      <c r="CU1002" s="43"/>
      <c r="CV1002" s="43"/>
      <c r="CW1002" s="43"/>
      <c r="CX1002" s="43"/>
      <c r="CY1002" s="21"/>
      <c r="CZ1002" s="43"/>
      <c r="DA1002" s="43"/>
      <c r="DB1002" s="43"/>
      <c r="DC1002" s="43"/>
      <c r="DD1002" s="43"/>
      <c r="DE1002" s="43"/>
      <c r="DF1002" s="43"/>
      <c r="DG1002" s="43"/>
      <c r="DH1002" s="43"/>
      <c r="DI1002" s="43"/>
      <c r="DJ1002" s="43"/>
      <c r="DK1002" s="43"/>
      <c r="DL1002" s="43"/>
      <c r="DM1002" s="43"/>
      <c r="DN1002" s="43"/>
      <c r="DO1002" s="43"/>
      <c r="DP1002" s="43"/>
      <c r="DQ1002" s="43"/>
      <c r="DR1002" s="43"/>
      <c r="DS1002" s="43"/>
      <c r="DT1002" s="43"/>
      <c r="DU1002" s="43"/>
      <c r="DV1002" s="43"/>
      <c r="DW1002" s="43"/>
      <c r="DX1002" s="43"/>
      <c r="DY1002" s="43"/>
      <c r="DZ1002" s="43"/>
      <c r="EA1002" s="21"/>
      <c r="EB1002" s="21"/>
      <c r="EC1002" s="21"/>
      <c r="ED1002" s="21"/>
    </row>
    <row r="1003" spans="1:134">
      <c r="A1003" s="7"/>
      <c r="B1003" s="7"/>
      <c r="C1003" s="43"/>
      <c r="D1003" s="43"/>
      <c r="E1003" s="43"/>
      <c r="F1003" s="43"/>
      <c r="G1003" s="7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7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3"/>
      <c r="AG1003" s="43"/>
      <c r="AH1003" s="43"/>
      <c r="AI1003" s="43"/>
      <c r="AJ1003" s="43"/>
      <c r="AK1003" s="43"/>
      <c r="AL1003" s="7"/>
      <c r="AM1003" s="43"/>
      <c r="AN1003" s="43"/>
      <c r="AO1003" s="43"/>
      <c r="AP1003" s="43"/>
      <c r="AQ1003" s="43"/>
      <c r="AR1003" s="58"/>
      <c r="AS1003" s="58"/>
      <c r="AT1003" s="43"/>
      <c r="AU1003" s="43"/>
      <c r="AV1003" s="43"/>
      <c r="AW1003" s="43"/>
      <c r="AX1003" s="43"/>
      <c r="AY1003" s="43"/>
      <c r="AZ1003" s="43"/>
      <c r="BA1003" s="43"/>
      <c r="BB1003" s="43"/>
      <c r="BC1003" s="43"/>
      <c r="BD1003" s="43"/>
      <c r="BE1003" s="43"/>
      <c r="BF1003" s="43"/>
      <c r="BG1003" s="43"/>
      <c r="BH1003" s="43"/>
      <c r="BI1003" s="43"/>
      <c r="BJ1003" s="43"/>
      <c r="BK1003" s="43"/>
      <c r="BL1003" s="43"/>
      <c r="BM1003" s="43"/>
      <c r="BN1003" s="43"/>
      <c r="BO1003" s="43"/>
      <c r="BP1003" s="43"/>
      <c r="BQ1003" s="43"/>
      <c r="BR1003" s="43"/>
      <c r="BS1003" s="43"/>
      <c r="BT1003" s="43"/>
      <c r="BU1003" s="43"/>
      <c r="BV1003" s="43"/>
      <c r="BW1003" s="43"/>
      <c r="BX1003" s="43"/>
      <c r="BY1003" s="43"/>
      <c r="BZ1003" s="43"/>
      <c r="CA1003" s="43"/>
      <c r="CB1003" s="43"/>
      <c r="CC1003" s="43"/>
      <c r="CD1003" s="43"/>
      <c r="CE1003" s="43"/>
      <c r="CF1003" s="43"/>
      <c r="CG1003" s="43"/>
      <c r="CH1003" s="43"/>
      <c r="CI1003" s="43"/>
      <c r="CJ1003" s="43"/>
      <c r="CK1003" s="43"/>
      <c r="CL1003" s="43"/>
      <c r="CM1003" s="43"/>
      <c r="CN1003" s="43"/>
      <c r="CO1003" s="43"/>
      <c r="CP1003" s="43"/>
      <c r="CQ1003" s="43"/>
      <c r="CR1003" s="43"/>
      <c r="CS1003" s="43"/>
      <c r="CT1003" s="43"/>
      <c r="CU1003" s="43"/>
      <c r="CV1003" s="43"/>
      <c r="CW1003" s="43"/>
      <c r="CX1003" s="43"/>
      <c r="CY1003" s="21"/>
      <c r="CZ1003" s="43"/>
      <c r="DA1003" s="43"/>
      <c r="DB1003" s="43"/>
      <c r="DC1003" s="43"/>
      <c r="DD1003" s="43"/>
      <c r="DE1003" s="43"/>
      <c r="DF1003" s="43"/>
      <c r="DG1003" s="43"/>
      <c r="DH1003" s="43"/>
      <c r="DI1003" s="43"/>
      <c r="DJ1003" s="43"/>
      <c r="DK1003" s="43"/>
      <c r="DL1003" s="43"/>
      <c r="DM1003" s="43"/>
      <c r="DN1003" s="43"/>
      <c r="DO1003" s="43"/>
      <c r="DP1003" s="43"/>
      <c r="DQ1003" s="43"/>
      <c r="DR1003" s="43"/>
      <c r="DS1003" s="43"/>
      <c r="DT1003" s="43"/>
      <c r="DU1003" s="43"/>
      <c r="DV1003" s="43"/>
      <c r="DW1003" s="43"/>
      <c r="DX1003" s="43"/>
      <c r="DY1003" s="43"/>
      <c r="DZ1003" s="43"/>
      <c r="EA1003" s="21"/>
      <c r="EB1003" s="21"/>
      <c r="EC1003" s="21"/>
      <c r="ED1003" s="21"/>
    </row>
    <row r="1004" spans="1:134">
      <c r="A1004" s="7"/>
      <c r="B1004" s="7"/>
      <c r="C1004" s="43"/>
      <c r="D1004" s="43"/>
      <c r="E1004" s="43"/>
      <c r="F1004" s="43"/>
      <c r="G1004" s="7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7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3"/>
      <c r="AG1004" s="43"/>
      <c r="AH1004" s="43"/>
      <c r="AI1004" s="43"/>
      <c r="AJ1004" s="43"/>
      <c r="AK1004" s="43"/>
      <c r="AL1004" s="7"/>
      <c r="AM1004" s="43"/>
      <c r="AN1004" s="43"/>
      <c r="AO1004" s="43"/>
      <c r="AP1004" s="43"/>
      <c r="AQ1004" s="43"/>
      <c r="AR1004" s="58"/>
      <c r="AS1004" s="58"/>
      <c r="AT1004" s="43"/>
      <c r="AU1004" s="43"/>
      <c r="AV1004" s="43"/>
      <c r="AW1004" s="43"/>
      <c r="AX1004" s="43"/>
      <c r="AY1004" s="43"/>
      <c r="AZ1004" s="43"/>
      <c r="BA1004" s="43"/>
      <c r="BB1004" s="43"/>
      <c r="BC1004" s="43"/>
      <c r="BD1004" s="43"/>
      <c r="BE1004" s="43"/>
      <c r="BF1004" s="43"/>
      <c r="BG1004" s="43"/>
      <c r="BH1004" s="43"/>
      <c r="BI1004" s="43"/>
      <c r="BJ1004" s="43"/>
      <c r="BK1004" s="43"/>
      <c r="BL1004" s="43"/>
      <c r="BM1004" s="43"/>
      <c r="BN1004" s="43"/>
      <c r="BO1004" s="43"/>
      <c r="BP1004" s="43"/>
      <c r="BQ1004" s="43"/>
      <c r="BR1004" s="43"/>
      <c r="BS1004" s="43"/>
      <c r="BT1004" s="43"/>
      <c r="BU1004" s="43"/>
      <c r="BV1004" s="43"/>
      <c r="BW1004" s="43"/>
      <c r="BX1004" s="43"/>
      <c r="BY1004" s="43"/>
      <c r="BZ1004" s="43"/>
      <c r="CA1004" s="43"/>
      <c r="CB1004" s="43"/>
      <c r="CC1004" s="43"/>
      <c r="CD1004" s="43"/>
      <c r="CE1004" s="43"/>
      <c r="CF1004" s="43"/>
      <c r="CG1004" s="43"/>
      <c r="CH1004" s="43"/>
      <c r="CI1004" s="43"/>
      <c r="CJ1004" s="43"/>
      <c r="CK1004" s="43"/>
      <c r="CL1004" s="43"/>
      <c r="CM1004" s="43"/>
      <c r="CN1004" s="43"/>
      <c r="CO1004" s="43"/>
      <c r="CP1004" s="43"/>
      <c r="CQ1004" s="43"/>
      <c r="CR1004" s="43"/>
      <c r="CS1004" s="43"/>
      <c r="CT1004" s="43"/>
      <c r="CU1004" s="43"/>
      <c r="CV1004" s="43"/>
      <c r="CW1004" s="43"/>
      <c r="CX1004" s="43"/>
      <c r="CY1004" s="21"/>
      <c r="CZ1004" s="43"/>
      <c r="DA1004" s="43"/>
      <c r="DB1004" s="43"/>
      <c r="DC1004" s="43"/>
      <c r="DD1004" s="43"/>
      <c r="DE1004" s="43"/>
      <c r="DF1004" s="43"/>
      <c r="DG1004" s="43"/>
      <c r="DH1004" s="43"/>
      <c r="DI1004" s="43"/>
      <c r="DJ1004" s="43"/>
      <c r="DK1004" s="43"/>
      <c r="DL1004" s="43"/>
      <c r="DM1004" s="43"/>
      <c r="DN1004" s="43"/>
      <c r="DO1004" s="43"/>
      <c r="DP1004" s="43"/>
      <c r="DQ1004" s="43"/>
      <c r="DR1004" s="43"/>
      <c r="DS1004" s="43"/>
      <c r="DT1004" s="43"/>
      <c r="DU1004" s="43"/>
      <c r="DV1004" s="43"/>
      <c r="DW1004" s="43"/>
      <c r="DX1004" s="43"/>
      <c r="DY1004" s="43"/>
      <c r="DZ1004" s="43"/>
      <c r="EA1004" s="21"/>
      <c r="EB1004" s="21"/>
      <c r="EC1004" s="21"/>
      <c r="ED1004" s="21"/>
    </row>
    <row r="1005" spans="1:134">
      <c r="A1005" s="7"/>
      <c r="B1005" s="7"/>
      <c r="C1005" s="43"/>
      <c r="D1005" s="43"/>
      <c r="E1005" s="43"/>
      <c r="F1005" s="43"/>
      <c r="G1005" s="7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7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3"/>
      <c r="AG1005" s="43"/>
      <c r="AH1005" s="43"/>
      <c r="AI1005" s="43"/>
      <c r="AJ1005" s="43"/>
      <c r="AK1005" s="43"/>
      <c r="AL1005" s="7"/>
      <c r="AM1005" s="43"/>
      <c r="AN1005" s="43"/>
      <c r="AO1005" s="43"/>
      <c r="AP1005" s="43"/>
      <c r="AQ1005" s="43"/>
      <c r="AR1005" s="58"/>
      <c r="AS1005" s="58"/>
      <c r="AT1005" s="43"/>
      <c r="AU1005" s="43"/>
      <c r="AV1005" s="43"/>
      <c r="AW1005" s="43"/>
      <c r="AX1005" s="43"/>
      <c r="AY1005" s="43"/>
      <c r="AZ1005" s="43"/>
      <c r="BA1005" s="43"/>
      <c r="BB1005" s="43"/>
      <c r="BC1005" s="43"/>
      <c r="BD1005" s="43"/>
      <c r="BE1005" s="43"/>
      <c r="BF1005" s="43"/>
      <c r="BG1005" s="43"/>
      <c r="BH1005" s="43"/>
      <c r="BI1005" s="43"/>
      <c r="BJ1005" s="43"/>
      <c r="BK1005" s="43"/>
      <c r="BL1005" s="43"/>
      <c r="BM1005" s="43"/>
      <c r="BN1005" s="43"/>
      <c r="BO1005" s="43"/>
      <c r="BP1005" s="43"/>
      <c r="BQ1005" s="43"/>
      <c r="BR1005" s="43"/>
      <c r="BS1005" s="43"/>
      <c r="BT1005" s="43"/>
      <c r="BU1005" s="43"/>
      <c r="BV1005" s="43"/>
      <c r="BW1005" s="43"/>
      <c r="BX1005" s="43"/>
      <c r="BY1005" s="43"/>
      <c r="BZ1005" s="43"/>
      <c r="CA1005" s="43"/>
      <c r="CB1005" s="43"/>
      <c r="CC1005" s="43"/>
      <c r="CD1005" s="43"/>
      <c r="CE1005" s="43"/>
      <c r="CF1005" s="43"/>
      <c r="CG1005" s="43"/>
      <c r="CH1005" s="43"/>
      <c r="CI1005" s="43"/>
      <c r="CJ1005" s="43"/>
      <c r="CK1005" s="43"/>
      <c r="CL1005" s="43"/>
      <c r="CM1005" s="43"/>
      <c r="CN1005" s="43"/>
      <c r="CO1005" s="43"/>
      <c r="CP1005" s="43"/>
      <c r="CQ1005" s="43"/>
      <c r="CR1005" s="43"/>
      <c r="CS1005" s="43"/>
      <c r="CT1005" s="43"/>
      <c r="CU1005" s="43"/>
      <c r="CV1005" s="43"/>
      <c r="CW1005" s="43"/>
      <c r="CX1005" s="43"/>
      <c r="CY1005" s="21"/>
      <c r="CZ1005" s="43"/>
      <c r="DA1005" s="43"/>
      <c r="DB1005" s="43"/>
      <c r="DC1005" s="43"/>
      <c r="DD1005" s="43"/>
      <c r="DE1005" s="43"/>
      <c r="DF1005" s="43"/>
      <c r="DG1005" s="43"/>
      <c r="DH1005" s="43"/>
      <c r="DI1005" s="43"/>
      <c r="DJ1005" s="43"/>
      <c r="DK1005" s="43"/>
      <c r="DL1005" s="43"/>
      <c r="DM1005" s="43"/>
      <c r="DN1005" s="43"/>
      <c r="DO1005" s="43"/>
      <c r="DP1005" s="43"/>
      <c r="DQ1005" s="43"/>
      <c r="DR1005" s="43"/>
      <c r="DS1005" s="43"/>
      <c r="DT1005" s="43"/>
      <c r="DU1005" s="43"/>
      <c r="DV1005" s="43"/>
      <c r="DW1005" s="43"/>
      <c r="DX1005" s="43"/>
      <c r="DY1005" s="43"/>
      <c r="DZ1005" s="43"/>
      <c r="EA1005" s="21"/>
      <c r="EB1005" s="21"/>
      <c r="EC1005" s="21"/>
      <c r="ED1005" s="21"/>
    </row>
    <row r="1006" spans="1:134">
      <c r="A1006" s="7"/>
      <c r="B1006" s="7"/>
      <c r="C1006" s="43"/>
      <c r="D1006" s="43"/>
      <c r="E1006" s="43"/>
      <c r="F1006" s="43"/>
      <c r="G1006" s="7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7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3"/>
      <c r="AG1006" s="43"/>
      <c r="AH1006" s="43"/>
      <c r="AI1006" s="43"/>
      <c r="AJ1006" s="43"/>
      <c r="AK1006" s="43"/>
      <c r="AL1006" s="7"/>
      <c r="AM1006" s="43"/>
      <c r="AN1006" s="43"/>
      <c r="AO1006" s="43"/>
      <c r="AP1006" s="43"/>
      <c r="AQ1006" s="43"/>
      <c r="AR1006" s="58"/>
      <c r="AS1006" s="58"/>
      <c r="AT1006" s="43"/>
      <c r="AU1006" s="43"/>
      <c r="AV1006" s="43"/>
      <c r="AW1006" s="43"/>
      <c r="AX1006" s="43"/>
      <c r="AY1006" s="43"/>
      <c r="AZ1006" s="43"/>
      <c r="BA1006" s="43"/>
      <c r="BB1006" s="43"/>
      <c r="BC1006" s="43"/>
      <c r="BD1006" s="43"/>
      <c r="BE1006" s="43"/>
      <c r="BF1006" s="43"/>
      <c r="BG1006" s="43"/>
      <c r="BH1006" s="43"/>
      <c r="BI1006" s="43"/>
      <c r="BJ1006" s="43"/>
      <c r="BK1006" s="43"/>
      <c r="BL1006" s="43"/>
      <c r="BM1006" s="43"/>
      <c r="BN1006" s="43"/>
      <c r="BO1006" s="43"/>
      <c r="BP1006" s="43"/>
      <c r="BQ1006" s="43"/>
      <c r="BR1006" s="43"/>
      <c r="BS1006" s="43"/>
      <c r="BT1006" s="43"/>
      <c r="BU1006" s="43"/>
      <c r="BV1006" s="43"/>
      <c r="BW1006" s="43"/>
      <c r="BX1006" s="43"/>
      <c r="BY1006" s="43"/>
      <c r="BZ1006" s="43"/>
      <c r="CA1006" s="43"/>
      <c r="CB1006" s="43"/>
      <c r="CC1006" s="43"/>
      <c r="CD1006" s="43"/>
      <c r="CE1006" s="43"/>
      <c r="CF1006" s="43"/>
      <c r="CG1006" s="43"/>
      <c r="CH1006" s="43"/>
      <c r="CI1006" s="43"/>
      <c r="CJ1006" s="43"/>
      <c r="CK1006" s="43"/>
      <c r="CL1006" s="43"/>
      <c r="CM1006" s="43"/>
      <c r="CN1006" s="43"/>
      <c r="CO1006" s="43"/>
      <c r="CP1006" s="43"/>
      <c r="CQ1006" s="43"/>
      <c r="CR1006" s="43"/>
      <c r="CS1006" s="43"/>
      <c r="CT1006" s="43"/>
      <c r="CU1006" s="43"/>
      <c r="CV1006" s="43"/>
      <c r="CW1006" s="43"/>
      <c r="CX1006" s="43"/>
      <c r="CY1006" s="21"/>
      <c r="CZ1006" s="43"/>
      <c r="DA1006" s="43"/>
      <c r="DB1006" s="43"/>
      <c r="DC1006" s="43"/>
      <c r="DD1006" s="43"/>
      <c r="DE1006" s="43"/>
      <c r="DF1006" s="43"/>
      <c r="DG1006" s="43"/>
      <c r="DH1006" s="43"/>
      <c r="DI1006" s="43"/>
      <c r="DJ1006" s="43"/>
      <c r="DK1006" s="43"/>
      <c r="DL1006" s="43"/>
      <c r="DM1006" s="43"/>
      <c r="DN1006" s="43"/>
      <c r="DO1006" s="43"/>
      <c r="DP1006" s="43"/>
      <c r="DQ1006" s="43"/>
      <c r="DR1006" s="43"/>
      <c r="DS1006" s="43"/>
      <c r="DT1006" s="43"/>
      <c r="DU1006" s="43"/>
      <c r="DV1006" s="43"/>
      <c r="DW1006" s="43"/>
      <c r="DX1006" s="43"/>
      <c r="DY1006" s="43"/>
      <c r="DZ1006" s="43"/>
      <c r="EA1006" s="21"/>
      <c r="EB1006" s="21"/>
      <c r="EC1006" s="21"/>
      <c r="ED1006" s="21"/>
    </row>
    <row r="1007" spans="1:134">
      <c r="A1007" s="7"/>
      <c r="B1007" s="7"/>
      <c r="C1007" s="43"/>
      <c r="D1007" s="43"/>
      <c r="E1007" s="43"/>
      <c r="F1007" s="43"/>
      <c r="G1007" s="7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7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3"/>
      <c r="AG1007" s="43"/>
      <c r="AH1007" s="43"/>
      <c r="AI1007" s="43"/>
      <c r="AJ1007" s="43"/>
      <c r="AK1007" s="43"/>
      <c r="AL1007" s="7"/>
      <c r="AM1007" s="43"/>
      <c r="AN1007" s="43"/>
      <c r="AO1007" s="43"/>
      <c r="AP1007" s="43"/>
      <c r="AQ1007" s="43"/>
      <c r="AR1007" s="58"/>
      <c r="AS1007" s="58"/>
      <c r="AT1007" s="43"/>
      <c r="AU1007" s="43"/>
      <c r="AV1007" s="43"/>
      <c r="AW1007" s="43"/>
      <c r="AX1007" s="43"/>
      <c r="AY1007" s="43"/>
      <c r="AZ1007" s="43"/>
      <c r="BA1007" s="43"/>
      <c r="BB1007" s="43"/>
      <c r="BC1007" s="43"/>
      <c r="BD1007" s="43"/>
      <c r="BE1007" s="43"/>
      <c r="BF1007" s="43"/>
      <c r="BG1007" s="43"/>
      <c r="BH1007" s="43"/>
      <c r="BI1007" s="43"/>
      <c r="BJ1007" s="43"/>
      <c r="BK1007" s="43"/>
      <c r="BL1007" s="43"/>
      <c r="BM1007" s="43"/>
      <c r="BN1007" s="43"/>
      <c r="BO1007" s="43"/>
      <c r="BP1007" s="43"/>
      <c r="BQ1007" s="43"/>
      <c r="BR1007" s="43"/>
      <c r="BS1007" s="43"/>
      <c r="BT1007" s="43"/>
      <c r="BU1007" s="43"/>
      <c r="BV1007" s="43"/>
      <c r="BW1007" s="43"/>
      <c r="BX1007" s="43"/>
      <c r="BY1007" s="43"/>
      <c r="BZ1007" s="43"/>
      <c r="CA1007" s="43"/>
      <c r="CB1007" s="43"/>
      <c r="CC1007" s="43"/>
      <c r="CD1007" s="43"/>
      <c r="CE1007" s="43"/>
      <c r="CF1007" s="43"/>
      <c r="CG1007" s="43"/>
      <c r="CH1007" s="43"/>
      <c r="CI1007" s="43"/>
      <c r="CJ1007" s="43"/>
      <c r="CK1007" s="43"/>
      <c r="CL1007" s="43"/>
      <c r="CM1007" s="43"/>
      <c r="CN1007" s="43"/>
      <c r="CO1007" s="43"/>
      <c r="CP1007" s="43"/>
      <c r="CQ1007" s="43"/>
      <c r="CR1007" s="43"/>
      <c r="CS1007" s="43"/>
      <c r="CT1007" s="43"/>
      <c r="CU1007" s="43"/>
      <c r="CV1007" s="43"/>
      <c r="CW1007" s="43"/>
      <c r="CX1007" s="43"/>
      <c r="CY1007" s="21"/>
      <c r="CZ1007" s="43"/>
      <c r="DA1007" s="43"/>
      <c r="DB1007" s="43"/>
      <c r="DC1007" s="43"/>
      <c r="DD1007" s="43"/>
      <c r="DE1007" s="43"/>
      <c r="DF1007" s="43"/>
      <c r="DG1007" s="43"/>
      <c r="DH1007" s="43"/>
      <c r="DI1007" s="43"/>
      <c r="DJ1007" s="43"/>
      <c r="DK1007" s="43"/>
      <c r="DL1007" s="43"/>
      <c r="DM1007" s="43"/>
      <c r="DN1007" s="43"/>
      <c r="DO1007" s="43"/>
      <c r="DP1007" s="43"/>
      <c r="DQ1007" s="43"/>
      <c r="DR1007" s="43"/>
      <c r="DS1007" s="43"/>
      <c r="DT1007" s="43"/>
      <c r="DU1007" s="43"/>
      <c r="DV1007" s="43"/>
      <c r="DW1007" s="43"/>
      <c r="DX1007" s="43"/>
      <c r="DY1007" s="43"/>
      <c r="DZ1007" s="43"/>
      <c r="EA1007" s="21"/>
      <c r="EB1007" s="21"/>
      <c r="EC1007" s="21"/>
      <c r="ED1007" s="21"/>
    </row>
    <row r="1008" spans="1:134">
      <c r="A1008" s="7"/>
      <c r="B1008" s="7"/>
      <c r="C1008" s="43"/>
      <c r="D1008" s="43"/>
      <c r="E1008" s="43"/>
      <c r="F1008" s="43"/>
      <c r="G1008" s="7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7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3"/>
      <c r="AG1008" s="43"/>
      <c r="AH1008" s="43"/>
      <c r="AI1008" s="43"/>
      <c r="AJ1008" s="43"/>
      <c r="AK1008" s="43"/>
      <c r="AL1008" s="7"/>
      <c r="AM1008" s="43"/>
      <c r="AN1008" s="43"/>
      <c r="AO1008" s="43"/>
      <c r="AP1008" s="43"/>
      <c r="AQ1008" s="43"/>
      <c r="AR1008" s="58"/>
      <c r="AS1008" s="58"/>
      <c r="AT1008" s="43"/>
      <c r="AU1008" s="43"/>
      <c r="AV1008" s="43"/>
      <c r="AW1008" s="43"/>
      <c r="AX1008" s="43"/>
      <c r="AY1008" s="43"/>
      <c r="AZ1008" s="43"/>
      <c r="BA1008" s="43"/>
      <c r="BB1008" s="43"/>
      <c r="BC1008" s="43"/>
      <c r="BD1008" s="43"/>
      <c r="BE1008" s="43"/>
      <c r="BF1008" s="43"/>
      <c r="BG1008" s="43"/>
      <c r="BH1008" s="43"/>
      <c r="BI1008" s="43"/>
      <c r="BJ1008" s="43"/>
      <c r="BK1008" s="43"/>
      <c r="BL1008" s="43"/>
      <c r="BM1008" s="43"/>
      <c r="BN1008" s="43"/>
      <c r="BO1008" s="43"/>
      <c r="BP1008" s="43"/>
      <c r="BQ1008" s="43"/>
      <c r="BR1008" s="43"/>
      <c r="BS1008" s="43"/>
      <c r="BT1008" s="43"/>
      <c r="BU1008" s="43"/>
      <c r="BV1008" s="43"/>
      <c r="BW1008" s="43"/>
      <c r="BX1008" s="43"/>
      <c r="BY1008" s="43"/>
      <c r="BZ1008" s="43"/>
      <c r="CA1008" s="43"/>
      <c r="CB1008" s="43"/>
      <c r="CC1008" s="43"/>
      <c r="CD1008" s="43"/>
      <c r="CE1008" s="43"/>
      <c r="CF1008" s="43"/>
      <c r="CG1008" s="43"/>
      <c r="CH1008" s="43"/>
      <c r="CI1008" s="43"/>
      <c r="CJ1008" s="43"/>
      <c r="CK1008" s="43"/>
      <c r="CL1008" s="43"/>
      <c r="CM1008" s="43"/>
      <c r="CN1008" s="43"/>
      <c r="CO1008" s="43"/>
      <c r="CP1008" s="43"/>
      <c r="CQ1008" s="43"/>
      <c r="CR1008" s="43"/>
      <c r="CS1008" s="43"/>
      <c r="CT1008" s="43"/>
      <c r="CU1008" s="43"/>
      <c r="CV1008" s="43"/>
      <c r="CW1008" s="43"/>
      <c r="CX1008" s="43"/>
      <c r="CY1008" s="21"/>
      <c r="CZ1008" s="43"/>
      <c r="DA1008" s="43"/>
      <c r="DB1008" s="43"/>
      <c r="DC1008" s="43"/>
      <c r="DD1008" s="43"/>
      <c r="DE1008" s="43"/>
      <c r="DF1008" s="43"/>
      <c r="DG1008" s="43"/>
      <c r="DH1008" s="43"/>
      <c r="DI1008" s="43"/>
      <c r="DJ1008" s="43"/>
      <c r="DK1008" s="43"/>
      <c r="DL1008" s="43"/>
      <c r="DM1008" s="43"/>
      <c r="DN1008" s="43"/>
      <c r="DO1008" s="43"/>
      <c r="DP1008" s="43"/>
      <c r="DQ1008" s="43"/>
      <c r="DR1008" s="43"/>
      <c r="DS1008" s="43"/>
      <c r="DT1008" s="43"/>
      <c r="DU1008" s="43"/>
      <c r="DV1008" s="43"/>
      <c r="DW1008" s="43"/>
      <c r="DX1008" s="43"/>
      <c r="DY1008" s="43"/>
      <c r="DZ1008" s="43"/>
      <c r="EA1008" s="21"/>
      <c r="EB1008" s="21"/>
      <c r="EC1008" s="21"/>
      <c r="ED1008" s="21"/>
    </row>
    <row r="1009" spans="1:134">
      <c r="A1009" s="7"/>
      <c r="B1009" s="7"/>
      <c r="C1009" s="43"/>
      <c r="D1009" s="43"/>
      <c r="E1009" s="43"/>
      <c r="F1009" s="43"/>
      <c r="G1009" s="7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7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3"/>
      <c r="AG1009" s="43"/>
      <c r="AH1009" s="43"/>
      <c r="AI1009" s="43"/>
      <c r="AJ1009" s="43"/>
      <c r="AK1009" s="43"/>
      <c r="AL1009" s="7"/>
      <c r="AM1009" s="43"/>
      <c r="AN1009" s="43"/>
      <c r="AO1009" s="43"/>
      <c r="AP1009" s="43"/>
      <c r="AQ1009" s="43"/>
      <c r="AR1009" s="58"/>
      <c r="AS1009" s="58"/>
      <c r="AT1009" s="43"/>
      <c r="AU1009" s="43"/>
      <c r="AV1009" s="43"/>
      <c r="AW1009" s="43"/>
      <c r="AX1009" s="43"/>
      <c r="AY1009" s="43"/>
      <c r="AZ1009" s="43"/>
      <c r="BA1009" s="43"/>
      <c r="BB1009" s="43"/>
      <c r="BC1009" s="43"/>
      <c r="BD1009" s="43"/>
      <c r="BE1009" s="43"/>
      <c r="BF1009" s="43"/>
      <c r="BG1009" s="43"/>
      <c r="BH1009" s="43"/>
      <c r="BI1009" s="43"/>
      <c r="BJ1009" s="43"/>
      <c r="BK1009" s="43"/>
      <c r="BL1009" s="43"/>
      <c r="BM1009" s="43"/>
      <c r="BN1009" s="43"/>
      <c r="BO1009" s="43"/>
      <c r="BP1009" s="43"/>
      <c r="BQ1009" s="43"/>
      <c r="BR1009" s="43"/>
      <c r="BS1009" s="43"/>
      <c r="BT1009" s="43"/>
      <c r="BU1009" s="43"/>
      <c r="BV1009" s="43"/>
      <c r="BW1009" s="43"/>
      <c r="BX1009" s="43"/>
      <c r="BY1009" s="43"/>
      <c r="BZ1009" s="43"/>
      <c r="CA1009" s="43"/>
      <c r="CB1009" s="43"/>
      <c r="CC1009" s="43"/>
      <c r="CD1009" s="43"/>
      <c r="CE1009" s="43"/>
      <c r="CF1009" s="43"/>
      <c r="CG1009" s="43"/>
      <c r="CH1009" s="43"/>
      <c r="CI1009" s="43"/>
      <c r="CJ1009" s="43"/>
      <c r="CK1009" s="43"/>
      <c r="CL1009" s="43"/>
      <c r="CM1009" s="43"/>
      <c r="CN1009" s="43"/>
      <c r="CO1009" s="43"/>
      <c r="CP1009" s="43"/>
      <c r="CQ1009" s="43"/>
      <c r="CR1009" s="43"/>
      <c r="CS1009" s="43"/>
      <c r="CT1009" s="43"/>
      <c r="CU1009" s="43"/>
      <c r="CV1009" s="43"/>
      <c r="CW1009" s="43"/>
      <c r="CX1009" s="43"/>
      <c r="CY1009" s="21"/>
      <c r="CZ1009" s="43"/>
      <c r="DA1009" s="43"/>
      <c r="DB1009" s="43"/>
      <c r="DC1009" s="43"/>
      <c r="DD1009" s="43"/>
      <c r="DE1009" s="43"/>
      <c r="DF1009" s="43"/>
      <c r="DG1009" s="43"/>
      <c r="DH1009" s="43"/>
      <c r="DI1009" s="43"/>
      <c r="DJ1009" s="43"/>
      <c r="DK1009" s="43"/>
      <c r="DL1009" s="43"/>
      <c r="DM1009" s="43"/>
      <c r="DN1009" s="43"/>
      <c r="DO1009" s="43"/>
      <c r="DP1009" s="43"/>
      <c r="DQ1009" s="43"/>
      <c r="DR1009" s="43"/>
      <c r="DS1009" s="43"/>
      <c r="DT1009" s="43"/>
      <c r="DU1009" s="43"/>
      <c r="DV1009" s="43"/>
      <c r="DW1009" s="43"/>
      <c r="DX1009" s="43"/>
      <c r="DY1009" s="43"/>
      <c r="DZ1009" s="43"/>
      <c r="EA1009" s="21"/>
      <c r="EB1009" s="21"/>
      <c r="EC1009" s="21"/>
      <c r="ED1009" s="21"/>
    </row>
    <row r="1010" spans="1:134">
      <c r="A1010" s="7"/>
      <c r="B1010" s="7"/>
      <c r="C1010" s="43"/>
      <c r="D1010" s="43"/>
      <c r="E1010" s="43"/>
      <c r="F1010" s="43"/>
      <c r="G1010" s="7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7"/>
      <c r="S1010" s="43"/>
      <c r="T1010" s="43"/>
      <c r="U1010" s="43"/>
      <c r="V1010" s="43"/>
      <c r="W1010" s="43"/>
      <c r="X1010" s="43"/>
      <c r="Y1010" s="43"/>
      <c r="Z1010" s="43"/>
      <c r="AA1010" s="43"/>
      <c r="AB1010" s="43"/>
      <c r="AC1010" s="43"/>
      <c r="AD1010" s="43"/>
      <c r="AE1010" s="43"/>
      <c r="AF1010" s="43"/>
      <c r="AG1010" s="43"/>
      <c r="AH1010" s="43"/>
      <c r="AI1010" s="43"/>
      <c r="AJ1010" s="43"/>
      <c r="AK1010" s="43"/>
      <c r="AL1010" s="7"/>
      <c r="AM1010" s="43"/>
      <c r="AN1010" s="43"/>
      <c r="AO1010" s="43"/>
      <c r="AP1010" s="43"/>
      <c r="AQ1010" s="43"/>
      <c r="AR1010" s="58"/>
      <c r="AS1010" s="58"/>
      <c r="AT1010" s="43"/>
      <c r="AU1010" s="43"/>
      <c r="AV1010" s="43"/>
      <c r="AW1010" s="43"/>
      <c r="AX1010" s="43"/>
      <c r="AY1010" s="43"/>
      <c r="AZ1010" s="43"/>
      <c r="BA1010" s="43"/>
      <c r="BB1010" s="43"/>
      <c r="BC1010" s="43"/>
      <c r="BD1010" s="43"/>
      <c r="BE1010" s="43"/>
      <c r="BF1010" s="43"/>
      <c r="BG1010" s="43"/>
      <c r="BH1010" s="43"/>
      <c r="BI1010" s="43"/>
      <c r="BJ1010" s="43"/>
      <c r="BK1010" s="43"/>
      <c r="BL1010" s="43"/>
      <c r="BM1010" s="43"/>
      <c r="BN1010" s="43"/>
      <c r="BO1010" s="43"/>
      <c r="BP1010" s="43"/>
      <c r="BQ1010" s="43"/>
      <c r="BR1010" s="43"/>
      <c r="BS1010" s="43"/>
      <c r="BT1010" s="43"/>
      <c r="BU1010" s="43"/>
      <c r="BV1010" s="43"/>
      <c r="BW1010" s="43"/>
      <c r="BX1010" s="43"/>
      <c r="BY1010" s="43"/>
      <c r="BZ1010" s="43"/>
      <c r="CA1010" s="43"/>
      <c r="CB1010" s="43"/>
      <c r="CC1010" s="43"/>
      <c r="CD1010" s="43"/>
      <c r="CE1010" s="43"/>
      <c r="CF1010" s="43"/>
      <c r="CG1010" s="43"/>
      <c r="CH1010" s="43"/>
      <c r="CI1010" s="43"/>
      <c r="CJ1010" s="43"/>
      <c r="CK1010" s="43"/>
      <c r="CL1010" s="43"/>
      <c r="CM1010" s="43"/>
      <c r="CN1010" s="43"/>
      <c r="CO1010" s="43"/>
      <c r="CP1010" s="43"/>
      <c r="CQ1010" s="43"/>
      <c r="CR1010" s="43"/>
      <c r="CS1010" s="43"/>
      <c r="CT1010" s="43"/>
      <c r="CU1010" s="43"/>
      <c r="CV1010" s="43"/>
      <c r="CW1010" s="43"/>
      <c r="CX1010" s="43"/>
      <c r="CY1010" s="21"/>
      <c r="CZ1010" s="43"/>
      <c r="DA1010" s="43"/>
      <c r="DB1010" s="43"/>
      <c r="DC1010" s="43"/>
      <c r="DD1010" s="43"/>
      <c r="DE1010" s="43"/>
      <c r="DF1010" s="43"/>
      <c r="DG1010" s="43"/>
      <c r="DH1010" s="43"/>
      <c r="DI1010" s="43"/>
      <c r="DJ1010" s="43"/>
      <c r="DK1010" s="43"/>
      <c r="DL1010" s="43"/>
      <c r="DM1010" s="43"/>
      <c r="DN1010" s="43"/>
      <c r="DO1010" s="43"/>
      <c r="DP1010" s="43"/>
      <c r="DQ1010" s="43"/>
      <c r="DR1010" s="43"/>
      <c r="DS1010" s="43"/>
      <c r="DT1010" s="43"/>
      <c r="DU1010" s="43"/>
      <c r="DV1010" s="43"/>
      <c r="DW1010" s="43"/>
      <c r="DX1010" s="43"/>
      <c r="DY1010" s="43"/>
      <c r="DZ1010" s="43"/>
      <c r="EA1010" s="21"/>
      <c r="EB1010" s="21"/>
      <c r="EC1010" s="21"/>
      <c r="ED1010" s="21"/>
    </row>
  </sheetData>
  <mergeCells count="11">
    <mergeCell ref="AR1:AS1"/>
    <mergeCell ref="AU1:BU1"/>
    <mergeCell ref="BW1:CX1"/>
    <mergeCell ref="CZ1:DZ1"/>
    <mergeCell ref="A1:G1"/>
    <mergeCell ref="I1:K1"/>
    <mergeCell ref="M1:X1"/>
    <mergeCell ref="Z1:AC1"/>
    <mergeCell ref="AE1:AF1"/>
    <mergeCell ref="AH1:AJ1"/>
    <mergeCell ref="AL1:AP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V1011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15.77734375" customWidth="1"/>
    <col min="10" max="10" width="16.21875" customWidth="1"/>
    <col min="11" max="11" width="13.77734375" customWidth="1"/>
    <col min="12" max="12" width="16.33203125" customWidth="1"/>
    <col min="13" max="13" width="14.109375" customWidth="1"/>
    <col min="17" max="17" width="19.44140625" customWidth="1"/>
    <col min="18" max="18" width="20" customWidth="1"/>
    <col min="23" max="23" width="25.33203125" customWidth="1"/>
    <col min="27" max="27" width="22.109375" customWidth="1"/>
  </cols>
  <sheetData>
    <row r="1" spans="1:48" ht="13.2">
      <c r="A1" s="127" t="s">
        <v>391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7"/>
      <c r="O1" s="127" t="s">
        <v>392</v>
      </c>
      <c r="P1" s="125"/>
      <c r="Q1" s="125"/>
      <c r="R1" s="125"/>
      <c r="S1" s="7"/>
      <c r="T1" s="127" t="s">
        <v>393</v>
      </c>
      <c r="U1" s="125"/>
      <c r="V1" s="125"/>
      <c r="W1" s="125"/>
      <c r="X1" s="7"/>
      <c r="Y1" s="124" t="s">
        <v>394</v>
      </c>
      <c r="Z1" s="125"/>
      <c r="AA1" s="125"/>
      <c r="AB1" s="125"/>
      <c r="AC1" s="125"/>
      <c r="AD1" s="125"/>
      <c r="AE1" s="125"/>
      <c r="AF1" s="7"/>
      <c r="AG1" s="7"/>
      <c r="AH1" s="7"/>
      <c r="AI1" s="131"/>
      <c r="AJ1" s="125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 spans="1:48" ht="66">
      <c r="A2" s="84" t="s">
        <v>94</v>
      </c>
      <c r="B2" s="84" t="s">
        <v>95</v>
      </c>
      <c r="C2" s="84" t="s">
        <v>350</v>
      </c>
      <c r="D2" s="84" t="s">
        <v>351</v>
      </c>
      <c r="E2" s="84" t="s">
        <v>366</v>
      </c>
      <c r="F2" s="84" t="s">
        <v>250</v>
      </c>
      <c r="G2" s="84" t="s">
        <v>251</v>
      </c>
      <c r="H2" s="84" t="s">
        <v>395</v>
      </c>
      <c r="I2" s="84" t="s">
        <v>96</v>
      </c>
      <c r="J2" s="84" t="s">
        <v>396</v>
      </c>
      <c r="K2" s="84" t="s">
        <v>397</v>
      </c>
      <c r="L2" s="84" t="s">
        <v>398</v>
      </c>
      <c r="M2" s="84" t="s">
        <v>399</v>
      </c>
      <c r="N2" s="7"/>
      <c r="O2" s="7"/>
      <c r="P2" s="84" t="s">
        <v>400</v>
      </c>
      <c r="Q2" s="73" t="s">
        <v>401</v>
      </c>
      <c r="R2" s="73" t="s">
        <v>402</v>
      </c>
      <c r="S2" s="7"/>
      <c r="T2" s="84" t="s">
        <v>167</v>
      </c>
      <c r="U2" s="84" t="s">
        <v>356</v>
      </c>
      <c r="V2" s="14" t="s">
        <v>403</v>
      </c>
      <c r="W2" s="73" t="s">
        <v>404</v>
      </c>
      <c r="X2" s="7"/>
      <c r="Y2" s="84" t="s">
        <v>176</v>
      </c>
      <c r="Z2" s="84" t="s">
        <v>177</v>
      </c>
      <c r="AA2" s="14" t="s">
        <v>405</v>
      </c>
      <c r="AB2" s="84" t="s">
        <v>351</v>
      </c>
      <c r="AC2" s="84" t="s">
        <v>351</v>
      </c>
      <c r="AD2" s="14" t="s">
        <v>406</v>
      </c>
      <c r="AE2" s="73" t="s">
        <v>407</v>
      </c>
      <c r="AF2" s="7"/>
      <c r="AG2" s="7"/>
      <c r="AH2" s="7"/>
      <c r="AI2" s="43"/>
      <c r="AJ2" s="43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spans="1:48" ht="15.75" customHeight="1">
      <c r="A3" s="7" t="s">
        <v>195</v>
      </c>
      <c r="B3" s="32">
        <v>36707</v>
      </c>
      <c r="C3" s="7">
        <v>3.25</v>
      </c>
      <c r="D3" s="7">
        <v>0</v>
      </c>
      <c r="E3" s="7">
        <v>1.083</v>
      </c>
      <c r="F3" s="7">
        <v>3.0019999999999998</v>
      </c>
      <c r="G3" s="7">
        <v>8.9480000000000004</v>
      </c>
      <c r="H3" s="92"/>
      <c r="I3" s="7">
        <v>22.956</v>
      </c>
      <c r="J3" s="10"/>
      <c r="K3" s="7"/>
      <c r="L3" s="7"/>
      <c r="M3" s="7"/>
      <c r="N3" s="7"/>
      <c r="O3" s="7">
        <v>-0.879</v>
      </c>
      <c r="P3" s="7">
        <f t="shared" ref="P3:P28" si="0">O3*-1</f>
        <v>0.879</v>
      </c>
      <c r="Q3" s="7">
        <v>1.25</v>
      </c>
      <c r="R3" s="7">
        <f t="shared" ref="R3:R28" si="1">(P3/Q3)</f>
        <v>0.70320000000000005</v>
      </c>
      <c r="S3" s="7"/>
      <c r="T3" s="7">
        <v>0</v>
      </c>
      <c r="U3" s="7">
        <v>1.903</v>
      </c>
      <c r="V3" s="7">
        <f t="shared" ref="V3:V28" si="2">Q3/(T3+U3)*100</f>
        <v>65.685759327377824</v>
      </c>
      <c r="W3" s="10"/>
      <c r="X3" s="7"/>
      <c r="Y3" s="7">
        <v>30.308</v>
      </c>
      <c r="Z3" s="7">
        <v>9.7550000000000008</v>
      </c>
      <c r="AA3" s="78">
        <f t="shared" ref="AA3:AA28" si="3">(Y3/Z3)</f>
        <v>3.1069195284469502</v>
      </c>
      <c r="AB3" s="93">
        <v>0</v>
      </c>
      <c r="AC3" s="93">
        <v>0</v>
      </c>
      <c r="AD3" s="78">
        <f t="shared" ref="AD3:AD28" si="4">(AB3+AC3)</f>
        <v>0</v>
      </c>
      <c r="AE3" s="7">
        <f t="shared" ref="AE3:AE28" si="5">(Y3-AD3)/Z3</f>
        <v>3.1069195284469502</v>
      </c>
      <c r="AF3" s="21"/>
      <c r="AG3" s="7"/>
      <c r="AH3" s="7"/>
      <c r="AI3" s="43"/>
      <c r="AJ3" s="43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ht="15.75" customHeight="1">
      <c r="A4" s="7" t="s">
        <v>195</v>
      </c>
      <c r="B4" s="32">
        <v>37072</v>
      </c>
      <c r="C4" s="7">
        <v>3.6709999999999998</v>
      </c>
      <c r="D4" s="7">
        <v>8.3000000000000004E-2</v>
      </c>
      <c r="E4" s="7">
        <v>1.1879999999999999</v>
      </c>
      <c r="F4" s="7">
        <v>3.4550000000000001</v>
      </c>
      <c r="G4" s="7">
        <v>10.121</v>
      </c>
      <c r="H4" s="92" t="e">
        <f t="shared" ref="H4:H28" ca="1" si="6">_xludf.DAYS(B4,B3)</f>
        <v>#NAME?</v>
      </c>
      <c r="I4" s="7">
        <v>25.295999999999999</v>
      </c>
      <c r="J4" s="10" t="e">
        <f t="shared" ref="J4:J28" ca="1" si="7">((C4)/(I4/H4))</f>
        <v>#NAME?</v>
      </c>
      <c r="K4" s="7" t="e">
        <f t="shared" ref="K4:K28" ca="1" si="8">(E4)/((F4+G4)/(H4))</f>
        <v>#NAME?</v>
      </c>
      <c r="L4" s="7" t="e">
        <f t="shared" ref="L4:L28" ca="1" si="9">(D4)/(I4/H4)</f>
        <v>#NAME?</v>
      </c>
      <c r="M4" s="7" t="e">
        <f t="shared" ref="M4:M28" ca="1" si="10">(L4+J4-K4)</f>
        <v>#NAME?</v>
      </c>
      <c r="N4" s="7"/>
      <c r="O4" s="7">
        <v>-1.103</v>
      </c>
      <c r="P4" s="7">
        <f t="shared" si="0"/>
        <v>1.103</v>
      </c>
      <c r="Q4" s="7">
        <v>1.536</v>
      </c>
      <c r="R4" s="7">
        <f t="shared" si="1"/>
        <v>0.71809895833333326</v>
      </c>
      <c r="S4" s="7"/>
      <c r="T4" s="7">
        <v>1.9119999999999999</v>
      </c>
      <c r="U4" s="7">
        <v>2.3090000000000002</v>
      </c>
      <c r="V4" s="7">
        <f t="shared" si="2"/>
        <v>36.389481165600571</v>
      </c>
      <c r="W4" s="7"/>
      <c r="X4" s="7"/>
      <c r="Y4" s="7">
        <v>39.21</v>
      </c>
      <c r="Z4" s="7">
        <v>9.2539999999999996</v>
      </c>
      <c r="AA4" s="78">
        <f t="shared" si="3"/>
        <v>4.2370866652258483</v>
      </c>
      <c r="AB4" s="93">
        <v>8.3000000000000004E-2</v>
      </c>
      <c r="AC4" s="93">
        <v>0</v>
      </c>
      <c r="AD4" s="78">
        <f t="shared" si="4"/>
        <v>8.3000000000000004E-2</v>
      </c>
      <c r="AE4" s="7">
        <f t="shared" si="5"/>
        <v>4.2281175707802037</v>
      </c>
      <c r="AF4" s="7"/>
      <c r="AG4" s="7"/>
      <c r="AH4" s="7"/>
      <c r="AI4" s="43"/>
      <c r="AJ4" s="43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15.75" customHeight="1">
      <c r="A5" s="7" t="s">
        <v>195</v>
      </c>
      <c r="B5" s="32">
        <v>37437</v>
      </c>
      <c r="C5" s="7">
        <v>5.1289999999999996</v>
      </c>
      <c r="D5" s="7">
        <v>0.67300000000000004</v>
      </c>
      <c r="E5" s="7">
        <v>1.208</v>
      </c>
      <c r="F5" s="7">
        <v>5.1909999999999998</v>
      </c>
      <c r="G5" s="7">
        <v>11.263999999999999</v>
      </c>
      <c r="H5" s="92" t="e">
        <f t="shared" ca="1" si="6"/>
        <v>#NAME?</v>
      </c>
      <c r="I5" s="7">
        <v>28.364999999999998</v>
      </c>
      <c r="J5" s="10" t="e">
        <f t="shared" ca="1" si="7"/>
        <v>#NAME?</v>
      </c>
      <c r="K5" s="7" t="e">
        <f t="shared" ca="1" si="8"/>
        <v>#NAME?</v>
      </c>
      <c r="L5" s="7" t="e">
        <f t="shared" ca="1" si="9"/>
        <v>#NAME?</v>
      </c>
      <c r="M5" s="7" t="e">
        <f t="shared" ca="1" si="10"/>
        <v>#NAME?</v>
      </c>
      <c r="N5" s="7"/>
      <c r="O5" s="7">
        <v>-0.77</v>
      </c>
      <c r="P5" s="7">
        <f t="shared" si="0"/>
        <v>0.77</v>
      </c>
      <c r="Q5" s="7">
        <v>1.0840000000000001</v>
      </c>
      <c r="R5" s="7">
        <f t="shared" si="1"/>
        <v>0.71033210332103314</v>
      </c>
      <c r="S5" s="7"/>
      <c r="T5" s="7">
        <v>1.669</v>
      </c>
      <c r="U5" s="7">
        <v>2.2679999999999998</v>
      </c>
      <c r="V5" s="7">
        <f t="shared" si="2"/>
        <v>27.533655067310136</v>
      </c>
      <c r="W5" s="7"/>
      <c r="X5" s="7"/>
      <c r="Y5" s="7">
        <v>48.576000000000001</v>
      </c>
      <c r="Z5" s="7">
        <v>12.744</v>
      </c>
      <c r="AA5" s="78">
        <f t="shared" si="3"/>
        <v>3.8116760828625238</v>
      </c>
      <c r="AB5" s="93">
        <v>0.67300000000000004</v>
      </c>
      <c r="AC5" s="93">
        <v>0</v>
      </c>
      <c r="AD5" s="78">
        <f t="shared" si="4"/>
        <v>0.67300000000000004</v>
      </c>
      <c r="AE5" s="7">
        <f t="shared" si="5"/>
        <v>3.7588669177652227</v>
      </c>
      <c r="AF5" s="7"/>
      <c r="AG5" s="7"/>
      <c r="AH5" s="7"/>
      <c r="AI5" s="43"/>
      <c r="AJ5" s="43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1:48" ht="15.75" customHeight="1">
      <c r="A6" s="7" t="s">
        <v>195</v>
      </c>
      <c r="B6" s="32">
        <v>37802</v>
      </c>
      <c r="C6" s="7">
        <v>5.1959999999999997</v>
      </c>
      <c r="D6" s="7">
        <v>0.64</v>
      </c>
      <c r="E6" s="7">
        <v>1.573</v>
      </c>
      <c r="F6" s="7">
        <v>6.0590000000000002</v>
      </c>
      <c r="G6" s="7">
        <v>16.582999999999998</v>
      </c>
      <c r="H6" s="92" t="e">
        <f t="shared" ca="1" si="6"/>
        <v>#NAME?</v>
      </c>
      <c r="I6" s="7">
        <v>32.186999999999998</v>
      </c>
      <c r="J6" s="10" t="e">
        <f t="shared" ca="1" si="7"/>
        <v>#NAME?</v>
      </c>
      <c r="K6" s="7" t="e">
        <f t="shared" ca="1" si="8"/>
        <v>#NAME?</v>
      </c>
      <c r="L6" s="7" t="e">
        <f t="shared" ca="1" si="9"/>
        <v>#NAME?</v>
      </c>
      <c r="M6" s="7" t="e">
        <f t="shared" ca="1" si="10"/>
        <v>#NAME?</v>
      </c>
      <c r="N6" s="7"/>
      <c r="O6" s="7">
        <v>-1.954</v>
      </c>
      <c r="P6" s="7">
        <f t="shared" si="0"/>
        <v>1.954</v>
      </c>
      <c r="Q6" s="7">
        <v>1.393</v>
      </c>
      <c r="R6" s="7">
        <f t="shared" si="1"/>
        <v>1.4027279253409906</v>
      </c>
      <c r="S6" s="7"/>
      <c r="T6" s="7">
        <v>3.512</v>
      </c>
      <c r="U6" s="7">
        <v>2.2229999999999999</v>
      </c>
      <c r="V6" s="7">
        <f t="shared" si="2"/>
        <v>24.289450741063646</v>
      </c>
      <c r="W6" s="7"/>
      <c r="X6" s="7"/>
      <c r="Y6" s="7">
        <v>58.972999999999999</v>
      </c>
      <c r="Z6" s="7">
        <v>13.974</v>
      </c>
      <c r="AA6" s="78">
        <f t="shared" si="3"/>
        <v>4.2201946472019465</v>
      </c>
      <c r="AB6" s="93">
        <v>0.64</v>
      </c>
      <c r="AC6" s="93">
        <v>0</v>
      </c>
      <c r="AD6" s="78">
        <f t="shared" si="4"/>
        <v>0.64</v>
      </c>
      <c r="AE6" s="7">
        <f t="shared" si="5"/>
        <v>4.1743953055674821</v>
      </c>
      <c r="AF6" s="7"/>
      <c r="AG6" s="7"/>
      <c r="AH6" s="7"/>
      <c r="AI6" s="43"/>
      <c r="AJ6" s="43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spans="1:48" ht="15.75" customHeight="1">
      <c r="A7" s="7" t="s">
        <v>195</v>
      </c>
      <c r="B7" s="32">
        <v>38168</v>
      </c>
      <c r="C7" s="7">
        <v>5.89</v>
      </c>
      <c r="D7" s="7">
        <v>0.42099999999999999</v>
      </c>
      <c r="E7" s="7">
        <v>1.7170000000000001</v>
      </c>
      <c r="F7" s="7">
        <v>6.7160000000000002</v>
      </c>
      <c r="G7" s="7">
        <v>21.085000000000001</v>
      </c>
      <c r="H7" s="92" t="e">
        <f t="shared" ca="1" si="6"/>
        <v>#NAME?</v>
      </c>
      <c r="I7" s="7">
        <v>36.835000000000001</v>
      </c>
      <c r="J7" s="10" t="e">
        <f t="shared" ca="1" si="7"/>
        <v>#NAME?</v>
      </c>
      <c r="K7" s="7" t="e">
        <f t="shared" ca="1" si="8"/>
        <v>#NAME?</v>
      </c>
      <c r="L7" s="7" t="e">
        <f t="shared" ca="1" si="9"/>
        <v>#NAME?</v>
      </c>
      <c r="M7" s="7" t="e">
        <f t="shared" ca="1" si="10"/>
        <v>#NAME?</v>
      </c>
      <c r="N7" s="7"/>
      <c r="O7" s="7">
        <v>-1.113</v>
      </c>
      <c r="P7" s="7">
        <f t="shared" si="0"/>
        <v>1.113</v>
      </c>
      <c r="Q7" s="7">
        <v>1.1859999999999999</v>
      </c>
      <c r="R7" s="7">
        <f t="shared" si="1"/>
        <v>0.93844856661045539</v>
      </c>
      <c r="S7" s="7"/>
      <c r="T7" s="7">
        <v>3.6840000000000002</v>
      </c>
      <c r="U7" s="7">
        <v>2.3260000000000001</v>
      </c>
      <c r="V7" s="7">
        <f t="shared" si="2"/>
        <v>19.733777038269551</v>
      </c>
      <c r="W7" s="7"/>
      <c r="X7" s="7"/>
      <c r="Y7" s="7">
        <v>70.566000000000003</v>
      </c>
      <c r="Z7" s="7">
        <v>14.968999999999999</v>
      </c>
      <c r="AA7" s="78">
        <f t="shared" si="3"/>
        <v>4.7141425612933396</v>
      </c>
      <c r="AB7" s="93">
        <v>0.42099999999999999</v>
      </c>
      <c r="AC7" s="93">
        <v>0</v>
      </c>
      <c r="AD7" s="78">
        <f t="shared" si="4"/>
        <v>0.42099999999999999</v>
      </c>
      <c r="AE7" s="7">
        <f t="shared" si="5"/>
        <v>4.68601777005812</v>
      </c>
      <c r="AF7" s="7"/>
      <c r="AG7" s="7"/>
      <c r="AH7" s="7"/>
      <c r="AI7" s="43"/>
      <c r="AJ7" s="43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 spans="1:48" ht="15.75" customHeight="1">
      <c r="A8" s="7" t="s">
        <v>195</v>
      </c>
      <c r="B8" s="32">
        <v>38533</v>
      </c>
      <c r="C8" s="7">
        <v>7.18</v>
      </c>
      <c r="D8" s="7">
        <v>0.49099999999999999</v>
      </c>
      <c r="E8" s="7">
        <v>2.0859999999999999</v>
      </c>
      <c r="F8" s="7">
        <v>6.2</v>
      </c>
      <c r="G8" s="7">
        <v>19.027000000000001</v>
      </c>
      <c r="H8" s="92" t="e">
        <f t="shared" ca="1" si="6"/>
        <v>#NAME?</v>
      </c>
      <c r="I8" s="7">
        <v>39.787999999999997</v>
      </c>
      <c r="J8" s="10" t="e">
        <f t="shared" ca="1" si="7"/>
        <v>#NAME?</v>
      </c>
      <c r="K8" s="7" t="e">
        <f t="shared" ca="1" si="8"/>
        <v>#NAME?</v>
      </c>
      <c r="L8" s="7" t="e">
        <f t="shared" ca="1" si="9"/>
        <v>#NAME?</v>
      </c>
      <c r="M8" s="7" t="e">
        <f t="shared" ca="1" si="10"/>
        <v>#NAME?</v>
      </c>
      <c r="N8" s="7"/>
      <c r="O8" s="7">
        <v>-1.0189999999999999</v>
      </c>
      <c r="P8" s="7">
        <f t="shared" si="0"/>
        <v>1.0189999999999999</v>
      </c>
      <c r="Q8" s="7">
        <v>0.85499999999999998</v>
      </c>
      <c r="R8" s="7">
        <f t="shared" si="1"/>
        <v>1.1918128654970759</v>
      </c>
      <c r="S8" s="7"/>
      <c r="T8" s="7">
        <v>3.8079999999999998</v>
      </c>
      <c r="U8" s="7">
        <v>2.3460000000000001</v>
      </c>
      <c r="V8" s="7">
        <f t="shared" si="2"/>
        <v>13.893402664933378</v>
      </c>
      <c r="W8" s="7"/>
      <c r="X8" s="7"/>
      <c r="Y8" s="7">
        <v>48.737000000000002</v>
      </c>
      <c r="Z8" s="7">
        <v>16.876999999999999</v>
      </c>
      <c r="AA8" s="78">
        <f t="shared" si="3"/>
        <v>2.8877762635539495</v>
      </c>
      <c r="AB8" s="93">
        <v>0.49099999999999999</v>
      </c>
      <c r="AC8" s="93">
        <v>0</v>
      </c>
      <c r="AD8" s="78">
        <f t="shared" si="4"/>
        <v>0.49099999999999999</v>
      </c>
      <c r="AE8" s="7">
        <f t="shared" si="5"/>
        <v>2.8586834152989278</v>
      </c>
      <c r="AF8" s="7"/>
      <c r="AG8" s="7"/>
      <c r="AH8" s="7"/>
      <c r="AI8" s="43"/>
      <c r="AJ8" s="43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</row>
    <row r="9" spans="1:48" ht="15.75" customHeight="1">
      <c r="A9" s="7" t="s">
        <v>195</v>
      </c>
      <c r="B9" s="32">
        <v>38898</v>
      </c>
      <c r="C9" s="7">
        <v>9.3160000000000007</v>
      </c>
      <c r="D9" s="7">
        <v>1.478</v>
      </c>
      <c r="E9" s="7">
        <v>2.9089999999999998</v>
      </c>
      <c r="F9" s="7">
        <v>7.65</v>
      </c>
      <c r="G9" s="7">
        <v>20.16</v>
      </c>
      <c r="H9" s="92" t="e">
        <f t="shared" ca="1" si="6"/>
        <v>#NAME?</v>
      </c>
      <c r="I9" s="7">
        <v>44.281999999999996</v>
      </c>
      <c r="J9" s="10" t="e">
        <f t="shared" ca="1" si="7"/>
        <v>#NAME?</v>
      </c>
      <c r="K9" s="7" t="e">
        <f t="shared" ca="1" si="8"/>
        <v>#NAME?</v>
      </c>
      <c r="L9" s="7" t="e">
        <f t="shared" ca="1" si="9"/>
        <v>#NAME?</v>
      </c>
      <c r="M9" s="7" t="e">
        <f t="shared" ca="1" si="10"/>
        <v>#NAME?</v>
      </c>
      <c r="N9" s="7"/>
      <c r="O9" s="7">
        <v>-2.2269999999999999</v>
      </c>
      <c r="P9" s="7">
        <f t="shared" si="0"/>
        <v>2.2269999999999999</v>
      </c>
      <c r="Q9" s="7">
        <v>0.90300000000000002</v>
      </c>
      <c r="R9" s="7">
        <f t="shared" si="1"/>
        <v>2.466223698781838</v>
      </c>
      <c r="S9" s="7"/>
      <c r="T9" s="7">
        <v>4.4050000000000002</v>
      </c>
      <c r="U9" s="7">
        <v>3.044</v>
      </c>
      <c r="V9" s="7">
        <f t="shared" si="2"/>
        <v>12.122432541280709</v>
      </c>
      <c r="W9" s="7"/>
      <c r="X9" s="7"/>
      <c r="Y9" s="7">
        <v>49.01</v>
      </c>
      <c r="Z9" s="7">
        <v>22.442</v>
      </c>
      <c r="AA9" s="78">
        <f t="shared" si="3"/>
        <v>2.1838517066215131</v>
      </c>
      <c r="AB9" s="93">
        <v>1.478</v>
      </c>
      <c r="AC9" s="93">
        <v>0</v>
      </c>
      <c r="AD9" s="78">
        <f t="shared" si="4"/>
        <v>1.478</v>
      </c>
      <c r="AE9" s="7">
        <f t="shared" si="5"/>
        <v>2.1179930487478833</v>
      </c>
      <c r="AF9" s="7"/>
      <c r="AG9" s="7"/>
      <c r="AH9" s="7"/>
      <c r="AI9" s="43"/>
      <c r="AJ9" s="43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r="10" spans="1:48" ht="15.75" customHeight="1">
      <c r="A10" s="7" t="s">
        <v>195</v>
      </c>
      <c r="B10" s="32">
        <v>39263</v>
      </c>
      <c r="C10" s="7">
        <v>11.337999999999999</v>
      </c>
      <c r="D10" s="7">
        <v>1.127</v>
      </c>
      <c r="E10" s="7">
        <v>3.2469999999999999</v>
      </c>
      <c r="F10" s="7">
        <v>10.693</v>
      </c>
      <c r="G10" s="7">
        <v>21.905000000000001</v>
      </c>
      <c r="H10" s="92" t="e">
        <f t="shared" ca="1" si="6"/>
        <v>#NAME?</v>
      </c>
      <c r="I10" s="7">
        <v>51.122</v>
      </c>
      <c r="J10" s="10" t="e">
        <f t="shared" ca="1" si="7"/>
        <v>#NAME?</v>
      </c>
      <c r="K10" s="7" t="e">
        <f t="shared" ca="1" si="8"/>
        <v>#NAME?</v>
      </c>
      <c r="L10" s="7" t="e">
        <f t="shared" ca="1" si="9"/>
        <v>#NAME?</v>
      </c>
      <c r="M10" s="7" t="e">
        <f t="shared" ca="1" si="10"/>
        <v>#NAME?</v>
      </c>
      <c r="N10" s="7"/>
      <c r="O10" s="7">
        <v>-3.4140000000000001</v>
      </c>
      <c r="P10" s="7">
        <f t="shared" si="0"/>
        <v>3.4140000000000001</v>
      </c>
      <c r="Q10" s="7">
        <v>1.44</v>
      </c>
      <c r="R10" s="7">
        <f t="shared" si="1"/>
        <v>2.3708333333333336</v>
      </c>
      <c r="S10" s="7"/>
      <c r="T10" s="7">
        <v>5.6379999999999999</v>
      </c>
      <c r="U10" s="7">
        <v>4.3499999999999996</v>
      </c>
      <c r="V10" s="7">
        <f t="shared" si="2"/>
        <v>14.417300760913095</v>
      </c>
      <c r="W10" s="7"/>
      <c r="X10" s="7"/>
      <c r="Y10" s="7">
        <v>40.167999999999999</v>
      </c>
      <c r="Z10" s="7">
        <v>23.754000000000001</v>
      </c>
      <c r="AA10" s="78">
        <f t="shared" si="3"/>
        <v>1.6909994106255788</v>
      </c>
      <c r="AB10" s="93">
        <v>1.127</v>
      </c>
      <c r="AC10" s="93">
        <v>0</v>
      </c>
      <c r="AD10" s="78">
        <f t="shared" si="4"/>
        <v>1.127</v>
      </c>
      <c r="AE10" s="7">
        <f t="shared" si="5"/>
        <v>1.6435547697229937</v>
      </c>
      <c r="AF10" s="7"/>
      <c r="AG10" s="7"/>
      <c r="AH10" s="7"/>
      <c r="AI10" s="43"/>
      <c r="AJ10" s="43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r="11" spans="1:48" ht="15.75" customHeight="1">
      <c r="A11" s="7" t="s">
        <v>195</v>
      </c>
      <c r="B11" s="32">
        <v>39629</v>
      </c>
      <c r="C11" s="7">
        <v>13.589</v>
      </c>
      <c r="D11" s="7">
        <v>0.98499999999999999</v>
      </c>
      <c r="E11" s="7">
        <v>4.0339999999999998</v>
      </c>
      <c r="F11" s="7">
        <v>11.598000000000001</v>
      </c>
      <c r="G11" s="7">
        <v>26.33</v>
      </c>
      <c r="H11" s="92" t="e">
        <f t="shared" ca="1" si="6"/>
        <v>#NAME?</v>
      </c>
      <c r="I11" s="7">
        <v>60.42</v>
      </c>
      <c r="J11" s="10" t="e">
        <f t="shared" ca="1" si="7"/>
        <v>#NAME?</v>
      </c>
      <c r="K11" s="7" t="e">
        <f t="shared" ca="1" si="8"/>
        <v>#NAME?</v>
      </c>
      <c r="L11" s="7" t="e">
        <f t="shared" ca="1" si="9"/>
        <v>#NAME?</v>
      </c>
      <c r="M11" s="7" t="e">
        <f t="shared" ca="1" si="10"/>
        <v>#NAME?</v>
      </c>
      <c r="N11" s="7"/>
      <c r="O11" s="7">
        <v>-11.234999999999999</v>
      </c>
      <c r="P11" s="7">
        <f t="shared" si="0"/>
        <v>11.234999999999999</v>
      </c>
      <c r="Q11" s="7">
        <v>2.056</v>
      </c>
      <c r="R11" s="7">
        <f t="shared" si="1"/>
        <v>5.4644941634241242</v>
      </c>
      <c r="S11" s="7"/>
      <c r="T11" s="7">
        <v>14.081</v>
      </c>
      <c r="U11" s="7">
        <v>6.242</v>
      </c>
      <c r="V11" s="7">
        <f t="shared" si="2"/>
        <v>10.116616641243912</v>
      </c>
      <c r="W11" s="7"/>
      <c r="X11" s="7"/>
      <c r="Y11" s="7">
        <v>43.241999999999997</v>
      </c>
      <c r="Z11" s="7">
        <v>29.885999999999999</v>
      </c>
      <c r="AA11" s="78">
        <f t="shared" si="3"/>
        <v>1.4468982132101986</v>
      </c>
      <c r="AB11" s="93">
        <v>0.98499999999999999</v>
      </c>
      <c r="AC11" s="93">
        <v>0</v>
      </c>
      <c r="AD11" s="78">
        <f t="shared" si="4"/>
        <v>0.98499999999999999</v>
      </c>
      <c r="AE11" s="7">
        <f t="shared" si="5"/>
        <v>1.4139396372883624</v>
      </c>
      <c r="AF11" s="7"/>
      <c r="AG11" s="7"/>
      <c r="AH11" s="7"/>
      <c r="AI11" s="43"/>
      <c r="AJ11" s="43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</row>
    <row r="12" spans="1:48" ht="15.75" customHeight="1">
      <c r="A12" s="7" t="s">
        <v>195</v>
      </c>
      <c r="B12" s="32">
        <v>39994</v>
      </c>
      <c r="C12" s="7">
        <v>11.192</v>
      </c>
      <c r="D12" s="7">
        <v>0.71699999999999997</v>
      </c>
      <c r="E12" s="7">
        <v>3.3239999999999998</v>
      </c>
      <c r="F12" s="7">
        <v>12.154999999999999</v>
      </c>
      <c r="G12" s="7">
        <v>25.957000000000001</v>
      </c>
      <c r="H12" s="92" t="e">
        <f t="shared" ca="1" si="6"/>
        <v>#NAME?</v>
      </c>
      <c r="I12" s="7">
        <v>57.933</v>
      </c>
      <c r="J12" s="10" t="e">
        <f t="shared" ca="1" si="7"/>
        <v>#NAME?</v>
      </c>
      <c r="K12" s="7" t="e">
        <f t="shared" ca="1" si="8"/>
        <v>#NAME?</v>
      </c>
      <c r="L12" s="7" t="e">
        <f t="shared" ca="1" si="9"/>
        <v>#NAME?</v>
      </c>
      <c r="M12" s="7" t="e">
        <f t="shared" ca="1" si="10"/>
        <v>#NAME?</v>
      </c>
      <c r="N12" s="7"/>
      <c r="O12" s="7">
        <v>-3.9870000000000001</v>
      </c>
      <c r="P12" s="7">
        <f t="shared" si="0"/>
        <v>3.9870000000000001</v>
      </c>
      <c r="Q12" s="7">
        <v>2.5619999999999998</v>
      </c>
      <c r="R12" s="7">
        <f t="shared" si="1"/>
        <v>1.5562060889929743</v>
      </c>
      <c r="S12" s="7"/>
      <c r="T12" s="7">
        <v>14.262</v>
      </c>
      <c r="U12" s="7">
        <v>7.5350000000000001</v>
      </c>
      <c r="V12" s="7">
        <f t="shared" si="2"/>
        <v>11.753911088681928</v>
      </c>
      <c r="W12" s="7"/>
      <c r="X12" s="7"/>
      <c r="Y12" s="7">
        <v>49.28</v>
      </c>
      <c r="Z12" s="7">
        <v>27.033999999999999</v>
      </c>
      <c r="AA12" s="78">
        <f t="shared" si="3"/>
        <v>1.8228896944588298</v>
      </c>
      <c r="AB12" s="93">
        <v>0.71699999999999997</v>
      </c>
      <c r="AC12" s="93">
        <v>0</v>
      </c>
      <c r="AD12" s="78">
        <f t="shared" si="4"/>
        <v>0.71699999999999997</v>
      </c>
      <c r="AE12" s="7">
        <f t="shared" si="5"/>
        <v>1.7963675371754089</v>
      </c>
      <c r="AF12" s="7"/>
      <c r="AG12" s="7"/>
      <c r="AH12" s="7"/>
      <c r="AI12" s="43"/>
      <c r="AJ12" s="43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</row>
    <row r="13" spans="1:48" ht="15.75" customHeight="1">
      <c r="A13" s="7" t="s">
        <v>195</v>
      </c>
      <c r="B13" s="32">
        <v>40359</v>
      </c>
      <c r="C13" s="7">
        <v>13.013999999999999</v>
      </c>
      <c r="D13" s="7">
        <v>0.74</v>
      </c>
      <c r="E13" s="7">
        <v>4.0250000000000004</v>
      </c>
      <c r="F13" s="7">
        <v>12.395</v>
      </c>
      <c r="G13" s="7">
        <v>26.141999999999999</v>
      </c>
      <c r="H13" s="92" t="e">
        <f t="shared" ca="1" si="6"/>
        <v>#NAME?</v>
      </c>
      <c r="I13" s="7">
        <v>63.55</v>
      </c>
      <c r="J13" s="10" t="e">
        <f t="shared" ca="1" si="7"/>
        <v>#NAME?</v>
      </c>
      <c r="K13" s="7" t="e">
        <f t="shared" ca="1" si="8"/>
        <v>#NAME?</v>
      </c>
      <c r="L13" s="7" t="e">
        <f t="shared" ca="1" si="9"/>
        <v>#NAME?</v>
      </c>
      <c r="M13" s="7" t="e">
        <f t="shared" ca="1" si="10"/>
        <v>#NAME?</v>
      </c>
      <c r="N13" s="7"/>
      <c r="O13" s="7">
        <v>-2.222</v>
      </c>
      <c r="P13" s="7">
        <f t="shared" si="0"/>
        <v>2.222</v>
      </c>
      <c r="Q13" s="7">
        <v>2.673</v>
      </c>
      <c r="R13" s="7">
        <f t="shared" si="1"/>
        <v>0.83127572016460904</v>
      </c>
      <c r="S13" s="7"/>
      <c r="T13" s="7">
        <v>13.552</v>
      </c>
      <c r="U13" s="7">
        <v>7.63</v>
      </c>
      <c r="V13" s="7">
        <f t="shared" si="2"/>
        <v>12.619204985364934</v>
      </c>
      <c r="W13" s="7"/>
      <c r="X13" s="7"/>
      <c r="Y13" s="7">
        <v>55.676000000000002</v>
      </c>
      <c r="Z13" s="7">
        <v>26.146999999999998</v>
      </c>
      <c r="AA13" s="78">
        <f t="shared" si="3"/>
        <v>2.1293456228247987</v>
      </c>
      <c r="AB13" s="93">
        <v>0.74</v>
      </c>
      <c r="AC13" s="93">
        <v>0</v>
      </c>
      <c r="AD13" s="78">
        <f t="shared" si="4"/>
        <v>0.74</v>
      </c>
      <c r="AE13" s="7">
        <f t="shared" si="5"/>
        <v>2.1010440968371134</v>
      </c>
      <c r="AF13" s="7"/>
      <c r="AG13" s="7"/>
      <c r="AH13" s="7"/>
      <c r="AI13" s="43"/>
      <c r="AJ13" s="43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</row>
    <row r="14" spans="1:48" ht="15.75" customHeight="1">
      <c r="A14" s="7" t="s">
        <v>195</v>
      </c>
      <c r="B14" s="32">
        <v>40724</v>
      </c>
      <c r="C14" s="7">
        <v>14.987</v>
      </c>
      <c r="D14" s="7">
        <v>1.3720000000000001</v>
      </c>
      <c r="E14" s="7">
        <v>4.1970000000000001</v>
      </c>
      <c r="F14" s="7">
        <v>15.577</v>
      </c>
      <c r="G14" s="7">
        <v>27.5</v>
      </c>
      <c r="H14" s="92" t="e">
        <f t="shared" ca="1" si="6"/>
        <v>#NAME?</v>
      </c>
      <c r="I14" s="7">
        <v>71.147999999999996</v>
      </c>
      <c r="J14" s="10" t="e">
        <f t="shared" ca="1" si="7"/>
        <v>#NAME?</v>
      </c>
      <c r="K14" s="7" t="e">
        <f t="shared" ca="1" si="8"/>
        <v>#NAME?</v>
      </c>
      <c r="L14" s="7" t="e">
        <f t="shared" ca="1" si="9"/>
        <v>#NAME?</v>
      </c>
      <c r="M14" s="7" t="e">
        <f t="shared" ca="1" si="10"/>
        <v>#NAME?</v>
      </c>
      <c r="N14" s="7"/>
      <c r="O14" s="7">
        <v>-2.4260000000000002</v>
      </c>
      <c r="P14" s="7">
        <f t="shared" si="0"/>
        <v>2.4260000000000002</v>
      </c>
      <c r="Q14" s="7">
        <v>2.766</v>
      </c>
      <c r="R14" s="7">
        <f t="shared" si="1"/>
        <v>0.87707881417208966</v>
      </c>
      <c r="S14" s="7"/>
      <c r="T14" s="7">
        <v>13.324999999999999</v>
      </c>
      <c r="U14" s="7">
        <v>8.1620000000000008</v>
      </c>
      <c r="V14" s="7">
        <f t="shared" si="2"/>
        <v>12.872899892958531</v>
      </c>
      <c r="W14" s="7"/>
      <c r="X14" s="7"/>
      <c r="Y14" s="7">
        <v>74.918000000000006</v>
      </c>
      <c r="Z14" s="7">
        <v>28.774000000000001</v>
      </c>
      <c r="AA14" s="78">
        <f t="shared" si="3"/>
        <v>2.6036699798429139</v>
      </c>
      <c r="AB14" s="93">
        <v>1.3720000000000001</v>
      </c>
      <c r="AC14" s="93">
        <v>0</v>
      </c>
      <c r="AD14" s="78">
        <f t="shared" si="4"/>
        <v>1.3720000000000001</v>
      </c>
      <c r="AE14" s="7">
        <f t="shared" si="5"/>
        <v>2.5559880447626329</v>
      </c>
      <c r="AF14" s="7"/>
      <c r="AG14" s="7"/>
      <c r="AH14" s="7"/>
      <c r="AI14" s="43"/>
      <c r="AJ14" s="43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 spans="1:48" ht="15.75" customHeight="1">
      <c r="A15" s="7" t="s">
        <v>195</v>
      </c>
      <c r="B15" s="32">
        <v>41090</v>
      </c>
      <c r="C15" s="7">
        <v>15.78</v>
      </c>
      <c r="D15" s="7">
        <v>1.137</v>
      </c>
      <c r="E15" s="7">
        <v>4.1749999999999998</v>
      </c>
      <c r="F15" s="7">
        <v>17.53</v>
      </c>
      <c r="G15" s="7">
        <v>34.81</v>
      </c>
      <c r="H15" s="92" t="e">
        <f t="shared" ca="1" si="6"/>
        <v>#NAME?</v>
      </c>
      <c r="I15" s="7">
        <v>74.606999999999999</v>
      </c>
      <c r="J15" s="10" t="e">
        <f t="shared" ca="1" si="7"/>
        <v>#NAME?</v>
      </c>
      <c r="K15" s="7" t="e">
        <f t="shared" ca="1" si="8"/>
        <v>#NAME?</v>
      </c>
      <c r="L15" s="7" t="e">
        <f t="shared" ca="1" si="9"/>
        <v>#NAME?</v>
      </c>
      <c r="M15" s="7" t="e">
        <f t="shared" ca="1" si="10"/>
        <v>#NAME?</v>
      </c>
      <c r="N15" s="7"/>
      <c r="O15" s="7">
        <v>-12.417</v>
      </c>
      <c r="P15" s="7">
        <f t="shared" si="0"/>
        <v>12.417</v>
      </c>
      <c r="Q15" s="7">
        <v>9.16</v>
      </c>
      <c r="R15" s="7">
        <f t="shared" si="1"/>
        <v>1.3555676855895196</v>
      </c>
      <c r="S15" s="7"/>
      <c r="T15" s="7">
        <v>16.622</v>
      </c>
      <c r="U15" s="7">
        <v>8.2690000000000001</v>
      </c>
      <c r="V15" s="7">
        <f t="shared" si="2"/>
        <v>36.8004499618336</v>
      </c>
      <c r="W15" s="7"/>
      <c r="X15" s="7"/>
      <c r="Y15" s="7">
        <v>85.084000000000003</v>
      </c>
      <c r="Z15" s="7">
        <v>32.688000000000002</v>
      </c>
      <c r="AA15" s="78">
        <f t="shared" si="3"/>
        <v>2.6029123837493882</v>
      </c>
      <c r="AB15" s="93">
        <v>1.137</v>
      </c>
      <c r="AC15" s="93">
        <v>0</v>
      </c>
      <c r="AD15" s="78">
        <f t="shared" si="4"/>
        <v>1.137</v>
      </c>
      <c r="AE15" s="7">
        <f t="shared" si="5"/>
        <v>2.5681289769946156</v>
      </c>
      <c r="AF15" s="7"/>
      <c r="AG15" s="7"/>
      <c r="AH15" s="7"/>
      <c r="AI15" s="43"/>
      <c r="AJ15" s="43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r="16" spans="1:48" ht="15.75" customHeight="1">
      <c r="A16" s="7" t="s">
        <v>195</v>
      </c>
      <c r="B16" s="32">
        <v>41455</v>
      </c>
      <c r="C16" s="7">
        <v>17.486000000000001</v>
      </c>
      <c r="D16" s="7">
        <v>1.9379999999999999</v>
      </c>
      <c r="E16" s="7">
        <v>4.8280000000000003</v>
      </c>
      <c r="F16" s="7">
        <v>20.248999999999999</v>
      </c>
      <c r="G16" s="7">
        <v>31.265000000000001</v>
      </c>
      <c r="H16" s="92" t="e">
        <f t="shared" ca="1" si="6"/>
        <v>#NAME?</v>
      </c>
      <c r="I16" s="7">
        <v>78.566000000000003</v>
      </c>
      <c r="J16" s="10" t="e">
        <f t="shared" ca="1" si="7"/>
        <v>#NAME?</v>
      </c>
      <c r="K16" s="7" t="e">
        <f t="shared" ca="1" si="8"/>
        <v>#NAME?</v>
      </c>
      <c r="L16" s="7" t="e">
        <f t="shared" ca="1" si="9"/>
        <v>#NAME?</v>
      </c>
      <c r="M16" s="7" t="e">
        <f t="shared" ca="1" si="10"/>
        <v>#NAME?</v>
      </c>
      <c r="N16" s="7"/>
      <c r="O16" s="7">
        <v>-5.8410000000000002</v>
      </c>
      <c r="P16" s="7">
        <f t="shared" si="0"/>
        <v>5.8410000000000002</v>
      </c>
      <c r="Q16" s="7">
        <v>3.7549999999999999</v>
      </c>
      <c r="R16" s="7">
        <f t="shared" si="1"/>
        <v>1.5555259653794942</v>
      </c>
      <c r="S16" s="7"/>
      <c r="T16" s="7">
        <v>17.738</v>
      </c>
      <c r="U16" s="7">
        <v>9.9909999999999997</v>
      </c>
      <c r="V16" s="7">
        <f t="shared" si="2"/>
        <v>13.541779364564174</v>
      </c>
      <c r="W16" s="7"/>
      <c r="X16" s="7"/>
      <c r="Y16" s="7">
        <v>101.46599999999999</v>
      </c>
      <c r="Z16" s="7">
        <v>37.417000000000002</v>
      </c>
      <c r="AA16" s="78">
        <f t="shared" si="3"/>
        <v>2.7117620333003711</v>
      </c>
      <c r="AB16" s="93">
        <v>1.9379999999999999</v>
      </c>
      <c r="AC16" s="93">
        <v>0</v>
      </c>
      <c r="AD16" s="78">
        <f t="shared" si="4"/>
        <v>1.9379999999999999</v>
      </c>
      <c r="AE16" s="7">
        <f t="shared" si="5"/>
        <v>2.6599673944998261</v>
      </c>
      <c r="AF16" s="7"/>
      <c r="AG16" s="7"/>
      <c r="AH16" s="7"/>
      <c r="AI16" s="43"/>
      <c r="AJ16" s="43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</row>
    <row r="17" spans="1:48" ht="15.75" customHeight="1">
      <c r="A17" s="7" t="s">
        <v>195</v>
      </c>
      <c r="B17" s="32">
        <v>41820</v>
      </c>
      <c r="C17" s="7">
        <v>19.544</v>
      </c>
      <c r="D17" s="7">
        <v>2.66</v>
      </c>
      <c r="E17" s="7">
        <v>7.4320000000000004</v>
      </c>
      <c r="F17" s="7">
        <v>27.077999999999999</v>
      </c>
      <c r="G17" s="7">
        <v>32.593000000000004</v>
      </c>
      <c r="H17" s="92" t="e">
        <f t="shared" ca="1" si="6"/>
        <v>#NAME?</v>
      </c>
      <c r="I17" s="7">
        <v>87.491</v>
      </c>
      <c r="J17" s="10" t="e">
        <f t="shared" ca="1" si="7"/>
        <v>#NAME?</v>
      </c>
      <c r="K17" s="7" t="e">
        <f t="shared" ca="1" si="8"/>
        <v>#NAME?</v>
      </c>
      <c r="L17" s="7" t="e">
        <f t="shared" ca="1" si="9"/>
        <v>#NAME?</v>
      </c>
      <c r="M17" s="7" t="e">
        <f t="shared" ca="1" si="10"/>
        <v>#NAME?</v>
      </c>
      <c r="N17" s="7"/>
      <c r="O17" s="7">
        <v>-11.422000000000001</v>
      </c>
      <c r="P17" s="7">
        <f t="shared" si="0"/>
        <v>11.422000000000001</v>
      </c>
      <c r="Q17" s="7">
        <v>5.2119999999999997</v>
      </c>
      <c r="R17" s="7">
        <f t="shared" si="1"/>
        <v>2.1914811972371453</v>
      </c>
      <c r="S17" s="7"/>
      <c r="T17" s="7">
        <v>27.108000000000001</v>
      </c>
      <c r="U17" s="7">
        <v>13.010999999999999</v>
      </c>
      <c r="V17" s="7">
        <f t="shared" si="2"/>
        <v>12.991350731573567</v>
      </c>
      <c r="W17" s="7"/>
      <c r="X17" s="7"/>
      <c r="Y17" s="7">
        <v>114.246</v>
      </c>
      <c r="Z17" s="7">
        <v>45.625</v>
      </c>
      <c r="AA17" s="78">
        <f t="shared" si="3"/>
        <v>2.504021917808219</v>
      </c>
      <c r="AB17" s="93">
        <v>2.66</v>
      </c>
      <c r="AC17" s="93">
        <v>0</v>
      </c>
      <c r="AD17" s="78">
        <f t="shared" si="4"/>
        <v>2.66</v>
      </c>
      <c r="AE17" s="7">
        <f t="shared" si="5"/>
        <v>2.4457205479452053</v>
      </c>
      <c r="AF17" s="7"/>
      <c r="AG17" s="7"/>
      <c r="AH17" s="7"/>
      <c r="AI17" s="43"/>
      <c r="AJ17" s="43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</row>
    <row r="18" spans="1:48" ht="15.75" customHeight="1">
      <c r="A18" s="7" t="s">
        <v>195</v>
      </c>
      <c r="B18" s="32">
        <v>42185</v>
      </c>
      <c r="C18" s="7">
        <v>17.908000000000001</v>
      </c>
      <c r="D18" s="7">
        <v>2.9020000000000001</v>
      </c>
      <c r="E18" s="7">
        <v>6.5910000000000002</v>
      </c>
      <c r="F18" s="7">
        <v>33.037999999999997</v>
      </c>
      <c r="G18" s="7">
        <v>44.603000000000002</v>
      </c>
      <c r="H18" s="92" t="e">
        <f t="shared" ca="1" si="6"/>
        <v>#NAME?</v>
      </c>
      <c r="I18" s="7">
        <v>96.147999999999996</v>
      </c>
      <c r="J18" s="10" t="e">
        <f t="shared" ca="1" si="7"/>
        <v>#NAME?</v>
      </c>
      <c r="K18" s="7" t="e">
        <f t="shared" ca="1" si="8"/>
        <v>#NAME?</v>
      </c>
      <c r="L18" s="7" t="e">
        <f t="shared" ca="1" si="9"/>
        <v>#NAME?</v>
      </c>
      <c r="M18" s="7" t="e">
        <f t="shared" ca="1" si="10"/>
        <v>#NAME?</v>
      </c>
      <c r="N18" s="7"/>
      <c r="O18" s="7">
        <v>-9.6669999999999998</v>
      </c>
      <c r="P18" s="7">
        <f t="shared" si="0"/>
        <v>9.6669999999999998</v>
      </c>
      <c r="Q18" s="7">
        <v>5.9569999999999999</v>
      </c>
      <c r="R18" s="7">
        <f t="shared" si="1"/>
        <v>1.6227967097532314</v>
      </c>
      <c r="S18" s="7"/>
      <c r="T18" s="7">
        <v>21.774000000000001</v>
      </c>
      <c r="U18" s="7">
        <v>14.731</v>
      </c>
      <c r="V18" s="7">
        <f t="shared" si="2"/>
        <v>16.318312559923296</v>
      </c>
      <c r="W18" s="7"/>
      <c r="X18" s="7"/>
      <c r="Y18" s="7">
        <v>124.712</v>
      </c>
      <c r="Z18" s="7">
        <v>49.857999999999997</v>
      </c>
      <c r="AA18" s="78">
        <f t="shared" si="3"/>
        <v>2.5013438164386859</v>
      </c>
      <c r="AB18" s="93">
        <v>2.9020000000000001</v>
      </c>
      <c r="AC18" s="93">
        <v>0</v>
      </c>
      <c r="AD18" s="78">
        <f t="shared" si="4"/>
        <v>2.9020000000000001</v>
      </c>
      <c r="AE18" s="7">
        <f t="shared" si="5"/>
        <v>2.4431385133779937</v>
      </c>
      <c r="AF18" s="7"/>
      <c r="AG18" s="7"/>
      <c r="AH18" s="7"/>
      <c r="AI18" s="43"/>
      <c r="AJ18" s="43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</row>
    <row r="19" spans="1:48" ht="15.75" customHeight="1">
      <c r="A19" s="7" t="s">
        <v>195</v>
      </c>
      <c r="B19" s="32">
        <v>42551</v>
      </c>
      <c r="C19" s="7">
        <v>18.277000000000001</v>
      </c>
      <c r="D19" s="7">
        <v>2.2509999999999999</v>
      </c>
      <c r="E19" s="7">
        <v>6.8979999999999997</v>
      </c>
      <c r="F19" s="7">
        <v>32.78</v>
      </c>
      <c r="G19" s="7">
        <v>33.600999999999999</v>
      </c>
      <c r="H19" s="92" t="e">
        <f t="shared" ca="1" si="6"/>
        <v>#NAME?</v>
      </c>
      <c r="I19" s="7">
        <v>86.132000000000005</v>
      </c>
      <c r="J19" s="10" t="e">
        <f t="shared" ca="1" si="7"/>
        <v>#NAME?</v>
      </c>
      <c r="K19" s="7" t="e">
        <f t="shared" ca="1" si="8"/>
        <v>#NAME?</v>
      </c>
      <c r="L19" s="7" t="e">
        <f t="shared" ca="1" si="9"/>
        <v>#NAME?</v>
      </c>
      <c r="M19" s="7" t="e">
        <f t="shared" ca="1" si="10"/>
        <v>#NAME?</v>
      </c>
      <c r="N19" s="7"/>
      <c r="O19" s="7">
        <v>-9.7360000000000007</v>
      </c>
      <c r="P19" s="7">
        <f t="shared" si="0"/>
        <v>9.7360000000000007</v>
      </c>
      <c r="Q19" s="7">
        <v>6.6219999999999999</v>
      </c>
      <c r="R19" s="7">
        <f t="shared" si="1"/>
        <v>1.4702506795530053</v>
      </c>
      <c r="S19" s="7"/>
      <c r="T19" s="7">
        <v>21.605</v>
      </c>
      <c r="U19" s="7">
        <v>18.356000000000002</v>
      </c>
      <c r="V19" s="7">
        <f t="shared" si="2"/>
        <v>16.57115687795601</v>
      </c>
      <c r="W19" s="7"/>
      <c r="X19" s="7"/>
      <c r="Y19" s="7">
        <v>139.66</v>
      </c>
      <c r="Z19" s="7">
        <v>59.356999999999999</v>
      </c>
      <c r="AA19" s="78">
        <f t="shared" si="3"/>
        <v>2.3528817157201343</v>
      </c>
      <c r="AB19" s="93">
        <v>2.2509999999999999</v>
      </c>
      <c r="AC19" s="93">
        <v>0</v>
      </c>
      <c r="AD19" s="78">
        <f t="shared" si="4"/>
        <v>2.2509999999999999</v>
      </c>
      <c r="AE19" s="7">
        <f t="shared" si="5"/>
        <v>2.3149586400929967</v>
      </c>
      <c r="AF19" s="7"/>
      <c r="AG19" s="7"/>
      <c r="AH19" s="7"/>
      <c r="AI19" s="43"/>
      <c r="AJ19" s="43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</row>
    <row r="20" spans="1:48" ht="15.75" customHeight="1">
      <c r="A20" s="7" t="s">
        <v>195</v>
      </c>
      <c r="B20" s="32">
        <v>42916</v>
      </c>
      <c r="C20" s="7">
        <v>22.431000000000001</v>
      </c>
      <c r="D20" s="7">
        <v>2.181</v>
      </c>
      <c r="E20" s="7">
        <v>7.39</v>
      </c>
      <c r="F20" s="7">
        <v>34.261000000000003</v>
      </c>
      <c r="G20" s="7">
        <v>35.585000000000001</v>
      </c>
      <c r="H20" s="92" t="e">
        <f t="shared" ca="1" si="6"/>
        <v>#NAME?</v>
      </c>
      <c r="I20" s="7">
        <v>92.995000000000005</v>
      </c>
      <c r="J20" s="10" t="e">
        <f t="shared" ca="1" si="7"/>
        <v>#NAME?</v>
      </c>
      <c r="K20" s="7" t="e">
        <f t="shared" ca="1" si="8"/>
        <v>#NAME?</v>
      </c>
      <c r="L20" s="7" t="e">
        <f t="shared" ca="1" si="9"/>
        <v>#NAME?</v>
      </c>
      <c r="M20" s="7" t="e">
        <f t="shared" ca="1" si="10"/>
        <v>#NAME?</v>
      </c>
      <c r="N20" s="7"/>
      <c r="O20" s="7">
        <v>-34.073</v>
      </c>
      <c r="P20" s="7">
        <f t="shared" si="0"/>
        <v>34.073</v>
      </c>
      <c r="Q20" s="7">
        <v>8.7780000000000005</v>
      </c>
      <c r="R20" s="7">
        <f t="shared" si="1"/>
        <v>3.8816359079516971</v>
      </c>
      <c r="S20" s="7"/>
      <c r="T20" s="7">
        <v>45.228000000000002</v>
      </c>
      <c r="U20" s="7">
        <v>23.734000000000002</v>
      </c>
      <c r="V20" s="7">
        <f t="shared" si="2"/>
        <v>12.728749166207475</v>
      </c>
      <c r="W20" s="7"/>
      <c r="X20" s="7"/>
      <c r="Y20" s="7">
        <v>162.696</v>
      </c>
      <c r="Z20" s="7">
        <v>55.744999999999997</v>
      </c>
      <c r="AA20" s="78">
        <f t="shared" si="3"/>
        <v>2.9185756570095975</v>
      </c>
      <c r="AB20" s="93">
        <v>2.181</v>
      </c>
      <c r="AC20" s="93">
        <v>0</v>
      </c>
      <c r="AD20" s="78">
        <f t="shared" si="4"/>
        <v>2.181</v>
      </c>
      <c r="AE20" s="7">
        <f t="shared" si="5"/>
        <v>2.8794510718450086</v>
      </c>
      <c r="AF20" s="7"/>
      <c r="AG20" s="7"/>
      <c r="AH20" s="7"/>
      <c r="AI20" s="43"/>
      <c r="AJ20" s="43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</row>
    <row r="21" spans="1:48" ht="15.75" customHeight="1">
      <c r="A21" s="7" t="s">
        <v>195</v>
      </c>
      <c r="B21" s="32">
        <v>43281</v>
      </c>
      <c r="C21" s="7">
        <v>26.481000000000002</v>
      </c>
      <c r="D21" s="7">
        <v>2.6619999999999999</v>
      </c>
      <c r="E21" s="7">
        <v>8.6170000000000009</v>
      </c>
      <c r="F21" s="7">
        <v>38.353000000000002</v>
      </c>
      <c r="G21" s="7">
        <v>39.682000000000002</v>
      </c>
      <c r="H21" s="92" t="e">
        <f t="shared" ca="1" si="6"/>
        <v>#NAME?</v>
      </c>
      <c r="I21" s="7">
        <v>114.509</v>
      </c>
      <c r="J21" s="10" t="e">
        <f t="shared" ca="1" si="7"/>
        <v>#NAME?</v>
      </c>
      <c r="K21" s="7" t="e">
        <f t="shared" ca="1" si="8"/>
        <v>#NAME?</v>
      </c>
      <c r="L21" s="7" t="e">
        <f t="shared" ca="1" si="9"/>
        <v>#NAME?</v>
      </c>
      <c r="M21" s="7" t="e">
        <f t="shared" ca="1" si="10"/>
        <v>#NAME?</v>
      </c>
      <c r="N21" s="7"/>
      <c r="O21" s="7">
        <v>-12.52</v>
      </c>
      <c r="P21" s="7">
        <f t="shared" si="0"/>
        <v>12.52</v>
      </c>
      <c r="Q21" s="7">
        <v>10.086</v>
      </c>
      <c r="R21" s="7">
        <f t="shared" si="1"/>
        <v>1.2413246083680347</v>
      </c>
      <c r="S21" s="7"/>
      <c r="T21" s="7">
        <v>43.735999999999997</v>
      </c>
      <c r="U21" s="7">
        <v>29.46</v>
      </c>
      <c r="V21" s="7">
        <f t="shared" si="2"/>
        <v>13.779441499535494</v>
      </c>
      <c r="W21" s="7"/>
      <c r="X21" s="7"/>
      <c r="Y21" s="7">
        <v>169.66200000000001</v>
      </c>
      <c r="Z21" s="7">
        <v>58.488</v>
      </c>
      <c r="AA21" s="78">
        <f t="shared" si="3"/>
        <v>2.9008001641362333</v>
      </c>
      <c r="AB21" s="93">
        <v>2.6619999999999999</v>
      </c>
      <c r="AC21" s="93">
        <v>0</v>
      </c>
      <c r="AD21" s="78">
        <f t="shared" si="4"/>
        <v>2.6619999999999999</v>
      </c>
      <c r="AE21" s="7">
        <f t="shared" si="5"/>
        <v>2.8552865545069075</v>
      </c>
      <c r="AF21" s="7"/>
      <c r="AG21" s="7"/>
      <c r="AH21" s="7"/>
      <c r="AI21" s="43"/>
      <c r="AJ21" s="43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</row>
    <row r="22" spans="1:48" ht="15.75" customHeight="1">
      <c r="A22" s="7" t="s">
        <v>195</v>
      </c>
      <c r="B22" s="32">
        <v>43646</v>
      </c>
      <c r="C22" s="7">
        <v>29.524000000000001</v>
      </c>
      <c r="D22" s="7">
        <v>2.0630000000000002</v>
      </c>
      <c r="E22" s="7">
        <v>9.3819999999999997</v>
      </c>
      <c r="F22" s="7">
        <v>42.91</v>
      </c>
      <c r="G22" s="7">
        <v>42.66</v>
      </c>
      <c r="H22" s="92" t="e">
        <f t="shared" ca="1" si="6"/>
        <v>#NAME?</v>
      </c>
      <c r="I22" s="7">
        <v>129.255</v>
      </c>
      <c r="J22" s="10" t="e">
        <f t="shared" ca="1" si="7"/>
        <v>#NAME?</v>
      </c>
      <c r="K22" s="7" t="e">
        <f t="shared" ca="1" si="8"/>
        <v>#NAME?</v>
      </c>
      <c r="L22" s="7" t="e">
        <f t="shared" ca="1" si="9"/>
        <v>#NAME?</v>
      </c>
      <c r="M22" s="7" t="e">
        <f t="shared" ca="1" si="10"/>
        <v>#NAME?</v>
      </c>
      <c r="N22" s="7"/>
      <c r="O22" s="7">
        <v>-16.312999999999999</v>
      </c>
      <c r="P22" s="7">
        <f t="shared" si="0"/>
        <v>16.312999999999999</v>
      </c>
      <c r="Q22" s="7">
        <v>11.311999999999999</v>
      </c>
      <c r="R22" s="7">
        <f t="shared" si="1"/>
        <v>1.4420968882602545</v>
      </c>
      <c r="S22" s="7"/>
      <c r="T22" s="7">
        <v>49.776000000000003</v>
      </c>
      <c r="U22" s="7">
        <v>36.476999999999997</v>
      </c>
      <c r="V22" s="7">
        <f t="shared" si="2"/>
        <v>13.114906148191945</v>
      </c>
      <c r="W22" s="7"/>
      <c r="X22" s="7"/>
      <c r="Y22" s="7">
        <v>175.55199999999999</v>
      </c>
      <c r="Z22" s="7">
        <v>69.42</v>
      </c>
      <c r="AA22" s="78">
        <f t="shared" si="3"/>
        <v>2.5288389513108611</v>
      </c>
      <c r="AB22" s="93">
        <v>2.0630000000000002</v>
      </c>
      <c r="AC22" s="93">
        <v>0</v>
      </c>
      <c r="AD22" s="78">
        <f t="shared" si="4"/>
        <v>2.0630000000000002</v>
      </c>
      <c r="AE22" s="7">
        <f t="shared" si="5"/>
        <v>2.4991212906943243</v>
      </c>
      <c r="AF22" s="7"/>
      <c r="AG22" s="7"/>
      <c r="AH22" s="7"/>
      <c r="AI22" s="43"/>
      <c r="AJ22" s="43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</row>
    <row r="23" spans="1:48" ht="15.75" customHeight="1">
      <c r="A23" s="7" t="s">
        <v>195</v>
      </c>
      <c r="B23" s="32">
        <v>44012</v>
      </c>
      <c r="C23" s="7">
        <v>32.011000000000003</v>
      </c>
      <c r="D23" s="7">
        <v>1.895</v>
      </c>
      <c r="E23" s="7">
        <v>12.53</v>
      </c>
      <c r="F23" s="7">
        <v>46.078000000000003</v>
      </c>
      <c r="G23" s="7">
        <v>46.569000000000003</v>
      </c>
      <c r="H23" s="92" t="e">
        <f t="shared" ca="1" si="6"/>
        <v>#NAME?</v>
      </c>
      <c r="I23" s="7">
        <v>145.68299999999999</v>
      </c>
      <c r="J23" s="10" t="e">
        <f t="shared" ca="1" si="7"/>
        <v>#NAME?</v>
      </c>
      <c r="K23" s="7" t="e">
        <f t="shared" ca="1" si="8"/>
        <v>#NAME?</v>
      </c>
      <c r="L23" s="7" t="e">
        <f t="shared" ca="1" si="9"/>
        <v>#NAME?</v>
      </c>
      <c r="M23" s="7" t="e">
        <f t="shared" ca="1" si="10"/>
        <v>#NAME?</v>
      </c>
      <c r="N23" s="7"/>
      <c r="O23" s="7">
        <v>-17.962</v>
      </c>
      <c r="P23" s="7">
        <f t="shared" si="0"/>
        <v>17.962</v>
      </c>
      <c r="Q23" s="7">
        <v>12.635</v>
      </c>
      <c r="R23" s="7">
        <f t="shared" si="1"/>
        <v>1.421606648199446</v>
      </c>
      <c r="S23" s="7"/>
      <c r="T23" s="7">
        <v>50.389000000000003</v>
      </c>
      <c r="U23" s="7">
        <v>44.151000000000003</v>
      </c>
      <c r="V23" s="7">
        <f t="shared" si="2"/>
        <v>13.364713348847049</v>
      </c>
      <c r="W23" s="7"/>
      <c r="X23" s="7"/>
      <c r="Y23" s="7">
        <v>181.91499999999999</v>
      </c>
      <c r="Z23" s="7">
        <v>72.31</v>
      </c>
      <c r="AA23" s="78">
        <f t="shared" si="3"/>
        <v>2.5157654542940118</v>
      </c>
      <c r="AB23" s="93">
        <v>1.895</v>
      </c>
      <c r="AC23" s="93">
        <v>0</v>
      </c>
      <c r="AD23" s="78">
        <f t="shared" si="4"/>
        <v>1.895</v>
      </c>
      <c r="AE23" s="7">
        <f t="shared" si="5"/>
        <v>2.4895588438666847</v>
      </c>
      <c r="AF23" s="7"/>
      <c r="AG23" s="7"/>
      <c r="AH23" s="7"/>
      <c r="AI23" s="43"/>
      <c r="AJ23" s="43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</row>
    <row r="24" spans="1:48" ht="15.75" customHeight="1">
      <c r="A24" s="7" t="s">
        <v>195</v>
      </c>
      <c r="B24" s="32">
        <v>44377</v>
      </c>
      <c r="C24" s="7">
        <v>38.042999999999999</v>
      </c>
      <c r="D24" s="7">
        <v>2.6360000000000001</v>
      </c>
      <c r="E24" s="7">
        <v>15.163</v>
      </c>
      <c r="F24" s="7">
        <v>52.231999999999999</v>
      </c>
      <c r="G24" s="7">
        <v>48.286000000000001</v>
      </c>
      <c r="H24" s="92" t="e">
        <f t="shared" ca="1" si="6"/>
        <v>#NAME?</v>
      </c>
      <c r="I24" s="7">
        <v>171.62</v>
      </c>
      <c r="J24" s="10" t="e">
        <f t="shared" ca="1" si="7"/>
        <v>#NAME?</v>
      </c>
      <c r="K24" s="7" t="e">
        <f t="shared" ca="1" si="8"/>
        <v>#NAME?</v>
      </c>
      <c r="L24" s="7" t="e">
        <f t="shared" ca="1" si="9"/>
        <v>#NAME?</v>
      </c>
      <c r="M24" s="7" t="e">
        <f t="shared" ca="1" si="10"/>
        <v>#NAME?</v>
      </c>
      <c r="N24" s="7"/>
      <c r="O24" s="7">
        <v>-29.530999999999999</v>
      </c>
      <c r="P24" s="7">
        <f t="shared" si="0"/>
        <v>29.530999999999999</v>
      </c>
      <c r="Q24" s="7">
        <v>10.765000000000001</v>
      </c>
      <c r="R24" s="7">
        <f t="shared" si="1"/>
        <v>2.743241987923827</v>
      </c>
      <c r="S24" s="7"/>
      <c r="T24" s="7">
        <v>57.511000000000003</v>
      </c>
      <c r="U24" s="7">
        <v>59.715000000000003</v>
      </c>
      <c r="V24" s="7">
        <f t="shared" si="2"/>
        <v>9.183116373500761</v>
      </c>
      <c r="W24" s="7"/>
      <c r="X24" s="7"/>
      <c r="Y24" s="7">
        <v>184.40600000000001</v>
      </c>
      <c r="Z24" s="7">
        <v>88.656999999999996</v>
      </c>
      <c r="AA24" s="78">
        <f t="shared" si="3"/>
        <v>2.079993683521888</v>
      </c>
      <c r="AB24" s="93">
        <v>2.6360000000000001</v>
      </c>
      <c r="AC24" s="93">
        <v>0</v>
      </c>
      <c r="AD24" s="78">
        <f t="shared" si="4"/>
        <v>2.6360000000000001</v>
      </c>
      <c r="AE24" s="7">
        <f t="shared" si="5"/>
        <v>2.0502611186933914</v>
      </c>
      <c r="AF24" s="7"/>
      <c r="AG24" s="7"/>
      <c r="AH24" s="7"/>
      <c r="AI24" s="43"/>
      <c r="AJ24" s="43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</row>
    <row r="25" spans="1:48" ht="15.75" customHeight="1">
      <c r="A25" s="7" t="s">
        <v>195</v>
      </c>
      <c r="B25" s="32">
        <v>44742</v>
      </c>
      <c r="C25" s="7">
        <v>44.261000000000003</v>
      </c>
      <c r="D25" s="7">
        <v>3.742</v>
      </c>
      <c r="E25" s="7">
        <v>19</v>
      </c>
      <c r="F25" s="7">
        <v>62.65</v>
      </c>
      <c r="G25" s="7">
        <v>52.237000000000002</v>
      </c>
      <c r="H25" s="92" t="e">
        <f t="shared" ca="1" si="6"/>
        <v>#NAME?</v>
      </c>
      <c r="I25" s="7">
        <v>198.60300000000001</v>
      </c>
      <c r="J25" s="10" t="e">
        <f t="shared" ca="1" si="7"/>
        <v>#NAME?</v>
      </c>
      <c r="K25" s="7" t="e">
        <f t="shared" ca="1" si="8"/>
        <v>#NAME?</v>
      </c>
      <c r="L25" s="7" t="e">
        <f t="shared" ca="1" si="9"/>
        <v>#NAME?</v>
      </c>
      <c r="M25" s="7" t="e">
        <f t="shared" ca="1" si="10"/>
        <v>#NAME?</v>
      </c>
      <c r="N25" s="7"/>
      <c r="O25" s="7">
        <v>-45.923999999999999</v>
      </c>
      <c r="P25" s="7">
        <f t="shared" si="0"/>
        <v>45.923999999999999</v>
      </c>
      <c r="Q25" s="7">
        <v>14.46</v>
      </c>
      <c r="R25" s="7">
        <f t="shared" si="1"/>
        <v>3.175933609958506</v>
      </c>
      <c r="S25" s="7"/>
      <c r="T25" s="7">
        <v>78.822000000000003</v>
      </c>
      <c r="U25" s="7">
        <v>74.397999999999996</v>
      </c>
      <c r="V25" s="7">
        <f t="shared" si="2"/>
        <v>9.4374102597572112</v>
      </c>
      <c r="W25" s="7"/>
      <c r="X25" s="7"/>
      <c r="Y25" s="7">
        <v>169.684</v>
      </c>
      <c r="Z25" s="7">
        <v>95.081999999999994</v>
      </c>
      <c r="AA25" s="78">
        <f t="shared" si="3"/>
        <v>1.7846069708251826</v>
      </c>
      <c r="AB25" s="93">
        <v>3.742</v>
      </c>
      <c r="AC25" s="93">
        <v>0</v>
      </c>
      <c r="AD25" s="78">
        <f t="shared" si="4"/>
        <v>3.742</v>
      </c>
      <c r="AE25" s="7">
        <f t="shared" si="5"/>
        <v>1.7452514671546666</v>
      </c>
      <c r="AF25" s="7"/>
      <c r="AG25" s="7"/>
      <c r="AH25" s="7"/>
      <c r="AI25" s="43"/>
      <c r="AJ25" s="43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</row>
    <row r="26" spans="1:48" ht="15.75" customHeight="1">
      <c r="A26" s="7" t="s">
        <v>195</v>
      </c>
      <c r="B26" s="32">
        <v>45107</v>
      </c>
      <c r="C26" s="7">
        <v>48.688000000000002</v>
      </c>
      <c r="D26" s="7">
        <v>2.5</v>
      </c>
      <c r="E26" s="7">
        <v>18.094999999999999</v>
      </c>
      <c r="F26" s="7">
        <v>65.863</v>
      </c>
      <c r="G26" s="7">
        <v>57.529000000000003</v>
      </c>
      <c r="H26" s="92" t="e">
        <f t="shared" ca="1" si="6"/>
        <v>#NAME?</v>
      </c>
      <c r="I26" s="7">
        <v>212.703</v>
      </c>
      <c r="J26" s="10" t="e">
        <f t="shared" ca="1" si="7"/>
        <v>#NAME?</v>
      </c>
      <c r="K26" s="7" t="e">
        <f t="shared" ca="1" si="8"/>
        <v>#NAME?</v>
      </c>
      <c r="L26" s="7" t="e">
        <f t="shared" ca="1" si="9"/>
        <v>#NAME?</v>
      </c>
      <c r="M26" s="7" t="e">
        <f t="shared" ca="1" si="10"/>
        <v>#NAME?</v>
      </c>
      <c r="N26" s="7"/>
      <c r="O26" s="7">
        <v>-29.777000000000001</v>
      </c>
      <c r="P26" s="7">
        <f t="shared" si="0"/>
        <v>29.777000000000001</v>
      </c>
      <c r="Q26" s="7">
        <v>13.861000000000001</v>
      </c>
      <c r="R26" s="7">
        <f t="shared" si="1"/>
        <v>2.1482577014645408</v>
      </c>
      <c r="S26" s="7"/>
      <c r="T26" s="7">
        <v>77.251999999999995</v>
      </c>
      <c r="U26" s="7">
        <v>95.641000000000005</v>
      </c>
      <c r="V26" s="7">
        <f t="shared" si="2"/>
        <v>8.0170972798204669</v>
      </c>
      <c r="W26" s="7"/>
      <c r="X26" s="7"/>
      <c r="Y26" s="7">
        <v>184.25700000000001</v>
      </c>
      <c r="Z26" s="7">
        <v>104.149</v>
      </c>
      <c r="AA26" s="78">
        <f t="shared" si="3"/>
        <v>1.7691672507657299</v>
      </c>
      <c r="AB26" s="93">
        <v>2.5</v>
      </c>
      <c r="AC26" s="93">
        <v>0</v>
      </c>
      <c r="AD26" s="78">
        <f t="shared" si="4"/>
        <v>2.5</v>
      </c>
      <c r="AE26" s="7">
        <f t="shared" si="5"/>
        <v>1.7451631796752729</v>
      </c>
      <c r="AF26" s="7"/>
      <c r="AG26" s="7"/>
      <c r="AH26" s="7"/>
      <c r="AI26" s="43"/>
      <c r="AJ26" s="43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</row>
    <row r="27" spans="1:48" ht="15.75" customHeight="1">
      <c r="A27" s="7" t="s">
        <v>195</v>
      </c>
      <c r="B27" s="32">
        <v>45473</v>
      </c>
      <c r="C27" s="7">
        <v>56.923999999999999</v>
      </c>
      <c r="D27" s="7">
        <v>1.246</v>
      </c>
      <c r="E27" s="7">
        <v>21.995999999999999</v>
      </c>
      <c r="F27" s="7">
        <v>74.114000000000004</v>
      </c>
      <c r="G27" s="7">
        <v>63.220999999999997</v>
      </c>
      <c r="H27" s="92" t="e">
        <f t="shared" ca="1" si="6"/>
        <v>#NAME?</v>
      </c>
      <c r="I27" s="7">
        <v>245.12200000000001</v>
      </c>
      <c r="J27" s="10" t="e">
        <f t="shared" ca="1" si="7"/>
        <v>#NAME?</v>
      </c>
      <c r="K27" s="7" t="e">
        <f t="shared" ca="1" si="8"/>
        <v>#NAME?</v>
      </c>
      <c r="L27" s="7" t="e">
        <f t="shared" ca="1" si="9"/>
        <v>#NAME?</v>
      </c>
      <c r="M27" s="7" t="e">
        <f t="shared" ca="1" si="10"/>
        <v>#NAME?</v>
      </c>
      <c r="N27" s="7"/>
      <c r="O27" s="7">
        <v>-113.60899999999999</v>
      </c>
      <c r="P27" s="7">
        <f t="shared" si="0"/>
        <v>113.60899999999999</v>
      </c>
      <c r="Q27" s="7">
        <v>22.286999999999999</v>
      </c>
      <c r="R27" s="7">
        <f t="shared" si="1"/>
        <v>5.097545654417373</v>
      </c>
      <c r="S27" s="7"/>
      <c r="T27" s="7">
        <v>146.81700000000001</v>
      </c>
      <c r="U27" s="7">
        <v>135.59100000000001</v>
      </c>
      <c r="V27" s="7">
        <f t="shared" si="2"/>
        <v>7.8917736041471915</v>
      </c>
      <c r="W27" s="7"/>
      <c r="X27" s="7"/>
      <c r="Y27" s="7">
        <v>159.73400000000001</v>
      </c>
      <c r="Z27" s="7">
        <v>125.286</v>
      </c>
      <c r="AA27" s="78">
        <f t="shared" si="3"/>
        <v>1.2749549031815208</v>
      </c>
      <c r="AB27" s="93">
        <v>1.246</v>
      </c>
      <c r="AC27" s="93">
        <v>0</v>
      </c>
      <c r="AD27" s="78">
        <f t="shared" si="4"/>
        <v>1.246</v>
      </c>
      <c r="AE27" s="7">
        <f t="shared" si="5"/>
        <v>1.2650096579027186</v>
      </c>
      <c r="AF27" s="7"/>
      <c r="AG27" s="7"/>
      <c r="AH27" s="7"/>
      <c r="AI27" s="43"/>
      <c r="AJ27" s="43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r="28" spans="1:48" ht="15.75" customHeight="1">
      <c r="A28" s="7" t="s">
        <v>195</v>
      </c>
      <c r="B28" s="32">
        <v>45747</v>
      </c>
      <c r="C28" s="7">
        <v>51.7</v>
      </c>
      <c r="D28" s="7">
        <v>0.84799999999999998</v>
      </c>
      <c r="E28" s="7">
        <v>26.25</v>
      </c>
      <c r="F28" s="7">
        <v>21.919</v>
      </c>
      <c r="G28" s="7">
        <v>16.77</v>
      </c>
      <c r="H28" s="92" t="e">
        <f t="shared" ca="1" si="6"/>
        <v>#NAME?</v>
      </c>
      <c r="I28" s="7">
        <v>70.066000000000003</v>
      </c>
      <c r="J28" s="10" t="e">
        <f t="shared" ca="1" si="7"/>
        <v>#NAME?</v>
      </c>
      <c r="K28" s="7" t="e">
        <f t="shared" ca="1" si="8"/>
        <v>#NAME?</v>
      </c>
      <c r="L28" s="7" t="e">
        <f t="shared" ca="1" si="9"/>
        <v>#NAME?</v>
      </c>
      <c r="M28" s="7" t="e">
        <f t="shared" ca="1" si="10"/>
        <v>#NAME?</v>
      </c>
      <c r="N28" s="7"/>
      <c r="O28" s="7">
        <v>-51.707000000000001</v>
      </c>
      <c r="P28" s="7">
        <f t="shared" si="0"/>
        <v>51.707000000000001</v>
      </c>
      <c r="Q28" s="7">
        <v>0</v>
      </c>
      <c r="R28" s="7" t="e">
        <f t="shared" si="1"/>
        <v>#DIV/0!</v>
      </c>
      <c r="S28" s="7"/>
      <c r="T28" s="7">
        <v>143.297</v>
      </c>
      <c r="U28" s="7">
        <v>183.93899999999999</v>
      </c>
      <c r="V28" s="7">
        <f t="shared" si="2"/>
        <v>0</v>
      </c>
      <c r="W28" s="7"/>
      <c r="X28" s="7"/>
      <c r="Y28" s="7">
        <v>156.64400000000001</v>
      </c>
      <c r="Z28" s="7">
        <v>114.206</v>
      </c>
      <c r="AA28" s="78">
        <f t="shared" si="3"/>
        <v>1.3715916852004273</v>
      </c>
      <c r="AB28" s="93">
        <v>0.84799999999999998</v>
      </c>
      <c r="AC28" s="93">
        <v>0</v>
      </c>
      <c r="AD28" s="78">
        <f t="shared" si="4"/>
        <v>0.84799999999999998</v>
      </c>
      <c r="AE28" s="7">
        <f t="shared" si="5"/>
        <v>1.3641665061380313</v>
      </c>
      <c r="AF28" s="7"/>
      <c r="AG28" s="7"/>
      <c r="AH28" s="7"/>
      <c r="AI28" s="43"/>
      <c r="AJ28" s="43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r="29" spans="1:48" ht="13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r="30" spans="1:48" ht="13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r="31" spans="1:48" ht="13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r="32" spans="1:48" ht="13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7"/>
      <c r="AJ32" s="7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spans="1:48" ht="13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r="34" spans="1:48" ht="13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r="35" spans="1:48" ht="13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spans="1:48" ht="13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r="37" spans="1:48" ht="13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r="38" spans="1:48" ht="13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spans="1:48" ht="13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r="40" spans="1:48" ht="13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r="41" spans="1:48" ht="13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r="42" spans="1:48" ht="13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r="43" spans="1:48" ht="13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spans="1:48" ht="13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r="45" spans="1:48" ht="13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r="46" spans="1:48" ht="13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spans="1:48" ht="13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spans="1:48" ht="13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spans="1:48" ht="13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1:48" ht="13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1:48" ht="13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1:48" ht="13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1:48" ht="13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1:48" ht="13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spans="1:48" ht="13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spans="1:48" ht="13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spans="1:48" ht="13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spans="1:48" ht="13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1:48" ht="13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spans="1:48" ht="13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spans="1:48" ht="13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spans="1:48" ht="13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spans="1:48" ht="13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spans="1:48" ht="13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spans="1:48" ht="13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spans="1:48" ht="13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spans="1:48" ht="13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spans="1:48" ht="13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spans="1:48" ht="13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spans="1:48" ht="13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spans="1:48" ht="13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spans="1:48" ht="13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spans="1:48" ht="13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1:48" ht="13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spans="1:48" ht="13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spans="1:48" ht="13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spans="1:48" ht="13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spans="1:48" ht="13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spans="1:48" ht="13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spans="1:48" ht="13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spans="1:48" ht="13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spans="1:48" ht="13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r="83" spans="1:48" ht="13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r="84" spans="1:48" ht="13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r="85" spans="1:48" ht="13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spans="1:48" ht="13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r="87" spans="1:48" ht="13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r="88" spans="1:48" ht="13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r="89" spans="1:48" ht="13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r="90" spans="1:48" ht="13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r="91" spans="1:48" ht="13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r="92" spans="1:48" ht="13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r="93" spans="1:48" ht="13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r="94" spans="1:48" ht="13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r="95" spans="1:48" ht="13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r="96" spans="1:48" ht="13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spans="1:48" ht="13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r="98" spans="1:48" ht="13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r="99" spans="1:48" ht="13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r="100" spans="1:48" ht="13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r="101" spans="1:48" ht="13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r="102" spans="1:48" ht="13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r="103" spans="1:48" ht="13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r="104" spans="1:48" ht="13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r="105" spans="1:48" ht="13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r="106" spans="1:48" ht="13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r="107" spans="1:48" ht="13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r="108" spans="1:48" ht="13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r="109" spans="1:48" ht="13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r="110" spans="1:48" ht="13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r="111" spans="1:48" ht="13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  <row r="112" spans="1:48" ht="13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</row>
    <row r="113" spans="1:48" ht="13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</row>
    <row r="114" spans="1:48" ht="13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</row>
    <row r="115" spans="1:48" ht="13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</row>
    <row r="116" spans="1:48" ht="13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</row>
    <row r="117" spans="1:48" ht="13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</row>
    <row r="118" spans="1:48" ht="13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</row>
    <row r="119" spans="1:48" ht="13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</row>
    <row r="120" spans="1:48" ht="13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</row>
    <row r="121" spans="1:48" ht="13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</row>
    <row r="122" spans="1:48" ht="13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</row>
    <row r="123" spans="1:48" ht="13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</row>
    <row r="124" spans="1:48" ht="13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</row>
    <row r="125" spans="1:48" ht="13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</row>
    <row r="126" spans="1:48" ht="13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</row>
    <row r="127" spans="1:48" ht="13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</row>
    <row r="128" spans="1:48" ht="13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r="129" spans="1:48" ht="13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r="130" spans="1:48" ht="13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r="131" spans="1:48" ht="13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r="132" spans="1:48" ht="13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r="133" spans="1:48" ht="13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r="134" spans="1:48" ht="13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r="135" spans="1:48" ht="13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r="136" spans="1:48" ht="13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r="137" spans="1:48" ht="13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spans="1:48" ht="13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spans="1:48" ht="13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spans="1:48" ht="13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spans="1:48" ht="13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spans="1:48" ht="13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spans="1:48" ht="13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spans="1:48" ht="13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spans="1:48" ht="13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spans="1:48" ht="13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r="147" spans="1:48" ht="13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r="148" spans="1:48" ht="13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r="149" spans="1:48" ht="13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r="150" spans="1:48" ht="13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r="151" spans="1:48" ht="13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r="152" spans="1:48" ht="13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r="153" spans="1:48" ht="13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r="154" spans="1:48" ht="13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r="155" spans="1:48" ht="13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r="156" spans="1:48" ht="13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r="157" spans="1:48" ht="13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r="158" spans="1:48" ht="13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r="159" spans="1:48" ht="13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r="160" spans="1:48" ht="13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r="161" spans="1:48" ht="13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r="162" spans="1:48" ht="13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r="163" spans="1:48" ht="13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r="164" spans="1:48" ht="13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r="165" spans="1:48" ht="13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r="166" spans="1:48" ht="13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r="167" spans="1:48" ht="13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r="168" spans="1:48" ht="13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r="169" spans="1:48" ht="13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r="170" spans="1:48" ht="13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r="171" spans="1:48" ht="13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r="172" spans="1:48" ht="13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r="173" spans="1:48" ht="13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r="174" spans="1:48" ht="13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r="175" spans="1:48" ht="13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r="176" spans="1:48" ht="13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r="177" spans="1:48" ht="13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spans="1:48" ht="13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spans="1:48" ht="13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r="180" spans="1:48" ht="13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r="181" spans="1:48" ht="13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spans="1:48" ht="13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spans="1:48" ht="13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r="184" spans="1:48" ht="13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spans="1:48" ht="13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r="186" spans="1:48" ht="13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r="187" spans="1:48" ht="13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r="188" spans="1:48" ht="13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r="189" spans="1:48" ht="13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spans="1:48" ht="13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spans="1:48" ht="13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r="192" spans="1:48" ht="13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spans="1:48" ht="13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spans="1:48" ht="13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spans="1:48" ht="13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spans="1:48" ht="13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spans="1:48" ht="13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spans="1:48" ht="13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spans="1:48" ht="13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spans="1:48" ht="13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spans="1:48" ht="13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spans="1:48" ht="13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spans="1:48" ht="13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spans="1:48" ht="13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r="205" spans="1:48" ht="13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r="206" spans="1:48" ht="13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spans="1:48" ht="13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spans="1:48" ht="13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spans="1:48" ht="13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spans="1:48" ht="13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spans="1:48" ht="13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spans="1:48" ht="13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spans="1:48" ht="13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spans="1:48" ht="13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spans="1:48" ht="13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spans="1:48" ht="13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r="217" spans="1:48" ht="13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spans="1:48" ht="13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spans="1:48" ht="13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spans="1:48" ht="13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spans="1:48" ht="13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spans="1:48" ht="13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spans="1:48" ht="13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r="224" spans="1:48" ht="13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 spans="1:48" ht="13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r="226" spans="1:48" ht="13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r="227" spans="1:48" ht="13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spans="1:48" ht="13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spans="1:48" ht="13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r="230" spans="1:48" ht="13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 spans="1:48" ht="13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spans="1:48" ht="13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r="233" spans="1:48" ht="13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r="234" spans="1:48" ht="13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r="235" spans="1:48" ht="13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 spans="1:48" ht="13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r="237" spans="1:48" ht="13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spans="1:48" ht="13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spans="1:48" ht="13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spans="1:48" ht="13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spans="1:48" ht="13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spans="1:48" ht="13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spans="1:48" ht="13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spans="1:48" ht="13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spans="1:48" ht="13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spans="1:48" ht="13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spans="1:48" ht="13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r="248" spans="1:48" ht="13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r="249" spans="1:48" ht="13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r="250" spans="1:48" ht="13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r="251" spans="1:48" ht="13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</row>
    <row r="252" spans="1:48" ht="13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</row>
    <row r="253" spans="1:48" ht="13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</row>
    <row r="254" spans="1:48" ht="13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</row>
    <row r="255" spans="1:48" ht="13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</row>
    <row r="256" spans="1:48" ht="13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r="257" spans="1:48" ht="13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</row>
    <row r="258" spans="1:48" ht="13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r="259" spans="1:48" ht="13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r="260" spans="1:48" ht="13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r="261" spans="1:48" ht="13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r="262" spans="1:48" ht="13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</row>
    <row r="263" spans="1:48" ht="13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r="264" spans="1:48" ht="13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</row>
    <row r="265" spans="1:48" ht="13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</row>
    <row r="266" spans="1:48" ht="13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</row>
    <row r="267" spans="1:48" ht="13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r="268" spans="1:48" ht="13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</row>
    <row r="269" spans="1:48" ht="13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</row>
    <row r="270" spans="1:48" ht="13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</row>
    <row r="271" spans="1:48" ht="13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r="272" spans="1:48" ht="13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</row>
    <row r="273" spans="1:48" ht="13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r="274" spans="1:48" ht="13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</row>
    <row r="275" spans="1:48" ht="13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</row>
    <row r="276" spans="1:48" ht="13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</row>
    <row r="277" spans="1:48" ht="13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</row>
    <row r="278" spans="1:48" ht="13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</row>
    <row r="279" spans="1:48" ht="13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</row>
    <row r="280" spans="1:48" ht="13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</row>
    <row r="281" spans="1:48" ht="13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</row>
    <row r="282" spans="1:48" ht="13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</row>
    <row r="283" spans="1:48" ht="13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</row>
    <row r="284" spans="1:48" ht="13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</row>
    <row r="285" spans="1:48" ht="13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</row>
    <row r="286" spans="1:48" ht="13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</row>
    <row r="287" spans="1:48" ht="13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</row>
    <row r="288" spans="1:48" ht="13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</row>
    <row r="289" spans="1:48" ht="13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r="290" spans="1:48" ht="13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r="291" spans="1:48" ht="13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r="292" spans="1:48" ht="13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r="293" spans="1:48" ht="13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r="294" spans="1:48" ht="13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r="295" spans="1:48" ht="13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 spans="1:48" ht="13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</row>
    <row r="297" spans="1:48" ht="13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</row>
    <row r="298" spans="1:48" ht="13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</row>
    <row r="299" spans="1:48" ht="13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</row>
    <row r="300" spans="1:48" ht="13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</row>
    <row r="301" spans="1:48" ht="13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</row>
    <row r="302" spans="1:48" ht="13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</row>
    <row r="303" spans="1:48" ht="13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</row>
    <row r="304" spans="1:48" ht="13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</row>
    <row r="305" spans="1:48" ht="13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</row>
    <row r="306" spans="1:48" ht="13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</row>
    <row r="307" spans="1:48" ht="13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</row>
    <row r="308" spans="1:48" ht="13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</row>
    <row r="309" spans="1:48" ht="13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</row>
    <row r="310" spans="1:48" ht="13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</row>
    <row r="311" spans="1:48" ht="13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</row>
    <row r="312" spans="1:48" ht="13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</row>
    <row r="313" spans="1:48" ht="13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</row>
    <row r="314" spans="1:48" ht="13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</row>
    <row r="315" spans="1:48" ht="13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</row>
    <row r="316" spans="1:48" ht="13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</row>
    <row r="317" spans="1:48" ht="13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</row>
    <row r="318" spans="1:48" ht="13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</row>
    <row r="319" spans="1:48" ht="13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</row>
    <row r="320" spans="1:48" ht="13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</row>
    <row r="321" spans="1:48" ht="13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</row>
    <row r="322" spans="1:48" ht="13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</row>
    <row r="323" spans="1:48" ht="13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</row>
    <row r="324" spans="1:48" ht="13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</row>
    <row r="325" spans="1:48" ht="13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</row>
    <row r="326" spans="1:48" ht="13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</row>
    <row r="327" spans="1:48" ht="13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</row>
    <row r="328" spans="1:48" ht="13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</row>
    <row r="329" spans="1:48" ht="13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</row>
    <row r="330" spans="1:48" ht="13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</row>
    <row r="331" spans="1:48" ht="13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</row>
    <row r="332" spans="1:48" ht="13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</row>
    <row r="333" spans="1:48" ht="13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</row>
    <row r="334" spans="1:48" ht="13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</row>
    <row r="335" spans="1:48" ht="13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</row>
    <row r="336" spans="1:48" ht="13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</row>
    <row r="337" spans="1:48" ht="13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</row>
    <row r="338" spans="1:48" ht="13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</row>
    <row r="339" spans="1:48" ht="13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</row>
    <row r="340" spans="1:48" ht="13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</row>
    <row r="341" spans="1:48" ht="13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</row>
    <row r="342" spans="1:48" ht="13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</row>
    <row r="343" spans="1:48" ht="13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</row>
    <row r="344" spans="1:48" ht="13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</row>
    <row r="345" spans="1:48" ht="13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</row>
    <row r="346" spans="1:48" ht="13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</row>
    <row r="347" spans="1:48" ht="13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</row>
    <row r="348" spans="1:48" ht="13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</row>
    <row r="349" spans="1:48" ht="13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</row>
    <row r="350" spans="1:48" ht="13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</row>
    <row r="351" spans="1:48" ht="13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</row>
    <row r="352" spans="1:48" ht="13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</row>
    <row r="353" spans="1:48" ht="13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</row>
    <row r="354" spans="1:48" ht="13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</row>
    <row r="355" spans="1:48" ht="13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</row>
    <row r="356" spans="1:48" ht="13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</row>
    <row r="357" spans="1:48" ht="13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</row>
    <row r="358" spans="1:48" ht="13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</row>
    <row r="359" spans="1:48" ht="13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</row>
    <row r="360" spans="1:48" ht="13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</row>
    <row r="361" spans="1:48" ht="13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</row>
    <row r="362" spans="1:48" ht="13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</row>
    <row r="363" spans="1:48" ht="13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</row>
    <row r="364" spans="1:48" ht="13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</row>
    <row r="365" spans="1:48" ht="13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</row>
    <row r="366" spans="1:48" ht="13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</row>
    <row r="367" spans="1:48" ht="13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</row>
    <row r="368" spans="1:48" ht="13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</row>
    <row r="369" spans="1:48" ht="13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</row>
    <row r="370" spans="1:48" ht="13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</row>
    <row r="371" spans="1:48" ht="13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</row>
    <row r="372" spans="1:48" ht="13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</row>
    <row r="373" spans="1:48" ht="13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</row>
    <row r="374" spans="1:48" ht="13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</row>
    <row r="375" spans="1:48" ht="13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</row>
    <row r="376" spans="1:48" ht="13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</row>
    <row r="377" spans="1:48" ht="13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</row>
    <row r="378" spans="1:48" ht="13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</row>
    <row r="379" spans="1:48" ht="13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</row>
    <row r="380" spans="1:48" ht="13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</row>
    <row r="381" spans="1:48" ht="13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</row>
    <row r="382" spans="1:48" ht="13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</row>
    <row r="383" spans="1:48" ht="13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</row>
    <row r="384" spans="1:48" ht="13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</row>
    <row r="385" spans="1:48" ht="13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</row>
    <row r="386" spans="1:48" ht="13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</row>
    <row r="387" spans="1:48" ht="13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</row>
    <row r="388" spans="1:48" ht="13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</row>
    <row r="389" spans="1:48" ht="13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</row>
    <row r="390" spans="1:48" ht="13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</row>
    <row r="391" spans="1:48" ht="13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</row>
    <row r="392" spans="1:48" ht="13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</row>
    <row r="393" spans="1:48" ht="13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</row>
    <row r="394" spans="1:48" ht="13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</row>
    <row r="395" spans="1:48" ht="13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</row>
    <row r="396" spans="1:48" ht="13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</row>
    <row r="397" spans="1:48" ht="13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</row>
    <row r="398" spans="1:48" ht="13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</row>
    <row r="399" spans="1:48" ht="13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</row>
    <row r="400" spans="1:48" ht="13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</row>
    <row r="401" spans="1:48" ht="13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</row>
    <row r="402" spans="1:48" ht="13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</row>
    <row r="403" spans="1:48" ht="13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</row>
    <row r="404" spans="1:48" ht="13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</row>
    <row r="405" spans="1:48" ht="13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</row>
    <row r="406" spans="1:48" ht="13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</row>
    <row r="407" spans="1:48" ht="13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</row>
    <row r="408" spans="1:48" ht="13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</row>
    <row r="409" spans="1:48" ht="13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</row>
    <row r="410" spans="1:48" ht="13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</row>
    <row r="411" spans="1:48" ht="13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</row>
    <row r="412" spans="1:48" ht="13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</row>
    <row r="413" spans="1:48" ht="13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</row>
    <row r="414" spans="1:48" ht="13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</row>
    <row r="415" spans="1:48" ht="13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</row>
    <row r="416" spans="1:48" ht="13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</row>
    <row r="417" spans="1:48" ht="13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</row>
    <row r="418" spans="1:48" ht="13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</row>
    <row r="419" spans="1:48" ht="13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</row>
    <row r="420" spans="1:48" ht="13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</row>
    <row r="421" spans="1:48" ht="13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</row>
    <row r="422" spans="1:48" ht="13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</row>
    <row r="423" spans="1:48" ht="13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</row>
    <row r="424" spans="1:48" ht="13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</row>
    <row r="425" spans="1:48" ht="13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</row>
    <row r="426" spans="1:48" ht="13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</row>
    <row r="427" spans="1:48" ht="13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</row>
    <row r="428" spans="1:48" ht="13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</row>
    <row r="429" spans="1:48" ht="13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</row>
    <row r="430" spans="1:48" ht="13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</row>
    <row r="431" spans="1:48" ht="13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</row>
    <row r="432" spans="1:48" ht="13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</row>
    <row r="433" spans="1:48" ht="13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</row>
    <row r="434" spans="1:48" ht="13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</row>
    <row r="435" spans="1:48" ht="13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</row>
    <row r="436" spans="1:48" ht="13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</row>
    <row r="437" spans="1:48" ht="13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</row>
    <row r="438" spans="1:48" ht="13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</row>
    <row r="439" spans="1:48" ht="13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</row>
    <row r="440" spans="1:48" ht="13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</row>
    <row r="441" spans="1:48" ht="13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</row>
    <row r="442" spans="1:48" ht="13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</row>
    <row r="443" spans="1:48" ht="13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</row>
    <row r="444" spans="1:48" ht="13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</row>
    <row r="445" spans="1:48" ht="13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</row>
    <row r="446" spans="1:48" ht="13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</row>
    <row r="447" spans="1:48" ht="13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</row>
    <row r="448" spans="1:48" ht="13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</row>
    <row r="449" spans="1:48" ht="13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</row>
    <row r="450" spans="1:48" ht="13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</row>
    <row r="451" spans="1:48" ht="13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</row>
    <row r="452" spans="1:48" ht="13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</row>
    <row r="453" spans="1:48" ht="13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</row>
    <row r="454" spans="1:48" ht="13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</row>
    <row r="455" spans="1:48" ht="13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</row>
    <row r="456" spans="1:48" ht="13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</row>
    <row r="457" spans="1:48" ht="13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</row>
    <row r="458" spans="1:48" ht="13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</row>
    <row r="459" spans="1:48" ht="13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</row>
    <row r="460" spans="1:48" ht="13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</row>
    <row r="461" spans="1:48" ht="13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</row>
    <row r="462" spans="1:48" ht="13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</row>
    <row r="463" spans="1:48" ht="13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</row>
    <row r="464" spans="1:48" ht="13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</row>
    <row r="465" spans="1:48" ht="13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</row>
    <row r="466" spans="1:48" ht="13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</row>
    <row r="467" spans="1:48" ht="13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</row>
    <row r="468" spans="1:48" ht="13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</row>
    <row r="469" spans="1:48" ht="13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</row>
    <row r="470" spans="1:48" ht="13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</row>
    <row r="471" spans="1:48" ht="13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</row>
    <row r="472" spans="1:48" ht="13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</row>
    <row r="473" spans="1:48" ht="13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</row>
    <row r="474" spans="1:48" ht="13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</row>
    <row r="475" spans="1:48" ht="13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</row>
    <row r="476" spans="1:48" ht="13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</row>
    <row r="477" spans="1:48" ht="13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</row>
    <row r="478" spans="1:48" ht="13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</row>
    <row r="479" spans="1:48" ht="13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</row>
    <row r="480" spans="1:48" ht="13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</row>
    <row r="481" spans="1:48" ht="13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</row>
    <row r="482" spans="1:48" ht="13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</row>
    <row r="483" spans="1:48" ht="13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</row>
    <row r="484" spans="1:48" ht="13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</row>
    <row r="485" spans="1:48" ht="13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</row>
    <row r="486" spans="1:48" ht="13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</row>
    <row r="487" spans="1:48" ht="13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</row>
    <row r="488" spans="1:48" ht="13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</row>
    <row r="489" spans="1:48" ht="13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</row>
    <row r="490" spans="1:48" ht="13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</row>
    <row r="491" spans="1:48" ht="13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</row>
    <row r="492" spans="1:48" ht="13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</row>
    <row r="493" spans="1:48" ht="13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</row>
    <row r="494" spans="1:48" ht="13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</row>
    <row r="495" spans="1:48" ht="13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</row>
    <row r="496" spans="1:48" ht="13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</row>
    <row r="497" spans="1:48" ht="13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</row>
    <row r="498" spans="1:48" ht="13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</row>
    <row r="499" spans="1:48" ht="13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</row>
    <row r="500" spans="1:48" ht="13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</row>
    <row r="501" spans="1:48" ht="13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</row>
    <row r="502" spans="1:48" ht="13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</row>
    <row r="503" spans="1:48" ht="13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</row>
    <row r="504" spans="1:48" ht="13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</row>
    <row r="505" spans="1:48" ht="13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</row>
    <row r="506" spans="1:48" ht="13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</row>
    <row r="507" spans="1:48" ht="13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</row>
    <row r="508" spans="1:48" ht="13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</row>
    <row r="509" spans="1:48" ht="13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</row>
    <row r="510" spans="1:48" ht="13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</row>
    <row r="511" spans="1:48" ht="13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</row>
    <row r="512" spans="1:48" ht="13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</row>
    <row r="513" spans="1:48" ht="13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</row>
    <row r="514" spans="1:48" ht="13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</row>
    <row r="515" spans="1:48" ht="13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</row>
    <row r="516" spans="1:48" ht="13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</row>
    <row r="517" spans="1:48" ht="13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</row>
    <row r="518" spans="1:48" ht="13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</row>
    <row r="519" spans="1:48" ht="13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</row>
    <row r="520" spans="1:48" ht="13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</row>
    <row r="521" spans="1:48" ht="13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</row>
    <row r="522" spans="1:48" ht="13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</row>
    <row r="523" spans="1:48" ht="13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</row>
    <row r="524" spans="1:48" ht="13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</row>
    <row r="525" spans="1:48" ht="13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</row>
    <row r="526" spans="1:48" ht="13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</row>
    <row r="527" spans="1:48" ht="13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</row>
    <row r="528" spans="1:48" ht="13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</row>
    <row r="529" spans="1:48" ht="13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</row>
    <row r="530" spans="1:48" ht="13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</row>
    <row r="531" spans="1:48" ht="13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</row>
    <row r="532" spans="1:48" ht="13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</row>
    <row r="533" spans="1:48" ht="13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</row>
    <row r="534" spans="1:48" ht="13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</row>
    <row r="535" spans="1:48" ht="13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</row>
    <row r="536" spans="1:48" ht="13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</row>
    <row r="537" spans="1:48" ht="13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</row>
    <row r="538" spans="1:48" ht="13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</row>
    <row r="539" spans="1:48" ht="13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</row>
    <row r="540" spans="1:48" ht="13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</row>
    <row r="541" spans="1:48" ht="13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</row>
    <row r="542" spans="1:48" ht="13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</row>
    <row r="543" spans="1:48" ht="13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</row>
    <row r="544" spans="1:48" ht="13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</row>
    <row r="545" spans="1:48" ht="13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</row>
    <row r="546" spans="1:48" ht="13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</row>
    <row r="547" spans="1:48" ht="13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</row>
    <row r="548" spans="1:48" ht="13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</row>
    <row r="549" spans="1:48" ht="13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</row>
    <row r="550" spans="1:48" ht="13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</row>
    <row r="551" spans="1:48" ht="13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</row>
    <row r="552" spans="1:48" ht="13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</row>
    <row r="553" spans="1:48" ht="13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</row>
    <row r="554" spans="1:48" ht="13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</row>
    <row r="555" spans="1:48" ht="13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</row>
    <row r="556" spans="1:48" ht="13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</row>
    <row r="557" spans="1:48" ht="13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</row>
    <row r="558" spans="1:48" ht="13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</row>
    <row r="559" spans="1:48" ht="13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</row>
    <row r="560" spans="1:48" ht="13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</row>
    <row r="561" spans="1:48" ht="13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</row>
    <row r="562" spans="1:48" ht="13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</row>
    <row r="563" spans="1:48" ht="13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</row>
    <row r="564" spans="1:48" ht="13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</row>
    <row r="565" spans="1:48" ht="13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</row>
    <row r="566" spans="1:48" ht="13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</row>
    <row r="567" spans="1:48" ht="13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</row>
    <row r="568" spans="1:48" ht="13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</row>
    <row r="569" spans="1:48" ht="13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</row>
    <row r="570" spans="1:48" ht="13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</row>
    <row r="571" spans="1:48" ht="13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</row>
    <row r="572" spans="1:48" ht="13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</row>
    <row r="573" spans="1:48" ht="13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</row>
    <row r="574" spans="1:48" ht="13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</row>
    <row r="575" spans="1:48" ht="13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</row>
    <row r="576" spans="1:48" ht="13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</row>
    <row r="577" spans="1:48" ht="13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</row>
    <row r="578" spans="1:48" ht="13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</row>
    <row r="579" spans="1:48" ht="13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</row>
    <row r="580" spans="1:48" ht="13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</row>
    <row r="581" spans="1:48" ht="13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</row>
    <row r="582" spans="1:48" ht="13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</row>
    <row r="583" spans="1:48" ht="13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</row>
    <row r="584" spans="1:48" ht="13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</row>
    <row r="585" spans="1:48" ht="13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</row>
    <row r="586" spans="1:48" ht="13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</row>
    <row r="587" spans="1:48" ht="13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</row>
    <row r="588" spans="1:48" ht="13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</row>
    <row r="589" spans="1:48" ht="13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</row>
    <row r="590" spans="1:48" ht="13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</row>
    <row r="591" spans="1:48" ht="13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</row>
    <row r="592" spans="1:48" ht="13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</row>
    <row r="593" spans="1:48" ht="13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</row>
    <row r="594" spans="1:48" ht="13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</row>
    <row r="595" spans="1:48" ht="13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</row>
    <row r="596" spans="1:48" ht="13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</row>
    <row r="597" spans="1:48" ht="13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</row>
    <row r="598" spans="1:48" ht="13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</row>
    <row r="599" spans="1:48" ht="13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</row>
    <row r="600" spans="1:48" ht="13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</row>
    <row r="601" spans="1:48" ht="13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</row>
    <row r="602" spans="1:48" ht="13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</row>
    <row r="603" spans="1:48" ht="13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</row>
    <row r="604" spans="1:48" ht="13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</row>
    <row r="605" spans="1:48" ht="13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</row>
    <row r="606" spans="1:48" ht="13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</row>
    <row r="607" spans="1:48" ht="13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</row>
    <row r="608" spans="1:48" ht="13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</row>
    <row r="609" spans="1:48" ht="13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</row>
    <row r="610" spans="1:48" ht="13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</row>
    <row r="611" spans="1:48" ht="13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</row>
    <row r="612" spans="1:48" ht="13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</row>
    <row r="613" spans="1:48" ht="13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</row>
    <row r="614" spans="1:48" ht="13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</row>
    <row r="615" spans="1:48" ht="13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</row>
    <row r="616" spans="1:48" ht="13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</row>
    <row r="617" spans="1:48" ht="13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</row>
    <row r="618" spans="1:48" ht="13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</row>
    <row r="619" spans="1:48" ht="13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</row>
    <row r="620" spans="1:48" ht="13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</row>
    <row r="621" spans="1:48" ht="13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</row>
    <row r="622" spans="1:48" ht="13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</row>
    <row r="623" spans="1:48" ht="13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</row>
    <row r="624" spans="1:48" ht="13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</row>
    <row r="625" spans="1:48" ht="13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</row>
    <row r="626" spans="1:48" ht="13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</row>
    <row r="627" spans="1:48" ht="13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</row>
    <row r="628" spans="1:48" ht="13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</row>
    <row r="629" spans="1:48" ht="13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</row>
    <row r="630" spans="1:48" ht="13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</row>
    <row r="631" spans="1:48" ht="13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</row>
    <row r="632" spans="1:48" ht="13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</row>
    <row r="633" spans="1:48" ht="13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</row>
    <row r="634" spans="1:48" ht="13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</row>
    <row r="635" spans="1:48" ht="13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</row>
    <row r="636" spans="1:48" ht="13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</row>
    <row r="637" spans="1:48" ht="13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</row>
    <row r="638" spans="1:48" ht="13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</row>
    <row r="639" spans="1:48" ht="13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</row>
    <row r="640" spans="1:48" ht="13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</row>
    <row r="641" spans="1:48" ht="13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</row>
    <row r="642" spans="1:48" ht="13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</row>
    <row r="643" spans="1:48" ht="13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</row>
    <row r="644" spans="1:48" ht="13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</row>
    <row r="645" spans="1:48" ht="13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</row>
    <row r="646" spans="1:48" ht="13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</row>
    <row r="647" spans="1:48" ht="13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</row>
    <row r="648" spans="1:48" ht="13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</row>
    <row r="649" spans="1:48" ht="13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</row>
    <row r="650" spans="1:48" ht="13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</row>
    <row r="651" spans="1:48" ht="13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</row>
    <row r="652" spans="1:48" ht="13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</row>
    <row r="653" spans="1:48" ht="13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</row>
    <row r="654" spans="1:48" ht="13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</row>
    <row r="655" spans="1:48" ht="13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</row>
    <row r="656" spans="1:48" ht="13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</row>
    <row r="657" spans="1:48" ht="13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</row>
    <row r="658" spans="1:48" ht="13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</row>
    <row r="659" spans="1:48" ht="13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</row>
    <row r="660" spans="1:48" ht="13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</row>
    <row r="661" spans="1:48" ht="13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</row>
    <row r="662" spans="1:48" ht="13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</row>
    <row r="663" spans="1:48" ht="13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</row>
    <row r="664" spans="1:48" ht="13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</row>
    <row r="665" spans="1:48" ht="13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</row>
    <row r="666" spans="1:48" ht="13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</row>
    <row r="667" spans="1:48" ht="13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</row>
    <row r="668" spans="1:48" ht="13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</row>
    <row r="669" spans="1:48" ht="13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</row>
    <row r="670" spans="1:48" ht="13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</row>
    <row r="671" spans="1:48" ht="13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</row>
    <row r="672" spans="1:48" ht="13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</row>
    <row r="673" spans="1:48" ht="13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</row>
    <row r="674" spans="1:48" ht="13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</row>
    <row r="675" spans="1:48" ht="13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</row>
    <row r="676" spans="1:48" ht="13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</row>
    <row r="677" spans="1:48" ht="13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</row>
    <row r="678" spans="1:48" ht="13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</row>
    <row r="679" spans="1:48" ht="13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</row>
    <row r="680" spans="1:48" ht="13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</row>
    <row r="681" spans="1:48" ht="13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</row>
    <row r="682" spans="1:48" ht="13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</row>
    <row r="683" spans="1:48" ht="13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</row>
    <row r="684" spans="1:48" ht="13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</row>
    <row r="685" spans="1:48" ht="13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</row>
    <row r="686" spans="1:48" ht="13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</row>
    <row r="687" spans="1:48" ht="13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</row>
    <row r="688" spans="1:48" ht="13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</row>
    <row r="689" spans="1:48" ht="13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</row>
    <row r="690" spans="1:48" ht="13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</row>
    <row r="691" spans="1:48" ht="13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</row>
    <row r="692" spans="1:48" ht="13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</row>
    <row r="693" spans="1:48" ht="13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</row>
    <row r="694" spans="1:48" ht="13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</row>
    <row r="695" spans="1:48" ht="13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</row>
    <row r="696" spans="1:48" ht="13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</row>
    <row r="697" spans="1:48" ht="13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</row>
    <row r="698" spans="1:48" ht="13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</row>
    <row r="699" spans="1:48" ht="13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</row>
    <row r="700" spans="1:48" ht="13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</row>
    <row r="701" spans="1:48" ht="13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</row>
    <row r="702" spans="1:48" ht="13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</row>
    <row r="703" spans="1:48" ht="13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</row>
    <row r="704" spans="1:48" ht="13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</row>
    <row r="705" spans="1:48" ht="13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</row>
    <row r="706" spans="1:48" ht="13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</row>
    <row r="707" spans="1:48" ht="13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</row>
    <row r="708" spans="1:48" ht="13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</row>
    <row r="709" spans="1:48" ht="13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</row>
    <row r="710" spans="1:48" ht="13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</row>
    <row r="711" spans="1:48" ht="13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</row>
    <row r="712" spans="1:48" ht="13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</row>
    <row r="713" spans="1:48" ht="13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</row>
    <row r="714" spans="1:48" ht="13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</row>
    <row r="715" spans="1:48" ht="13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</row>
    <row r="716" spans="1:48" ht="13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</row>
    <row r="717" spans="1:48" ht="13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</row>
    <row r="718" spans="1:48" ht="13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</row>
    <row r="719" spans="1:48" ht="13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</row>
    <row r="720" spans="1:48" ht="13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</row>
    <row r="721" spans="1:48" ht="13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</row>
    <row r="722" spans="1:48" ht="13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</row>
    <row r="723" spans="1:48" ht="13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</row>
    <row r="724" spans="1:48" ht="13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</row>
    <row r="725" spans="1:48" ht="13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</row>
    <row r="726" spans="1:48" ht="13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</row>
    <row r="727" spans="1:48" ht="13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</row>
    <row r="728" spans="1:48" ht="13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</row>
    <row r="729" spans="1:48" ht="13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</row>
    <row r="730" spans="1:48" ht="13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</row>
    <row r="731" spans="1:48" ht="13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</row>
    <row r="732" spans="1:48" ht="13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</row>
    <row r="733" spans="1:48" ht="13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</row>
    <row r="734" spans="1:48" ht="13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</row>
    <row r="735" spans="1:48" ht="13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</row>
    <row r="736" spans="1:48" ht="13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</row>
    <row r="737" spans="1:48" ht="13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</row>
    <row r="738" spans="1:48" ht="13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</row>
    <row r="739" spans="1:48" ht="13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</row>
    <row r="740" spans="1:48" ht="13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</row>
    <row r="741" spans="1:48" ht="13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</row>
    <row r="742" spans="1:48" ht="13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</row>
    <row r="743" spans="1:48" ht="13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</row>
    <row r="744" spans="1:48" ht="13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</row>
    <row r="745" spans="1:48" ht="13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</row>
    <row r="746" spans="1:48" ht="13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</row>
    <row r="747" spans="1:48" ht="13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</row>
    <row r="748" spans="1:48" ht="13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</row>
    <row r="749" spans="1:48" ht="13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</row>
    <row r="750" spans="1:48" ht="13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</row>
    <row r="751" spans="1:48" ht="13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</row>
    <row r="752" spans="1:48" ht="13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</row>
    <row r="753" spans="1:48" ht="13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</row>
    <row r="754" spans="1:48" ht="13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</row>
    <row r="755" spans="1:48" ht="13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</row>
    <row r="756" spans="1:48" ht="13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</row>
    <row r="757" spans="1:48" ht="13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</row>
    <row r="758" spans="1:48" ht="13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</row>
    <row r="759" spans="1:48" ht="13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</row>
    <row r="760" spans="1:48" ht="13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</row>
    <row r="761" spans="1:48" ht="13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</row>
    <row r="762" spans="1:48" ht="13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</row>
    <row r="763" spans="1:48" ht="13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</row>
    <row r="764" spans="1:48" ht="13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</row>
    <row r="765" spans="1:48" ht="13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</row>
    <row r="766" spans="1:48" ht="13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</row>
    <row r="767" spans="1:48" ht="13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</row>
    <row r="768" spans="1:48" ht="13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</row>
    <row r="769" spans="1:48" ht="13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</row>
    <row r="770" spans="1:48" ht="13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</row>
    <row r="771" spans="1:48" ht="13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</row>
    <row r="772" spans="1:48" ht="13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</row>
    <row r="773" spans="1:48" ht="13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</row>
    <row r="774" spans="1:48" ht="13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</row>
    <row r="775" spans="1:48" ht="13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</row>
    <row r="776" spans="1:48" ht="13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</row>
    <row r="777" spans="1:48" ht="13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</row>
    <row r="778" spans="1:48" ht="13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</row>
    <row r="779" spans="1:48" ht="13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</row>
    <row r="780" spans="1:48" ht="13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</row>
    <row r="781" spans="1:48" ht="13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</row>
    <row r="782" spans="1:48" ht="13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</row>
    <row r="783" spans="1:48" ht="13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</row>
    <row r="784" spans="1:48" ht="13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</row>
    <row r="785" spans="1:48" ht="13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</row>
    <row r="786" spans="1:48" ht="13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</row>
    <row r="787" spans="1:48" ht="13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</row>
    <row r="788" spans="1:48" ht="13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</row>
    <row r="789" spans="1:48" ht="13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</row>
    <row r="790" spans="1:48" ht="13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</row>
    <row r="791" spans="1:48" ht="13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</row>
    <row r="792" spans="1:48" ht="13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</row>
    <row r="793" spans="1:48" ht="13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</row>
    <row r="794" spans="1:48" ht="13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</row>
    <row r="795" spans="1:48" ht="13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</row>
    <row r="796" spans="1:48" ht="13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</row>
    <row r="797" spans="1:48" ht="13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</row>
    <row r="798" spans="1:48" ht="13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</row>
    <row r="799" spans="1:48" ht="13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</row>
    <row r="800" spans="1:48" ht="13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</row>
    <row r="801" spans="1:48" ht="13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</row>
    <row r="802" spans="1:48" ht="13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</row>
    <row r="803" spans="1:48" ht="13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</row>
    <row r="804" spans="1:48" ht="13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</row>
    <row r="805" spans="1:48" ht="13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</row>
    <row r="806" spans="1:48" ht="13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</row>
    <row r="807" spans="1:48" ht="13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</row>
    <row r="808" spans="1:48" ht="13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</row>
    <row r="809" spans="1:48" ht="13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</row>
    <row r="810" spans="1:48" ht="13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</row>
    <row r="811" spans="1:48" ht="13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</row>
    <row r="812" spans="1:48" ht="13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</row>
    <row r="813" spans="1:48" ht="13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</row>
    <row r="814" spans="1:48" ht="13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</row>
    <row r="815" spans="1:48" ht="13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</row>
    <row r="816" spans="1:48" ht="13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</row>
    <row r="817" spans="1:48" ht="13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</row>
    <row r="818" spans="1:48" ht="13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</row>
    <row r="819" spans="1:48" ht="13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</row>
    <row r="820" spans="1:48" ht="13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</row>
    <row r="821" spans="1:48" ht="13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</row>
    <row r="822" spans="1:48" ht="13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</row>
    <row r="823" spans="1:48" ht="13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</row>
    <row r="824" spans="1:48" ht="13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</row>
    <row r="825" spans="1:48" ht="13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</row>
    <row r="826" spans="1:48" ht="13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</row>
    <row r="827" spans="1:48" ht="13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</row>
    <row r="828" spans="1:48" ht="13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</row>
    <row r="829" spans="1:48" ht="13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</row>
    <row r="830" spans="1:48" ht="13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</row>
    <row r="831" spans="1:48" ht="13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</row>
    <row r="832" spans="1:48" ht="13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</row>
    <row r="833" spans="1:48" ht="13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</row>
    <row r="834" spans="1:48" ht="13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</row>
    <row r="835" spans="1:48" ht="13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</row>
    <row r="836" spans="1:48" ht="13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</row>
    <row r="837" spans="1:48" ht="13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</row>
    <row r="838" spans="1:48" ht="13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</row>
    <row r="839" spans="1:48" ht="13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</row>
    <row r="840" spans="1:48" ht="13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</row>
    <row r="841" spans="1:48" ht="13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</row>
    <row r="842" spans="1:48" ht="13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</row>
    <row r="843" spans="1:48" ht="13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</row>
    <row r="844" spans="1:48" ht="13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</row>
    <row r="845" spans="1:48" ht="13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</row>
    <row r="846" spans="1:48" ht="13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</row>
    <row r="847" spans="1:48" ht="13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</row>
    <row r="848" spans="1:48" ht="13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</row>
    <row r="849" spans="1:48" ht="13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</row>
    <row r="850" spans="1:48" ht="13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</row>
    <row r="851" spans="1:48" ht="13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</row>
    <row r="852" spans="1:48" ht="13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</row>
    <row r="853" spans="1:48" ht="13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</row>
    <row r="854" spans="1:48" ht="13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</row>
    <row r="855" spans="1:48" ht="13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</row>
    <row r="856" spans="1:48" ht="13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</row>
    <row r="857" spans="1:48" ht="13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</row>
    <row r="858" spans="1:48" ht="13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</row>
    <row r="859" spans="1:48" ht="13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</row>
    <row r="860" spans="1:48" ht="13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</row>
    <row r="861" spans="1:48" ht="13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</row>
    <row r="862" spans="1:48" ht="13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</row>
    <row r="863" spans="1:48" ht="13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</row>
    <row r="864" spans="1:48" ht="13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</row>
    <row r="865" spans="1:48" ht="13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</row>
    <row r="866" spans="1:48" ht="13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</row>
    <row r="867" spans="1:48" ht="13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</row>
    <row r="868" spans="1:48" ht="13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</row>
    <row r="869" spans="1:48" ht="13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</row>
    <row r="870" spans="1:48" ht="13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</row>
    <row r="871" spans="1:48" ht="13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</row>
    <row r="872" spans="1:48" ht="13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</row>
    <row r="873" spans="1:48" ht="13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</row>
    <row r="874" spans="1:48" ht="13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</row>
    <row r="875" spans="1:48" ht="13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</row>
    <row r="876" spans="1:48" ht="13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</row>
    <row r="877" spans="1:48" ht="13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</row>
    <row r="878" spans="1:48" ht="13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</row>
    <row r="879" spans="1:48" ht="13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</row>
    <row r="880" spans="1:48" ht="13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</row>
    <row r="881" spans="1:48" ht="13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</row>
    <row r="882" spans="1:48" ht="13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</row>
    <row r="883" spans="1:48" ht="13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</row>
    <row r="884" spans="1:48" ht="13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</row>
    <row r="885" spans="1:48" ht="13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</row>
    <row r="886" spans="1:48" ht="13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</row>
    <row r="887" spans="1:48" ht="13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</row>
    <row r="888" spans="1:48" ht="13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</row>
    <row r="889" spans="1:48" ht="13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</row>
    <row r="890" spans="1:48" ht="13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</row>
    <row r="891" spans="1:48" ht="13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</row>
    <row r="892" spans="1:48" ht="13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</row>
    <row r="893" spans="1:48" ht="13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</row>
    <row r="894" spans="1:48" ht="13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</row>
    <row r="895" spans="1:48" ht="13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</row>
    <row r="896" spans="1:48" ht="13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</row>
    <row r="897" spans="1:48" ht="13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</row>
    <row r="898" spans="1:48" ht="13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</row>
    <row r="899" spans="1:48" ht="13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</row>
    <row r="900" spans="1:48" ht="13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</row>
    <row r="901" spans="1:48" ht="13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</row>
    <row r="902" spans="1:48" ht="13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</row>
    <row r="903" spans="1:48" ht="13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</row>
    <row r="904" spans="1:48" ht="13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</row>
    <row r="905" spans="1:48" ht="13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</row>
    <row r="906" spans="1:48" ht="13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</row>
    <row r="907" spans="1:48" ht="13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</row>
    <row r="908" spans="1:48" ht="13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</row>
    <row r="909" spans="1:48" ht="13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</row>
    <row r="910" spans="1:48" ht="13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</row>
    <row r="911" spans="1:48" ht="13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</row>
    <row r="912" spans="1:48" ht="13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</row>
    <row r="913" spans="1:48" ht="13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</row>
    <row r="914" spans="1:48" ht="13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</row>
    <row r="915" spans="1:48" ht="13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</row>
    <row r="916" spans="1:48" ht="13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</row>
    <row r="917" spans="1:48" ht="13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</row>
    <row r="918" spans="1:48" ht="13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</row>
    <row r="919" spans="1:48" ht="13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</row>
    <row r="920" spans="1:48" ht="13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</row>
    <row r="921" spans="1:48" ht="13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</row>
    <row r="922" spans="1:48" ht="13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</row>
    <row r="923" spans="1:48" ht="13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</row>
    <row r="924" spans="1:48" ht="13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</row>
    <row r="925" spans="1:48" ht="13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</row>
    <row r="926" spans="1:48" ht="13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</row>
    <row r="927" spans="1:48" ht="13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</row>
    <row r="928" spans="1:48" ht="13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</row>
    <row r="929" spans="1:48" ht="13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</row>
    <row r="930" spans="1:48" ht="13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</row>
    <row r="931" spans="1:48" ht="13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</row>
    <row r="932" spans="1:48" ht="13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</row>
    <row r="933" spans="1:48" ht="13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</row>
    <row r="934" spans="1:48" ht="13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</row>
    <row r="935" spans="1:48" ht="13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</row>
    <row r="936" spans="1:48" ht="13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</row>
    <row r="937" spans="1:48" ht="13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</row>
    <row r="938" spans="1:48" ht="13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</row>
    <row r="939" spans="1:48" ht="13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</row>
    <row r="940" spans="1:48" ht="13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</row>
    <row r="941" spans="1:48" ht="13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</row>
    <row r="942" spans="1:48" ht="13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</row>
    <row r="943" spans="1:48" ht="13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</row>
    <row r="944" spans="1:48" ht="13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</row>
    <row r="945" spans="1:48" ht="13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</row>
    <row r="946" spans="1:48" ht="13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</row>
    <row r="947" spans="1:48" ht="13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</row>
    <row r="948" spans="1:48" ht="13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</row>
    <row r="949" spans="1:48" ht="13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</row>
    <row r="950" spans="1:48" ht="13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</row>
    <row r="951" spans="1:48" ht="13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</row>
    <row r="952" spans="1:48" ht="13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</row>
    <row r="953" spans="1:48" ht="13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</row>
    <row r="954" spans="1:48" ht="13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</row>
    <row r="955" spans="1:48" ht="13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</row>
    <row r="956" spans="1:48" ht="13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</row>
    <row r="957" spans="1:48" ht="13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</row>
    <row r="958" spans="1:48" ht="13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</row>
    <row r="959" spans="1:48" ht="13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</row>
    <row r="960" spans="1:48" ht="13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</row>
    <row r="961" spans="1:48" ht="13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</row>
    <row r="962" spans="1:48" ht="13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</row>
    <row r="963" spans="1:48" ht="13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</row>
    <row r="964" spans="1:48" ht="13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</row>
    <row r="965" spans="1:48" ht="13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</row>
    <row r="966" spans="1:48" ht="13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</row>
    <row r="967" spans="1:48" ht="13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</row>
    <row r="968" spans="1:48" ht="13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</row>
    <row r="969" spans="1:48" ht="13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</row>
    <row r="970" spans="1:48" ht="13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</row>
    <row r="971" spans="1:48" ht="13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</row>
    <row r="972" spans="1:48" ht="13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</row>
    <row r="973" spans="1:48" ht="13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</row>
    <row r="974" spans="1:48" ht="13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</row>
    <row r="975" spans="1:48" ht="13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</row>
    <row r="976" spans="1:48" ht="13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</row>
    <row r="977" spans="1:48" ht="13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</row>
    <row r="978" spans="1:48" ht="13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</row>
    <row r="979" spans="1:48" ht="13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</row>
    <row r="980" spans="1:48" ht="13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</row>
    <row r="981" spans="1:48" ht="13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</row>
    <row r="982" spans="1:48" ht="13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</row>
    <row r="983" spans="1:48" ht="13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</row>
    <row r="984" spans="1:48" ht="13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</row>
    <row r="985" spans="1:48" ht="13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</row>
    <row r="986" spans="1:48" ht="13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</row>
    <row r="987" spans="1:48" ht="13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</row>
    <row r="988" spans="1:48" ht="13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</row>
    <row r="989" spans="1:48" ht="13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</row>
    <row r="990" spans="1:48" ht="13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</row>
    <row r="991" spans="1:48" ht="13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</row>
    <row r="992" spans="1:48" ht="13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</row>
    <row r="993" spans="1:48" ht="13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</row>
    <row r="994" spans="1:48" ht="13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</row>
    <row r="995" spans="1:48" ht="13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</row>
    <row r="996" spans="1:48" ht="13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</row>
    <row r="997" spans="1:48" ht="13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</row>
    <row r="998" spans="1:48" ht="13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</row>
    <row r="999" spans="1:48" ht="13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</row>
    <row r="1000" spans="1:48" ht="13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</row>
    <row r="1001" spans="1:48" ht="13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</row>
    <row r="1002" spans="1:48" ht="13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</row>
    <row r="1003" spans="1:48" ht="13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</row>
    <row r="1004" spans="1:48" ht="13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</row>
    <row r="1005" spans="1:48" ht="13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</row>
    <row r="1006" spans="1:48" ht="13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</row>
    <row r="1007" spans="1:48" ht="13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</row>
    <row r="1008" spans="1:48" ht="13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</row>
    <row r="1009" spans="1:48" ht="13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</row>
    <row r="1010" spans="1:48" ht="13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</row>
    <row r="1011" spans="1:48" ht="13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</row>
  </sheetData>
  <mergeCells count="5">
    <mergeCell ref="A1:M1"/>
    <mergeCell ref="O1:R1"/>
    <mergeCell ref="T1:W1"/>
    <mergeCell ref="Y1:AE1"/>
    <mergeCell ref="AI1:A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Y1011"/>
  <sheetViews>
    <sheetView topLeftCell="BZ1" workbookViewId="0">
      <pane ySplit="2" topLeftCell="A9" activePane="bottomLeft" state="frozen"/>
      <selection pane="bottomLeft" activeCell="B4" sqref="B4"/>
    </sheetView>
  </sheetViews>
  <sheetFormatPr defaultColWidth="12.6640625" defaultRowHeight="15.75" customHeight="1"/>
  <cols>
    <col min="3" max="3" width="7.21875" customWidth="1"/>
    <col min="4" max="4" width="10.33203125" customWidth="1"/>
    <col min="5" max="5" width="6.109375" customWidth="1"/>
    <col min="6" max="6" width="9.77734375" customWidth="1"/>
    <col min="7" max="7" width="16.21875" customWidth="1"/>
    <col min="8" max="8" width="18.44140625" customWidth="1"/>
    <col min="9" max="9" width="5.109375" customWidth="1"/>
    <col min="10" max="10" width="13.21875" customWidth="1"/>
    <col min="11" max="11" width="16.109375" customWidth="1"/>
    <col min="12" max="12" width="13.77734375" customWidth="1"/>
    <col min="13" max="13" width="11.44140625" customWidth="1"/>
    <col min="14" max="14" width="12" customWidth="1"/>
    <col min="15" max="15" width="16.77734375" customWidth="1"/>
    <col min="16" max="16" width="11.44140625" customWidth="1"/>
    <col min="17" max="17" width="11.21875" customWidth="1"/>
    <col min="18" max="18" width="7.44140625" customWidth="1"/>
    <col min="19" max="19" width="12.21875" customWidth="1"/>
    <col min="20" max="20" width="18.21875" customWidth="1"/>
    <col min="21" max="21" width="19" customWidth="1"/>
    <col min="22" max="22" width="15.88671875" customWidth="1"/>
    <col min="23" max="23" width="8.21875" customWidth="1"/>
    <col min="24" max="24" width="7.21875" customWidth="1"/>
    <col min="25" max="25" width="7.88671875" customWidth="1"/>
    <col min="26" max="26" width="14.44140625" customWidth="1"/>
    <col min="27" max="27" width="16.44140625" customWidth="1"/>
    <col min="28" max="28" width="7.21875" customWidth="1"/>
    <col min="29" max="29" width="12.44140625" customWidth="1"/>
    <col min="30" max="30" width="8.88671875" customWidth="1"/>
    <col min="31" max="31" width="14.6640625" customWidth="1"/>
    <col min="32" max="32" width="18" customWidth="1"/>
    <col min="36" max="36" width="15.44140625" customWidth="1"/>
    <col min="41" max="41" width="22.21875" customWidth="1"/>
    <col min="42" max="42" width="23.88671875" customWidth="1"/>
    <col min="44" max="44" width="15.88671875" customWidth="1"/>
    <col min="45" max="45" width="15.109375" customWidth="1"/>
    <col min="46" max="46" width="17.109375" customWidth="1"/>
    <col min="50" max="52" width="16.77734375" customWidth="1"/>
    <col min="53" max="53" width="16.21875" customWidth="1"/>
    <col min="54" max="54" width="9.109375" customWidth="1"/>
    <col min="55" max="55" width="10.77734375" customWidth="1"/>
    <col min="57" max="57" width="9.33203125" customWidth="1"/>
    <col min="58" max="58" width="30.109375" customWidth="1"/>
    <col min="59" max="59" width="29.44140625" customWidth="1"/>
    <col min="61" max="61" width="18.109375" customWidth="1"/>
    <col min="62" max="62" width="15.6640625" customWidth="1"/>
    <col min="63" max="63" width="11.88671875" customWidth="1"/>
    <col min="64" max="64" width="9.44140625" customWidth="1"/>
    <col min="66" max="66" width="19" customWidth="1"/>
    <col min="67" max="67" width="18" customWidth="1"/>
    <col min="68" max="68" width="12.6640625" customWidth="1"/>
    <col min="71" max="71" width="20.88671875" customWidth="1"/>
    <col min="72" max="72" width="20.77734375" customWidth="1"/>
    <col min="73" max="73" width="21.21875" customWidth="1"/>
    <col min="74" max="74" width="22.33203125" customWidth="1"/>
    <col min="75" max="75" width="18.77734375" customWidth="1"/>
    <col min="76" max="76" width="15.109375" customWidth="1"/>
    <col min="77" max="77" width="23.6640625" customWidth="1"/>
    <col min="78" max="78" width="25.44140625" customWidth="1"/>
    <col min="79" max="79" width="13.33203125" customWidth="1"/>
    <col min="80" max="80" width="19.109375" customWidth="1"/>
    <col min="81" max="81" width="16.77734375" customWidth="1"/>
    <col min="82" max="82" width="19.77734375" customWidth="1"/>
    <col min="83" max="83" width="20.33203125" customWidth="1"/>
    <col min="84" max="84" width="20.21875" customWidth="1"/>
    <col min="85" max="85" width="15.44140625" customWidth="1"/>
    <col min="86" max="86" width="32.21875" customWidth="1"/>
  </cols>
  <sheetData>
    <row r="1" spans="1:103" ht="13.2">
      <c r="A1" s="127" t="s">
        <v>408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7"/>
      <c r="AH1" s="127" t="s">
        <v>409</v>
      </c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8"/>
      <c r="AW1" s="7"/>
      <c r="AX1" s="127" t="s">
        <v>410</v>
      </c>
      <c r="AY1" s="125"/>
      <c r="AZ1" s="125"/>
      <c r="BA1" s="125"/>
      <c r="BB1" s="125"/>
      <c r="BC1" s="125"/>
      <c r="BD1" s="7"/>
      <c r="BE1" s="127" t="s">
        <v>411</v>
      </c>
      <c r="BF1" s="125"/>
      <c r="BG1" s="125"/>
      <c r="BH1" s="7"/>
      <c r="BI1" s="124" t="s">
        <v>412</v>
      </c>
      <c r="BJ1" s="125"/>
      <c r="BK1" s="125"/>
      <c r="BL1" s="125"/>
      <c r="BM1" s="7"/>
      <c r="BN1" s="124" t="s">
        <v>143</v>
      </c>
      <c r="BO1" s="125"/>
      <c r="BP1" s="125"/>
      <c r="BQ1" s="125"/>
      <c r="BR1" s="43"/>
      <c r="BS1" s="124" t="s">
        <v>413</v>
      </c>
      <c r="BT1" s="125"/>
      <c r="BU1" s="125"/>
      <c r="BV1" s="125"/>
      <c r="BW1" s="125"/>
      <c r="BX1" s="125"/>
      <c r="BY1" s="125"/>
      <c r="BZ1" s="125"/>
      <c r="CA1" s="125"/>
      <c r="CB1" s="125"/>
      <c r="CC1" s="5"/>
      <c r="CD1" s="5"/>
      <c r="CE1" s="43"/>
      <c r="CF1" s="124" t="s">
        <v>414</v>
      </c>
      <c r="CG1" s="125"/>
      <c r="CH1" s="125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7"/>
      <c r="CT1" s="7"/>
      <c r="CU1" s="7"/>
      <c r="CV1" s="7"/>
      <c r="CW1" s="7"/>
      <c r="CX1" s="7"/>
      <c r="CY1" s="7"/>
    </row>
    <row r="2" spans="1:103" ht="52.8">
      <c r="A2" s="73" t="s">
        <v>94</v>
      </c>
      <c r="B2" s="73" t="s">
        <v>95</v>
      </c>
      <c r="C2" s="73" t="s">
        <v>415</v>
      </c>
      <c r="D2" s="73" t="s">
        <v>416</v>
      </c>
      <c r="E2" s="73" t="s">
        <v>417</v>
      </c>
      <c r="F2" s="73" t="s">
        <v>418</v>
      </c>
      <c r="G2" s="73" t="s">
        <v>419</v>
      </c>
      <c r="H2" s="73" t="s">
        <v>420</v>
      </c>
      <c r="I2" s="73" t="s">
        <v>421</v>
      </c>
      <c r="J2" s="73" t="s">
        <v>422</v>
      </c>
      <c r="K2" s="73" t="s">
        <v>423</v>
      </c>
      <c r="L2" s="73" t="s">
        <v>424</v>
      </c>
      <c r="M2" s="73" t="s">
        <v>425</v>
      </c>
      <c r="N2" s="73" t="s">
        <v>426</v>
      </c>
      <c r="O2" s="73" t="s">
        <v>427</v>
      </c>
      <c r="P2" s="73" t="s">
        <v>428</v>
      </c>
      <c r="Q2" s="73" t="s">
        <v>429</v>
      </c>
      <c r="R2" s="73" t="s">
        <v>430</v>
      </c>
      <c r="S2" s="73" t="s">
        <v>431</v>
      </c>
      <c r="T2" s="73" t="s">
        <v>432</v>
      </c>
      <c r="U2" s="73" t="s">
        <v>433</v>
      </c>
      <c r="V2" s="73" t="s">
        <v>434</v>
      </c>
      <c r="W2" s="73" t="s">
        <v>435</v>
      </c>
      <c r="X2" s="73" t="s">
        <v>436</v>
      </c>
      <c r="Y2" s="73" t="s">
        <v>437</v>
      </c>
      <c r="Z2" s="73" t="s">
        <v>438</v>
      </c>
      <c r="AA2" s="73" t="s">
        <v>439</v>
      </c>
      <c r="AB2" s="73" t="s">
        <v>440</v>
      </c>
      <c r="AC2" s="73" t="s">
        <v>441</v>
      </c>
      <c r="AD2" s="73" t="s">
        <v>442</v>
      </c>
      <c r="AE2" s="14" t="s">
        <v>443</v>
      </c>
      <c r="AF2" s="73" t="s">
        <v>444</v>
      </c>
      <c r="AG2" s="7"/>
      <c r="AH2" s="73" t="s">
        <v>96</v>
      </c>
      <c r="AI2" s="73" t="s">
        <v>250</v>
      </c>
      <c r="AJ2" s="73" t="s">
        <v>445</v>
      </c>
      <c r="AK2" s="73" t="s">
        <v>251</v>
      </c>
      <c r="AL2" s="73" t="s">
        <v>446</v>
      </c>
      <c r="AM2" s="73" t="s">
        <v>447</v>
      </c>
      <c r="AN2" s="73" t="s">
        <v>448</v>
      </c>
      <c r="AO2" s="73" t="s">
        <v>449</v>
      </c>
      <c r="AP2" s="73" t="s">
        <v>450</v>
      </c>
      <c r="AQ2" s="73" t="s">
        <v>143</v>
      </c>
      <c r="AR2" s="73" t="s">
        <v>451</v>
      </c>
      <c r="AS2" s="84" t="s">
        <v>130</v>
      </c>
      <c r="AT2" s="84" t="s">
        <v>452</v>
      </c>
      <c r="AU2" s="84" t="s">
        <v>252</v>
      </c>
      <c r="AV2" s="84" t="s">
        <v>453</v>
      </c>
      <c r="AW2" s="7"/>
      <c r="AX2" s="84" t="s">
        <v>454</v>
      </c>
      <c r="AY2" s="84"/>
      <c r="AZ2" s="84"/>
      <c r="BA2" s="84" t="s">
        <v>455</v>
      </c>
      <c r="BB2" s="84" t="s">
        <v>252</v>
      </c>
      <c r="BC2" s="84" t="s">
        <v>453</v>
      </c>
      <c r="BD2" s="7"/>
      <c r="BE2" s="73" t="s">
        <v>104</v>
      </c>
      <c r="BF2" s="14" t="s">
        <v>456</v>
      </c>
      <c r="BG2" s="73" t="s">
        <v>457</v>
      </c>
      <c r="BH2" s="7"/>
      <c r="BI2" s="84" t="s">
        <v>458</v>
      </c>
      <c r="BJ2" s="84" t="s">
        <v>459</v>
      </c>
      <c r="BK2" s="73" t="s">
        <v>375</v>
      </c>
      <c r="BL2" s="94" t="s">
        <v>358</v>
      </c>
      <c r="BM2" s="7"/>
      <c r="BN2" s="73" t="s">
        <v>460</v>
      </c>
      <c r="BO2" s="73" t="s">
        <v>461</v>
      </c>
      <c r="BP2" s="73" t="s">
        <v>462</v>
      </c>
      <c r="BQ2" s="73" t="s">
        <v>463</v>
      </c>
      <c r="BR2" s="7"/>
      <c r="BS2" s="84" t="s">
        <v>2</v>
      </c>
      <c r="BT2" s="84" t="s">
        <v>464</v>
      </c>
      <c r="BU2" s="95" t="s">
        <v>465</v>
      </c>
      <c r="BV2" s="14" t="s">
        <v>466</v>
      </c>
      <c r="BW2" s="84" t="s">
        <v>467</v>
      </c>
      <c r="BX2" s="84" t="s">
        <v>130</v>
      </c>
      <c r="BY2" s="84" t="s">
        <v>468</v>
      </c>
      <c r="BZ2" s="84" t="s">
        <v>469</v>
      </c>
      <c r="CA2" s="84" t="s">
        <v>107</v>
      </c>
      <c r="CB2" s="84" t="s">
        <v>470</v>
      </c>
      <c r="CC2" s="73" t="s">
        <v>471</v>
      </c>
      <c r="CD2" s="73" t="s">
        <v>472</v>
      </c>
      <c r="CE2" s="7"/>
      <c r="CF2" s="73" t="s">
        <v>108</v>
      </c>
      <c r="CG2" s="14" t="s">
        <v>473</v>
      </c>
      <c r="CH2" s="14" t="s">
        <v>474</v>
      </c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</row>
    <row r="3" spans="1:103" ht="15.75" customHeight="1">
      <c r="A3" s="7" t="s">
        <v>195</v>
      </c>
      <c r="B3" s="32">
        <v>36707</v>
      </c>
      <c r="C3" s="7">
        <v>0</v>
      </c>
      <c r="D3" s="7">
        <v>0</v>
      </c>
      <c r="E3" s="7">
        <v>0</v>
      </c>
      <c r="F3" s="7">
        <v>0</v>
      </c>
      <c r="G3" s="7">
        <v>20.41</v>
      </c>
      <c r="H3" s="7">
        <v>0.182</v>
      </c>
      <c r="I3" s="7">
        <v>0</v>
      </c>
      <c r="J3" s="7">
        <v>0.69099999999999995</v>
      </c>
      <c r="K3" s="7">
        <v>1.6539999999999999</v>
      </c>
      <c r="L3" s="7">
        <v>1.9E-2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10">
        <f t="shared" ref="AE3:AE28" si="0">SUM(C3:AD3)</f>
        <v>22.955999999999996</v>
      </c>
      <c r="AF3" s="7"/>
      <c r="AG3" s="7"/>
      <c r="AH3" s="7">
        <v>22.956</v>
      </c>
      <c r="AI3" s="7">
        <v>3.0019999999999998</v>
      </c>
      <c r="AJ3" s="7">
        <f t="shared" ref="AJ3:AJ28" si="1">(AI3/AH3)*100</f>
        <v>13.077191148283674</v>
      </c>
      <c r="AK3" s="7">
        <v>8.9480000000000004</v>
      </c>
      <c r="AL3" s="7">
        <f t="shared" ref="AL3:AL28" si="2">(AK3/AH3)*100</f>
        <v>38.978916187489112</v>
      </c>
      <c r="AM3" s="7">
        <v>4.8540000000000001</v>
      </c>
      <c r="AN3" s="7">
        <f t="shared" ref="AN3:AN28" si="3">(AM3/AH3)*100</f>
        <v>21.144798745426034</v>
      </c>
      <c r="AO3" s="7">
        <v>0</v>
      </c>
      <c r="AP3" s="7">
        <f t="shared" ref="AP3:AP28" si="4">(AO3/AH3)*100</f>
        <v>0</v>
      </c>
      <c r="AQ3" s="7">
        <v>9.4209999999999994</v>
      </c>
      <c r="AR3" s="7">
        <f t="shared" ref="AR3:AR28" si="5">(AQ3/AH3)*100</f>
        <v>41.039379682871576</v>
      </c>
      <c r="AS3" s="96">
        <v>-3.2690000000000001</v>
      </c>
      <c r="AT3" s="7">
        <f t="shared" ref="AT3:AT28" si="6">(AS3/AH3)*100</f>
        <v>-14.240285764070396</v>
      </c>
      <c r="AU3" s="7">
        <v>11.006</v>
      </c>
      <c r="AV3" s="7">
        <f t="shared" ref="AV3:AV28" si="7">(AU3/AH3)*100</f>
        <v>47.943892664227214</v>
      </c>
      <c r="AW3" s="7"/>
      <c r="AX3" s="7">
        <v>11.006</v>
      </c>
      <c r="AY3" s="7">
        <f>AX3+Capitalization!AI3</f>
        <v>11.006</v>
      </c>
      <c r="AZ3" s="7">
        <f t="shared" ref="AZ3:AZ28" si="8">AY3/AH3*100</f>
        <v>47.943892664227214</v>
      </c>
      <c r="BA3" s="7">
        <f t="shared" ref="BA3:BA28" si="9">(AX3/AH3)*100</f>
        <v>47.943892664227214</v>
      </c>
      <c r="BB3" s="7">
        <v>11.006</v>
      </c>
      <c r="BC3" s="7">
        <f t="shared" ref="BC3:BC28" si="10">(BB3/AH3)*100</f>
        <v>47.943892664227214</v>
      </c>
      <c r="BD3" s="7"/>
      <c r="BE3" s="96">
        <v>-0.8</v>
      </c>
      <c r="BF3" s="97">
        <f t="shared" ref="BF3:BF28" si="11">(BE3/AX3)*-100</f>
        <v>7.2687624931855348</v>
      </c>
      <c r="BG3" s="7">
        <f t="shared" ref="BG3:BG28" si="12">(AM3/AX3)*100</f>
        <v>44.103216427403233</v>
      </c>
      <c r="BH3" s="10"/>
      <c r="BI3" s="43">
        <v>0.58499999999999996</v>
      </c>
      <c r="BJ3" s="43">
        <v>1.0269999999999999</v>
      </c>
      <c r="BK3" s="7">
        <f t="shared" ref="BK3:BK28" si="13">(BI3+BJ3)</f>
        <v>1.6119999999999999</v>
      </c>
      <c r="BL3" s="96">
        <v>1.708</v>
      </c>
      <c r="BM3" s="7"/>
      <c r="BN3" s="7">
        <v>6.1520000000000001</v>
      </c>
      <c r="BO3" s="7"/>
      <c r="BP3" s="7">
        <f t="shared" ref="BP3:BP28" si="14">AQ3</f>
        <v>9.4209999999999994</v>
      </c>
      <c r="BQ3" s="7"/>
      <c r="BR3" s="7"/>
      <c r="BS3" s="7">
        <v>15.426</v>
      </c>
      <c r="BT3" s="7">
        <f t="shared" ref="BT3:BT28" si="15">(AQ3/AH3)*100</f>
        <v>41.039379682871576</v>
      </c>
      <c r="BU3" s="7">
        <f t="shared" ref="BU3:BU28" si="16">(BS3/AH3)*100</f>
        <v>67.198118139048617</v>
      </c>
      <c r="BV3" s="7">
        <f t="shared" ref="BV3:BV28" si="17">(BN3/AH3)*100</f>
        <v>26.799093918801187</v>
      </c>
      <c r="BW3" s="43">
        <v>0</v>
      </c>
      <c r="BX3" s="43">
        <v>0</v>
      </c>
      <c r="BY3" s="7">
        <f t="shared" ref="BY3:BY28" si="18">(BX3+BS3+BE3+BW3)</f>
        <v>14.625999999999999</v>
      </c>
      <c r="BZ3" s="10">
        <f t="shared" ref="BZ3:BZ28" si="19">(BY3/AH3)*100</f>
        <v>63.713190451298132</v>
      </c>
      <c r="CA3" s="7">
        <v>10.546999999999999</v>
      </c>
      <c r="CB3" s="10">
        <f t="shared" ref="CB3:CB28" si="20">(BZ3-BT3)</f>
        <v>22.673810768426556</v>
      </c>
      <c r="CC3" s="10">
        <f t="shared" ref="CC3:CC28" si="21">(BN3/AH3)*100</f>
        <v>26.799093918801187</v>
      </c>
      <c r="CD3" s="10">
        <f t="shared" ref="CD3:CD28" si="22">(BZ3-CC3)</f>
        <v>36.914096532496941</v>
      </c>
      <c r="CE3" s="7"/>
      <c r="CF3" s="7">
        <v>6849000000</v>
      </c>
      <c r="CG3" s="7">
        <f t="shared" ref="CG3:CG27" si="23">(BP3/CF3)*1000000000</f>
        <v>1.3755292743466199</v>
      </c>
      <c r="CH3" s="78">
        <f t="shared" ref="CH3:CH27" si="24">(BN3/CF3)*1000000000</f>
        <v>0.89823331873266166</v>
      </c>
      <c r="CI3" s="21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</row>
    <row r="4" spans="1:103" ht="15.75" customHeight="1">
      <c r="A4" s="7" t="s">
        <v>195</v>
      </c>
      <c r="B4" s="32">
        <v>37072</v>
      </c>
      <c r="C4" s="7">
        <v>0</v>
      </c>
      <c r="D4" s="7">
        <v>0</v>
      </c>
      <c r="E4" s="7">
        <v>0</v>
      </c>
      <c r="F4" s="7">
        <v>0</v>
      </c>
      <c r="G4" s="7">
        <v>22.72</v>
      </c>
      <c r="H4" s="7">
        <v>0.52200000000000002</v>
      </c>
      <c r="I4" s="7">
        <v>0</v>
      </c>
      <c r="J4" s="7">
        <v>0.65200000000000002</v>
      </c>
      <c r="K4" s="7">
        <v>1.9610000000000001</v>
      </c>
      <c r="L4" s="7">
        <v>-0.55900000000000005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10">
        <f t="shared" si="0"/>
        <v>25.295999999999996</v>
      </c>
      <c r="AF4" s="7">
        <f t="shared" ref="AF4:AF28" si="25">(AE4-AE3)/AE3*100</f>
        <v>10.193413486670153</v>
      </c>
      <c r="AG4" s="7"/>
      <c r="AH4" s="7">
        <v>25.295999999999999</v>
      </c>
      <c r="AI4" s="7">
        <v>3.4550000000000001</v>
      </c>
      <c r="AJ4" s="7">
        <f t="shared" si="1"/>
        <v>13.658285895003164</v>
      </c>
      <c r="AK4" s="7">
        <v>10.121</v>
      </c>
      <c r="AL4" s="7">
        <f t="shared" si="2"/>
        <v>40.01027830487034</v>
      </c>
      <c r="AM4" s="7">
        <v>3.8039999999999998</v>
      </c>
      <c r="AN4" s="7">
        <f t="shared" si="3"/>
        <v>15.037950664136623</v>
      </c>
      <c r="AO4" s="7">
        <v>0</v>
      </c>
      <c r="AP4" s="7">
        <f t="shared" si="4"/>
        <v>0</v>
      </c>
      <c r="AQ4" s="7">
        <v>7.3460000000000001</v>
      </c>
      <c r="AR4" s="7">
        <f t="shared" si="5"/>
        <v>29.040164452877924</v>
      </c>
      <c r="AS4" s="96">
        <v>0.56999999999999995</v>
      </c>
      <c r="AT4" s="7">
        <f t="shared" si="6"/>
        <v>2.2533206831119545</v>
      </c>
      <c r="AU4" s="7">
        <v>11.72</v>
      </c>
      <c r="AV4" s="7">
        <f t="shared" si="7"/>
        <v>46.331435800126506</v>
      </c>
      <c r="AW4" s="7"/>
      <c r="AX4" s="7">
        <v>11.72</v>
      </c>
      <c r="AY4" s="7">
        <f>AX4+Capitalization!AI4</f>
        <v>11.72</v>
      </c>
      <c r="AZ4" s="7">
        <f t="shared" si="8"/>
        <v>46.331435800126506</v>
      </c>
      <c r="BA4" s="7">
        <f t="shared" si="9"/>
        <v>46.331435800126506</v>
      </c>
      <c r="BB4" s="7">
        <v>11.72</v>
      </c>
      <c r="BC4" s="7">
        <f t="shared" si="10"/>
        <v>46.331435800126506</v>
      </c>
      <c r="BD4" s="7"/>
      <c r="BE4" s="96">
        <v>-1.3</v>
      </c>
      <c r="BF4" s="97">
        <f t="shared" si="11"/>
        <v>11.092150170648464</v>
      </c>
      <c r="BG4" s="7">
        <f t="shared" si="12"/>
        <v>32.457337883959042</v>
      </c>
      <c r="BH4" s="7"/>
      <c r="BI4" s="43">
        <v>1.468</v>
      </c>
      <c r="BJ4" s="43">
        <v>0.40899999999999997</v>
      </c>
      <c r="BK4" s="7">
        <f t="shared" si="13"/>
        <v>1.877</v>
      </c>
      <c r="BL4" s="96">
        <v>1.522</v>
      </c>
      <c r="BM4" s="7"/>
      <c r="BN4" s="7">
        <v>7.9160000000000004</v>
      </c>
      <c r="BO4" s="7">
        <f t="shared" ref="BO4:BO28" si="26">(BN4-BN3)/BN3*100</f>
        <v>28.673602080624189</v>
      </c>
      <c r="BP4" s="7">
        <f t="shared" si="14"/>
        <v>7.3460000000000001</v>
      </c>
      <c r="BQ4" s="7">
        <f t="shared" ref="BQ4:BQ28" si="27">(BP4-BP3)/BP3*100</f>
        <v>-22.02526271096486</v>
      </c>
      <c r="BR4" s="7"/>
      <c r="BS4" s="7">
        <v>15.025</v>
      </c>
      <c r="BT4" s="7">
        <f t="shared" si="15"/>
        <v>29.040164452877924</v>
      </c>
      <c r="BU4" s="7">
        <f t="shared" si="16"/>
        <v>59.396742567994941</v>
      </c>
      <c r="BV4" s="7">
        <f t="shared" si="17"/>
        <v>31.293485135989883</v>
      </c>
      <c r="BW4" s="43">
        <v>0</v>
      </c>
      <c r="BX4" s="43">
        <v>0</v>
      </c>
      <c r="BY4" s="7">
        <f t="shared" si="18"/>
        <v>13.725</v>
      </c>
      <c r="BZ4" s="10">
        <f t="shared" si="19"/>
        <v>54.257590132827325</v>
      </c>
      <c r="CA4" s="7">
        <v>12.318999999999999</v>
      </c>
      <c r="CB4" s="10">
        <f t="shared" si="20"/>
        <v>25.2174256799494</v>
      </c>
      <c r="CC4" s="10">
        <f t="shared" si="21"/>
        <v>31.293485135989883</v>
      </c>
      <c r="CD4" s="10">
        <f t="shared" si="22"/>
        <v>22.964104996837442</v>
      </c>
      <c r="CE4" s="7"/>
      <c r="CF4" s="7">
        <v>6831000000</v>
      </c>
      <c r="CG4" s="7">
        <f t="shared" si="23"/>
        <v>1.0753915971307277</v>
      </c>
      <c r="CH4" s="78">
        <f t="shared" si="24"/>
        <v>1.1588347240521155</v>
      </c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 spans="1:103" ht="15.75" customHeight="1">
      <c r="A5" s="7" t="s">
        <v>195</v>
      </c>
      <c r="B5" s="32">
        <v>37437</v>
      </c>
      <c r="C5" s="7">
        <v>0</v>
      </c>
      <c r="D5" s="7">
        <v>0</v>
      </c>
      <c r="E5" s="7">
        <v>0</v>
      </c>
      <c r="F5" s="7">
        <v>0</v>
      </c>
      <c r="G5" s="7">
        <v>23.786000000000001</v>
      </c>
      <c r="H5" s="7">
        <v>0.245</v>
      </c>
      <c r="I5" s="7">
        <v>0</v>
      </c>
      <c r="J5" s="7">
        <v>0.53700000000000003</v>
      </c>
      <c r="K5" s="7">
        <v>3.5310000000000001</v>
      </c>
      <c r="L5" s="7">
        <v>0.26600000000000001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10">
        <f t="shared" si="0"/>
        <v>28.365000000000002</v>
      </c>
      <c r="AF5" s="7">
        <f t="shared" si="25"/>
        <v>12.132352941176498</v>
      </c>
      <c r="AG5" s="7"/>
      <c r="AH5" s="7">
        <v>28.364999999999998</v>
      </c>
      <c r="AI5" s="7">
        <v>5.1909999999999998</v>
      </c>
      <c r="AJ5" s="7">
        <f t="shared" si="1"/>
        <v>18.300722721664023</v>
      </c>
      <c r="AK5" s="7">
        <v>11.263999999999999</v>
      </c>
      <c r="AL5" s="7">
        <f t="shared" si="2"/>
        <v>39.710911334390971</v>
      </c>
      <c r="AM5" s="7">
        <v>3.6840000000000002</v>
      </c>
      <c r="AN5" s="7">
        <f t="shared" si="3"/>
        <v>12.987837123215233</v>
      </c>
      <c r="AO5" s="7">
        <v>0</v>
      </c>
      <c r="AP5" s="7">
        <f t="shared" si="4"/>
        <v>0</v>
      </c>
      <c r="AQ5" s="7">
        <v>7.8289999999999997</v>
      </c>
      <c r="AR5" s="7">
        <f t="shared" si="5"/>
        <v>27.60091662259827</v>
      </c>
      <c r="AS5" s="96">
        <v>0.39700000000000002</v>
      </c>
      <c r="AT5" s="7">
        <f t="shared" si="6"/>
        <v>1.3996121981315002</v>
      </c>
      <c r="AU5" s="7">
        <v>11.91</v>
      </c>
      <c r="AV5" s="7">
        <f t="shared" si="7"/>
        <v>41.988365943945006</v>
      </c>
      <c r="AW5" s="7"/>
      <c r="AX5" s="7">
        <v>11.91</v>
      </c>
      <c r="AY5" s="7">
        <f>AX5+Capitalization!AI5</f>
        <v>11.91</v>
      </c>
      <c r="AZ5" s="7">
        <f t="shared" si="8"/>
        <v>41.988365943945006</v>
      </c>
      <c r="BA5" s="7">
        <f t="shared" si="9"/>
        <v>41.988365943945006</v>
      </c>
      <c r="BB5" s="7">
        <v>11.91</v>
      </c>
      <c r="BC5" s="7">
        <f t="shared" si="10"/>
        <v>41.988365943945006</v>
      </c>
      <c r="BD5" s="7"/>
      <c r="BE5" s="96">
        <v>-1.9</v>
      </c>
      <c r="BF5" s="97">
        <f t="shared" si="11"/>
        <v>15.952980688497059</v>
      </c>
      <c r="BG5" s="7">
        <f t="shared" si="12"/>
        <v>30.93198992443325</v>
      </c>
      <c r="BH5" s="7"/>
      <c r="BI5" s="43">
        <v>2.0219999999999998</v>
      </c>
      <c r="BJ5" s="43">
        <v>0.39800000000000002</v>
      </c>
      <c r="BK5" s="7">
        <f t="shared" si="13"/>
        <v>2.42</v>
      </c>
      <c r="BL5" s="96">
        <v>2.1120000000000001</v>
      </c>
      <c r="BM5" s="7"/>
      <c r="BN5" s="7">
        <v>8.2260000000000009</v>
      </c>
      <c r="BO5" s="7">
        <f t="shared" si="26"/>
        <v>3.9161192521475554</v>
      </c>
      <c r="BP5" s="7">
        <f t="shared" si="14"/>
        <v>7.8289999999999997</v>
      </c>
      <c r="BQ5" s="7">
        <f t="shared" si="27"/>
        <v>6.5750068064252609</v>
      </c>
      <c r="BR5" s="7"/>
      <c r="BS5" s="7">
        <v>16.64</v>
      </c>
      <c r="BT5" s="7">
        <f t="shared" si="15"/>
        <v>27.60091662259827</v>
      </c>
      <c r="BU5" s="7">
        <f t="shared" si="16"/>
        <v>58.66384628944121</v>
      </c>
      <c r="BV5" s="7">
        <f t="shared" si="17"/>
        <v>29.000528820729777</v>
      </c>
      <c r="BW5" s="7">
        <v>0</v>
      </c>
      <c r="BX5" s="43">
        <v>0</v>
      </c>
      <c r="BY5" s="7">
        <f t="shared" si="18"/>
        <v>14.74</v>
      </c>
      <c r="BZ5" s="10">
        <f t="shared" si="19"/>
        <v>51.965450378988201</v>
      </c>
      <c r="CA5" s="7">
        <v>13.738999999999999</v>
      </c>
      <c r="CB5" s="10">
        <f t="shared" si="20"/>
        <v>24.364533756389932</v>
      </c>
      <c r="CC5" s="10">
        <f t="shared" si="21"/>
        <v>29.000528820729777</v>
      </c>
      <c r="CD5" s="10">
        <f t="shared" si="22"/>
        <v>22.964921558258425</v>
      </c>
      <c r="CE5" s="7"/>
      <c r="CF5" s="7">
        <v>6704000000</v>
      </c>
      <c r="CG5" s="7">
        <f t="shared" si="23"/>
        <v>1.167810262529833</v>
      </c>
      <c r="CH5" s="78">
        <f t="shared" si="24"/>
        <v>1.2270286396181385</v>
      </c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 spans="1:103" ht="15.75" customHeight="1">
      <c r="A6" s="7" t="s">
        <v>195</v>
      </c>
      <c r="B6" s="32">
        <v>37802</v>
      </c>
      <c r="C6" s="7">
        <v>0</v>
      </c>
      <c r="D6" s="7">
        <v>0</v>
      </c>
      <c r="E6" s="7">
        <v>10.304</v>
      </c>
      <c r="F6" s="7">
        <v>6.7859999999999996</v>
      </c>
      <c r="G6" s="7">
        <v>9.6359999999999992</v>
      </c>
      <c r="H6" s="7">
        <v>0.64100000000000001</v>
      </c>
      <c r="I6" s="7">
        <v>2.3959999999999999</v>
      </c>
      <c r="J6" s="7">
        <v>0.153</v>
      </c>
      <c r="K6" s="7">
        <v>2.7789999999999999</v>
      </c>
      <c r="L6" s="7">
        <v>-0.50800000000000001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10">
        <f t="shared" si="0"/>
        <v>32.186999999999991</v>
      </c>
      <c r="AF6" s="7">
        <f t="shared" si="25"/>
        <v>13.474352194605988</v>
      </c>
      <c r="AG6" s="7"/>
      <c r="AH6" s="7">
        <v>32.186999999999998</v>
      </c>
      <c r="AI6" s="7">
        <v>6.0590000000000002</v>
      </c>
      <c r="AJ6" s="7">
        <f t="shared" si="1"/>
        <v>18.824370087302327</v>
      </c>
      <c r="AK6" s="7">
        <v>16.582999999999998</v>
      </c>
      <c r="AL6" s="7">
        <f t="shared" si="2"/>
        <v>51.520800323111814</v>
      </c>
      <c r="AM6" s="7">
        <v>3.5230000000000001</v>
      </c>
      <c r="AN6" s="7">
        <f t="shared" si="3"/>
        <v>10.945412744275639</v>
      </c>
      <c r="AO6" s="7">
        <v>0</v>
      </c>
      <c r="AP6" s="7">
        <f t="shared" si="4"/>
        <v>0</v>
      </c>
      <c r="AQ6" s="7">
        <v>7.5309999999999997</v>
      </c>
      <c r="AR6" s="7">
        <f t="shared" si="5"/>
        <v>23.397645011961352</v>
      </c>
      <c r="AS6" s="96">
        <v>-1.5089999999999999</v>
      </c>
      <c r="AT6" s="7">
        <f t="shared" si="6"/>
        <v>-4.6882281666511325</v>
      </c>
      <c r="AU6" s="7">
        <v>9.5449999999999982</v>
      </c>
      <c r="AV6" s="7">
        <f t="shared" si="7"/>
        <v>29.654829589585852</v>
      </c>
      <c r="AW6" s="7"/>
      <c r="AX6" s="7">
        <v>9.5449999999999999</v>
      </c>
      <c r="AY6" s="7">
        <f>AX6+Capitalization!AI6</f>
        <v>9.5449999999999999</v>
      </c>
      <c r="AZ6" s="7">
        <f t="shared" si="8"/>
        <v>29.654829589585859</v>
      </c>
      <c r="BA6" s="7">
        <f t="shared" si="9"/>
        <v>29.654829589585859</v>
      </c>
      <c r="BB6" s="7">
        <v>9.5449999999999982</v>
      </c>
      <c r="BC6" s="7">
        <f t="shared" si="10"/>
        <v>29.654829589585852</v>
      </c>
      <c r="BD6" s="7"/>
      <c r="BE6" s="96">
        <v>-2.8</v>
      </c>
      <c r="BF6" s="97">
        <f t="shared" si="11"/>
        <v>29.334730225248819</v>
      </c>
      <c r="BG6" s="7">
        <f t="shared" si="12"/>
        <v>36.909376636982714</v>
      </c>
      <c r="BH6" s="7"/>
      <c r="BI6" s="43">
        <v>2.044</v>
      </c>
      <c r="BJ6" s="43">
        <v>0</v>
      </c>
      <c r="BK6" s="7">
        <f t="shared" si="13"/>
        <v>2.044</v>
      </c>
      <c r="BL6" s="96">
        <v>2.5059999999999998</v>
      </c>
      <c r="BM6" s="7"/>
      <c r="BN6" s="7">
        <v>6.0220000000000002</v>
      </c>
      <c r="BO6" s="7">
        <f t="shared" si="26"/>
        <v>-26.793095064429863</v>
      </c>
      <c r="BP6" s="7">
        <f t="shared" si="14"/>
        <v>7.5309999999999997</v>
      </c>
      <c r="BQ6" s="7">
        <f t="shared" si="27"/>
        <v>-3.8063609656405677</v>
      </c>
      <c r="BR6" s="7"/>
      <c r="BS6" s="7">
        <v>17.097000000000001</v>
      </c>
      <c r="BT6" s="7">
        <f t="shared" si="15"/>
        <v>23.397645011961352</v>
      </c>
      <c r="BU6" s="7">
        <f t="shared" si="16"/>
        <v>53.117718333488682</v>
      </c>
      <c r="BV6" s="7">
        <f t="shared" si="17"/>
        <v>18.709416845310219</v>
      </c>
      <c r="BW6" s="7">
        <v>0</v>
      </c>
      <c r="BX6" s="43">
        <v>0</v>
      </c>
      <c r="BY6" s="7">
        <f t="shared" si="18"/>
        <v>14.297000000000001</v>
      </c>
      <c r="BZ6" s="10">
        <f t="shared" si="19"/>
        <v>44.418554074626407</v>
      </c>
      <c r="CA6" s="7">
        <v>13.843</v>
      </c>
      <c r="CB6" s="10">
        <f t="shared" si="20"/>
        <v>21.020909062665055</v>
      </c>
      <c r="CC6" s="10">
        <f t="shared" si="21"/>
        <v>18.709416845310219</v>
      </c>
      <c r="CD6" s="10">
        <f t="shared" si="22"/>
        <v>25.709137229316188</v>
      </c>
      <c r="CE6" s="7"/>
      <c r="CF6" s="7">
        <v>13186000000</v>
      </c>
      <c r="CG6" s="7">
        <f t="shared" si="23"/>
        <v>0.5711360533899591</v>
      </c>
      <c r="CH6" s="78">
        <f t="shared" si="24"/>
        <v>0.45669649628393755</v>
      </c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 spans="1:103" ht="15.75" customHeight="1">
      <c r="A7" s="7" t="s">
        <v>195</v>
      </c>
      <c r="B7" s="32">
        <v>38168</v>
      </c>
      <c r="C7" s="7">
        <v>0</v>
      </c>
      <c r="D7" s="7">
        <v>0</v>
      </c>
      <c r="E7" s="7">
        <v>11.282999999999999</v>
      </c>
      <c r="F7" s="7">
        <v>8.0069999999999997</v>
      </c>
      <c r="G7" s="7">
        <v>10.895</v>
      </c>
      <c r="H7" s="7">
        <v>0.753</v>
      </c>
      <c r="I7" s="7">
        <v>2.444</v>
      </c>
      <c r="J7" s="7">
        <v>0.23899999999999999</v>
      </c>
      <c r="K7" s="7">
        <v>2.87</v>
      </c>
      <c r="L7" s="7">
        <v>0.34399999999999997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10">
        <f t="shared" si="0"/>
        <v>36.834999999999994</v>
      </c>
      <c r="AF7" s="7">
        <f t="shared" si="25"/>
        <v>14.440612669711388</v>
      </c>
      <c r="AG7" s="7"/>
      <c r="AH7" s="7">
        <v>36.835000000000001</v>
      </c>
      <c r="AI7" s="7">
        <v>6.7160000000000002</v>
      </c>
      <c r="AJ7" s="7">
        <f t="shared" si="1"/>
        <v>18.232659155694311</v>
      </c>
      <c r="AK7" s="7">
        <v>21.085000000000001</v>
      </c>
      <c r="AL7" s="7">
        <f t="shared" si="2"/>
        <v>57.241753766797885</v>
      </c>
      <c r="AM7" s="7">
        <v>4.0279999999999996</v>
      </c>
      <c r="AN7" s="7">
        <f t="shared" si="3"/>
        <v>10.935251798561149</v>
      </c>
      <c r="AO7" s="7">
        <v>0</v>
      </c>
      <c r="AP7" s="7">
        <f t="shared" si="4"/>
        <v>0</v>
      </c>
      <c r="AQ7" s="7">
        <v>8.1679999999999993</v>
      </c>
      <c r="AR7" s="7">
        <f t="shared" si="5"/>
        <v>22.174562237002849</v>
      </c>
      <c r="AS7" s="96">
        <v>-3.1619999999999999</v>
      </c>
      <c r="AT7" s="7">
        <f t="shared" si="6"/>
        <v>-8.5842269580561954</v>
      </c>
      <c r="AU7" s="7">
        <v>9.0339999999999989</v>
      </c>
      <c r="AV7" s="7">
        <f t="shared" si="7"/>
        <v>24.525587077507801</v>
      </c>
      <c r="AW7" s="7"/>
      <c r="AX7" s="7">
        <v>9.0340000000000007</v>
      </c>
      <c r="AY7" s="7">
        <f>AX7+Capitalization!AI7</f>
        <v>9.0340000000000007</v>
      </c>
      <c r="AZ7" s="7">
        <f t="shared" si="8"/>
        <v>24.525587077507808</v>
      </c>
      <c r="BA7" s="7">
        <f t="shared" si="9"/>
        <v>24.525587077507808</v>
      </c>
      <c r="BB7" s="7">
        <v>9.0339999999999989</v>
      </c>
      <c r="BC7" s="7">
        <f t="shared" si="10"/>
        <v>24.525587077507801</v>
      </c>
      <c r="BD7" s="7"/>
      <c r="BE7" s="96">
        <v>-2.5</v>
      </c>
      <c r="BF7" s="97">
        <f t="shared" si="11"/>
        <v>27.673234447642237</v>
      </c>
      <c r="BG7" s="7">
        <f t="shared" si="12"/>
        <v>44.587115342041166</v>
      </c>
      <c r="BH7" s="7"/>
      <c r="BI7" s="43">
        <v>3.4780000000000002</v>
      </c>
      <c r="BJ7" s="43">
        <v>0</v>
      </c>
      <c r="BK7" s="7">
        <f t="shared" si="13"/>
        <v>3.4780000000000002</v>
      </c>
      <c r="BL7" s="96">
        <v>2.097</v>
      </c>
      <c r="BM7" s="7"/>
      <c r="BN7" s="7">
        <v>5.0060000000000002</v>
      </c>
      <c r="BO7" s="7">
        <f t="shared" si="26"/>
        <v>-16.871471272002655</v>
      </c>
      <c r="BP7" s="7">
        <f t="shared" si="14"/>
        <v>8.1679999999999993</v>
      </c>
      <c r="BQ7" s="7">
        <f t="shared" si="27"/>
        <v>8.4583720621431358</v>
      </c>
      <c r="BR7" s="7"/>
      <c r="BS7" s="7">
        <v>15.163</v>
      </c>
      <c r="BT7" s="7">
        <f t="shared" si="15"/>
        <v>22.174562237002849</v>
      </c>
      <c r="BU7" s="7">
        <f t="shared" si="16"/>
        <v>41.164653183113884</v>
      </c>
      <c r="BV7" s="7">
        <f t="shared" si="17"/>
        <v>13.590335278946656</v>
      </c>
      <c r="BW7" s="7">
        <v>0</v>
      </c>
      <c r="BX7" s="43">
        <v>0</v>
      </c>
      <c r="BY7" s="7">
        <f t="shared" si="18"/>
        <v>12.663</v>
      </c>
      <c r="BZ7" s="10">
        <f t="shared" si="19"/>
        <v>34.3776299714945</v>
      </c>
      <c r="CA7" s="7">
        <v>13.513000000000002</v>
      </c>
      <c r="CB7" s="10">
        <f t="shared" si="20"/>
        <v>12.20306773449165</v>
      </c>
      <c r="CC7" s="10">
        <f t="shared" si="21"/>
        <v>13.590335278946656</v>
      </c>
      <c r="CD7" s="10">
        <f t="shared" si="22"/>
        <v>20.787294692547846</v>
      </c>
      <c r="CE7" s="7"/>
      <c r="CF7" s="7">
        <v>11875900000</v>
      </c>
      <c r="CG7" s="7">
        <f t="shared" si="23"/>
        <v>0.68777945250465222</v>
      </c>
      <c r="CH7" s="78">
        <f t="shared" si="24"/>
        <v>0.42152594750713634</v>
      </c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 spans="1:103" ht="15.75" customHeight="1">
      <c r="A8" s="7" t="s">
        <v>195</v>
      </c>
      <c r="B8" s="32">
        <v>38533</v>
      </c>
      <c r="C8" s="7">
        <v>0</v>
      </c>
      <c r="D8" s="7">
        <v>0</v>
      </c>
      <c r="E8" s="7">
        <v>12.048</v>
      </c>
      <c r="F8" s="7">
        <v>9.1430000000000007</v>
      </c>
      <c r="G8" s="7">
        <v>11.523</v>
      </c>
      <c r="H8" s="7">
        <v>0.79300000000000004</v>
      </c>
      <c r="I8" s="7">
        <v>2.411</v>
      </c>
      <c r="J8" s="7">
        <v>0.33400000000000002</v>
      </c>
      <c r="K8" s="7">
        <v>3.2109999999999999</v>
      </c>
      <c r="L8" s="7">
        <v>0.32500000000000001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10">
        <f t="shared" si="0"/>
        <v>39.788000000000004</v>
      </c>
      <c r="AF8" s="7">
        <f t="shared" si="25"/>
        <v>8.0168318175648441</v>
      </c>
      <c r="AG8" s="7"/>
      <c r="AH8" s="7">
        <v>39.787999999999997</v>
      </c>
      <c r="AI8" s="7">
        <v>6.2</v>
      </c>
      <c r="AJ8" s="7">
        <f t="shared" si="1"/>
        <v>15.582587714888913</v>
      </c>
      <c r="AK8" s="7">
        <v>19.027000000000001</v>
      </c>
      <c r="AL8" s="7">
        <f t="shared" si="2"/>
        <v>47.820951040514736</v>
      </c>
      <c r="AM8" s="7">
        <v>4.3739999999999997</v>
      </c>
      <c r="AN8" s="7">
        <f t="shared" si="3"/>
        <v>10.993264300794209</v>
      </c>
      <c r="AO8" s="7">
        <v>0</v>
      </c>
      <c r="AP8" s="7">
        <f t="shared" si="4"/>
        <v>0</v>
      </c>
      <c r="AQ8" s="7">
        <v>12.254</v>
      </c>
      <c r="AR8" s="7">
        <f t="shared" si="5"/>
        <v>30.798230622298185</v>
      </c>
      <c r="AS8" s="96">
        <v>-2.0670000000000002</v>
      </c>
      <c r="AT8" s="7">
        <f t="shared" si="6"/>
        <v>-5.1950336784960296</v>
      </c>
      <c r="AU8" s="7">
        <v>14.560999999999993</v>
      </c>
      <c r="AV8" s="7">
        <f t="shared" si="7"/>
        <v>36.596461244596348</v>
      </c>
      <c r="AW8" s="7"/>
      <c r="AX8" s="7">
        <v>14.561</v>
      </c>
      <c r="AY8" s="7">
        <f>AX8+Capitalization!AI8</f>
        <v>14.561</v>
      </c>
      <c r="AZ8" s="7">
        <f t="shared" si="8"/>
        <v>36.596461244596362</v>
      </c>
      <c r="BA8" s="7">
        <f t="shared" si="9"/>
        <v>36.596461244596362</v>
      </c>
      <c r="BB8" s="7">
        <v>14.560999999999993</v>
      </c>
      <c r="BC8" s="7">
        <f t="shared" si="10"/>
        <v>36.596461244596348</v>
      </c>
      <c r="BD8" s="7"/>
      <c r="BE8" s="96">
        <v>-4.3</v>
      </c>
      <c r="BF8" s="97">
        <f t="shared" si="11"/>
        <v>29.53093880914772</v>
      </c>
      <c r="BG8" s="7">
        <f t="shared" si="12"/>
        <v>30.039145663072592</v>
      </c>
      <c r="BH8" s="7"/>
      <c r="BI8" s="43">
        <v>2.02</v>
      </c>
      <c r="BJ8" s="43">
        <v>0</v>
      </c>
      <c r="BK8" s="7">
        <f t="shared" si="13"/>
        <v>2.02</v>
      </c>
      <c r="BL8" s="96">
        <v>1.7010000000000001</v>
      </c>
      <c r="BM8" s="7"/>
      <c r="BN8" s="7">
        <v>10.186999999999999</v>
      </c>
      <c r="BO8" s="7">
        <f t="shared" si="26"/>
        <v>103.49580503395923</v>
      </c>
      <c r="BP8" s="7">
        <f t="shared" si="14"/>
        <v>12.254</v>
      </c>
      <c r="BQ8" s="7">
        <f t="shared" si="27"/>
        <v>50.024485798237031</v>
      </c>
      <c r="BR8" s="7"/>
      <c r="BS8" s="7">
        <v>20.731000000000002</v>
      </c>
      <c r="BT8" s="7">
        <f t="shared" si="15"/>
        <v>30.798230622298185</v>
      </c>
      <c r="BU8" s="7">
        <f t="shared" si="16"/>
        <v>52.103649341510014</v>
      </c>
      <c r="BV8" s="7">
        <f t="shared" si="17"/>
        <v>25.603196943802153</v>
      </c>
      <c r="BW8" s="7">
        <v>0</v>
      </c>
      <c r="BX8" s="43">
        <v>0</v>
      </c>
      <c r="BY8" s="7">
        <f t="shared" si="18"/>
        <v>16.431000000000001</v>
      </c>
      <c r="BZ8" s="10">
        <f t="shared" si="19"/>
        <v>41.296370765054796</v>
      </c>
      <c r="CA8" s="7">
        <v>15.586000000000002</v>
      </c>
      <c r="CB8" s="10">
        <f t="shared" si="20"/>
        <v>10.498140142756611</v>
      </c>
      <c r="CC8" s="10">
        <f t="shared" si="21"/>
        <v>25.603196943802153</v>
      </c>
      <c r="CD8" s="10">
        <f t="shared" si="22"/>
        <v>15.693173821252643</v>
      </c>
      <c r="CE8" s="7"/>
      <c r="CF8" s="7">
        <v>11680600000</v>
      </c>
      <c r="CG8" s="7">
        <f t="shared" si="23"/>
        <v>1.0490899440097254</v>
      </c>
      <c r="CH8" s="78">
        <f t="shared" si="24"/>
        <v>0.872129856342996</v>
      </c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 spans="1:103" ht="15.75" customHeight="1">
      <c r="A9" s="7" t="s">
        <v>195</v>
      </c>
      <c r="B9" s="32">
        <v>38898</v>
      </c>
      <c r="C9" s="7">
        <v>0</v>
      </c>
      <c r="D9" s="7">
        <v>0</v>
      </c>
      <c r="E9" s="7">
        <v>13.077</v>
      </c>
      <c r="F9" s="7">
        <v>9.67</v>
      </c>
      <c r="G9" s="7">
        <v>2.3029999999999999</v>
      </c>
      <c r="H9" s="7">
        <v>14.461</v>
      </c>
      <c r="I9" s="7">
        <v>0</v>
      </c>
      <c r="J9" s="7">
        <v>0</v>
      </c>
      <c r="K9" s="7">
        <v>4.7610000000000001</v>
      </c>
      <c r="L9" s="7">
        <v>0.01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10">
        <f t="shared" si="0"/>
        <v>44.282000000000004</v>
      </c>
      <c r="AF9" s="7">
        <f t="shared" si="25"/>
        <v>11.294862772695282</v>
      </c>
      <c r="AG9" s="7"/>
      <c r="AH9" s="7">
        <v>44.281999999999996</v>
      </c>
      <c r="AI9" s="7">
        <v>7.65</v>
      </c>
      <c r="AJ9" s="7">
        <f t="shared" si="1"/>
        <v>17.275642473239692</v>
      </c>
      <c r="AK9" s="7">
        <v>20.16</v>
      </c>
      <c r="AL9" s="7">
        <f t="shared" si="2"/>
        <v>45.526398988302248</v>
      </c>
      <c r="AM9" s="7">
        <v>5.6630000000000003</v>
      </c>
      <c r="AN9" s="7">
        <f t="shared" si="3"/>
        <v>12.788491938033514</v>
      </c>
      <c r="AO9" s="7">
        <v>0</v>
      </c>
      <c r="AP9" s="7">
        <f t="shared" si="4"/>
        <v>0</v>
      </c>
      <c r="AQ9" s="7">
        <v>12.599</v>
      </c>
      <c r="AR9" s="7">
        <f t="shared" si="5"/>
        <v>28.451741113770833</v>
      </c>
      <c r="AS9" s="96">
        <v>-1.79</v>
      </c>
      <c r="AT9" s="7">
        <f t="shared" si="6"/>
        <v>-4.042274513346281</v>
      </c>
      <c r="AU9" s="7">
        <v>16.471999999999998</v>
      </c>
      <c r="AV9" s="7">
        <f t="shared" si="7"/>
        <v>37.197958538458067</v>
      </c>
      <c r="AW9" s="7"/>
      <c r="AX9" s="7">
        <v>16.472000000000001</v>
      </c>
      <c r="AY9" s="7">
        <f>AX9+Capitalization!AI9</f>
        <v>16.472000000000001</v>
      </c>
      <c r="AZ9" s="7">
        <f t="shared" si="8"/>
        <v>37.197958538458067</v>
      </c>
      <c r="BA9" s="7">
        <f t="shared" si="9"/>
        <v>37.197958538458067</v>
      </c>
      <c r="BB9" s="7">
        <v>16.471999999999998</v>
      </c>
      <c r="BC9" s="7">
        <f t="shared" si="10"/>
        <v>37.197958538458067</v>
      </c>
      <c r="BD9" s="7"/>
      <c r="BE9" s="96">
        <v>-4.8</v>
      </c>
      <c r="BF9" s="97">
        <f t="shared" si="11"/>
        <v>29.140359397765902</v>
      </c>
      <c r="BG9" s="7">
        <f t="shared" si="12"/>
        <v>34.379553181155899</v>
      </c>
      <c r="BH9" s="7"/>
      <c r="BI9" s="43">
        <v>1.5569999999999999</v>
      </c>
      <c r="BJ9" s="43">
        <v>0</v>
      </c>
      <c r="BK9" s="7">
        <f t="shared" si="13"/>
        <v>1.5569999999999999</v>
      </c>
      <c r="BL9" s="96">
        <v>1.94</v>
      </c>
      <c r="BM9" s="7"/>
      <c r="BN9" s="7">
        <v>10.808999999999999</v>
      </c>
      <c r="BO9" s="7">
        <f t="shared" si="26"/>
        <v>6.1058211445960531</v>
      </c>
      <c r="BP9" s="7">
        <f t="shared" si="14"/>
        <v>12.599</v>
      </c>
      <c r="BQ9" s="7">
        <f t="shared" si="27"/>
        <v>2.8154072139709534</v>
      </c>
      <c r="BR9" s="7"/>
      <c r="BS9" s="7">
        <v>21.600999999999999</v>
      </c>
      <c r="BT9" s="7">
        <f t="shared" si="15"/>
        <v>28.451741113770833</v>
      </c>
      <c r="BU9" s="7">
        <f t="shared" si="16"/>
        <v>48.780542884241903</v>
      </c>
      <c r="BV9" s="7">
        <f t="shared" si="17"/>
        <v>24.409466600424551</v>
      </c>
      <c r="BW9" s="7">
        <v>0</v>
      </c>
      <c r="BX9" s="43">
        <v>0</v>
      </c>
      <c r="BY9" s="7">
        <f t="shared" si="18"/>
        <v>16.800999999999998</v>
      </c>
      <c r="BZ9" s="10">
        <f t="shared" si="19"/>
        <v>37.940924077503276</v>
      </c>
      <c r="CA9" s="7">
        <v>12.177</v>
      </c>
      <c r="CB9" s="10">
        <f t="shared" si="20"/>
        <v>9.4891829637324427</v>
      </c>
      <c r="CC9" s="10">
        <f t="shared" si="21"/>
        <v>24.409466600424551</v>
      </c>
      <c r="CD9" s="10">
        <f t="shared" si="22"/>
        <v>13.531457477078725</v>
      </c>
      <c r="CE9" s="7"/>
      <c r="CF9" s="7">
        <v>10946700000</v>
      </c>
      <c r="CG9" s="7">
        <f t="shared" si="23"/>
        <v>1.1509404660765346</v>
      </c>
      <c r="CH9" s="78">
        <f t="shared" si="24"/>
        <v>0.9874208665625257</v>
      </c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 spans="1:103" ht="15.75" customHeight="1">
      <c r="A10" s="7" t="s">
        <v>195</v>
      </c>
      <c r="B10" s="32">
        <v>39263</v>
      </c>
      <c r="C10" s="7">
        <v>0</v>
      </c>
      <c r="D10" s="7">
        <v>0</v>
      </c>
      <c r="E10" s="7">
        <v>14.843999999999999</v>
      </c>
      <c r="F10" s="7">
        <v>11.183999999999999</v>
      </c>
      <c r="G10" s="7">
        <v>2.4409999999999998</v>
      </c>
      <c r="H10" s="7">
        <v>16.404</v>
      </c>
      <c r="I10" s="7">
        <v>0</v>
      </c>
      <c r="J10" s="7">
        <v>0</v>
      </c>
      <c r="K10" s="7">
        <v>6.0659999999999998</v>
      </c>
      <c r="L10" s="7">
        <v>0.183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10">
        <f t="shared" si="0"/>
        <v>51.122</v>
      </c>
      <c r="AF10" s="7">
        <f t="shared" si="25"/>
        <v>15.446456799602537</v>
      </c>
      <c r="AG10" s="7"/>
      <c r="AH10" s="7">
        <v>51.122</v>
      </c>
      <c r="AI10" s="7">
        <v>10.693</v>
      </c>
      <c r="AJ10" s="7">
        <f t="shared" si="1"/>
        <v>20.916630804741597</v>
      </c>
      <c r="AK10" s="7">
        <v>21.905000000000001</v>
      </c>
      <c r="AL10" s="7">
        <f t="shared" si="2"/>
        <v>42.848480106412111</v>
      </c>
      <c r="AM10" s="7">
        <v>6.0359999999999996</v>
      </c>
      <c r="AN10" s="7">
        <f t="shared" si="3"/>
        <v>11.807049802433394</v>
      </c>
      <c r="AO10" s="7">
        <v>0</v>
      </c>
      <c r="AP10" s="7">
        <f t="shared" si="4"/>
        <v>0</v>
      </c>
      <c r="AQ10" s="7">
        <v>14.065</v>
      </c>
      <c r="AR10" s="7">
        <f t="shared" si="5"/>
        <v>27.51261687727397</v>
      </c>
      <c r="AS10" s="96">
        <v>-1.577</v>
      </c>
      <c r="AT10" s="7">
        <f t="shared" si="6"/>
        <v>-3.0847775908610773</v>
      </c>
      <c r="AU10" s="7">
        <v>18.524000000000001</v>
      </c>
      <c r="AV10" s="7">
        <f t="shared" si="7"/>
        <v>36.234889088846288</v>
      </c>
      <c r="AW10" s="7"/>
      <c r="AX10" s="7">
        <v>18.524000000000001</v>
      </c>
      <c r="AY10" s="7">
        <f>AX10+Capitalization!AI10</f>
        <v>18.524000000000001</v>
      </c>
      <c r="AZ10" s="7">
        <f t="shared" si="8"/>
        <v>36.234889088846288</v>
      </c>
      <c r="BA10" s="7">
        <f t="shared" si="9"/>
        <v>36.234889088846288</v>
      </c>
      <c r="BB10" s="7">
        <v>18.524000000000001</v>
      </c>
      <c r="BC10" s="7">
        <f t="shared" si="10"/>
        <v>36.234889088846288</v>
      </c>
      <c r="BD10" s="7"/>
      <c r="BE10" s="96">
        <v>-5.2</v>
      </c>
      <c r="BF10" s="97">
        <f t="shared" si="11"/>
        <v>28.071690779529256</v>
      </c>
      <c r="BG10" s="7">
        <f t="shared" si="12"/>
        <v>32.584754912545883</v>
      </c>
      <c r="BH10" s="7"/>
      <c r="BI10" s="43">
        <v>1.04</v>
      </c>
      <c r="BJ10" s="43">
        <v>0</v>
      </c>
      <c r="BK10" s="7">
        <f t="shared" si="13"/>
        <v>1.04</v>
      </c>
      <c r="BL10" s="96">
        <v>1.899</v>
      </c>
      <c r="BM10" s="7"/>
      <c r="BN10" s="7">
        <v>12.488</v>
      </c>
      <c r="BO10" s="7">
        <f t="shared" si="26"/>
        <v>15.533351836432608</v>
      </c>
      <c r="BP10" s="7">
        <f t="shared" si="14"/>
        <v>14.065</v>
      </c>
      <c r="BQ10" s="7">
        <f t="shared" si="27"/>
        <v>11.635844114612265</v>
      </c>
      <c r="BR10" s="7"/>
      <c r="BS10" s="7">
        <v>23.957000000000001</v>
      </c>
      <c r="BT10" s="7">
        <f t="shared" si="15"/>
        <v>27.51261687727397</v>
      </c>
      <c r="BU10" s="7">
        <f t="shared" si="16"/>
        <v>46.862407574038578</v>
      </c>
      <c r="BV10" s="7">
        <f t="shared" si="17"/>
        <v>24.427839286412894</v>
      </c>
      <c r="BW10" s="7">
        <v>0</v>
      </c>
      <c r="BX10" s="43">
        <v>0</v>
      </c>
      <c r="BY10" s="7">
        <f t="shared" si="18"/>
        <v>18.757000000000001</v>
      </c>
      <c r="BZ10" s="10">
        <f t="shared" si="19"/>
        <v>36.690661554712264</v>
      </c>
      <c r="CA10" s="7">
        <v>14.382000000000001</v>
      </c>
      <c r="CB10" s="10">
        <f t="shared" si="20"/>
        <v>9.1780446774382938</v>
      </c>
      <c r="CC10" s="10">
        <f t="shared" si="21"/>
        <v>24.427839286412894</v>
      </c>
      <c r="CD10" s="10">
        <f t="shared" si="22"/>
        <v>12.26282226829937</v>
      </c>
      <c r="CE10" s="7"/>
      <c r="CF10" s="7">
        <v>10061000000</v>
      </c>
      <c r="CG10" s="7">
        <f t="shared" si="23"/>
        <v>1.3979723685518337</v>
      </c>
      <c r="CH10" s="78">
        <f t="shared" si="24"/>
        <v>1.2412285061127124</v>
      </c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 spans="1:103" ht="15.75" customHeight="1">
      <c r="A11" s="7" t="s">
        <v>195</v>
      </c>
      <c r="B11" s="32">
        <v>39629</v>
      </c>
      <c r="C11" s="7">
        <v>0</v>
      </c>
      <c r="D11" s="7">
        <v>0</v>
      </c>
      <c r="E11" s="7">
        <v>16.472000000000001</v>
      </c>
      <c r="F11" s="7">
        <v>13.189</v>
      </c>
      <c r="G11" s="7">
        <v>3.214</v>
      </c>
      <c r="H11" s="7">
        <v>18.937000000000001</v>
      </c>
      <c r="I11" s="7">
        <v>0</v>
      </c>
      <c r="J11" s="7">
        <v>0</v>
      </c>
      <c r="K11" s="7">
        <v>8.1389999999999993</v>
      </c>
      <c r="L11" s="7">
        <v>0.46899999999999997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10">
        <f t="shared" si="0"/>
        <v>60.419999999999995</v>
      </c>
      <c r="AF11" s="7">
        <f t="shared" si="25"/>
        <v>18.187864324556934</v>
      </c>
      <c r="AG11" s="7"/>
      <c r="AH11" s="7">
        <v>60.42</v>
      </c>
      <c r="AI11" s="7">
        <v>11.598000000000001</v>
      </c>
      <c r="AJ11" s="7">
        <f t="shared" si="1"/>
        <v>19.195630585898709</v>
      </c>
      <c r="AK11" s="7">
        <v>26.33</v>
      </c>
      <c r="AL11" s="7">
        <f t="shared" si="2"/>
        <v>43.578285335981462</v>
      </c>
      <c r="AM11" s="7">
        <v>6.133</v>
      </c>
      <c r="AN11" s="7">
        <f t="shared" si="3"/>
        <v>10.150612380006621</v>
      </c>
      <c r="AO11" s="7">
        <v>0</v>
      </c>
      <c r="AP11" s="7">
        <f t="shared" si="4"/>
        <v>0</v>
      </c>
      <c r="AQ11" s="7">
        <v>17.681000000000001</v>
      </c>
      <c r="AR11" s="7">
        <f t="shared" si="5"/>
        <v>29.263488910956635</v>
      </c>
      <c r="AS11" s="96">
        <v>-1.3220000000000001</v>
      </c>
      <c r="AT11" s="7">
        <f t="shared" si="6"/>
        <v>-2.1880172128434294</v>
      </c>
      <c r="AU11" s="7">
        <v>22.492000000000004</v>
      </c>
      <c r="AV11" s="7">
        <f t="shared" si="7"/>
        <v>37.22608407811984</v>
      </c>
      <c r="AW11" s="7"/>
      <c r="AX11" s="7">
        <v>22.492000000000001</v>
      </c>
      <c r="AY11" s="7">
        <f>AX11+Capitalization!AI11</f>
        <v>22.492000000000001</v>
      </c>
      <c r="AZ11" s="7">
        <f t="shared" si="8"/>
        <v>37.226084078119833</v>
      </c>
      <c r="BA11" s="7">
        <f t="shared" si="9"/>
        <v>37.226084078119833</v>
      </c>
      <c r="BB11" s="7">
        <v>22.492000000000004</v>
      </c>
      <c r="BC11" s="7">
        <f t="shared" si="10"/>
        <v>37.22608407811984</v>
      </c>
      <c r="BD11" s="7"/>
      <c r="BE11" s="96">
        <v>-5.4</v>
      </c>
      <c r="BF11" s="97">
        <f t="shared" si="11"/>
        <v>24.008536368486574</v>
      </c>
      <c r="BG11" s="7">
        <f t="shared" si="12"/>
        <v>27.26747287924595</v>
      </c>
      <c r="BH11" s="7"/>
      <c r="BI11" s="43">
        <v>3.2480000000000002</v>
      </c>
      <c r="BJ11" s="43">
        <v>0</v>
      </c>
      <c r="BK11" s="7">
        <f t="shared" si="13"/>
        <v>3.2480000000000002</v>
      </c>
      <c r="BL11" s="96">
        <v>2.0169999999999999</v>
      </c>
      <c r="BM11" s="7"/>
      <c r="BN11" s="7">
        <v>16.359000000000002</v>
      </c>
      <c r="BO11" s="7">
        <f t="shared" si="26"/>
        <v>30.997757847533652</v>
      </c>
      <c r="BP11" s="7">
        <f t="shared" si="14"/>
        <v>17.681000000000001</v>
      </c>
      <c r="BQ11" s="7">
        <f t="shared" si="27"/>
        <v>25.709207252044092</v>
      </c>
      <c r="BR11" s="7"/>
      <c r="BS11" s="7">
        <v>29.446999999999999</v>
      </c>
      <c r="BT11" s="7">
        <f t="shared" si="15"/>
        <v>29.263488910956635</v>
      </c>
      <c r="BU11" s="7">
        <f t="shared" si="16"/>
        <v>48.737173121482954</v>
      </c>
      <c r="BV11" s="7">
        <f t="shared" si="17"/>
        <v>27.075471698113208</v>
      </c>
      <c r="BW11" s="7">
        <v>0</v>
      </c>
      <c r="BX11" s="43">
        <v>0</v>
      </c>
      <c r="BY11" s="7">
        <f t="shared" si="18"/>
        <v>24.046999999999997</v>
      </c>
      <c r="BZ11" s="10">
        <f t="shared" si="19"/>
        <v>39.799735187024162</v>
      </c>
      <c r="CA11" s="7">
        <v>10.377000000000001</v>
      </c>
      <c r="CB11" s="10">
        <f t="shared" si="20"/>
        <v>10.536246276067526</v>
      </c>
      <c r="CC11" s="10">
        <f t="shared" si="21"/>
        <v>27.075471698113208</v>
      </c>
      <c r="CD11" s="10">
        <f t="shared" si="22"/>
        <v>12.724263488910953</v>
      </c>
      <c r="CE11" s="7"/>
      <c r="CF11" s="7">
        <v>9704000000</v>
      </c>
      <c r="CG11" s="7">
        <f t="shared" si="23"/>
        <v>1.8220321516900246</v>
      </c>
      <c r="CH11" s="78">
        <f t="shared" si="24"/>
        <v>1.6857996702390767</v>
      </c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 spans="1:103" ht="15.75" customHeight="1">
      <c r="A12" s="7" t="s">
        <v>195</v>
      </c>
      <c r="B12" s="32">
        <v>39994</v>
      </c>
      <c r="C12" s="7">
        <v>0</v>
      </c>
      <c r="D12" s="7">
        <v>0</v>
      </c>
      <c r="E12" s="7">
        <v>15.563000000000001</v>
      </c>
      <c r="F12" s="7">
        <v>14.686</v>
      </c>
      <c r="G12" s="7">
        <v>2.11</v>
      </c>
      <c r="H12" s="7">
        <v>19.210999999999999</v>
      </c>
      <c r="I12" s="7">
        <v>0</v>
      </c>
      <c r="J12" s="7">
        <v>0</v>
      </c>
      <c r="K12" s="7">
        <v>6.4160000000000004</v>
      </c>
      <c r="L12" s="7">
        <v>0.45100000000000001</v>
      </c>
      <c r="M12" s="7">
        <v>-0.504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10">
        <f t="shared" si="0"/>
        <v>57.933000000000007</v>
      </c>
      <c r="AF12" s="7">
        <f t="shared" si="25"/>
        <v>-4.1161866931479443</v>
      </c>
      <c r="AG12" s="7"/>
      <c r="AH12" s="7">
        <v>57.933</v>
      </c>
      <c r="AI12" s="7">
        <v>12.154999999999999</v>
      </c>
      <c r="AJ12" s="7">
        <f t="shared" si="1"/>
        <v>20.981133378212764</v>
      </c>
      <c r="AK12" s="7">
        <v>25.957000000000001</v>
      </c>
      <c r="AL12" s="7">
        <f t="shared" si="2"/>
        <v>44.805206013843581</v>
      </c>
      <c r="AM12" s="7">
        <v>5.2519999999999998</v>
      </c>
      <c r="AN12" s="7">
        <f t="shared" si="3"/>
        <v>9.0656447965753539</v>
      </c>
      <c r="AO12" s="7">
        <v>0</v>
      </c>
      <c r="AP12" s="7">
        <f t="shared" si="4"/>
        <v>0</v>
      </c>
      <c r="AQ12" s="7">
        <v>14.569000000000001</v>
      </c>
      <c r="AR12" s="7">
        <f t="shared" si="5"/>
        <v>25.148015811368307</v>
      </c>
      <c r="AS12" s="96">
        <v>0</v>
      </c>
      <c r="AT12" s="7">
        <f t="shared" si="6"/>
        <v>0</v>
      </c>
      <c r="AU12" s="7">
        <v>19.820999999999998</v>
      </c>
      <c r="AV12" s="7">
        <f t="shared" si="7"/>
        <v>34.213660607943659</v>
      </c>
      <c r="AW12" s="7"/>
      <c r="AX12" s="7">
        <v>19.821000000000002</v>
      </c>
      <c r="AY12" s="7">
        <f>AX12+Capitalization!AI12</f>
        <v>19.859000000000002</v>
      </c>
      <c r="AZ12" s="7">
        <f t="shared" si="8"/>
        <v>34.279253620561683</v>
      </c>
      <c r="BA12" s="7">
        <f t="shared" si="9"/>
        <v>34.213660607943666</v>
      </c>
      <c r="BB12" s="7">
        <v>19.820999999999998</v>
      </c>
      <c r="BC12" s="7">
        <f t="shared" si="10"/>
        <v>34.213660607943659</v>
      </c>
      <c r="BD12" s="7"/>
      <c r="BE12" s="96">
        <v>-6.6</v>
      </c>
      <c r="BF12" s="97">
        <f t="shared" si="11"/>
        <v>33.298017254427123</v>
      </c>
      <c r="BG12" s="7">
        <f t="shared" si="12"/>
        <v>26.497149487916854</v>
      </c>
      <c r="BH12" s="7"/>
      <c r="BI12" s="43">
        <v>0.72499999999999998</v>
      </c>
      <c r="BJ12" s="43">
        <v>0</v>
      </c>
      <c r="BK12" s="7">
        <f t="shared" si="13"/>
        <v>0.72499999999999998</v>
      </c>
      <c r="BL12" s="96">
        <v>2.2130000000000001</v>
      </c>
      <c r="BM12" s="7"/>
      <c r="BN12" s="7">
        <v>14.569000000000001</v>
      </c>
      <c r="BO12" s="7">
        <f t="shared" si="26"/>
        <v>-10.941989119139315</v>
      </c>
      <c r="BP12" s="7">
        <f t="shared" si="14"/>
        <v>14.569000000000001</v>
      </c>
      <c r="BQ12" s="7">
        <f t="shared" si="27"/>
        <v>-17.600814433572761</v>
      </c>
      <c r="BR12" s="7"/>
      <c r="BS12" s="7">
        <v>25.815000000000001</v>
      </c>
      <c r="BT12" s="7">
        <f t="shared" si="15"/>
        <v>25.148015811368307</v>
      </c>
      <c r="BU12" s="7">
        <f t="shared" si="16"/>
        <v>44.560095282481491</v>
      </c>
      <c r="BV12" s="7">
        <f t="shared" si="17"/>
        <v>25.148015811368307</v>
      </c>
      <c r="BW12" s="7">
        <v>0</v>
      </c>
      <c r="BX12" s="43">
        <v>0</v>
      </c>
      <c r="BY12" s="7">
        <f t="shared" si="18"/>
        <v>19.215000000000003</v>
      </c>
      <c r="BZ12" s="10">
        <f t="shared" si="19"/>
        <v>33.167624669877277</v>
      </c>
      <c r="CA12" s="7">
        <v>15.049999999999999</v>
      </c>
      <c r="CB12" s="10">
        <f t="shared" si="20"/>
        <v>8.0196088585089704</v>
      </c>
      <c r="CC12" s="10">
        <f t="shared" si="21"/>
        <v>25.148015811368307</v>
      </c>
      <c r="CD12" s="10">
        <f t="shared" si="22"/>
        <v>8.0196088585089704</v>
      </c>
      <c r="CE12" s="7"/>
      <c r="CF12" s="7">
        <v>9457000000</v>
      </c>
      <c r="CG12" s="7">
        <f t="shared" si="23"/>
        <v>1.5405519720841705</v>
      </c>
      <c r="CH12" s="78">
        <f t="shared" si="24"/>
        <v>1.5405519720841705</v>
      </c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 spans="1:103" ht="15.75" customHeight="1">
      <c r="A13" s="7" t="s">
        <v>195</v>
      </c>
      <c r="B13" s="32">
        <v>40359</v>
      </c>
      <c r="C13" s="7">
        <v>0</v>
      </c>
      <c r="D13" s="7">
        <v>0</v>
      </c>
      <c r="E13" s="7">
        <v>18.792000000000002</v>
      </c>
      <c r="F13" s="7">
        <v>15.39</v>
      </c>
      <c r="G13" s="7">
        <v>2.2000000000000002</v>
      </c>
      <c r="H13" s="7">
        <v>19.344999999999999</v>
      </c>
      <c r="I13" s="7">
        <v>0</v>
      </c>
      <c r="J13" s="7">
        <v>0</v>
      </c>
      <c r="K13" s="7">
        <v>6.2240000000000002</v>
      </c>
      <c r="L13" s="7">
        <v>0.53300000000000003</v>
      </c>
      <c r="M13" s="7">
        <v>1.0660000000000001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10">
        <f t="shared" si="0"/>
        <v>63.550000000000011</v>
      </c>
      <c r="AF13" s="7">
        <f t="shared" si="25"/>
        <v>9.6956829440905938</v>
      </c>
      <c r="AG13" s="7"/>
      <c r="AH13" s="7">
        <v>63.55</v>
      </c>
      <c r="AI13" s="7">
        <v>12.395</v>
      </c>
      <c r="AJ13" s="7">
        <f t="shared" si="1"/>
        <v>19.504327301337529</v>
      </c>
      <c r="AK13" s="7">
        <v>26.141999999999999</v>
      </c>
      <c r="AL13" s="7">
        <f t="shared" si="2"/>
        <v>41.136113296616841</v>
      </c>
      <c r="AM13" s="7">
        <v>6.2530000000000001</v>
      </c>
      <c r="AN13" s="7">
        <f t="shared" si="3"/>
        <v>9.8394964594807242</v>
      </c>
      <c r="AO13" s="7">
        <v>0</v>
      </c>
      <c r="AP13" s="7">
        <f t="shared" si="4"/>
        <v>0</v>
      </c>
      <c r="AQ13" s="7">
        <v>18.760000000000002</v>
      </c>
      <c r="AR13" s="7">
        <f t="shared" si="5"/>
        <v>29.520062942564913</v>
      </c>
      <c r="AS13" s="96">
        <v>0</v>
      </c>
      <c r="AT13" s="7">
        <f t="shared" si="6"/>
        <v>0</v>
      </c>
      <c r="AU13" s="7">
        <v>25.013000000000002</v>
      </c>
      <c r="AV13" s="7">
        <f t="shared" si="7"/>
        <v>39.359559402045633</v>
      </c>
      <c r="AW13" s="7"/>
      <c r="AX13" s="7">
        <v>25.013000000000002</v>
      </c>
      <c r="AY13" s="7">
        <f>AX13+Capitalization!AI13</f>
        <v>25.164000000000001</v>
      </c>
      <c r="AZ13" s="7">
        <f t="shared" si="8"/>
        <v>39.597167584579076</v>
      </c>
      <c r="BA13" s="7">
        <f t="shared" si="9"/>
        <v>39.359559402045633</v>
      </c>
      <c r="BB13" s="7">
        <v>25.013000000000002</v>
      </c>
      <c r="BC13" s="7">
        <f t="shared" si="10"/>
        <v>39.359559402045633</v>
      </c>
      <c r="BD13" s="7"/>
      <c r="BE13" s="96">
        <v>-4.0999999999999996</v>
      </c>
      <c r="BF13" s="97">
        <f t="shared" si="11"/>
        <v>16.391476432255224</v>
      </c>
      <c r="BG13" s="7">
        <f t="shared" si="12"/>
        <v>24.999000519729737</v>
      </c>
      <c r="BH13" s="7"/>
      <c r="BI13" s="43">
        <v>1.0740000000000001</v>
      </c>
      <c r="BJ13" s="43">
        <v>0.22900000000000001</v>
      </c>
      <c r="BK13" s="7">
        <f t="shared" si="13"/>
        <v>1.3030000000000002</v>
      </c>
      <c r="BL13" s="96">
        <v>2.1840000000000002</v>
      </c>
      <c r="BM13" s="7"/>
      <c r="BN13" s="7">
        <v>18.760000000000002</v>
      </c>
      <c r="BO13" s="7">
        <f t="shared" si="26"/>
        <v>28.766559132404424</v>
      </c>
      <c r="BP13" s="7">
        <f t="shared" si="14"/>
        <v>18.760000000000002</v>
      </c>
      <c r="BQ13" s="7">
        <f t="shared" si="27"/>
        <v>28.766559132404424</v>
      </c>
      <c r="BR13" s="7"/>
      <c r="BS13" s="7">
        <v>27.657</v>
      </c>
      <c r="BT13" s="7">
        <f t="shared" si="15"/>
        <v>29.520062942564913</v>
      </c>
      <c r="BU13" s="7">
        <f t="shared" si="16"/>
        <v>43.520062942564913</v>
      </c>
      <c r="BV13" s="7">
        <f t="shared" si="17"/>
        <v>29.520062942564913</v>
      </c>
      <c r="BW13" s="7">
        <v>-0.14499999999999999</v>
      </c>
      <c r="BX13" s="43">
        <v>0</v>
      </c>
      <c r="BY13" s="7">
        <f t="shared" si="18"/>
        <v>23.412000000000003</v>
      </c>
      <c r="BZ13" s="10">
        <f t="shared" si="19"/>
        <v>36.840283241542096</v>
      </c>
      <c r="CA13" s="7">
        <v>21.851000000000003</v>
      </c>
      <c r="CB13" s="10">
        <f t="shared" si="20"/>
        <v>7.3202202989771834</v>
      </c>
      <c r="CC13" s="10">
        <f t="shared" si="21"/>
        <v>29.520062942564913</v>
      </c>
      <c r="CD13" s="10">
        <f t="shared" si="22"/>
        <v>7.3202202989771834</v>
      </c>
      <c r="CE13" s="7"/>
      <c r="CF13" s="7">
        <v>9108000000</v>
      </c>
      <c r="CG13" s="7">
        <f t="shared" si="23"/>
        <v>2.0597277119016253</v>
      </c>
      <c r="CH13" s="78">
        <f t="shared" si="24"/>
        <v>2.0597277119016253</v>
      </c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 spans="1:103" ht="15.75" customHeight="1">
      <c r="A14" s="7" t="s">
        <v>195</v>
      </c>
      <c r="B14" s="32">
        <v>40724</v>
      </c>
      <c r="C14" s="7">
        <v>0</v>
      </c>
      <c r="D14" s="7">
        <v>0</v>
      </c>
      <c r="E14" s="7">
        <v>18.777999999999999</v>
      </c>
      <c r="F14" s="7">
        <v>17.106999999999999</v>
      </c>
      <c r="G14" s="7">
        <v>2.528</v>
      </c>
      <c r="H14" s="7">
        <v>21.986000000000001</v>
      </c>
      <c r="I14" s="7">
        <v>0</v>
      </c>
      <c r="J14" s="7">
        <v>0</v>
      </c>
      <c r="K14" s="7">
        <v>8.7159999999999993</v>
      </c>
      <c r="L14" s="7">
        <v>0.82799999999999996</v>
      </c>
      <c r="M14" s="7">
        <v>1.2050000000000001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10">
        <f t="shared" si="0"/>
        <v>71.147999999999996</v>
      </c>
      <c r="AF14" s="7">
        <f t="shared" si="25"/>
        <v>11.95594020456331</v>
      </c>
      <c r="AG14" s="7"/>
      <c r="AH14" s="7">
        <v>71.147999999999996</v>
      </c>
      <c r="AI14" s="7">
        <v>15.577</v>
      </c>
      <c r="AJ14" s="7">
        <f t="shared" si="1"/>
        <v>21.893798841850792</v>
      </c>
      <c r="AK14" s="7">
        <v>27.5</v>
      </c>
      <c r="AL14" s="7">
        <f t="shared" si="2"/>
        <v>38.651824366110084</v>
      </c>
      <c r="AM14" s="7">
        <v>4.9210000000000003</v>
      </c>
      <c r="AN14" s="7">
        <f t="shared" si="3"/>
        <v>6.9165682802046451</v>
      </c>
      <c r="AO14" s="7">
        <v>0</v>
      </c>
      <c r="AP14" s="7">
        <f t="shared" si="4"/>
        <v>0</v>
      </c>
      <c r="AQ14" s="7">
        <v>23.15</v>
      </c>
      <c r="AR14" s="7">
        <f t="shared" si="5"/>
        <v>32.537808511834484</v>
      </c>
      <c r="AS14" s="96">
        <v>0</v>
      </c>
      <c r="AT14" s="7">
        <f t="shared" si="6"/>
        <v>0</v>
      </c>
      <c r="AU14" s="7">
        <v>28.070999999999998</v>
      </c>
      <c r="AV14" s="7">
        <f t="shared" si="7"/>
        <v>39.454376792039128</v>
      </c>
      <c r="AW14" s="7"/>
      <c r="AX14" s="7">
        <v>28.071000000000002</v>
      </c>
      <c r="AY14" s="7">
        <f>AX14+Capitalization!AI14</f>
        <v>28.366000000000003</v>
      </c>
      <c r="AZ14" s="7">
        <f t="shared" si="8"/>
        <v>39.869005453421046</v>
      </c>
      <c r="BA14" s="7">
        <f t="shared" si="9"/>
        <v>39.454376792039135</v>
      </c>
      <c r="BB14" s="7">
        <v>28.070999999999998</v>
      </c>
      <c r="BC14" s="7">
        <f t="shared" si="10"/>
        <v>39.454376792039128</v>
      </c>
      <c r="BD14" s="7"/>
      <c r="BE14" s="96">
        <v>-5.3</v>
      </c>
      <c r="BF14" s="97">
        <f t="shared" si="11"/>
        <v>18.880695379573222</v>
      </c>
      <c r="BG14" s="7">
        <f t="shared" si="12"/>
        <v>17.530547540166008</v>
      </c>
      <c r="BH14" s="7"/>
      <c r="BI14" s="43">
        <v>0.57999999999999996</v>
      </c>
      <c r="BJ14" s="43">
        <v>1.456</v>
      </c>
      <c r="BK14" s="7">
        <f t="shared" si="13"/>
        <v>2.036</v>
      </c>
      <c r="BL14" s="96">
        <v>2.4670000000000001</v>
      </c>
      <c r="BM14" s="7"/>
      <c r="BN14" s="7">
        <v>23.15</v>
      </c>
      <c r="BO14" s="7">
        <f t="shared" si="26"/>
        <v>23.4008528784648</v>
      </c>
      <c r="BP14" s="7">
        <f t="shared" si="14"/>
        <v>23.15</v>
      </c>
      <c r="BQ14" s="7">
        <f t="shared" si="27"/>
        <v>23.4008528784648</v>
      </c>
      <c r="BR14" s="7"/>
      <c r="BS14" s="7">
        <v>35.494</v>
      </c>
      <c r="BT14" s="7">
        <f t="shared" si="15"/>
        <v>32.537808511834484</v>
      </c>
      <c r="BU14" s="7">
        <f t="shared" si="16"/>
        <v>49.887558329116771</v>
      </c>
      <c r="BV14" s="7">
        <f t="shared" si="17"/>
        <v>32.537808511834484</v>
      </c>
      <c r="BW14" s="7">
        <v>-0.19700000000000001</v>
      </c>
      <c r="BX14" s="43">
        <v>0</v>
      </c>
      <c r="BY14" s="7">
        <f t="shared" si="18"/>
        <v>29.997</v>
      </c>
      <c r="BZ14" s="10">
        <f t="shared" si="19"/>
        <v>42.161410018552878</v>
      </c>
      <c r="CA14" s="7">
        <v>24.567999999999998</v>
      </c>
      <c r="CB14" s="10">
        <f t="shared" si="20"/>
        <v>9.6236015067183942</v>
      </c>
      <c r="CC14" s="10">
        <f t="shared" si="21"/>
        <v>32.537808511834484</v>
      </c>
      <c r="CD14" s="10">
        <f t="shared" si="22"/>
        <v>9.6236015067183942</v>
      </c>
      <c r="CE14" s="7"/>
      <c r="CF14" s="7">
        <v>8918000000</v>
      </c>
      <c r="CG14" s="7">
        <f t="shared" si="23"/>
        <v>2.5958735142408611</v>
      </c>
      <c r="CH14" s="78">
        <f t="shared" si="24"/>
        <v>2.5958735142408611</v>
      </c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 spans="1:103" ht="15.75" customHeight="1">
      <c r="A15" s="7" t="s">
        <v>195</v>
      </c>
      <c r="B15" s="32">
        <v>41090</v>
      </c>
      <c r="C15" s="7">
        <v>0</v>
      </c>
      <c r="D15" s="7">
        <v>3.181</v>
      </c>
      <c r="E15" s="7">
        <v>0</v>
      </c>
      <c r="F15" s="7">
        <v>14.231999999999999</v>
      </c>
      <c r="G15" s="7">
        <v>22.298999999999999</v>
      </c>
      <c r="H15" s="7">
        <v>17.32</v>
      </c>
      <c r="I15" s="7">
        <v>3.976</v>
      </c>
      <c r="J15" s="7">
        <v>0.16200000000000001</v>
      </c>
      <c r="K15" s="7">
        <v>8.0449999999999999</v>
      </c>
      <c r="L15" s="7">
        <v>4.508</v>
      </c>
      <c r="M15" s="7">
        <v>0.88400000000000001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10">
        <f t="shared" si="0"/>
        <v>74.606999999999999</v>
      </c>
      <c r="AF15" s="7">
        <f t="shared" si="25"/>
        <v>4.8616967448136323</v>
      </c>
      <c r="AG15" s="7"/>
      <c r="AH15" s="7">
        <v>74.606999999999999</v>
      </c>
      <c r="AI15" s="7">
        <v>17.53</v>
      </c>
      <c r="AJ15" s="7">
        <f t="shared" si="1"/>
        <v>23.496454756256117</v>
      </c>
      <c r="AK15" s="7">
        <v>34.81</v>
      </c>
      <c r="AL15" s="7">
        <f t="shared" si="2"/>
        <v>46.657820311766997</v>
      </c>
      <c r="AM15" s="7">
        <v>5.2889999999999997</v>
      </c>
      <c r="AN15" s="7">
        <f t="shared" si="3"/>
        <v>7.0891471309662624</v>
      </c>
      <c r="AO15" s="7">
        <v>0</v>
      </c>
      <c r="AP15" s="7">
        <f t="shared" si="4"/>
        <v>0</v>
      </c>
      <c r="AQ15" s="7">
        <v>16.978000000000002</v>
      </c>
      <c r="AR15" s="7">
        <f t="shared" si="5"/>
        <v>22.756577801010629</v>
      </c>
      <c r="AS15" s="96">
        <v>0</v>
      </c>
      <c r="AT15" s="7">
        <f t="shared" si="6"/>
        <v>0</v>
      </c>
      <c r="AU15" s="7">
        <v>22.266999999999996</v>
      </c>
      <c r="AV15" s="7">
        <f t="shared" si="7"/>
        <v>29.845724931976886</v>
      </c>
      <c r="AW15" s="7"/>
      <c r="AX15" s="7">
        <v>22.266999999999999</v>
      </c>
      <c r="AY15" s="7">
        <f>AX15+Capitalization!AI15</f>
        <v>22.646999999999998</v>
      </c>
      <c r="AZ15" s="7">
        <f t="shared" si="8"/>
        <v>30.355060517109656</v>
      </c>
      <c r="BA15" s="7">
        <f t="shared" si="9"/>
        <v>29.845724931976893</v>
      </c>
      <c r="BB15" s="7">
        <v>22.266999999999996</v>
      </c>
      <c r="BC15" s="7">
        <f t="shared" si="10"/>
        <v>29.845724931976886</v>
      </c>
      <c r="BD15" s="7"/>
      <c r="BE15" s="96">
        <v>-3.5</v>
      </c>
      <c r="BF15" s="97">
        <f t="shared" si="11"/>
        <v>15.718327569946558</v>
      </c>
      <c r="BG15" s="7">
        <f t="shared" si="12"/>
        <v>23.752638433556385</v>
      </c>
      <c r="BH15" s="7"/>
      <c r="BI15" s="43">
        <v>0.78900000000000003</v>
      </c>
      <c r="BJ15" s="43">
        <v>1.893</v>
      </c>
      <c r="BK15" s="7">
        <f t="shared" si="13"/>
        <v>2.6819999999999999</v>
      </c>
      <c r="BL15" s="96">
        <v>2.0350000000000001</v>
      </c>
      <c r="BM15" s="7"/>
      <c r="BN15" s="7">
        <v>16.978000000000002</v>
      </c>
      <c r="BO15" s="7">
        <f t="shared" si="26"/>
        <v>-26.660907127429795</v>
      </c>
      <c r="BP15" s="7">
        <f t="shared" si="14"/>
        <v>16.978000000000002</v>
      </c>
      <c r="BQ15" s="7">
        <f t="shared" si="27"/>
        <v>-26.660907127429795</v>
      </c>
      <c r="BR15" s="7"/>
      <c r="BS15" s="7">
        <v>35.643999999999998</v>
      </c>
      <c r="BT15" s="7">
        <f t="shared" si="15"/>
        <v>22.756577801010629</v>
      </c>
      <c r="BU15" s="7">
        <f t="shared" si="16"/>
        <v>47.775677885453106</v>
      </c>
      <c r="BV15" s="7">
        <f t="shared" si="17"/>
        <v>22.756577801010629</v>
      </c>
      <c r="BW15" s="7">
        <v>-0.34399999999999997</v>
      </c>
      <c r="BX15" s="43">
        <v>0</v>
      </c>
      <c r="BY15" s="7">
        <f t="shared" si="18"/>
        <v>31.799999999999997</v>
      </c>
      <c r="BZ15" s="10">
        <f t="shared" si="19"/>
        <v>42.62334633479432</v>
      </c>
      <c r="CA15" s="7">
        <v>19.208999999999996</v>
      </c>
      <c r="CB15" s="10">
        <f t="shared" si="20"/>
        <v>19.866768533783691</v>
      </c>
      <c r="CC15" s="10">
        <f t="shared" si="21"/>
        <v>22.756577801010629</v>
      </c>
      <c r="CD15" s="10">
        <f t="shared" si="22"/>
        <v>19.866768533783691</v>
      </c>
      <c r="CE15" s="7"/>
      <c r="CF15" s="7">
        <v>8684000000</v>
      </c>
      <c r="CG15" s="7">
        <f t="shared" si="23"/>
        <v>1.9550898203592815</v>
      </c>
      <c r="CH15" s="78">
        <f t="shared" si="24"/>
        <v>1.9550898203592815</v>
      </c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 spans="1:103" ht="15.75" customHeight="1">
      <c r="A16" s="7" t="s">
        <v>195</v>
      </c>
      <c r="B16" s="32">
        <v>41455</v>
      </c>
      <c r="C16" s="7">
        <v>0</v>
      </c>
      <c r="D16" s="7">
        <v>3.387</v>
      </c>
      <c r="E16" s="7">
        <v>0.85299999999999998</v>
      </c>
      <c r="F16" s="7">
        <v>15.407999999999999</v>
      </c>
      <c r="G16" s="7">
        <v>22.995000000000001</v>
      </c>
      <c r="H16" s="7">
        <v>17.529</v>
      </c>
      <c r="I16" s="7">
        <v>4.3719999999999999</v>
      </c>
      <c r="J16" s="7">
        <v>0.61499999999999999</v>
      </c>
      <c r="K16" s="7">
        <v>7.1</v>
      </c>
      <c r="L16" s="7">
        <v>5.59</v>
      </c>
      <c r="M16" s="7">
        <v>0.71699999999999997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10">
        <f t="shared" si="0"/>
        <v>78.565999999999988</v>
      </c>
      <c r="AF16" s="7">
        <f t="shared" si="25"/>
        <v>5.3064725830015806</v>
      </c>
      <c r="AG16" s="7"/>
      <c r="AH16" s="7">
        <v>78.566000000000003</v>
      </c>
      <c r="AI16" s="7">
        <v>20.248999999999999</v>
      </c>
      <c r="AJ16" s="7">
        <f t="shared" si="1"/>
        <v>25.773235241707603</v>
      </c>
      <c r="AK16" s="7">
        <v>31.265000000000001</v>
      </c>
      <c r="AL16" s="7">
        <f t="shared" si="2"/>
        <v>39.794567624672247</v>
      </c>
      <c r="AM16" s="7">
        <v>5.1890000000000001</v>
      </c>
      <c r="AN16" s="7">
        <f t="shared" si="3"/>
        <v>6.6046381386350328</v>
      </c>
      <c r="AO16" s="7">
        <v>0</v>
      </c>
      <c r="AP16" s="7">
        <f t="shared" si="4"/>
        <v>0</v>
      </c>
      <c r="AQ16" s="7">
        <v>21.863</v>
      </c>
      <c r="AR16" s="7">
        <f t="shared" si="5"/>
        <v>27.827558994985107</v>
      </c>
      <c r="AS16" s="96">
        <v>0</v>
      </c>
      <c r="AT16" s="7">
        <f t="shared" si="6"/>
        <v>0</v>
      </c>
      <c r="AU16" s="7">
        <v>27.052000000000007</v>
      </c>
      <c r="AV16" s="7">
        <f t="shared" si="7"/>
        <v>34.432197133620143</v>
      </c>
      <c r="AW16" s="7"/>
      <c r="AX16" s="7">
        <v>27.052</v>
      </c>
      <c r="AY16" s="7">
        <f>AX16+Capitalization!AI16</f>
        <v>27.480999999999998</v>
      </c>
      <c r="AZ16" s="7">
        <f t="shared" si="8"/>
        <v>34.978234859863036</v>
      </c>
      <c r="BA16" s="7">
        <f t="shared" si="9"/>
        <v>34.432197133620143</v>
      </c>
      <c r="BB16" s="7">
        <v>27.052000000000007</v>
      </c>
      <c r="BC16" s="7">
        <f t="shared" si="10"/>
        <v>34.432197133620143</v>
      </c>
      <c r="BD16" s="7"/>
      <c r="BE16" s="96">
        <v>-3.9</v>
      </c>
      <c r="BF16" s="97">
        <f t="shared" si="11"/>
        <v>14.416678988614521</v>
      </c>
      <c r="BG16" s="7">
        <f t="shared" si="12"/>
        <v>19.181576223569422</v>
      </c>
      <c r="BH16" s="7"/>
      <c r="BI16" s="43">
        <v>0.59199999999999997</v>
      </c>
      <c r="BJ16" s="43">
        <v>1.7090000000000001</v>
      </c>
      <c r="BK16" s="7">
        <f t="shared" si="13"/>
        <v>2.3010000000000002</v>
      </c>
      <c r="BL16" s="96">
        <v>1.6319999999999999</v>
      </c>
      <c r="BM16" s="7"/>
      <c r="BN16" s="7">
        <v>21.863</v>
      </c>
      <c r="BO16" s="7">
        <f t="shared" si="26"/>
        <v>28.772529155377534</v>
      </c>
      <c r="BP16" s="7">
        <f t="shared" si="14"/>
        <v>21.863</v>
      </c>
      <c r="BQ16" s="7">
        <f t="shared" si="27"/>
        <v>28.772529155377534</v>
      </c>
      <c r="BR16" s="7"/>
      <c r="BS16" s="7">
        <v>34.478999999999999</v>
      </c>
      <c r="BT16" s="7">
        <f t="shared" si="15"/>
        <v>27.827558994985107</v>
      </c>
      <c r="BU16" s="7">
        <f t="shared" si="16"/>
        <v>43.885395718249619</v>
      </c>
      <c r="BV16" s="7">
        <f t="shared" si="17"/>
        <v>27.827558994985107</v>
      </c>
      <c r="BW16" s="7">
        <v>-0.371</v>
      </c>
      <c r="BX16" s="43">
        <v>0</v>
      </c>
      <c r="BY16" s="7">
        <f t="shared" si="18"/>
        <v>30.208000000000002</v>
      </c>
      <c r="BZ16" s="10">
        <f t="shared" si="19"/>
        <v>38.449201944861642</v>
      </c>
      <c r="CA16" s="7">
        <v>22.992000000000001</v>
      </c>
      <c r="CB16" s="10">
        <f t="shared" si="20"/>
        <v>10.621642949876534</v>
      </c>
      <c r="CC16" s="10">
        <f t="shared" si="21"/>
        <v>27.827558994985107</v>
      </c>
      <c r="CD16" s="10">
        <f t="shared" si="22"/>
        <v>10.621642949876534</v>
      </c>
      <c r="CE16" s="7"/>
      <c r="CF16" s="7">
        <v>8605000000</v>
      </c>
      <c r="CG16" s="7">
        <f t="shared" si="23"/>
        <v>2.5407321324811152</v>
      </c>
      <c r="CH16" s="78">
        <f t="shared" si="24"/>
        <v>2.5407321324811152</v>
      </c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 spans="1:103" ht="15.75" customHeight="1">
      <c r="A17" s="7" t="s">
        <v>195</v>
      </c>
      <c r="B17" s="32">
        <v>41820</v>
      </c>
      <c r="C17" s="7">
        <v>0</v>
      </c>
      <c r="D17" s="7">
        <v>4.016</v>
      </c>
      <c r="E17" s="7">
        <v>1.883</v>
      </c>
      <c r="F17" s="7">
        <v>17.055</v>
      </c>
      <c r="G17" s="7">
        <v>24.323</v>
      </c>
      <c r="H17" s="7">
        <v>16.856000000000002</v>
      </c>
      <c r="I17" s="7">
        <v>4.7670000000000003</v>
      </c>
      <c r="J17" s="7">
        <v>3.073</v>
      </c>
      <c r="K17" s="7">
        <v>8.6430000000000007</v>
      </c>
      <c r="L17" s="7">
        <v>6.2169999999999996</v>
      </c>
      <c r="M17" s="7">
        <v>0.65800000000000003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10">
        <f t="shared" si="0"/>
        <v>87.491</v>
      </c>
      <c r="AF17" s="7">
        <f t="shared" si="25"/>
        <v>11.359875773235258</v>
      </c>
      <c r="AG17" s="7"/>
      <c r="AH17" s="7">
        <v>87.491</v>
      </c>
      <c r="AI17" s="7">
        <v>27.077999999999999</v>
      </c>
      <c r="AJ17" s="7">
        <f t="shared" si="1"/>
        <v>30.949469088249078</v>
      </c>
      <c r="AK17" s="7">
        <v>32.593000000000004</v>
      </c>
      <c r="AL17" s="7">
        <f t="shared" si="2"/>
        <v>37.252974591672292</v>
      </c>
      <c r="AM17" s="7">
        <v>5.7460000000000004</v>
      </c>
      <c r="AN17" s="7">
        <f t="shared" si="3"/>
        <v>6.5675326605022235</v>
      </c>
      <c r="AO17" s="7">
        <v>0</v>
      </c>
      <c r="AP17" s="7">
        <f t="shared" si="4"/>
        <v>0</v>
      </c>
      <c r="AQ17" s="7">
        <v>22.074000000000002</v>
      </c>
      <c r="AR17" s="7">
        <f t="shared" si="5"/>
        <v>25.230023659576418</v>
      </c>
      <c r="AS17" s="96">
        <v>0</v>
      </c>
      <c r="AT17" s="7">
        <f t="shared" si="6"/>
        <v>0</v>
      </c>
      <c r="AU17" s="7">
        <v>27.819999999999993</v>
      </c>
      <c r="AV17" s="7">
        <f t="shared" si="7"/>
        <v>31.79755632007863</v>
      </c>
      <c r="AW17" s="7"/>
      <c r="AX17" s="7">
        <v>27.82</v>
      </c>
      <c r="AY17" s="7">
        <f>AX17+Capitalization!AI17</f>
        <v>28.417000000000002</v>
      </c>
      <c r="AZ17" s="7">
        <f t="shared" si="8"/>
        <v>32.479912219542584</v>
      </c>
      <c r="BA17" s="7">
        <f t="shared" si="9"/>
        <v>31.797556320078634</v>
      </c>
      <c r="BB17" s="7">
        <v>27.819999999999993</v>
      </c>
      <c r="BC17" s="7">
        <f t="shared" si="10"/>
        <v>31.79755632007863</v>
      </c>
      <c r="BD17" s="7"/>
      <c r="BE17" s="96">
        <v>-5.5</v>
      </c>
      <c r="BF17" s="97">
        <f t="shared" si="11"/>
        <v>19.769949676491734</v>
      </c>
      <c r="BG17" s="7">
        <f t="shared" si="12"/>
        <v>20.654205607476637</v>
      </c>
      <c r="BH17" s="7"/>
      <c r="BI17" s="43">
        <v>0.78200000000000003</v>
      </c>
      <c r="BJ17" s="43">
        <v>2.7280000000000002</v>
      </c>
      <c r="BK17" s="7">
        <f t="shared" si="13"/>
        <v>3.5100000000000002</v>
      </c>
      <c r="BL17" s="96">
        <v>1.9410000000000001</v>
      </c>
      <c r="BM17" s="7"/>
      <c r="BN17" s="7">
        <v>22.074000000000002</v>
      </c>
      <c r="BO17" s="7">
        <f t="shared" si="26"/>
        <v>0.96510085532635992</v>
      </c>
      <c r="BP17" s="7">
        <f t="shared" si="14"/>
        <v>22.074000000000002</v>
      </c>
      <c r="BQ17" s="7">
        <f t="shared" si="27"/>
        <v>0.96510085532635992</v>
      </c>
      <c r="BR17" s="7"/>
      <c r="BS17" s="7">
        <v>37.616</v>
      </c>
      <c r="BT17" s="7">
        <f t="shared" si="15"/>
        <v>25.230023659576418</v>
      </c>
      <c r="BU17" s="7">
        <f t="shared" si="16"/>
        <v>42.994136539758379</v>
      </c>
      <c r="BV17" s="7">
        <f t="shared" si="17"/>
        <v>25.230023659576418</v>
      </c>
      <c r="BW17" s="7">
        <v>-0.50900000000000001</v>
      </c>
      <c r="BX17" s="43">
        <v>0</v>
      </c>
      <c r="BY17" s="7">
        <f t="shared" si="18"/>
        <v>31.606999999999999</v>
      </c>
      <c r="BZ17" s="10">
        <f t="shared" si="19"/>
        <v>36.126001531586105</v>
      </c>
      <c r="CA17" s="7">
        <v>20.809000000000001</v>
      </c>
      <c r="CB17" s="10">
        <f t="shared" si="20"/>
        <v>10.895977872009688</v>
      </c>
      <c r="CC17" s="10">
        <f t="shared" si="21"/>
        <v>25.230023659576418</v>
      </c>
      <c r="CD17" s="10">
        <f t="shared" si="22"/>
        <v>10.895977872009688</v>
      </c>
      <c r="CE17" s="7"/>
      <c r="CF17" s="7">
        <v>8671000000</v>
      </c>
      <c r="CG17" s="7">
        <f t="shared" si="23"/>
        <v>2.5457271364317839</v>
      </c>
      <c r="CH17" s="78">
        <f t="shared" si="24"/>
        <v>2.5457271364317839</v>
      </c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 spans="1:103" ht="15.75" customHeight="1">
      <c r="A18" s="7" t="s">
        <v>195</v>
      </c>
      <c r="B18" s="32">
        <v>42185</v>
      </c>
      <c r="C18" s="7">
        <v>0</v>
      </c>
      <c r="D18" s="7">
        <v>4.5570000000000004</v>
      </c>
      <c r="E18" s="7">
        <v>0</v>
      </c>
      <c r="F18" s="7">
        <v>18.611999999999998</v>
      </c>
      <c r="G18" s="7">
        <v>23.538</v>
      </c>
      <c r="H18" s="7">
        <v>14.826000000000001</v>
      </c>
      <c r="I18" s="7">
        <v>5.09</v>
      </c>
      <c r="J18" s="7">
        <v>11.602</v>
      </c>
      <c r="K18" s="7">
        <v>9.1210000000000004</v>
      </c>
      <c r="L18" s="7">
        <v>6.234</v>
      </c>
      <c r="M18" s="7">
        <v>2.5680000000000001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10">
        <f t="shared" si="0"/>
        <v>96.147999999999982</v>
      </c>
      <c r="AF18" s="7">
        <f t="shared" si="25"/>
        <v>9.8947320295801653</v>
      </c>
      <c r="AG18" s="7"/>
      <c r="AH18" s="7">
        <v>96.147999999999996</v>
      </c>
      <c r="AI18" s="7">
        <v>33.037999999999997</v>
      </c>
      <c r="AJ18" s="7">
        <f t="shared" si="1"/>
        <v>34.361609185838496</v>
      </c>
      <c r="AK18" s="7">
        <v>44.603000000000002</v>
      </c>
      <c r="AL18" s="7">
        <f t="shared" si="2"/>
        <v>46.389940508382914</v>
      </c>
      <c r="AM18" s="7">
        <v>6.3140000000000001</v>
      </c>
      <c r="AN18" s="7">
        <f t="shared" si="3"/>
        <v>6.5669592711236842</v>
      </c>
      <c r="AO18" s="7">
        <v>0</v>
      </c>
      <c r="AP18" s="7">
        <f t="shared" si="4"/>
        <v>0</v>
      </c>
      <c r="AQ18" s="7">
        <v>12.193</v>
      </c>
      <c r="AR18" s="7">
        <f t="shared" si="5"/>
        <v>12.681491034654908</v>
      </c>
      <c r="AS18" s="96">
        <v>0</v>
      </c>
      <c r="AT18" s="7">
        <f t="shared" si="6"/>
        <v>0</v>
      </c>
      <c r="AU18" s="7">
        <v>18.506999999999998</v>
      </c>
      <c r="AV18" s="7">
        <f t="shared" si="7"/>
        <v>19.24845030577859</v>
      </c>
      <c r="AW18" s="7"/>
      <c r="AX18" s="7">
        <v>18.507000000000001</v>
      </c>
      <c r="AY18" s="7">
        <f>AX18+Capitalization!AI18</f>
        <v>20.729000000000003</v>
      </c>
      <c r="AZ18" s="7">
        <f t="shared" si="8"/>
        <v>21.559470815825605</v>
      </c>
      <c r="BA18" s="7">
        <f t="shared" si="9"/>
        <v>19.248450305778594</v>
      </c>
      <c r="BB18" s="7">
        <v>18.506999999999998</v>
      </c>
      <c r="BC18" s="7">
        <f t="shared" si="10"/>
        <v>19.24845030577859</v>
      </c>
      <c r="BD18" s="7"/>
      <c r="BE18" s="96">
        <v>-4.4000000000000004</v>
      </c>
      <c r="BF18" s="97">
        <f t="shared" si="11"/>
        <v>23.77478791808505</v>
      </c>
      <c r="BG18" s="7">
        <f t="shared" si="12"/>
        <v>34.116820662452042</v>
      </c>
      <c r="BH18" s="7"/>
      <c r="BI18" s="43">
        <v>0.60599999999999998</v>
      </c>
      <c r="BJ18" s="43">
        <v>2.835</v>
      </c>
      <c r="BK18" s="7">
        <f t="shared" si="13"/>
        <v>3.4409999999999998</v>
      </c>
      <c r="BL18" s="96">
        <v>1.915</v>
      </c>
      <c r="BM18" s="7"/>
      <c r="BN18" s="7">
        <v>12.193</v>
      </c>
      <c r="BO18" s="7">
        <f t="shared" si="26"/>
        <v>-44.76306967473046</v>
      </c>
      <c r="BP18" s="7">
        <f t="shared" si="14"/>
        <v>12.193</v>
      </c>
      <c r="BQ18" s="7">
        <f t="shared" si="27"/>
        <v>-44.76306967473046</v>
      </c>
      <c r="BR18" s="7"/>
      <c r="BS18" s="7">
        <v>33.174999999999997</v>
      </c>
      <c r="BT18" s="7">
        <f t="shared" si="15"/>
        <v>12.681491034654908</v>
      </c>
      <c r="BU18" s="7">
        <f t="shared" si="16"/>
        <v>34.504097849149233</v>
      </c>
      <c r="BV18" s="7">
        <f t="shared" si="17"/>
        <v>12.681491034654908</v>
      </c>
      <c r="BW18" s="7">
        <v>-0.62</v>
      </c>
      <c r="BX18" s="43">
        <v>0</v>
      </c>
      <c r="BY18" s="7">
        <f t="shared" si="18"/>
        <v>28.154999999999998</v>
      </c>
      <c r="BZ18" s="10">
        <f t="shared" si="19"/>
        <v>29.282980405208637</v>
      </c>
      <c r="CA18" s="7">
        <v>20.000999999999994</v>
      </c>
      <c r="CB18" s="10">
        <f t="shared" si="20"/>
        <v>16.601489370553729</v>
      </c>
      <c r="CC18" s="10">
        <f t="shared" si="21"/>
        <v>12.681491034654908</v>
      </c>
      <c r="CD18" s="10">
        <f t="shared" si="22"/>
        <v>16.601489370553729</v>
      </c>
      <c r="CE18" s="7"/>
      <c r="CF18" s="7">
        <v>8400000000</v>
      </c>
      <c r="CG18" s="7">
        <f t="shared" si="23"/>
        <v>1.4515476190476189</v>
      </c>
      <c r="CH18" s="78">
        <f t="shared" si="24"/>
        <v>1.4515476190476189</v>
      </c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 spans="1:103" ht="15.75" customHeight="1">
      <c r="A19" s="7" t="s">
        <v>195</v>
      </c>
      <c r="B19" s="32">
        <v>42551</v>
      </c>
      <c r="C19" s="7">
        <v>0</v>
      </c>
      <c r="D19" s="7">
        <v>6.0979999999999999</v>
      </c>
      <c r="E19" s="7">
        <v>0</v>
      </c>
      <c r="F19" s="7">
        <v>19.177</v>
      </c>
      <c r="G19" s="7">
        <v>23.588000000000001</v>
      </c>
      <c r="H19" s="7">
        <v>8.1039999999999992</v>
      </c>
      <c r="I19" s="7">
        <v>5.641</v>
      </c>
      <c r="J19" s="7">
        <v>7.4660000000000002</v>
      </c>
      <c r="K19" s="7">
        <v>9.3949999999999996</v>
      </c>
      <c r="L19" s="7">
        <v>5.851</v>
      </c>
      <c r="M19" s="7">
        <v>0.81200000000000006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10">
        <f t="shared" si="0"/>
        <v>86.131999999999991</v>
      </c>
      <c r="AF19" s="7">
        <f t="shared" si="25"/>
        <v>-10.417273370220901</v>
      </c>
      <c r="AG19" s="7"/>
      <c r="AH19" s="7">
        <v>86.132000000000005</v>
      </c>
      <c r="AI19" s="7">
        <v>32.78</v>
      </c>
      <c r="AJ19" s="7">
        <f t="shared" si="1"/>
        <v>38.057864672827755</v>
      </c>
      <c r="AK19" s="7">
        <v>33.600999999999999</v>
      </c>
      <c r="AL19" s="7">
        <f t="shared" si="2"/>
        <v>39.011052802674961</v>
      </c>
      <c r="AM19" s="7">
        <v>2.9529999999999998</v>
      </c>
      <c r="AN19" s="7">
        <f t="shared" si="3"/>
        <v>3.4284586448706635</v>
      </c>
      <c r="AO19" s="7">
        <v>0</v>
      </c>
      <c r="AP19" s="7">
        <f t="shared" si="4"/>
        <v>0</v>
      </c>
      <c r="AQ19" s="7">
        <v>16.797999999999998</v>
      </c>
      <c r="AR19" s="7">
        <f t="shared" si="5"/>
        <v>19.502623879626615</v>
      </c>
      <c r="AS19" s="96">
        <v>0</v>
      </c>
      <c r="AT19" s="7">
        <f t="shared" si="6"/>
        <v>0</v>
      </c>
      <c r="AU19" s="7">
        <v>19.751000000000005</v>
      </c>
      <c r="AV19" s="7">
        <f t="shared" si="7"/>
        <v>22.931082524497288</v>
      </c>
      <c r="AW19" s="7"/>
      <c r="AX19" s="7">
        <v>19.751000000000001</v>
      </c>
      <c r="AY19" s="7">
        <f>AX19+Capitalization!AI19</f>
        <v>20.994</v>
      </c>
      <c r="AZ19" s="7">
        <f t="shared" si="8"/>
        <v>24.374216319138064</v>
      </c>
      <c r="BA19" s="7">
        <f t="shared" si="9"/>
        <v>22.931082524497285</v>
      </c>
      <c r="BB19" s="7">
        <v>19.751000000000005</v>
      </c>
      <c r="BC19" s="7">
        <f t="shared" si="10"/>
        <v>22.931082524497288</v>
      </c>
      <c r="BD19" s="7"/>
      <c r="BE19" s="96">
        <v>-3.9</v>
      </c>
      <c r="BF19" s="97">
        <f t="shared" si="11"/>
        <v>19.745835653890943</v>
      </c>
      <c r="BG19" s="7">
        <f t="shared" si="12"/>
        <v>14.951141714343578</v>
      </c>
      <c r="BH19" s="7"/>
      <c r="BI19" s="43">
        <v>0.57999999999999996</v>
      </c>
      <c r="BJ19" s="43">
        <v>1.476</v>
      </c>
      <c r="BK19" s="7">
        <f t="shared" si="13"/>
        <v>2.056</v>
      </c>
      <c r="BL19" s="96">
        <v>0</v>
      </c>
      <c r="BM19" s="7"/>
      <c r="BN19" s="7">
        <v>16.797999999999998</v>
      </c>
      <c r="BO19" s="7">
        <f t="shared" si="26"/>
        <v>37.767571557450985</v>
      </c>
      <c r="BP19" s="7">
        <f t="shared" si="14"/>
        <v>16.797999999999998</v>
      </c>
      <c r="BQ19" s="7">
        <f t="shared" si="27"/>
        <v>37.767571557450985</v>
      </c>
      <c r="BR19" s="7"/>
      <c r="BS19" s="7">
        <v>40.401000000000003</v>
      </c>
      <c r="BT19" s="7">
        <f t="shared" si="15"/>
        <v>19.502623879626615</v>
      </c>
      <c r="BU19" s="7">
        <f t="shared" si="16"/>
        <v>46.905911856220683</v>
      </c>
      <c r="BV19" s="7">
        <f t="shared" si="17"/>
        <v>19.502623879626615</v>
      </c>
      <c r="BW19" s="7">
        <v>-1.1000000000000001</v>
      </c>
      <c r="BX19" s="43">
        <v>0</v>
      </c>
      <c r="BY19" s="7">
        <f t="shared" si="18"/>
        <v>35.401000000000003</v>
      </c>
      <c r="BZ19" s="10">
        <f t="shared" si="19"/>
        <v>41.100868434495894</v>
      </c>
      <c r="CA19" s="7">
        <v>23.589000000000002</v>
      </c>
      <c r="CB19" s="10">
        <f t="shared" si="20"/>
        <v>21.598244554869279</v>
      </c>
      <c r="CC19" s="10">
        <f t="shared" si="21"/>
        <v>19.502623879626615</v>
      </c>
      <c r="CD19" s="10">
        <f t="shared" si="22"/>
        <v>21.598244554869279</v>
      </c>
      <c r="CE19" s="7"/>
      <c r="CF19" s="7">
        <v>8144000000</v>
      </c>
      <c r="CG19" s="7">
        <f t="shared" si="23"/>
        <v>2.06262278978389</v>
      </c>
      <c r="CH19" s="78">
        <f t="shared" si="24"/>
        <v>2.06262278978389</v>
      </c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 spans="1:103" ht="15.75" customHeight="1">
      <c r="A20" s="7" t="s">
        <v>195</v>
      </c>
      <c r="B20" s="32">
        <v>42916</v>
      </c>
      <c r="C20" s="7">
        <v>0</v>
      </c>
      <c r="D20" s="7">
        <v>6.9710000000000001</v>
      </c>
      <c r="E20" s="7">
        <v>2.2679999999999998</v>
      </c>
      <c r="F20" s="7">
        <v>21.757999999999999</v>
      </c>
      <c r="G20" s="7">
        <v>25.388999999999999</v>
      </c>
      <c r="H20" s="7">
        <v>8.625</v>
      </c>
      <c r="I20" s="7">
        <v>5.5880000000000001</v>
      </c>
      <c r="J20" s="7">
        <v>4.5570000000000004</v>
      </c>
      <c r="K20" s="7">
        <v>9.2560000000000002</v>
      </c>
      <c r="L20" s="7">
        <v>5.5380000000000003</v>
      </c>
      <c r="M20" s="7">
        <v>3.0449999999999999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10">
        <f t="shared" si="0"/>
        <v>92.99499999999999</v>
      </c>
      <c r="AF20" s="7">
        <f t="shared" si="25"/>
        <v>7.9680026006594531</v>
      </c>
      <c r="AG20" s="7"/>
      <c r="AH20" s="7">
        <v>92.995000000000005</v>
      </c>
      <c r="AI20" s="7">
        <v>34.261000000000003</v>
      </c>
      <c r="AJ20" s="7">
        <f t="shared" si="1"/>
        <v>36.841765686327221</v>
      </c>
      <c r="AK20" s="7">
        <v>35.585000000000001</v>
      </c>
      <c r="AL20" s="7">
        <f t="shared" si="2"/>
        <v>38.265498145061564</v>
      </c>
      <c r="AM20" s="7">
        <v>1.9450000000000001</v>
      </c>
      <c r="AN20" s="7">
        <f t="shared" si="3"/>
        <v>2.0915102962524865</v>
      </c>
      <c r="AO20" s="7">
        <v>0</v>
      </c>
      <c r="AP20" s="7">
        <f t="shared" si="4"/>
        <v>0</v>
      </c>
      <c r="AQ20" s="7">
        <v>21.204000000000001</v>
      </c>
      <c r="AR20" s="7">
        <f t="shared" si="5"/>
        <v>22.801225872358728</v>
      </c>
      <c r="AS20" s="96">
        <v>0</v>
      </c>
      <c r="AT20" s="7">
        <f t="shared" si="6"/>
        <v>0</v>
      </c>
      <c r="AU20" s="7">
        <v>23.149000000000001</v>
      </c>
      <c r="AV20" s="7">
        <f t="shared" si="7"/>
        <v>24.892736168611215</v>
      </c>
      <c r="AW20" s="7"/>
      <c r="AX20" s="7">
        <v>23.149000000000001</v>
      </c>
      <c r="AY20" s="7">
        <f>AX20+Capitalization!AI20</f>
        <v>25.371000000000002</v>
      </c>
      <c r="AZ20" s="7">
        <f t="shared" si="8"/>
        <v>27.282111941502237</v>
      </c>
      <c r="BA20" s="7">
        <f t="shared" si="9"/>
        <v>24.892736168611215</v>
      </c>
      <c r="BB20" s="7">
        <v>23.149000000000001</v>
      </c>
      <c r="BC20" s="7">
        <f t="shared" si="10"/>
        <v>24.892736168611215</v>
      </c>
      <c r="BD20" s="7"/>
      <c r="BE20" s="96">
        <v>-2.4</v>
      </c>
      <c r="BF20" s="97">
        <f t="shared" si="11"/>
        <v>10.367618471640244</v>
      </c>
      <c r="BG20" s="7">
        <f t="shared" si="12"/>
        <v>8.4020908030584476</v>
      </c>
      <c r="BH20" s="7"/>
      <c r="BI20" s="43">
        <v>0.71799999999999997</v>
      </c>
      <c r="BJ20" s="43">
        <v>19.219000000000001</v>
      </c>
      <c r="BK20" s="7">
        <f t="shared" si="13"/>
        <v>19.937000000000001</v>
      </c>
      <c r="BL20" s="96">
        <v>0</v>
      </c>
      <c r="BM20" s="7"/>
      <c r="BN20" s="7">
        <v>21.204000000000001</v>
      </c>
      <c r="BO20" s="7">
        <f t="shared" si="26"/>
        <v>26.229313013453996</v>
      </c>
      <c r="BP20" s="7">
        <f t="shared" si="14"/>
        <v>21.204000000000001</v>
      </c>
      <c r="BQ20" s="7">
        <f t="shared" si="27"/>
        <v>26.229313013453996</v>
      </c>
      <c r="BR20" s="7"/>
      <c r="BS20" s="7">
        <v>41.854999999999997</v>
      </c>
      <c r="BT20" s="7">
        <f t="shared" si="15"/>
        <v>22.801225872358728</v>
      </c>
      <c r="BU20" s="7">
        <f t="shared" si="16"/>
        <v>45.007796118070857</v>
      </c>
      <c r="BV20" s="7">
        <f t="shared" si="17"/>
        <v>22.801225872358728</v>
      </c>
      <c r="BW20" s="7">
        <v>-1.6</v>
      </c>
      <c r="BX20" s="43">
        <v>0</v>
      </c>
      <c r="BY20" s="7">
        <f t="shared" si="18"/>
        <v>37.854999999999997</v>
      </c>
      <c r="BZ20" s="10">
        <f t="shared" si="19"/>
        <v>40.706489596214844</v>
      </c>
      <c r="CA20" s="7">
        <v>5.4339999999999975</v>
      </c>
      <c r="CB20" s="10">
        <f t="shared" si="20"/>
        <v>17.905263723856116</v>
      </c>
      <c r="CC20" s="10">
        <f t="shared" si="21"/>
        <v>22.801225872358728</v>
      </c>
      <c r="CD20" s="10">
        <f t="shared" si="22"/>
        <v>17.905263723856116</v>
      </c>
      <c r="CE20" s="7"/>
      <c r="CF20" s="7">
        <v>8038000000</v>
      </c>
      <c r="CG20" s="7">
        <f t="shared" si="23"/>
        <v>2.6379696441900973</v>
      </c>
      <c r="CH20" s="78">
        <f t="shared" si="24"/>
        <v>2.6379696441900973</v>
      </c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 spans="1:103" ht="15.75" customHeight="1">
      <c r="A21" s="7" t="s">
        <v>195</v>
      </c>
      <c r="B21" s="32">
        <v>43281</v>
      </c>
      <c r="C21" s="7">
        <v>0</v>
      </c>
      <c r="D21" s="7">
        <v>7.0119999999999996</v>
      </c>
      <c r="E21" s="7">
        <v>5.2590000000000003</v>
      </c>
      <c r="F21" s="7">
        <v>26.129000000000001</v>
      </c>
      <c r="G21" s="7">
        <v>19.518000000000001</v>
      </c>
      <c r="H21" s="7">
        <v>28.315999999999999</v>
      </c>
      <c r="I21" s="7">
        <v>5.8460000000000001</v>
      </c>
      <c r="J21" s="7">
        <v>5.1340000000000003</v>
      </c>
      <c r="K21" s="7">
        <v>10.353</v>
      </c>
      <c r="L21" s="7">
        <v>2.7930000000000001</v>
      </c>
      <c r="M21" s="7">
        <v>4.149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10">
        <f t="shared" si="0"/>
        <v>114.50900000000001</v>
      </c>
      <c r="AF21" s="7">
        <f t="shared" si="25"/>
        <v>23.134577127802601</v>
      </c>
      <c r="AG21" s="7"/>
      <c r="AH21" s="7">
        <v>114.509</v>
      </c>
      <c r="AI21" s="7">
        <v>38.353000000000002</v>
      </c>
      <c r="AJ21" s="7">
        <f t="shared" si="1"/>
        <v>33.493437197076211</v>
      </c>
      <c r="AK21" s="7">
        <v>39.682000000000002</v>
      </c>
      <c r="AL21" s="7">
        <f t="shared" si="2"/>
        <v>34.654044660245049</v>
      </c>
      <c r="AM21" s="7">
        <v>19.902999999999999</v>
      </c>
      <c r="AN21" s="7">
        <f t="shared" si="3"/>
        <v>17.381166545861024</v>
      </c>
      <c r="AO21" s="7">
        <v>0</v>
      </c>
      <c r="AP21" s="7">
        <f t="shared" si="4"/>
        <v>0</v>
      </c>
      <c r="AQ21" s="7">
        <v>16.571000000000002</v>
      </c>
      <c r="AR21" s="7">
        <f t="shared" si="5"/>
        <v>14.471351596817719</v>
      </c>
      <c r="AS21" s="96">
        <v>0</v>
      </c>
      <c r="AT21" s="7">
        <f t="shared" si="6"/>
        <v>0</v>
      </c>
      <c r="AU21" s="7">
        <v>36.474000000000004</v>
      </c>
      <c r="AV21" s="7">
        <f t="shared" si="7"/>
        <v>31.852518142678743</v>
      </c>
      <c r="AW21" s="7"/>
      <c r="AX21" s="7">
        <v>36.473999999999997</v>
      </c>
      <c r="AY21" s="7">
        <f>AX21+Capitalization!AI21</f>
        <v>38.963999999999999</v>
      </c>
      <c r="AZ21" s="7">
        <f t="shared" si="8"/>
        <v>34.027019710241113</v>
      </c>
      <c r="BA21" s="7">
        <f t="shared" si="9"/>
        <v>31.852518142678736</v>
      </c>
      <c r="BB21" s="7">
        <v>36.474000000000004</v>
      </c>
      <c r="BC21" s="7">
        <f t="shared" si="10"/>
        <v>31.852518142678743</v>
      </c>
      <c r="BD21" s="7"/>
      <c r="BE21" s="96">
        <v>-5.5</v>
      </c>
      <c r="BF21" s="97">
        <f t="shared" si="11"/>
        <v>15.079234523222024</v>
      </c>
      <c r="BG21" s="7">
        <f t="shared" si="12"/>
        <v>54.567637221034161</v>
      </c>
      <c r="BH21" s="7"/>
      <c r="BI21" s="43">
        <v>2.121</v>
      </c>
      <c r="BJ21" s="43">
        <v>30.806000000000001</v>
      </c>
      <c r="BK21" s="7">
        <f t="shared" si="13"/>
        <v>32.927</v>
      </c>
      <c r="BL21" s="96">
        <v>0</v>
      </c>
      <c r="BM21" s="7"/>
      <c r="BN21" s="7">
        <v>16.571000000000002</v>
      </c>
      <c r="BO21" s="7">
        <f t="shared" si="26"/>
        <v>-21.849651009243534</v>
      </c>
      <c r="BP21" s="7">
        <f t="shared" si="14"/>
        <v>16.571000000000002</v>
      </c>
      <c r="BQ21" s="7">
        <f t="shared" si="27"/>
        <v>-21.849651009243534</v>
      </c>
      <c r="BR21" s="7"/>
      <c r="BS21" s="7">
        <v>31.317</v>
      </c>
      <c r="BT21" s="7">
        <f t="shared" si="15"/>
        <v>14.471351596817719</v>
      </c>
      <c r="BU21" s="7">
        <f t="shared" si="16"/>
        <v>27.348942004558594</v>
      </c>
      <c r="BV21" s="7">
        <f t="shared" si="17"/>
        <v>14.471351596817719</v>
      </c>
      <c r="BW21" s="7">
        <v>-2.4</v>
      </c>
      <c r="BX21" s="43">
        <v>0</v>
      </c>
      <c r="BY21" s="7">
        <f t="shared" si="18"/>
        <v>23.417000000000002</v>
      </c>
      <c r="BZ21" s="10">
        <f t="shared" si="19"/>
        <v>20.449920966910899</v>
      </c>
      <c r="CA21" s="7">
        <v>31.363999999999997</v>
      </c>
      <c r="CB21" s="10">
        <f t="shared" si="20"/>
        <v>5.9785693700931795</v>
      </c>
      <c r="CC21" s="10">
        <f t="shared" si="21"/>
        <v>14.471351596817719</v>
      </c>
      <c r="CD21" s="10">
        <f t="shared" si="22"/>
        <v>5.9785693700931795</v>
      </c>
      <c r="CE21" s="7"/>
      <c r="CF21" s="7">
        <v>7967000000</v>
      </c>
      <c r="CG21" s="7">
        <f t="shared" si="23"/>
        <v>2.0799548136061254</v>
      </c>
      <c r="CH21" s="78">
        <f t="shared" si="24"/>
        <v>2.0799548136061254</v>
      </c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 spans="1:103" ht="15.75" customHeight="1">
      <c r="A22" s="7" t="s">
        <v>195</v>
      </c>
      <c r="B22" s="32">
        <v>43646</v>
      </c>
      <c r="C22" s="7">
        <v>0</v>
      </c>
      <c r="D22" s="7">
        <v>7.6280000000000001</v>
      </c>
      <c r="E22" s="7">
        <v>6.758</v>
      </c>
      <c r="F22" s="7">
        <v>32.622</v>
      </c>
      <c r="G22" s="7">
        <v>20.395</v>
      </c>
      <c r="H22" s="7">
        <v>31.762</v>
      </c>
      <c r="I22" s="7">
        <v>6.1239999999999997</v>
      </c>
      <c r="J22" s="7">
        <v>6.0949999999999998</v>
      </c>
      <c r="K22" s="7">
        <v>11.385999999999999</v>
      </c>
      <c r="L22" s="7">
        <v>3.07</v>
      </c>
      <c r="M22" s="7">
        <v>3.415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10">
        <f t="shared" si="0"/>
        <v>129.25499999999997</v>
      </c>
      <c r="AF22" s="7">
        <f t="shared" si="25"/>
        <v>12.877590407740833</v>
      </c>
      <c r="AG22" s="7"/>
      <c r="AH22" s="7">
        <v>129.255</v>
      </c>
      <c r="AI22" s="7">
        <v>42.91</v>
      </c>
      <c r="AJ22" s="7">
        <f t="shared" si="1"/>
        <v>33.197942052531815</v>
      </c>
      <c r="AK22" s="7">
        <v>42.66</v>
      </c>
      <c r="AL22" s="7">
        <f t="shared" si="2"/>
        <v>33.004525937101079</v>
      </c>
      <c r="AM22" s="7">
        <v>4.4480000000000004</v>
      </c>
      <c r="AN22" s="7">
        <f t="shared" si="3"/>
        <v>3.4412595257436855</v>
      </c>
      <c r="AO22" s="7">
        <v>0</v>
      </c>
      <c r="AP22" s="7">
        <f t="shared" si="4"/>
        <v>0</v>
      </c>
      <c r="AQ22" s="7">
        <v>39.237000000000002</v>
      </c>
      <c r="AR22" s="7">
        <f t="shared" si="5"/>
        <v>30.356272484623421</v>
      </c>
      <c r="AS22" s="96">
        <v>0</v>
      </c>
      <c r="AT22" s="7">
        <f t="shared" si="6"/>
        <v>0</v>
      </c>
      <c r="AU22" s="7">
        <v>43.685000000000002</v>
      </c>
      <c r="AV22" s="7">
        <f t="shared" si="7"/>
        <v>33.797532010367107</v>
      </c>
      <c r="AW22" s="7"/>
      <c r="AX22" s="7">
        <v>43.685000000000002</v>
      </c>
      <c r="AY22" s="7">
        <f>AX22+Capitalization!AI22</f>
        <v>46.124000000000002</v>
      </c>
      <c r="AZ22" s="7">
        <f t="shared" si="8"/>
        <v>35.684499632509379</v>
      </c>
      <c r="BA22" s="7">
        <f t="shared" si="9"/>
        <v>33.797532010367107</v>
      </c>
      <c r="BB22" s="7">
        <v>43.685000000000002</v>
      </c>
      <c r="BC22" s="7">
        <f t="shared" si="10"/>
        <v>33.797532010367107</v>
      </c>
      <c r="BD22" s="7"/>
      <c r="BE22" s="96">
        <v>-8.4</v>
      </c>
      <c r="BF22" s="97">
        <f t="shared" si="11"/>
        <v>19.228568158406777</v>
      </c>
      <c r="BG22" s="7">
        <f t="shared" si="12"/>
        <v>10.181984662927778</v>
      </c>
      <c r="BH22" s="7"/>
      <c r="BI22" s="43">
        <v>5.665</v>
      </c>
      <c r="BJ22" s="43">
        <v>29.844999999999999</v>
      </c>
      <c r="BK22" s="7">
        <f t="shared" si="13"/>
        <v>35.51</v>
      </c>
      <c r="BL22" s="96">
        <v>0</v>
      </c>
      <c r="BM22" s="7"/>
      <c r="BN22" s="7">
        <v>39.237000000000002</v>
      </c>
      <c r="BO22" s="7">
        <f t="shared" si="26"/>
        <v>136.78112364974956</v>
      </c>
      <c r="BP22" s="7">
        <f t="shared" si="14"/>
        <v>39.237000000000002</v>
      </c>
      <c r="BQ22" s="7">
        <f t="shared" si="27"/>
        <v>136.78112364974956</v>
      </c>
      <c r="BR22" s="7"/>
      <c r="BS22" s="7">
        <v>59.119</v>
      </c>
      <c r="BT22" s="7">
        <f t="shared" si="15"/>
        <v>30.356272484623421</v>
      </c>
      <c r="BU22" s="7">
        <f t="shared" si="16"/>
        <v>45.73826931259913</v>
      </c>
      <c r="BV22" s="7">
        <f t="shared" si="17"/>
        <v>30.356272484623421</v>
      </c>
      <c r="BW22" s="7">
        <v>-2.4</v>
      </c>
      <c r="BX22" s="43">
        <v>0</v>
      </c>
      <c r="BY22" s="7">
        <f t="shared" si="18"/>
        <v>48.319000000000003</v>
      </c>
      <c r="BZ22" s="10">
        <f t="shared" si="19"/>
        <v>37.38269312599126</v>
      </c>
      <c r="CA22" s="7">
        <v>35.872</v>
      </c>
      <c r="CB22" s="10">
        <f t="shared" si="20"/>
        <v>7.0264206413678387</v>
      </c>
      <c r="CC22" s="10">
        <f t="shared" si="21"/>
        <v>30.356272484623421</v>
      </c>
      <c r="CD22" s="10">
        <f t="shared" si="22"/>
        <v>7.0264206413678387</v>
      </c>
      <c r="CE22" s="7"/>
      <c r="CF22" s="7">
        <v>7895000000</v>
      </c>
      <c r="CG22" s="7">
        <f t="shared" si="23"/>
        <v>4.9698543381887275</v>
      </c>
      <c r="CH22" s="78">
        <f t="shared" si="24"/>
        <v>4.9698543381887275</v>
      </c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 spans="1:103" ht="15.75" customHeight="1">
      <c r="A23" s="7" t="s">
        <v>195</v>
      </c>
      <c r="B23" s="32">
        <v>44012</v>
      </c>
      <c r="C23" s="7">
        <v>0</v>
      </c>
      <c r="D23" s="7">
        <v>7.74</v>
      </c>
      <c r="E23" s="7">
        <v>8.077</v>
      </c>
      <c r="F23" s="7">
        <v>41.378999999999998</v>
      </c>
      <c r="G23" s="7">
        <v>22.294</v>
      </c>
      <c r="H23" s="7">
        <v>35.316000000000003</v>
      </c>
      <c r="I23" s="7">
        <v>6.4089999999999998</v>
      </c>
      <c r="J23" s="7">
        <v>6.4569999999999999</v>
      </c>
      <c r="K23" s="7">
        <v>11.574999999999999</v>
      </c>
      <c r="L23" s="7">
        <v>3.7679999999999998</v>
      </c>
      <c r="M23" s="7">
        <v>2.6680000000000001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10">
        <f t="shared" si="0"/>
        <v>145.68299999999999</v>
      </c>
      <c r="AF23" s="7">
        <f t="shared" si="25"/>
        <v>12.70975977718466</v>
      </c>
      <c r="AG23" s="7"/>
      <c r="AH23" s="7">
        <v>145.68299999999999</v>
      </c>
      <c r="AI23" s="7">
        <v>46.078000000000003</v>
      </c>
      <c r="AJ23" s="7">
        <f t="shared" si="1"/>
        <v>31.628947783886936</v>
      </c>
      <c r="AK23" s="7">
        <v>46.569000000000003</v>
      </c>
      <c r="AL23" s="7">
        <f t="shared" si="2"/>
        <v>31.96598093119994</v>
      </c>
      <c r="AM23" s="7">
        <v>8.7550000000000008</v>
      </c>
      <c r="AN23" s="7">
        <f t="shared" si="3"/>
        <v>6.0096236348784702</v>
      </c>
      <c r="AO23" s="7">
        <v>0</v>
      </c>
      <c r="AP23" s="7">
        <f t="shared" si="4"/>
        <v>0</v>
      </c>
      <c r="AQ23" s="7">
        <v>44.280999999999999</v>
      </c>
      <c r="AR23" s="7">
        <f t="shared" si="5"/>
        <v>30.395447650034662</v>
      </c>
      <c r="AS23" s="96">
        <v>0</v>
      </c>
      <c r="AT23" s="7">
        <f t="shared" si="6"/>
        <v>0</v>
      </c>
      <c r="AU23" s="7">
        <v>53.035999999999987</v>
      </c>
      <c r="AV23" s="7">
        <f t="shared" si="7"/>
        <v>36.405071284913127</v>
      </c>
      <c r="AW23" s="7"/>
      <c r="AX23" s="7">
        <v>53.036000000000001</v>
      </c>
      <c r="AY23" s="7">
        <f>AX23+Capitalization!AI23</f>
        <v>55.291000000000004</v>
      </c>
      <c r="AZ23" s="7">
        <f t="shared" si="8"/>
        <v>37.952952643753903</v>
      </c>
      <c r="BA23" s="7">
        <f t="shared" si="9"/>
        <v>36.405071284913134</v>
      </c>
      <c r="BB23" s="7">
        <v>53.035999999999987</v>
      </c>
      <c r="BC23" s="7">
        <f t="shared" si="10"/>
        <v>36.405071284913127</v>
      </c>
      <c r="BD23" s="7"/>
      <c r="BE23" s="96">
        <v>-12.5</v>
      </c>
      <c r="BF23" s="97">
        <f t="shared" si="11"/>
        <v>23.568896598536842</v>
      </c>
      <c r="BG23" s="7">
        <f t="shared" si="12"/>
        <v>16.507655177615206</v>
      </c>
      <c r="BH23" s="7"/>
      <c r="BI23" s="43">
        <v>2.13</v>
      </c>
      <c r="BJ23" s="43">
        <v>29.635999999999999</v>
      </c>
      <c r="BK23" s="7">
        <f t="shared" si="13"/>
        <v>31.765999999999998</v>
      </c>
      <c r="BL23" s="96">
        <v>0</v>
      </c>
      <c r="BM23" s="7"/>
      <c r="BN23" s="7">
        <v>44.280999999999999</v>
      </c>
      <c r="BO23" s="7">
        <f t="shared" si="26"/>
        <v>12.855213191630341</v>
      </c>
      <c r="BP23" s="7">
        <f t="shared" si="14"/>
        <v>44.280999999999999</v>
      </c>
      <c r="BQ23" s="7">
        <f t="shared" si="27"/>
        <v>12.855213191630341</v>
      </c>
      <c r="BR23" s="7"/>
      <c r="BS23" s="7">
        <v>77.058000000000007</v>
      </c>
      <c r="BT23" s="7">
        <f t="shared" si="15"/>
        <v>30.395447650034662</v>
      </c>
      <c r="BU23" s="7">
        <f t="shared" si="16"/>
        <v>52.894297893371231</v>
      </c>
      <c r="BV23" s="7">
        <f t="shared" si="17"/>
        <v>30.395447650034662</v>
      </c>
      <c r="BW23" s="7">
        <v>-2.4</v>
      </c>
      <c r="BX23" s="43">
        <v>0</v>
      </c>
      <c r="BY23" s="7">
        <f t="shared" si="18"/>
        <v>62.158000000000008</v>
      </c>
      <c r="BZ23" s="10">
        <f t="shared" si="19"/>
        <v>42.666611752915585</v>
      </c>
      <c r="CA23" s="7">
        <v>42.713000000000001</v>
      </c>
      <c r="CB23" s="10">
        <f t="shared" si="20"/>
        <v>12.271164102880924</v>
      </c>
      <c r="CC23" s="10">
        <f t="shared" si="21"/>
        <v>30.395447650034662</v>
      </c>
      <c r="CD23" s="10">
        <f t="shared" si="22"/>
        <v>12.271164102880924</v>
      </c>
      <c r="CE23" s="7"/>
      <c r="CF23" s="7">
        <v>7793000000</v>
      </c>
      <c r="CG23" s="7">
        <f t="shared" si="23"/>
        <v>5.6821506480174513</v>
      </c>
      <c r="CH23" s="78">
        <f t="shared" si="24"/>
        <v>5.6821506480174513</v>
      </c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 spans="1:103" ht="15.75" customHeight="1">
      <c r="A24" s="7" t="s">
        <v>195</v>
      </c>
      <c r="B24" s="32">
        <v>44377</v>
      </c>
      <c r="C24" s="7">
        <v>0</v>
      </c>
      <c r="D24" s="7">
        <v>8.5280000000000005</v>
      </c>
      <c r="E24" s="7">
        <v>10.289</v>
      </c>
      <c r="F24" s="7">
        <v>52.588999999999999</v>
      </c>
      <c r="G24" s="7">
        <v>23.227</v>
      </c>
      <c r="H24" s="7">
        <v>39.872</v>
      </c>
      <c r="I24" s="7">
        <v>6.9429999999999996</v>
      </c>
      <c r="J24" s="7">
        <v>6.7910000000000004</v>
      </c>
      <c r="K24" s="7">
        <v>15.37</v>
      </c>
      <c r="L24" s="7">
        <v>4.4790000000000001</v>
      </c>
      <c r="M24" s="7">
        <v>3.532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10">
        <f t="shared" si="0"/>
        <v>171.62000000000003</v>
      </c>
      <c r="AF24" s="7">
        <f t="shared" si="25"/>
        <v>17.803724525167688</v>
      </c>
      <c r="AG24" s="7"/>
      <c r="AH24" s="7">
        <v>171.62</v>
      </c>
      <c r="AI24" s="7">
        <v>52.231999999999999</v>
      </c>
      <c r="AJ24" s="7">
        <f t="shared" si="1"/>
        <v>30.434681272578949</v>
      </c>
      <c r="AK24" s="7">
        <v>48.286000000000001</v>
      </c>
      <c r="AL24" s="7">
        <f t="shared" si="2"/>
        <v>28.135415452744432</v>
      </c>
      <c r="AM24" s="7">
        <v>9.8309999999999995</v>
      </c>
      <c r="AN24" s="7">
        <f t="shared" si="3"/>
        <v>5.7283533387717043</v>
      </c>
      <c r="AO24" s="7">
        <v>0</v>
      </c>
      <c r="AP24" s="7">
        <f t="shared" si="4"/>
        <v>0</v>
      </c>
      <c r="AQ24" s="7">
        <v>61.271000000000001</v>
      </c>
      <c r="AR24" s="7">
        <f t="shared" si="5"/>
        <v>35.701549935904907</v>
      </c>
      <c r="AS24" s="96">
        <v>0</v>
      </c>
      <c r="AT24" s="7">
        <f t="shared" si="6"/>
        <v>0</v>
      </c>
      <c r="AU24" s="7">
        <v>71.102000000000004</v>
      </c>
      <c r="AV24" s="7">
        <f t="shared" si="7"/>
        <v>41.429903274676612</v>
      </c>
      <c r="AW24" s="7"/>
      <c r="AX24" s="7">
        <v>71.102000000000004</v>
      </c>
      <c r="AY24" s="7">
        <f>AX24+Capitalization!AI24</f>
        <v>73.061999999999998</v>
      </c>
      <c r="AZ24" s="7">
        <f t="shared" si="8"/>
        <v>42.571961309870645</v>
      </c>
      <c r="BA24" s="7">
        <f t="shared" si="9"/>
        <v>41.429903274676612</v>
      </c>
      <c r="BB24" s="7">
        <v>71.102000000000004</v>
      </c>
      <c r="BC24" s="7">
        <f t="shared" si="10"/>
        <v>41.429903274676612</v>
      </c>
      <c r="BD24" s="7"/>
      <c r="BE24" s="96">
        <v>-13.4</v>
      </c>
      <c r="BF24" s="97">
        <f t="shared" si="11"/>
        <v>18.846164664847684</v>
      </c>
      <c r="BG24" s="7">
        <f t="shared" si="12"/>
        <v>13.826615285083399</v>
      </c>
      <c r="BH24" s="7"/>
      <c r="BI24" s="43">
        <v>2.1739999999999999</v>
      </c>
      <c r="BJ24" s="43">
        <v>27.388000000000002</v>
      </c>
      <c r="BK24" s="7">
        <f t="shared" si="13"/>
        <v>29.562000000000001</v>
      </c>
      <c r="BL24" s="96">
        <v>0</v>
      </c>
      <c r="BM24" s="7"/>
      <c r="BN24" s="7">
        <v>61.271000000000001</v>
      </c>
      <c r="BO24" s="7">
        <f t="shared" si="26"/>
        <v>38.368600528443359</v>
      </c>
      <c r="BP24" s="7">
        <f t="shared" si="14"/>
        <v>61.271000000000001</v>
      </c>
      <c r="BQ24" s="7">
        <f t="shared" si="27"/>
        <v>38.368600528443359</v>
      </c>
      <c r="BR24" s="7"/>
      <c r="BS24" s="7">
        <v>93.075999999999993</v>
      </c>
      <c r="BT24" s="7">
        <f t="shared" si="15"/>
        <v>35.701549935904907</v>
      </c>
      <c r="BU24" s="7">
        <f t="shared" si="16"/>
        <v>54.233772287612162</v>
      </c>
      <c r="BV24" s="7">
        <f t="shared" si="17"/>
        <v>35.701549935904907</v>
      </c>
      <c r="BW24" s="7">
        <v>-2</v>
      </c>
      <c r="BX24" s="43">
        <v>0</v>
      </c>
      <c r="BY24" s="7">
        <f t="shared" si="18"/>
        <v>77.675999999999988</v>
      </c>
      <c r="BZ24" s="10">
        <f t="shared" si="19"/>
        <v>45.260459153944751</v>
      </c>
      <c r="CA24" s="7">
        <v>47.208999999999989</v>
      </c>
      <c r="CB24" s="10">
        <f t="shared" si="20"/>
        <v>9.5589092180398438</v>
      </c>
      <c r="CC24" s="10">
        <f t="shared" si="21"/>
        <v>35.701549935904907</v>
      </c>
      <c r="CD24" s="10">
        <f t="shared" si="22"/>
        <v>9.5589092180398438</v>
      </c>
      <c r="CE24" s="7"/>
      <c r="CF24" s="7">
        <v>7510000000</v>
      </c>
      <c r="CG24" s="7">
        <f t="shared" si="23"/>
        <v>8.1585885486018643</v>
      </c>
      <c r="CH24" s="78">
        <f t="shared" si="24"/>
        <v>8.1585885486018643</v>
      </c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 spans="1:103" ht="15.75" customHeight="1">
      <c r="A25" s="7" t="s">
        <v>195</v>
      </c>
      <c r="B25" s="32">
        <v>44742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0.33300000000000002</v>
      </c>
      <c r="T25" s="7">
        <v>0</v>
      </c>
      <c r="U25" s="7">
        <v>67.320999999999998</v>
      </c>
      <c r="V25" s="7">
        <v>44.862000000000002</v>
      </c>
      <c r="W25" s="7">
        <v>24.760999999999999</v>
      </c>
      <c r="X25" s="7">
        <v>16.23</v>
      </c>
      <c r="Y25" s="7">
        <v>13.816000000000001</v>
      </c>
      <c r="Z25" s="7">
        <v>11.590999999999999</v>
      </c>
      <c r="AA25" s="7">
        <v>7.407</v>
      </c>
      <c r="AB25" s="7">
        <v>6.9909999999999997</v>
      </c>
      <c r="AC25" s="7">
        <v>5.2910000000000004</v>
      </c>
      <c r="AD25" s="7">
        <v>0</v>
      </c>
      <c r="AE25" s="10">
        <f t="shared" si="0"/>
        <v>198.60300000000001</v>
      </c>
      <c r="AF25" s="7">
        <f t="shared" si="25"/>
        <v>15.722526512061513</v>
      </c>
      <c r="AG25" s="7"/>
      <c r="AH25" s="7">
        <v>198.60300000000001</v>
      </c>
      <c r="AI25" s="7">
        <v>62.65</v>
      </c>
      <c r="AJ25" s="7">
        <f t="shared" si="1"/>
        <v>31.545344229442655</v>
      </c>
      <c r="AK25" s="7">
        <v>52.237000000000002</v>
      </c>
      <c r="AL25" s="7">
        <f t="shared" si="2"/>
        <v>26.302221013781264</v>
      </c>
      <c r="AM25" s="7">
        <v>10.978</v>
      </c>
      <c r="AN25" s="7">
        <f t="shared" si="3"/>
        <v>5.5276103583530958</v>
      </c>
      <c r="AO25" s="7">
        <v>0</v>
      </c>
      <c r="AP25" s="7">
        <f t="shared" si="4"/>
        <v>0</v>
      </c>
      <c r="AQ25" s="7">
        <v>72.738</v>
      </c>
      <c r="AR25" s="7">
        <f t="shared" si="5"/>
        <v>36.624824398422987</v>
      </c>
      <c r="AS25" s="96">
        <v>0</v>
      </c>
      <c r="AT25" s="7">
        <f t="shared" si="6"/>
        <v>0</v>
      </c>
      <c r="AU25" s="7">
        <v>83.716000000000008</v>
      </c>
      <c r="AV25" s="7">
        <f t="shared" si="7"/>
        <v>42.152434756776088</v>
      </c>
      <c r="AW25" s="7"/>
      <c r="AX25" s="7">
        <v>83.715999999999994</v>
      </c>
      <c r="AY25" s="7">
        <f>AX25+Capitalization!AI25</f>
        <v>83.715999999999994</v>
      </c>
      <c r="AZ25" s="7">
        <f t="shared" si="8"/>
        <v>42.152434756776074</v>
      </c>
      <c r="BA25" s="7">
        <f t="shared" si="9"/>
        <v>42.152434756776074</v>
      </c>
      <c r="BB25" s="7">
        <v>83.716000000000008</v>
      </c>
      <c r="BC25" s="7">
        <f t="shared" si="10"/>
        <v>42.152434756776088</v>
      </c>
      <c r="BD25" s="7"/>
      <c r="BE25" s="96">
        <v>-16</v>
      </c>
      <c r="BF25" s="97">
        <f t="shared" si="11"/>
        <v>19.112236609489226</v>
      </c>
      <c r="BG25" s="7">
        <f t="shared" si="12"/>
        <v>13.113383343685795</v>
      </c>
      <c r="BH25" s="7"/>
      <c r="BI25" s="43">
        <v>4.0670000000000002</v>
      </c>
      <c r="BJ25" s="43">
        <v>26.298999999999999</v>
      </c>
      <c r="BK25" s="7">
        <f t="shared" si="13"/>
        <v>30.366</v>
      </c>
      <c r="BL25" s="96">
        <v>0</v>
      </c>
      <c r="BM25" s="7"/>
      <c r="BN25" s="7">
        <v>72.738</v>
      </c>
      <c r="BO25" s="7">
        <f t="shared" si="26"/>
        <v>18.715216007572909</v>
      </c>
      <c r="BP25" s="7">
        <f t="shared" si="14"/>
        <v>72.738</v>
      </c>
      <c r="BQ25" s="7">
        <f t="shared" si="27"/>
        <v>18.715216007572909</v>
      </c>
      <c r="BR25" s="7"/>
      <c r="BS25" s="7">
        <v>98.14</v>
      </c>
      <c r="BT25" s="7">
        <f t="shared" si="15"/>
        <v>36.624824398422987</v>
      </c>
      <c r="BU25" s="7">
        <f t="shared" si="16"/>
        <v>49.415164927015198</v>
      </c>
      <c r="BV25" s="7">
        <f t="shared" si="17"/>
        <v>36.624824398422987</v>
      </c>
      <c r="BW25" s="7">
        <v>-1.9</v>
      </c>
      <c r="BX25" s="43">
        <v>0</v>
      </c>
      <c r="BY25" s="7">
        <f t="shared" si="18"/>
        <v>80.239999999999995</v>
      </c>
      <c r="BZ25" s="10">
        <f t="shared" si="19"/>
        <v>40.402209432888725</v>
      </c>
      <c r="CA25" s="7">
        <v>43.111000000000004</v>
      </c>
      <c r="CB25" s="10">
        <f t="shared" si="20"/>
        <v>3.7773850344657376</v>
      </c>
      <c r="CC25" s="10">
        <f t="shared" si="21"/>
        <v>36.624824398422987</v>
      </c>
      <c r="CD25" s="10">
        <f t="shared" si="22"/>
        <v>3.7773850344657376</v>
      </c>
      <c r="CE25" s="7"/>
      <c r="CF25" s="7">
        <v>7464000000</v>
      </c>
      <c r="CG25" s="7">
        <f t="shared" si="23"/>
        <v>9.745176848874598</v>
      </c>
      <c r="CH25" s="78">
        <f t="shared" si="24"/>
        <v>9.745176848874598</v>
      </c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 spans="1:103" ht="15.75" customHeight="1">
      <c r="A26" s="7" t="s">
        <v>195</v>
      </c>
      <c r="B26" s="32">
        <v>45107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0.78800000000000003</v>
      </c>
      <c r="T26" s="7">
        <v>0</v>
      </c>
      <c r="U26" s="7">
        <v>79.97</v>
      </c>
      <c r="V26" s="7">
        <v>48.728000000000002</v>
      </c>
      <c r="W26" s="7">
        <v>21.507000000000001</v>
      </c>
      <c r="X26" s="7">
        <v>15.465999999999999</v>
      </c>
      <c r="Y26" s="7">
        <v>15.145</v>
      </c>
      <c r="Z26" s="7">
        <v>12.208</v>
      </c>
      <c r="AA26" s="7">
        <v>7.7220000000000004</v>
      </c>
      <c r="AB26" s="7">
        <v>5.5209999999999999</v>
      </c>
      <c r="AC26" s="7">
        <v>0.21099999999999999</v>
      </c>
      <c r="AD26" s="7">
        <v>5.4370000000000003</v>
      </c>
      <c r="AE26" s="10">
        <f t="shared" si="0"/>
        <v>212.70300000000003</v>
      </c>
      <c r="AF26" s="7">
        <f t="shared" si="25"/>
        <v>7.0995906406247755</v>
      </c>
      <c r="AG26" s="7"/>
      <c r="AH26" s="7">
        <v>212.703</v>
      </c>
      <c r="AI26" s="7">
        <v>65.863</v>
      </c>
      <c r="AJ26" s="7">
        <f t="shared" si="1"/>
        <v>30.9647724761757</v>
      </c>
      <c r="AK26" s="7">
        <v>57.529000000000003</v>
      </c>
      <c r="AL26" s="7">
        <f t="shared" si="2"/>
        <v>27.046633098733921</v>
      </c>
      <c r="AM26" s="7">
        <v>16.95</v>
      </c>
      <c r="AN26" s="7">
        <f t="shared" si="3"/>
        <v>7.9688579850777845</v>
      </c>
      <c r="AO26" s="7">
        <v>0</v>
      </c>
      <c r="AP26" s="7">
        <f t="shared" si="4"/>
        <v>0</v>
      </c>
      <c r="AQ26" s="7">
        <v>72.361000000000004</v>
      </c>
      <c r="AR26" s="7">
        <f t="shared" si="5"/>
        <v>34.019736440012601</v>
      </c>
      <c r="AS26" s="96">
        <v>0</v>
      </c>
      <c r="AT26" s="7">
        <f t="shared" si="6"/>
        <v>0</v>
      </c>
      <c r="AU26" s="7">
        <v>89.311000000000007</v>
      </c>
      <c r="AV26" s="7">
        <f t="shared" si="7"/>
        <v>41.988594425090383</v>
      </c>
      <c r="AW26" s="7"/>
      <c r="AX26" s="7">
        <v>89.311000000000007</v>
      </c>
      <c r="AY26" s="7">
        <f>AX26+Capitalization!AI26</f>
        <v>89.311000000000007</v>
      </c>
      <c r="AZ26" s="7">
        <f t="shared" si="8"/>
        <v>41.988594425090383</v>
      </c>
      <c r="BA26" s="7">
        <f t="shared" si="9"/>
        <v>41.988594425090383</v>
      </c>
      <c r="BB26" s="7">
        <v>89.311000000000007</v>
      </c>
      <c r="BC26" s="7">
        <f t="shared" si="10"/>
        <v>41.988594425090383</v>
      </c>
      <c r="BD26" s="7"/>
      <c r="BE26" s="96">
        <v>-23.1</v>
      </c>
      <c r="BF26" s="97">
        <f t="shared" si="11"/>
        <v>25.864675124004883</v>
      </c>
      <c r="BG26" s="7">
        <f t="shared" si="12"/>
        <v>18.978625253328254</v>
      </c>
      <c r="BH26" s="7"/>
      <c r="BI26" s="43">
        <v>4.1520000000000001</v>
      </c>
      <c r="BJ26" s="43">
        <v>25.992999999999999</v>
      </c>
      <c r="BK26" s="7">
        <f t="shared" si="13"/>
        <v>30.145</v>
      </c>
      <c r="BL26" s="96">
        <v>0</v>
      </c>
      <c r="BM26" s="7"/>
      <c r="BN26" s="7">
        <v>72.361000000000004</v>
      </c>
      <c r="BO26" s="7">
        <f t="shared" si="26"/>
        <v>-0.51829855096372646</v>
      </c>
      <c r="BP26" s="7">
        <f t="shared" si="14"/>
        <v>72.361000000000004</v>
      </c>
      <c r="BQ26" s="7">
        <f t="shared" si="27"/>
        <v>-0.51829855096372646</v>
      </c>
      <c r="BR26" s="7"/>
      <c r="BS26" s="7">
        <v>106.77200000000001</v>
      </c>
      <c r="BT26" s="7">
        <f t="shared" si="15"/>
        <v>34.019736440012601</v>
      </c>
      <c r="BU26" s="7">
        <f t="shared" si="16"/>
        <v>50.197693497505909</v>
      </c>
      <c r="BV26" s="7">
        <f t="shared" si="17"/>
        <v>34.019736440012601</v>
      </c>
      <c r="BW26" s="7">
        <v>-1.7</v>
      </c>
      <c r="BX26" s="43">
        <v>0</v>
      </c>
      <c r="BY26" s="7">
        <f t="shared" si="18"/>
        <v>81.971999999999994</v>
      </c>
      <c r="BZ26" s="10">
        <f t="shared" si="19"/>
        <v>38.538243466241653</v>
      </c>
      <c r="CA26" s="7">
        <v>57.805</v>
      </c>
      <c r="CB26" s="10">
        <f t="shared" si="20"/>
        <v>4.5185070262290523</v>
      </c>
      <c r="CC26" s="10">
        <f t="shared" si="21"/>
        <v>34.019736440012601</v>
      </c>
      <c r="CD26" s="10">
        <f t="shared" si="22"/>
        <v>4.5185070262290523</v>
      </c>
      <c r="CE26" s="7"/>
      <c r="CF26" s="7">
        <v>7431000000</v>
      </c>
      <c r="CG26" s="7">
        <f t="shared" si="23"/>
        <v>9.7377203606513252</v>
      </c>
      <c r="CH26" s="78">
        <f t="shared" si="24"/>
        <v>9.7377203606513252</v>
      </c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</row>
    <row r="27" spans="1:103" ht="15.75" customHeight="1">
      <c r="A27" s="7" t="s">
        <v>195</v>
      </c>
      <c r="B27" s="32">
        <v>45473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97.725999999999999</v>
      </c>
      <c r="V27" s="7">
        <v>54.875</v>
      </c>
      <c r="W27" s="7">
        <v>23.244</v>
      </c>
      <c r="X27" s="7">
        <v>21.503</v>
      </c>
      <c r="Y27" s="7">
        <v>16.372</v>
      </c>
      <c r="Z27" s="7">
        <v>12.576000000000001</v>
      </c>
      <c r="AA27" s="7">
        <v>7.5940000000000003</v>
      </c>
      <c r="AB27" s="7">
        <v>4.7060000000000004</v>
      </c>
      <c r="AC27" s="7">
        <v>4.4999999999999998E-2</v>
      </c>
      <c r="AD27" s="7">
        <v>6.4809999999999999</v>
      </c>
      <c r="AE27" s="10">
        <f t="shared" si="0"/>
        <v>245.12199999999999</v>
      </c>
      <c r="AF27" s="7">
        <f t="shared" si="25"/>
        <v>15.241439942078838</v>
      </c>
      <c r="AG27" s="7"/>
      <c r="AH27" s="7">
        <v>245.12200000000001</v>
      </c>
      <c r="AI27" s="7">
        <v>74.114000000000004</v>
      </c>
      <c r="AJ27" s="7">
        <f t="shared" si="1"/>
        <v>30.235556172028623</v>
      </c>
      <c r="AK27" s="7">
        <v>63.220999999999997</v>
      </c>
      <c r="AL27" s="7">
        <f t="shared" si="2"/>
        <v>25.791646608627538</v>
      </c>
      <c r="AM27" s="7">
        <v>19.651</v>
      </c>
      <c r="AN27" s="7">
        <f t="shared" si="3"/>
        <v>8.0168242752588501</v>
      </c>
      <c r="AO27" s="7">
        <v>0</v>
      </c>
      <c r="AP27" s="7">
        <f t="shared" si="4"/>
        <v>0</v>
      </c>
      <c r="AQ27" s="7">
        <v>88.135999999999996</v>
      </c>
      <c r="AR27" s="7">
        <f t="shared" si="5"/>
        <v>35.955972944084984</v>
      </c>
      <c r="AS27" s="96">
        <v>0</v>
      </c>
      <c r="AT27" s="7">
        <f t="shared" si="6"/>
        <v>0</v>
      </c>
      <c r="AU27" s="7">
        <v>107.78700000000001</v>
      </c>
      <c r="AV27" s="7">
        <f t="shared" si="7"/>
        <v>43.972797219343832</v>
      </c>
      <c r="AW27" s="7"/>
      <c r="AX27" s="7">
        <v>107.78700000000001</v>
      </c>
      <c r="AY27" s="7">
        <f>AX27+Capitalization!AI27</f>
        <v>107.78700000000001</v>
      </c>
      <c r="AZ27" s="7">
        <f t="shared" si="8"/>
        <v>43.972797219343832</v>
      </c>
      <c r="BA27" s="7">
        <f t="shared" si="9"/>
        <v>43.972797219343832</v>
      </c>
      <c r="BB27" s="7">
        <v>107.78700000000001</v>
      </c>
      <c r="BC27" s="7">
        <f t="shared" si="10"/>
        <v>43.972797219343832</v>
      </c>
      <c r="BD27" s="7"/>
      <c r="BE27" s="96">
        <v>-23.4</v>
      </c>
      <c r="BF27" s="97">
        <f t="shared" si="11"/>
        <v>21.709482590664919</v>
      </c>
      <c r="BG27" s="7">
        <f t="shared" si="12"/>
        <v>18.231326597827195</v>
      </c>
      <c r="BH27" s="7"/>
      <c r="BI27" s="43">
        <v>5.0170000000000003</v>
      </c>
      <c r="BJ27" s="43">
        <v>30.548999999999999</v>
      </c>
      <c r="BK27" s="7">
        <f t="shared" si="13"/>
        <v>35.566000000000003</v>
      </c>
      <c r="BL27" s="96">
        <v>0</v>
      </c>
      <c r="BM27" s="7"/>
      <c r="BN27" s="7">
        <v>88.135999999999996</v>
      </c>
      <c r="BO27" s="7">
        <f t="shared" si="26"/>
        <v>21.800417351888434</v>
      </c>
      <c r="BP27" s="7">
        <f t="shared" si="14"/>
        <v>88.135999999999996</v>
      </c>
      <c r="BQ27" s="7">
        <f t="shared" si="27"/>
        <v>21.800417351888434</v>
      </c>
      <c r="BR27" s="7"/>
      <c r="BS27" s="7">
        <v>123.97</v>
      </c>
      <c r="BT27" s="7">
        <f t="shared" si="15"/>
        <v>35.955972944084984</v>
      </c>
      <c r="BU27" s="7">
        <f t="shared" si="16"/>
        <v>50.574815806006804</v>
      </c>
      <c r="BV27" s="7">
        <f t="shared" si="17"/>
        <v>35.955972944084984</v>
      </c>
      <c r="BW27" s="7">
        <v>-1.7</v>
      </c>
      <c r="BX27" s="43">
        <v>0</v>
      </c>
      <c r="BY27" s="7">
        <f t="shared" si="18"/>
        <v>98.86999999999999</v>
      </c>
      <c r="BZ27" s="10">
        <f t="shared" si="19"/>
        <v>40.335016848752858</v>
      </c>
      <c r="CA27" s="7">
        <v>4.9390000000000027</v>
      </c>
      <c r="CB27" s="10">
        <f t="shared" si="20"/>
        <v>4.3790439046678742</v>
      </c>
      <c r="CC27" s="10">
        <f t="shared" si="21"/>
        <v>35.955972944084984</v>
      </c>
      <c r="CD27" s="10">
        <f t="shared" si="22"/>
        <v>4.3790439046678742</v>
      </c>
      <c r="CE27" s="7"/>
      <c r="CF27" s="7">
        <v>7432305794</v>
      </c>
      <c r="CG27" s="7">
        <f t="shared" si="23"/>
        <v>11.858500234362127</v>
      </c>
      <c r="CH27" s="78">
        <f t="shared" si="24"/>
        <v>11.858500234362127</v>
      </c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</row>
    <row r="28" spans="1:103" ht="15.75" customHeight="1">
      <c r="A28" s="7" t="s">
        <v>195</v>
      </c>
      <c r="B28" s="32">
        <v>45747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24.760999999999999</v>
      </c>
      <c r="V28" s="7">
        <v>21.882999999999999</v>
      </c>
      <c r="W28" s="7">
        <v>4.1440000000000001</v>
      </c>
      <c r="X28" s="7">
        <v>5.7210000000000001</v>
      </c>
      <c r="Y28" s="7">
        <v>4.3109999999999999</v>
      </c>
      <c r="Z28" s="7">
        <v>3.504</v>
      </c>
      <c r="AA28" s="7">
        <v>1.946</v>
      </c>
      <c r="AB28" s="7">
        <v>1.821</v>
      </c>
      <c r="AC28" s="7">
        <v>4.5999999999999999E-2</v>
      </c>
      <c r="AD28" s="7">
        <v>1.929</v>
      </c>
      <c r="AE28" s="10">
        <f t="shared" si="0"/>
        <v>70.066000000000003</v>
      </c>
      <c r="AF28" s="7">
        <f t="shared" si="25"/>
        <v>-71.415866384902202</v>
      </c>
      <c r="AG28" s="7"/>
      <c r="AH28" s="7">
        <v>70.066000000000003</v>
      </c>
      <c r="AI28" s="7">
        <v>21.919</v>
      </c>
      <c r="AJ28" s="7">
        <f t="shared" si="1"/>
        <v>31.283361402106586</v>
      </c>
      <c r="AK28" s="7">
        <v>16.77</v>
      </c>
      <c r="AL28" s="7">
        <f t="shared" si="2"/>
        <v>23.934575971227126</v>
      </c>
      <c r="AM28" s="7">
        <v>5.5529999999999999</v>
      </c>
      <c r="AN28" s="7">
        <f t="shared" si="3"/>
        <v>7.9253846373419341</v>
      </c>
      <c r="AO28" s="7">
        <v>0</v>
      </c>
      <c r="AP28" s="7">
        <f t="shared" si="4"/>
        <v>0</v>
      </c>
      <c r="AQ28" s="7">
        <v>25.824000000000002</v>
      </c>
      <c r="AR28" s="7">
        <f t="shared" si="5"/>
        <v>36.856677989324353</v>
      </c>
      <c r="AS28" s="96">
        <v>0</v>
      </c>
      <c r="AT28" s="7">
        <f t="shared" si="6"/>
        <v>0</v>
      </c>
      <c r="AU28" s="7">
        <v>31.377000000000006</v>
      </c>
      <c r="AV28" s="7">
        <f t="shared" si="7"/>
        <v>44.782062626666288</v>
      </c>
      <c r="AW28" s="7"/>
      <c r="AX28" s="7">
        <v>31.376999999999999</v>
      </c>
      <c r="AY28" s="7">
        <f>AX28+Capitalization!AI28</f>
        <v>31.376999999999999</v>
      </c>
      <c r="AZ28" s="7">
        <f t="shared" si="8"/>
        <v>44.782062626666281</v>
      </c>
      <c r="BA28" s="7">
        <f t="shared" si="9"/>
        <v>44.782062626666281</v>
      </c>
      <c r="BB28" s="7">
        <v>31.377000000000006</v>
      </c>
      <c r="BC28" s="7">
        <f t="shared" si="10"/>
        <v>44.782062626666288</v>
      </c>
      <c r="BD28" s="7"/>
      <c r="BE28" s="96">
        <v>0</v>
      </c>
      <c r="BF28" s="97">
        <f t="shared" si="11"/>
        <v>0</v>
      </c>
      <c r="BG28" s="7">
        <f t="shared" si="12"/>
        <v>17.697676642126396</v>
      </c>
      <c r="BH28" s="7"/>
      <c r="BI28" s="43">
        <v>6.8049999999999997</v>
      </c>
      <c r="BJ28" s="43">
        <v>41.058</v>
      </c>
      <c r="BK28" s="7">
        <f t="shared" si="13"/>
        <v>47.863</v>
      </c>
      <c r="BL28" s="96">
        <v>0</v>
      </c>
      <c r="BM28" s="7"/>
      <c r="BN28" s="7">
        <v>25.824000000000002</v>
      </c>
      <c r="BO28" s="7">
        <f t="shared" si="26"/>
        <v>-70.699827539257512</v>
      </c>
      <c r="BP28" s="7">
        <f t="shared" si="14"/>
        <v>25.824000000000002</v>
      </c>
      <c r="BQ28" s="7">
        <f t="shared" si="27"/>
        <v>-70.699827539257512</v>
      </c>
      <c r="BR28" s="7"/>
      <c r="BS28" s="7">
        <v>83.5</v>
      </c>
      <c r="BT28" s="7">
        <f t="shared" si="15"/>
        <v>36.856677989324353</v>
      </c>
      <c r="BU28" s="7">
        <f t="shared" si="16"/>
        <v>119.17335084063596</v>
      </c>
      <c r="BV28" s="7">
        <f t="shared" si="17"/>
        <v>36.856677989324353</v>
      </c>
      <c r="BW28" s="7">
        <v>0</v>
      </c>
      <c r="BX28" s="43">
        <v>0</v>
      </c>
      <c r="BY28" s="7">
        <f t="shared" si="18"/>
        <v>83.5</v>
      </c>
      <c r="BZ28" s="10">
        <f t="shared" si="19"/>
        <v>119.17335084063596</v>
      </c>
      <c r="CA28" s="7">
        <v>41.808</v>
      </c>
      <c r="CB28" s="10">
        <f t="shared" si="20"/>
        <v>82.316672851311608</v>
      </c>
      <c r="CC28" s="10">
        <f t="shared" si="21"/>
        <v>36.856677989324353</v>
      </c>
      <c r="CD28" s="10">
        <f t="shared" si="22"/>
        <v>82.316672851311608</v>
      </c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</row>
    <row r="29" spans="1:103" ht="13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10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43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</row>
    <row r="30" spans="1:103" ht="13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10"/>
      <c r="AF30" s="7"/>
      <c r="AG30" s="7"/>
      <c r="AH30" s="55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43"/>
      <c r="AT30" s="7"/>
      <c r="AU30" s="7"/>
      <c r="AV30" s="7"/>
      <c r="AW30" s="7"/>
      <c r="AX30" s="55">
        <f>(AX27-AX26)/AX26</f>
        <v>0.20687261367580698</v>
      </c>
      <c r="AY30" s="55"/>
      <c r="AZ30" s="55"/>
      <c r="BA30" s="7"/>
      <c r="BB30" s="55">
        <f>(BB27-BB26)/BB26</f>
        <v>0.20687261367580698</v>
      </c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43"/>
      <c r="BO30" s="7"/>
      <c r="BP30" s="55">
        <f>(BP27-BP26)/BP26</f>
        <v>0.21800417351888435</v>
      </c>
      <c r="BQ30" s="43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</row>
    <row r="31" spans="1:103" ht="13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10"/>
      <c r="AF31" s="7"/>
      <c r="AG31" s="7"/>
      <c r="AH31" s="55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43"/>
      <c r="AT31" s="7"/>
      <c r="AU31" s="7"/>
      <c r="AV31" s="7"/>
      <c r="AW31" s="7"/>
      <c r="AX31" s="55">
        <f>(AX27/AX24)^(1/3)-1</f>
        <v>0.14875704861331607</v>
      </c>
      <c r="AY31" s="55"/>
      <c r="AZ31" s="55"/>
      <c r="BA31" s="7"/>
      <c r="BB31" s="55">
        <f>(BB27/BB24)^(1/3)-1</f>
        <v>0.14875704861331607</v>
      </c>
      <c r="BC31" s="7"/>
      <c r="BD31" s="7"/>
      <c r="BE31" s="7"/>
      <c r="BF31" s="7"/>
      <c r="BG31" s="7"/>
      <c r="BH31" s="7"/>
      <c r="BI31" s="43"/>
      <c r="BJ31" s="43"/>
      <c r="BK31" s="43"/>
      <c r="BL31" s="43"/>
      <c r="BM31" s="43"/>
      <c r="BN31" s="43"/>
      <c r="BO31" s="43"/>
      <c r="BP31" s="55">
        <f>(BP27/BP24)^(1/3)-1</f>
        <v>0.12884103772915889</v>
      </c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</row>
    <row r="32" spans="1:103" ht="13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10"/>
      <c r="AF32" s="7"/>
      <c r="AG32" s="7"/>
      <c r="AH32" s="55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55">
        <f>(AX27/AX22)^(1/5)-1</f>
        <v>0.19797239008273149</v>
      </c>
      <c r="AY32" s="55"/>
      <c r="AZ32" s="55"/>
      <c r="BA32" s="7"/>
      <c r="BB32" s="55">
        <f>(BB27/BB22)^(1/5)-1</f>
        <v>0.19797239008273149</v>
      </c>
      <c r="BC32" s="7"/>
      <c r="BD32" s="7"/>
      <c r="BE32" s="7"/>
      <c r="BF32" s="7"/>
      <c r="BG32" s="7"/>
      <c r="BH32" s="7"/>
      <c r="BI32" s="7"/>
      <c r="BJ32" s="98"/>
      <c r="BK32" s="98"/>
      <c r="BL32" s="98"/>
      <c r="BM32" s="98"/>
      <c r="BN32" s="43"/>
      <c r="BO32" s="98"/>
      <c r="BP32" s="55">
        <f>(BP27/BP22)^(1/5)-1</f>
        <v>0.17568643776849946</v>
      </c>
      <c r="BQ32" s="43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</row>
    <row r="33" spans="1:103" ht="13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10"/>
      <c r="AF33" s="7"/>
      <c r="AG33" s="7"/>
      <c r="AH33" s="55"/>
      <c r="AI33" s="7"/>
      <c r="AJ33" s="7"/>
      <c r="AK33" s="7"/>
      <c r="AL33" s="7"/>
      <c r="AM33" s="7"/>
      <c r="AN33" s="7"/>
      <c r="AO33" s="43"/>
      <c r="AP33" s="43"/>
      <c r="AQ33" s="43"/>
      <c r="AR33" s="43"/>
      <c r="AS33" s="43"/>
      <c r="AT33" s="43"/>
      <c r="AU33" s="43"/>
      <c r="AV33" s="43"/>
      <c r="AW33" s="43"/>
      <c r="AX33" s="55">
        <f>(AX27/AX3)^(1/23)-1</f>
        <v>0.1042927273558083</v>
      </c>
      <c r="AY33" s="55"/>
      <c r="AZ33" s="55"/>
      <c r="BA33" s="43"/>
      <c r="BB33" s="55">
        <f>(BB27/BB3)^(1/23)-1</f>
        <v>0.1042927273558083</v>
      </c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55">
        <f>(BP27/BP3)^(1/24)-1</f>
        <v>9.7641909190573806E-2</v>
      </c>
      <c r="BQ33" s="43"/>
      <c r="BR33" s="43"/>
      <c r="BS33" s="43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</row>
    <row r="34" spans="1:103" ht="13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10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</row>
    <row r="35" spans="1:103" ht="13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10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</row>
    <row r="36" spans="1:103" ht="13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10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</row>
    <row r="37" spans="1:103" ht="13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10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</row>
    <row r="38" spans="1:103" ht="13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10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</row>
    <row r="39" spans="1:103" ht="13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10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</row>
    <row r="40" spans="1:103" ht="13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10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</row>
    <row r="41" spans="1:103" ht="13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10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</row>
    <row r="42" spans="1:103" ht="13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10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</row>
    <row r="43" spans="1:103" ht="13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10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</row>
    <row r="44" spans="1:103" ht="13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10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</row>
    <row r="45" spans="1:103" ht="13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10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</row>
    <row r="46" spans="1:103" ht="13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10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</row>
    <row r="47" spans="1:103" ht="13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10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</row>
    <row r="48" spans="1:103" ht="13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10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</row>
    <row r="49" spans="1:103" ht="13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10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</row>
    <row r="50" spans="1:103" ht="13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10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</row>
    <row r="51" spans="1:103" ht="13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10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</row>
    <row r="52" spans="1:103" ht="13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10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</row>
    <row r="53" spans="1:103" ht="13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10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</row>
    <row r="54" spans="1:103" ht="13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10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</row>
    <row r="55" spans="1:103" ht="13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10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</row>
    <row r="56" spans="1:103" ht="13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10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</row>
    <row r="57" spans="1:103" ht="13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10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</row>
    <row r="58" spans="1:103" ht="13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10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</row>
    <row r="59" spans="1:103" ht="13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10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</row>
    <row r="60" spans="1:103" ht="13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10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</row>
    <row r="61" spans="1:103" ht="13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10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</row>
    <row r="62" spans="1:103" ht="13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10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</row>
    <row r="63" spans="1:103" ht="13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10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</row>
    <row r="64" spans="1:103" ht="13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10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</row>
    <row r="65" spans="1:103" ht="13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10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</row>
    <row r="66" spans="1:103" ht="13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10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</row>
    <row r="67" spans="1:103" ht="13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10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</row>
    <row r="68" spans="1:103" ht="13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10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</row>
    <row r="69" spans="1:103" ht="13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10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</row>
    <row r="70" spans="1:103" ht="13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10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</row>
    <row r="71" spans="1:103" ht="13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10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</row>
    <row r="72" spans="1:103" ht="13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10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</row>
    <row r="73" spans="1:103" ht="13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10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</row>
    <row r="74" spans="1:103" ht="13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10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</row>
    <row r="75" spans="1:103" ht="13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10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</row>
    <row r="76" spans="1:103" ht="13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10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</row>
    <row r="77" spans="1:103" ht="13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10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</row>
    <row r="78" spans="1:103" ht="13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10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</row>
    <row r="79" spans="1:103" ht="13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10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</row>
    <row r="80" spans="1:103" ht="13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10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</row>
    <row r="81" spans="1:103" ht="13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10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</row>
    <row r="82" spans="1:103" ht="13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10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</row>
    <row r="83" spans="1:103" ht="13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10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</row>
    <row r="84" spans="1:103" ht="13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10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</row>
    <row r="85" spans="1:103" ht="13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10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</row>
    <row r="86" spans="1:103" ht="13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10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</row>
    <row r="87" spans="1:103" ht="13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10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</row>
    <row r="88" spans="1:103" ht="13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10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</row>
    <row r="89" spans="1:103" ht="13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10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</row>
    <row r="90" spans="1:103" ht="13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10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</row>
    <row r="91" spans="1:103" ht="13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10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</row>
    <row r="92" spans="1:103" ht="13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10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</row>
    <row r="93" spans="1:103" ht="13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10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</row>
    <row r="94" spans="1:103" ht="13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10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</row>
    <row r="95" spans="1:103" ht="13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10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</row>
    <row r="96" spans="1:103" ht="13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10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</row>
    <row r="97" spans="1:103" ht="13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10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</row>
    <row r="98" spans="1:103" ht="13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10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</row>
    <row r="99" spans="1:103" ht="13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10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</row>
    <row r="100" spans="1:103" ht="13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10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</row>
    <row r="101" spans="1:103" ht="13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10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</row>
    <row r="102" spans="1:103" ht="13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10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</row>
    <row r="103" spans="1:103" ht="13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10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</row>
    <row r="104" spans="1:103" ht="13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10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</row>
    <row r="105" spans="1:103" ht="13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10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</row>
    <row r="106" spans="1:103" ht="13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10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</row>
    <row r="107" spans="1:103" ht="13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10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</row>
    <row r="108" spans="1:103" ht="13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10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</row>
    <row r="109" spans="1:103" ht="13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10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</row>
    <row r="110" spans="1:103" ht="13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10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</row>
    <row r="111" spans="1:103" ht="13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10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</row>
    <row r="112" spans="1:103" ht="13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10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</row>
    <row r="113" spans="1:103" ht="13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10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</row>
    <row r="114" spans="1:103" ht="13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10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</row>
    <row r="115" spans="1:103" ht="13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10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</row>
    <row r="116" spans="1:103" ht="13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10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</row>
    <row r="117" spans="1:103" ht="13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10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</row>
    <row r="118" spans="1:103" ht="13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10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</row>
    <row r="119" spans="1:103" ht="13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10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</row>
    <row r="120" spans="1:103" ht="13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10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</row>
    <row r="121" spans="1:103" ht="13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10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</row>
    <row r="122" spans="1:103" ht="13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10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</row>
    <row r="123" spans="1:103" ht="13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10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</row>
    <row r="124" spans="1:103" ht="13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10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</row>
    <row r="125" spans="1:103" ht="13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10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</row>
    <row r="126" spans="1:103" ht="13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10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</row>
    <row r="127" spans="1:103" ht="13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10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</row>
    <row r="128" spans="1:103" ht="13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10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</row>
    <row r="129" spans="1:103" ht="13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10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</row>
    <row r="130" spans="1:103" ht="13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10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</row>
    <row r="131" spans="1:103" ht="13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10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</row>
    <row r="132" spans="1:103" ht="13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10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</row>
    <row r="133" spans="1:103" ht="13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10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</row>
    <row r="134" spans="1:103" ht="13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10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</row>
    <row r="135" spans="1:103" ht="13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10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</row>
    <row r="136" spans="1:103" ht="13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10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</row>
    <row r="137" spans="1:103" ht="13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10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</row>
    <row r="138" spans="1:103" ht="13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10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</row>
    <row r="139" spans="1:103" ht="13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10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</row>
    <row r="140" spans="1:103" ht="13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10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</row>
    <row r="141" spans="1:103" ht="13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10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</row>
    <row r="142" spans="1:103" ht="13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10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</row>
    <row r="143" spans="1:103" ht="13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10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</row>
    <row r="144" spans="1:103" ht="13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10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</row>
    <row r="145" spans="1:103" ht="13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10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</row>
    <row r="146" spans="1:103" ht="13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10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</row>
    <row r="147" spans="1:103" ht="13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10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</row>
    <row r="148" spans="1:103" ht="13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10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</row>
    <row r="149" spans="1:103" ht="13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10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</row>
    <row r="150" spans="1:103" ht="13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10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</row>
    <row r="151" spans="1:103" ht="13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10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</row>
    <row r="152" spans="1:103" ht="13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10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</row>
    <row r="153" spans="1:103" ht="13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10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</row>
    <row r="154" spans="1:103" ht="13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10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</row>
    <row r="155" spans="1:103" ht="13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10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</row>
    <row r="156" spans="1:103" ht="13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10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</row>
    <row r="157" spans="1:103" ht="13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10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</row>
    <row r="158" spans="1:103" ht="13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10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</row>
    <row r="159" spans="1:103" ht="13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10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</row>
    <row r="160" spans="1:103" ht="13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10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</row>
    <row r="161" spans="1:103" ht="13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10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</row>
    <row r="162" spans="1:103" ht="13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10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</row>
    <row r="163" spans="1:103" ht="13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10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</row>
    <row r="164" spans="1:103" ht="13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10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</row>
    <row r="165" spans="1:103" ht="13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10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</row>
    <row r="166" spans="1:103" ht="13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10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</row>
    <row r="167" spans="1:103" ht="13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10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</row>
    <row r="168" spans="1:103" ht="13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10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</row>
    <row r="169" spans="1:103" ht="13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10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</row>
    <row r="170" spans="1:103" ht="13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10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</row>
    <row r="171" spans="1:103" ht="13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10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</row>
    <row r="172" spans="1:103" ht="13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10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</row>
    <row r="173" spans="1:103" ht="13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10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</row>
    <row r="174" spans="1:103" ht="13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10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</row>
    <row r="175" spans="1:103" ht="13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10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</row>
    <row r="176" spans="1:103" ht="13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10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</row>
    <row r="177" spans="1:103" ht="13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10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</row>
    <row r="178" spans="1:103" ht="13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10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</row>
    <row r="179" spans="1:103" ht="13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10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</row>
    <row r="180" spans="1:103" ht="13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10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</row>
    <row r="181" spans="1:103" ht="13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10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</row>
    <row r="182" spans="1:103" ht="13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10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</row>
    <row r="183" spans="1:103" ht="13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10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</row>
    <row r="184" spans="1:103" ht="13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10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</row>
    <row r="185" spans="1:103" ht="13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10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</row>
    <row r="186" spans="1:103" ht="13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10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</row>
    <row r="187" spans="1:103" ht="13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10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</row>
    <row r="188" spans="1:103" ht="13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10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</row>
    <row r="189" spans="1:103" ht="13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10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</row>
    <row r="190" spans="1:103" ht="13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10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</row>
    <row r="191" spans="1:103" ht="13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10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</row>
    <row r="192" spans="1:103" ht="13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10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</row>
    <row r="193" spans="1:103" ht="13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10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</row>
    <row r="194" spans="1:103" ht="13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10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</row>
    <row r="195" spans="1:103" ht="13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10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</row>
    <row r="196" spans="1:103" ht="13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10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</row>
    <row r="197" spans="1:103" ht="13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10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</row>
    <row r="198" spans="1:103" ht="13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10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</row>
    <row r="199" spans="1:103" ht="13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10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</row>
    <row r="200" spans="1:103" ht="13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10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</row>
    <row r="201" spans="1:103" ht="13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10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</row>
    <row r="202" spans="1:103" ht="13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10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</row>
    <row r="203" spans="1:103" ht="13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10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</row>
    <row r="204" spans="1:103" ht="13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10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</row>
    <row r="205" spans="1:103" ht="13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10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</row>
    <row r="206" spans="1:103" ht="13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10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</row>
    <row r="207" spans="1:103" ht="13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10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</row>
    <row r="208" spans="1:103" ht="13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10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</row>
    <row r="209" spans="1:103" ht="13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10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</row>
    <row r="210" spans="1:103" ht="13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10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</row>
    <row r="211" spans="1:103" ht="13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10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</row>
    <row r="212" spans="1:103" ht="13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10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</row>
    <row r="213" spans="1:103" ht="13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10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</row>
    <row r="214" spans="1:103" ht="13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10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</row>
    <row r="215" spans="1:103" ht="13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10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</row>
    <row r="216" spans="1:103" ht="13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10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</row>
    <row r="217" spans="1:103" ht="13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10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</row>
    <row r="218" spans="1:103" ht="13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10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</row>
    <row r="219" spans="1:103" ht="13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10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</row>
    <row r="220" spans="1:103" ht="13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10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</row>
    <row r="221" spans="1:103" ht="13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10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</row>
    <row r="222" spans="1:103" ht="13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10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</row>
    <row r="223" spans="1:103" ht="13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10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</row>
    <row r="224" spans="1:103" ht="13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10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</row>
    <row r="225" spans="1:103" ht="13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10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</row>
    <row r="226" spans="1:103" ht="13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10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</row>
    <row r="227" spans="1:103" ht="13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10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</row>
    <row r="228" spans="1:103" ht="13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10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</row>
    <row r="229" spans="1:103" ht="13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10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</row>
    <row r="230" spans="1:103" ht="13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10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</row>
    <row r="231" spans="1:103" ht="13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10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</row>
    <row r="232" spans="1:103" ht="13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10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</row>
    <row r="233" spans="1:103" ht="13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10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</row>
    <row r="234" spans="1:103" ht="13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10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</row>
    <row r="235" spans="1:103" ht="13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10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</row>
    <row r="236" spans="1:103" ht="13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10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</row>
    <row r="237" spans="1:103" ht="13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10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</row>
    <row r="238" spans="1:103" ht="13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10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</row>
    <row r="239" spans="1:103" ht="13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10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</row>
    <row r="240" spans="1:103" ht="13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10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</row>
    <row r="241" spans="1:103" ht="13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10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</row>
    <row r="242" spans="1:103" ht="13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10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</row>
    <row r="243" spans="1:103" ht="13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10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</row>
    <row r="244" spans="1:103" ht="13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10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</row>
    <row r="245" spans="1:103" ht="13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10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</row>
    <row r="246" spans="1:103" ht="13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10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</row>
    <row r="247" spans="1:103" ht="13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10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</row>
    <row r="248" spans="1:103" ht="13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10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</row>
    <row r="249" spans="1:103" ht="13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10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</row>
    <row r="250" spans="1:103" ht="13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10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</row>
    <row r="251" spans="1:103" ht="13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10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</row>
    <row r="252" spans="1:103" ht="13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10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</row>
    <row r="253" spans="1:103" ht="13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10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</row>
    <row r="254" spans="1:103" ht="13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10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</row>
    <row r="255" spans="1:103" ht="13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10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</row>
    <row r="256" spans="1:103" ht="13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10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</row>
    <row r="257" spans="1:103" ht="13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10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</row>
    <row r="258" spans="1:103" ht="13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10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</row>
    <row r="259" spans="1:103" ht="13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10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</row>
    <row r="260" spans="1:103" ht="13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10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</row>
    <row r="261" spans="1:103" ht="13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10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</row>
    <row r="262" spans="1:103" ht="13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10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</row>
    <row r="263" spans="1:103" ht="13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10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</row>
    <row r="264" spans="1:103" ht="13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10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</row>
    <row r="265" spans="1:103" ht="13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10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</row>
    <row r="266" spans="1:103" ht="13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10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</row>
    <row r="267" spans="1:103" ht="13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10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</row>
    <row r="268" spans="1:103" ht="13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10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</row>
    <row r="269" spans="1:103" ht="13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10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</row>
    <row r="270" spans="1:103" ht="13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10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</row>
    <row r="271" spans="1:103" ht="13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10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</row>
    <row r="272" spans="1:103" ht="13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10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</row>
    <row r="273" spans="1:103" ht="13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10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</row>
    <row r="274" spans="1:103" ht="13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10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</row>
    <row r="275" spans="1:103" ht="13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10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</row>
    <row r="276" spans="1:103" ht="13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10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</row>
    <row r="277" spans="1:103" ht="13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10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</row>
    <row r="278" spans="1:103" ht="13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10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</row>
    <row r="279" spans="1:103" ht="13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10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</row>
    <row r="280" spans="1:103" ht="13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10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</row>
    <row r="281" spans="1:103" ht="13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10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</row>
    <row r="282" spans="1:103" ht="13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10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</row>
    <row r="283" spans="1:103" ht="13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10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</row>
    <row r="284" spans="1:103" ht="13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10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</row>
    <row r="285" spans="1:103" ht="13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10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</row>
    <row r="286" spans="1:103" ht="13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10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</row>
    <row r="287" spans="1:103" ht="13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10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</row>
    <row r="288" spans="1:103" ht="13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10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</row>
    <row r="289" spans="1:103" ht="13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10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</row>
    <row r="290" spans="1:103" ht="13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10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</row>
    <row r="291" spans="1:103" ht="13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10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</row>
    <row r="292" spans="1:103" ht="13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10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</row>
    <row r="293" spans="1:103" ht="13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10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</row>
    <row r="294" spans="1:103" ht="13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10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</row>
    <row r="295" spans="1:103" ht="13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10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</row>
    <row r="296" spans="1:103" ht="13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10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</row>
    <row r="297" spans="1:103" ht="13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10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</row>
    <row r="298" spans="1:103" ht="13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10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</row>
    <row r="299" spans="1:103" ht="13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10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</row>
    <row r="300" spans="1:103" ht="13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10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</row>
    <row r="301" spans="1:103" ht="13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10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</row>
    <row r="302" spans="1:103" ht="13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10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</row>
    <row r="303" spans="1:103" ht="13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10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</row>
    <row r="304" spans="1:103" ht="13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10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</row>
    <row r="305" spans="1:103" ht="13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10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</row>
    <row r="306" spans="1:103" ht="13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10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</row>
    <row r="307" spans="1:103" ht="13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10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</row>
    <row r="308" spans="1:103" ht="13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10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</row>
    <row r="309" spans="1:103" ht="13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10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</row>
    <row r="310" spans="1:103" ht="13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10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</row>
    <row r="311" spans="1:103" ht="13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10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</row>
    <row r="312" spans="1:103" ht="13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10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</row>
    <row r="313" spans="1:103" ht="13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10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</row>
    <row r="314" spans="1:103" ht="13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10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</row>
    <row r="315" spans="1:103" ht="13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10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</row>
    <row r="316" spans="1:103" ht="13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10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</row>
    <row r="317" spans="1:103" ht="13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10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</row>
    <row r="318" spans="1:103" ht="13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10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</row>
    <row r="319" spans="1:103" ht="13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10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</row>
    <row r="320" spans="1:103" ht="13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10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</row>
    <row r="321" spans="1:103" ht="13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10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</row>
    <row r="322" spans="1:103" ht="13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10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</row>
    <row r="323" spans="1:103" ht="13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10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</row>
    <row r="324" spans="1:103" ht="13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10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</row>
    <row r="325" spans="1:103" ht="13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10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</row>
    <row r="326" spans="1:103" ht="13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10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</row>
    <row r="327" spans="1:103" ht="13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10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</row>
    <row r="328" spans="1:103" ht="13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10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</row>
    <row r="329" spans="1:103" ht="13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10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</row>
    <row r="330" spans="1:103" ht="13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10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</row>
    <row r="331" spans="1:103" ht="13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10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</row>
    <row r="332" spans="1:103" ht="13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10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</row>
    <row r="333" spans="1:103" ht="13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10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</row>
    <row r="334" spans="1:103" ht="13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10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</row>
    <row r="335" spans="1:103" ht="13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10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</row>
    <row r="336" spans="1:103" ht="13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10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</row>
    <row r="337" spans="1:103" ht="13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10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</row>
    <row r="338" spans="1:103" ht="13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10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</row>
    <row r="339" spans="1:103" ht="13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10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</row>
    <row r="340" spans="1:103" ht="13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10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</row>
    <row r="341" spans="1:103" ht="13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10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</row>
    <row r="342" spans="1:103" ht="13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10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</row>
    <row r="343" spans="1:103" ht="13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10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</row>
    <row r="344" spans="1:103" ht="13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10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</row>
    <row r="345" spans="1:103" ht="13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10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</row>
    <row r="346" spans="1:103" ht="13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10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</row>
    <row r="347" spans="1:103" ht="13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10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</row>
    <row r="348" spans="1:103" ht="13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10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</row>
    <row r="349" spans="1:103" ht="13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10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</row>
    <row r="350" spans="1:103" ht="13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10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</row>
    <row r="351" spans="1:103" ht="13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10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</row>
    <row r="352" spans="1:103" ht="13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10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</row>
    <row r="353" spans="1:103" ht="13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10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</row>
    <row r="354" spans="1:103" ht="13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10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</row>
    <row r="355" spans="1:103" ht="13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10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</row>
    <row r="356" spans="1:103" ht="13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10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</row>
    <row r="357" spans="1:103" ht="13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10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</row>
    <row r="358" spans="1:103" ht="13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10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</row>
    <row r="359" spans="1:103" ht="13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10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</row>
    <row r="360" spans="1:103" ht="13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10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</row>
    <row r="361" spans="1:103" ht="13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10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</row>
    <row r="362" spans="1:103" ht="13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10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</row>
    <row r="363" spans="1:103" ht="13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10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</row>
    <row r="364" spans="1:103" ht="13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10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</row>
    <row r="365" spans="1:103" ht="13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10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</row>
    <row r="366" spans="1:103" ht="13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10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</row>
    <row r="367" spans="1:103" ht="13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10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</row>
    <row r="368" spans="1:103" ht="13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10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</row>
    <row r="369" spans="1:103" ht="13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10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</row>
    <row r="370" spans="1:103" ht="13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10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</row>
    <row r="371" spans="1:103" ht="13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10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</row>
    <row r="372" spans="1:103" ht="13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10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</row>
    <row r="373" spans="1:103" ht="13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10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</row>
    <row r="374" spans="1:103" ht="13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10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</row>
    <row r="375" spans="1:103" ht="13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10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</row>
    <row r="376" spans="1:103" ht="13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10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</row>
    <row r="377" spans="1:103" ht="13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10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</row>
    <row r="378" spans="1:103" ht="13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10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</row>
    <row r="379" spans="1:103" ht="13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10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</row>
    <row r="380" spans="1:103" ht="13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10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</row>
    <row r="381" spans="1:103" ht="13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10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</row>
    <row r="382" spans="1:103" ht="13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10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</row>
    <row r="383" spans="1:103" ht="13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10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</row>
    <row r="384" spans="1:103" ht="13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10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</row>
    <row r="385" spans="1:103" ht="13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10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</row>
    <row r="386" spans="1:103" ht="13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10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</row>
    <row r="387" spans="1:103" ht="13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10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</row>
    <row r="388" spans="1:103" ht="13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10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</row>
    <row r="389" spans="1:103" ht="13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10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</row>
    <row r="390" spans="1:103" ht="13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10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</row>
    <row r="391" spans="1:103" ht="13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10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</row>
    <row r="392" spans="1:103" ht="13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10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</row>
    <row r="393" spans="1:103" ht="13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10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</row>
    <row r="394" spans="1:103" ht="13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10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</row>
    <row r="395" spans="1:103" ht="13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10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</row>
    <row r="396" spans="1:103" ht="13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10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</row>
    <row r="397" spans="1:103" ht="13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10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</row>
    <row r="398" spans="1:103" ht="13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10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</row>
    <row r="399" spans="1:103" ht="13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10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</row>
    <row r="400" spans="1:103" ht="13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10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</row>
    <row r="401" spans="1:103" ht="13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10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</row>
    <row r="402" spans="1:103" ht="13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10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</row>
    <row r="403" spans="1:103" ht="13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10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</row>
    <row r="404" spans="1:103" ht="13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10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</row>
    <row r="405" spans="1:103" ht="13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10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</row>
    <row r="406" spans="1:103" ht="13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10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</row>
    <row r="407" spans="1:103" ht="13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10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</row>
    <row r="408" spans="1:103" ht="13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10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</row>
    <row r="409" spans="1:103" ht="13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10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</row>
    <row r="410" spans="1:103" ht="13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10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</row>
    <row r="411" spans="1:103" ht="13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10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</row>
    <row r="412" spans="1:103" ht="13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10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</row>
    <row r="413" spans="1:103" ht="13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10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</row>
    <row r="414" spans="1:103" ht="13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10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</row>
    <row r="415" spans="1:103" ht="13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10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</row>
    <row r="416" spans="1:103" ht="13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10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</row>
    <row r="417" spans="1:103" ht="13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10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</row>
    <row r="418" spans="1:103" ht="13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10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</row>
    <row r="419" spans="1:103" ht="13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10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</row>
    <row r="420" spans="1:103" ht="13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10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</row>
    <row r="421" spans="1:103" ht="13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10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</row>
    <row r="422" spans="1:103" ht="13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10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</row>
    <row r="423" spans="1:103" ht="13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10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</row>
    <row r="424" spans="1:103" ht="13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10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</row>
    <row r="425" spans="1:103" ht="13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10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</row>
    <row r="426" spans="1:103" ht="13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10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</row>
    <row r="427" spans="1:103" ht="13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10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</row>
    <row r="428" spans="1:103" ht="13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10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</row>
    <row r="429" spans="1:103" ht="13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10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</row>
    <row r="430" spans="1:103" ht="13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10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</row>
    <row r="431" spans="1:103" ht="13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10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</row>
    <row r="432" spans="1:103" ht="13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10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</row>
    <row r="433" spans="1:103" ht="13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10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</row>
    <row r="434" spans="1:103" ht="13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10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</row>
    <row r="435" spans="1:103" ht="13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10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</row>
    <row r="436" spans="1:103" ht="13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10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</row>
    <row r="437" spans="1:103" ht="13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10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</row>
    <row r="438" spans="1:103" ht="13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10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</row>
    <row r="439" spans="1:103" ht="13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10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</row>
    <row r="440" spans="1:103" ht="13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10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</row>
    <row r="441" spans="1:103" ht="13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10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</row>
    <row r="442" spans="1:103" ht="13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10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</row>
    <row r="443" spans="1:103" ht="13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10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</row>
    <row r="444" spans="1:103" ht="13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10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</row>
    <row r="445" spans="1:103" ht="13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10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</row>
    <row r="446" spans="1:103" ht="13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10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</row>
    <row r="447" spans="1:103" ht="13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10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</row>
    <row r="448" spans="1:103" ht="13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10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</row>
    <row r="449" spans="1:103" ht="13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10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</row>
    <row r="450" spans="1:103" ht="13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10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</row>
    <row r="451" spans="1:103" ht="13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10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</row>
    <row r="452" spans="1:103" ht="13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10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</row>
    <row r="453" spans="1:103" ht="13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10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</row>
    <row r="454" spans="1:103" ht="13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10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</row>
    <row r="455" spans="1:103" ht="13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10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</row>
    <row r="456" spans="1:103" ht="13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10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</row>
    <row r="457" spans="1:103" ht="13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10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</row>
    <row r="458" spans="1:103" ht="13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10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</row>
    <row r="459" spans="1:103" ht="13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10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</row>
    <row r="460" spans="1:103" ht="13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10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</row>
    <row r="461" spans="1:103" ht="13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10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</row>
    <row r="462" spans="1:103" ht="13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10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</row>
    <row r="463" spans="1:103" ht="13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10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</row>
    <row r="464" spans="1:103" ht="13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10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</row>
    <row r="465" spans="1:103" ht="13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10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</row>
    <row r="466" spans="1:103" ht="13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10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</row>
    <row r="467" spans="1:103" ht="13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10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</row>
    <row r="468" spans="1:103" ht="13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10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</row>
    <row r="469" spans="1:103" ht="13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10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</row>
    <row r="470" spans="1:103" ht="13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10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</row>
    <row r="471" spans="1:103" ht="13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10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</row>
    <row r="472" spans="1:103" ht="13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10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</row>
    <row r="473" spans="1:103" ht="13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10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</row>
    <row r="474" spans="1:103" ht="13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10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</row>
    <row r="475" spans="1:103" ht="13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10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</row>
    <row r="476" spans="1:103" ht="13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10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</row>
    <row r="477" spans="1:103" ht="13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10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</row>
    <row r="478" spans="1:103" ht="13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10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</row>
    <row r="479" spans="1:103" ht="13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10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</row>
    <row r="480" spans="1:103" ht="13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10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</row>
    <row r="481" spans="1:103" ht="13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10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</row>
    <row r="482" spans="1:103" ht="13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10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</row>
    <row r="483" spans="1:103" ht="13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10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</row>
    <row r="484" spans="1:103" ht="13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10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</row>
    <row r="485" spans="1:103" ht="13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10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</row>
    <row r="486" spans="1:103" ht="13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10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</row>
    <row r="487" spans="1:103" ht="13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10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</row>
    <row r="488" spans="1:103" ht="13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10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</row>
    <row r="489" spans="1:103" ht="13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10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</row>
    <row r="490" spans="1:103" ht="13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10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</row>
    <row r="491" spans="1:103" ht="13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10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</row>
    <row r="492" spans="1:103" ht="13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10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</row>
    <row r="493" spans="1:103" ht="13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10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</row>
    <row r="494" spans="1:103" ht="13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10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</row>
    <row r="495" spans="1:103" ht="13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10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</row>
    <row r="496" spans="1:103" ht="13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10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</row>
    <row r="497" spans="1:103" ht="13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10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</row>
    <row r="498" spans="1:103" ht="13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10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</row>
    <row r="499" spans="1:103" ht="13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10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</row>
    <row r="500" spans="1:103" ht="13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10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</row>
    <row r="501" spans="1:103" ht="13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10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</row>
    <row r="502" spans="1:103" ht="13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10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</row>
    <row r="503" spans="1:103" ht="13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10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</row>
    <row r="504" spans="1:103" ht="13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10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</row>
    <row r="505" spans="1:103" ht="13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10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</row>
    <row r="506" spans="1:103" ht="13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10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</row>
    <row r="507" spans="1:103" ht="13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10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</row>
    <row r="508" spans="1:103" ht="13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10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</row>
    <row r="509" spans="1:103" ht="13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10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</row>
    <row r="510" spans="1:103" ht="13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10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</row>
    <row r="511" spans="1:103" ht="13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10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</row>
    <row r="512" spans="1:103" ht="13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10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</row>
    <row r="513" spans="1:103" ht="13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10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</row>
    <row r="514" spans="1:103" ht="13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10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</row>
    <row r="515" spans="1:103" ht="13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10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</row>
    <row r="516" spans="1:103" ht="13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10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</row>
    <row r="517" spans="1:103" ht="13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10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</row>
    <row r="518" spans="1:103" ht="13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10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</row>
    <row r="519" spans="1:103" ht="13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10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</row>
    <row r="520" spans="1:103" ht="13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10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</row>
    <row r="521" spans="1:103" ht="13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10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</row>
    <row r="522" spans="1:103" ht="13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10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</row>
    <row r="523" spans="1:103" ht="13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10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</row>
    <row r="524" spans="1:103" ht="13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10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</row>
    <row r="525" spans="1:103" ht="13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10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</row>
    <row r="526" spans="1:103" ht="13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10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</row>
    <row r="527" spans="1:103" ht="13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10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</row>
    <row r="528" spans="1:103" ht="13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10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</row>
    <row r="529" spans="1:103" ht="13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10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</row>
    <row r="530" spans="1:103" ht="13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10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</row>
    <row r="531" spans="1:103" ht="13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10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</row>
    <row r="532" spans="1:103" ht="13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10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</row>
    <row r="533" spans="1:103" ht="13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10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</row>
    <row r="534" spans="1:103" ht="13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10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</row>
    <row r="535" spans="1:103" ht="13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10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</row>
    <row r="536" spans="1:103" ht="13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10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</row>
    <row r="537" spans="1:103" ht="13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10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</row>
    <row r="538" spans="1:103" ht="13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10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</row>
    <row r="539" spans="1:103" ht="13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10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</row>
    <row r="540" spans="1:103" ht="13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10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</row>
    <row r="541" spans="1:103" ht="13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10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</row>
    <row r="542" spans="1:103" ht="13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10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</row>
    <row r="543" spans="1:103" ht="13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10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</row>
    <row r="544" spans="1:103" ht="13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10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</row>
    <row r="545" spans="1:103" ht="13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10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</row>
    <row r="546" spans="1:103" ht="13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10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</row>
    <row r="547" spans="1:103" ht="13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10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</row>
    <row r="548" spans="1:103" ht="13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10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</row>
    <row r="549" spans="1:103" ht="13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10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</row>
    <row r="550" spans="1:103" ht="13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10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</row>
    <row r="551" spans="1:103" ht="13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10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</row>
    <row r="552" spans="1:103" ht="13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10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</row>
    <row r="553" spans="1:103" ht="13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10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</row>
    <row r="554" spans="1:103" ht="13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10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</row>
    <row r="555" spans="1:103" ht="13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10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</row>
    <row r="556" spans="1:103" ht="13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10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</row>
    <row r="557" spans="1:103" ht="13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10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</row>
    <row r="558" spans="1:103" ht="13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10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</row>
    <row r="559" spans="1:103" ht="13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10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</row>
    <row r="560" spans="1:103" ht="13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10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</row>
    <row r="561" spans="1:103" ht="13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10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</row>
    <row r="562" spans="1:103" ht="13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10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</row>
    <row r="563" spans="1:103" ht="13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10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</row>
    <row r="564" spans="1:103" ht="13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10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</row>
    <row r="565" spans="1:103" ht="13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10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</row>
    <row r="566" spans="1:103" ht="13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10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</row>
    <row r="567" spans="1:103" ht="13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10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</row>
    <row r="568" spans="1:103" ht="13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10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</row>
    <row r="569" spans="1:103" ht="13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10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</row>
    <row r="570" spans="1:103" ht="13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10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</row>
    <row r="571" spans="1:103" ht="13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10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</row>
    <row r="572" spans="1:103" ht="13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10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</row>
    <row r="573" spans="1:103" ht="13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10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</row>
    <row r="574" spans="1:103" ht="13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10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</row>
    <row r="575" spans="1:103" ht="13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10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</row>
    <row r="576" spans="1:103" ht="13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10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</row>
    <row r="577" spans="1:103" ht="13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10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</row>
    <row r="578" spans="1:103" ht="13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10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</row>
    <row r="579" spans="1:103" ht="13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10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</row>
    <row r="580" spans="1:103" ht="13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10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</row>
    <row r="581" spans="1:103" ht="13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10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</row>
    <row r="582" spans="1:103" ht="13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10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</row>
    <row r="583" spans="1:103" ht="13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10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</row>
    <row r="584" spans="1:103" ht="13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10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</row>
    <row r="585" spans="1:103" ht="13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10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</row>
    <row r="586" spans="1:103" ht="13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10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</row>
    <row r="587" spans="1:103" ht="13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10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</row>
    <row r="588" spans="1:103" ht="13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10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</row>
    <row r="589" spans="1:103" ht="13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10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</row>
    <row r="590" spans="1:103" ht="13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10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</row>
    <row r="591" spans="1:103" ht="13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10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</row>
    <row r="592" spans="1:103" ht="13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10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</row>
    <row r="593" spans="1:103" ht="13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10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</row>
    <row r="594" spans="1:103" ht="13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10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</row>
    <row r="595" spans="1:103" ht="13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10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</row>
    <row r="596" spans="1:103" ht="13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10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</row>
    <row r="597" spans="1:103" ht="13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10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</row>
    <row r="598" spans="1:103" ht="13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10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</row>
    <row r="599" spans="1:103" ht="13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10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</row>
    <row r="600" spans="1:103" ht="13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10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</row>
    <row r="601" spans="1:103" ht="13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10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</row>
    <row r="602" spans="1:103" ht="13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10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</row>
    <row r="603" spans="1:103" ht="13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10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</row>
    <row r="604" spans="1:103" ht="13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10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</row>
    <row r="605" spans="1:103" ht="13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10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</row>
    <row r="606" spans="1:103" ht="13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10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</row>
    <row r="607" spans="1:103" ht="13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10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</row>
    <row r="608" spans="1:103" ht="13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10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</row>
    <row r="609" spans="1:103" ht="13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10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</row>
    <row r="610" spans="1:103" ht="13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10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</row>
    <row r="611" spans="1:103" ht="13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10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</row>
    <row r="612" spans="1:103" ht="13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10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</row>
    <row r="613" spans="1:103" ht="13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10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</row>
    <row r="614" spans="1:103" ht="13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10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</row>
    <row r="615" spans="1:103" ht="13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10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</row>
    <row r="616" spans="1:103" ht="13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10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</row>
    <row r="617" spans="1:103" ht="13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10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</row>
    <row r="618" spans="1:103" ht="13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10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</row>
    <row r="619" spans="1:103" ht="13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10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</row>
    <row r="620" spans="1:103" ht="13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10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</row>
    <row r="621" spans="1:103" ht="13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10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</row>
    <row r="622" spans="1:103" ht="13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10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</row>
    <row r="623" spans="1:103" ht="13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10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</row>
    <row r="624" spans="1:103" ht="13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10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</row>
    <row r="625" spans="1:103" ht="13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10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</row>
    <row r="626" spans="1:103" ht="13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10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</row>
    <row r="627" spans="1:103" ht="13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10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</row>
    <row r="628" spans="1:103" ht="13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10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</row>
    <row r="629" spans="1:103" ht="13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10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</row>
    <row r="630" spans="1:103" ht="13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10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</row>
    <row r="631" spans="1:103" ht="13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10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</row>
    <row r="632" spans="1:103" ht="13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10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</row>
    <row r="633" spans="1:103" ht="13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10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</row>
    <row r="634" spans="1:103" ht="13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10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</row>
    <row r="635" spans="1:103" ht="13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10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</row>
    <row r="636" spans="1:103" ht="13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10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</row>
    <row r="637" spans="1:103" ht="13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10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</row>
    <row r="638" spans="1:103" ht="13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10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</row>
    <row r="639" spans="1:103" ht="13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10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</row>
    <row r="640" spans="1:103" ht="13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10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</row>
    <row r="641" spans="1:103" ht="13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10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</row>
    <row r="642" spans="1:103" ht="13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10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</row>
    <row r="643" spans="1:103" ht="13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10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</row>
    <row r="644" spans="1:103" ht="13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10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</row>
    <row r="645" spans="1:103" ht="13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10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</row>
    <row r="646" spans="1:103" ht="13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10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</row>
    <row r="647" spans="1:103" ht="13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10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</row>
    <row r="648" spans="1:103" ht="13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10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</row>
    <row r="649" spans="1:103" ht="13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10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</row>
    <row r="650" spans="1:103" ht="13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10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</row>
    <row r="651" spans="1:103" ht="13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10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</row>
    <row r="652" spans="1:103" ht="13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10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</row>
    <row r="653" spans="1:103" ht="13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10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</row>
    <row r="654" spans="1:103" ht="13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10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</row>
    <row r="655" spans="1:103" ht="13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10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</row>
    <row r="656" spans="1:103" ht="13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10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</row>
    <row r="657" spans="1:103" ht="13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10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</row>
    <row r="658" spans="1:103" ht="13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10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</row>
    <row r="659" spans="1:103" ht="13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10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</row>
    <row r="660" spans="1:103" ht="13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10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</row>
    <row r="661" spans="1:103" ht="13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10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</row>
    <row r="662" spans="1:103" ht="13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10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</row>
    <row r="663" spans="1:103" ht="13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10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</row>
    <row r="664" spans="1:103" ht="13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10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</row>
    <row r="665" spans="1:103" ht="13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10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</row>
    <row r="666" spans="1:103" ht="13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10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</row>
    <row r="667" spans="1:103" ht="13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10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</row>
    <row r="668" spans="1:103" ht="13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10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</row>
    <row r="669" spans="1:103" ht="13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10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</row>
    <row r="670" spans="1:103" ht="13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10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</row>
    <row r="671" spans="1:103" ht="13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10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</row>
    <row r="672" spans="1:103" ht="13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10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</row>
    <row r="673" spans="1:103" ht="13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10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</row>
    <row r="674" spans="1:103" ht="13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10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</row>
    <row r="675" spans="1:103" ht="13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10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</row>
    <row r="676" spans="1:103" ht="13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10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</row>
    <row r="677" spans="1:103" ht="13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10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</row>
    <row r="678" spans="1:103" ht="13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10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</row>
    <row r="679" spans="1:103" ht="13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10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</row>
    <row r="680" spans="1:103" ht="13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10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</row>
    <row r="681" spans="1:103" ht="13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10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</row>
    <row r="682" spans="1:103" ht="13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10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</row>
    <row r="683" spans="1:103" ht="13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10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</row>
    <row r="684" spans="1:103" ht="13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10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</row>
    <row r="685" spans="1:103" ht="13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10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</row>
    <row r="686" spans="1:103" ht="13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10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</row>
    <row r="687" spans="1:103" ht="13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10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</row>
    <row r="688" spans="1:103" ht="13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10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</row>
    <row r="689" spans="1:103" ht="13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10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</row>
    <row r="690" spans="1:103" ht="13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10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</row>
    <row r="691" spans="1:103" ht="13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10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</row>
    <row r="692" spans="1:103" ht="13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10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</row>
    <row r="693" spans="1:103" ht="13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10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</row>
    <row r="694" spans="1:103" ht="13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10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</row>
    <row r="695" spans="1:103" ht="13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10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</row>
    <row r="696" spans="1:103" ht="13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10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</row>
    <row r="697" spans="1:103" ht="13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10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</row>
    <row r="698" spans="1:103" ht="13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10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</row>
    <row r="699" spans="1:103" ht="13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10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</row>
    <row r="700" spans="1:103" ht="13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10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</row>
    <row r="701" spans="1:103" ht="13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10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</row>
    <row r="702" spans="1:103" ht="13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10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</row>
    <row r="703" spans="1:103" ht="13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10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</row>
    <row r="704" spans="1:103" ht="13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10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</row>
    <row r="705" spans="1:103" ht="13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10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</row>
    <row r="706" spans="1:103" ht="13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10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</row>
    <row r="707" spans="1:103" ht="13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10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</row>
    <row r="708" spans="1:103" ht="13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10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</row>
    <row r="709" spans="1:103" ht="13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10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</row>
    <row r="710" spans="1:103" ht="13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10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</row>
    <row r="711" spans="1:103" ht="13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10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</row>
    <row r="712" spans="1:103" ht="13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10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</row>
    <row r="713" spans="1:103" ht="13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10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</row>
    <row r="714" spans="1:103" ht="13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10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</row>
    <row r="715" spans="1:103" ht="13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10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</row>
    <row r="716" spans="1:103" ht="13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10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</row>
    <row r="717" spans="1:103" ht="13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10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</row>
    <row r="718" spans="1:103" ht="13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10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</row>
    <row r="719" spans="1:103" ht="13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10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</row>
    <row r="720" spans="1:103" ht="13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10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</row>
    <row r="721" spans="1:103" ht="13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10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</row>
    <row r="722" spans="1:103" ht="13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10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</row>
    <row r="723" spans="1:103" ht="13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10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</row>
    <row r="724" spans="1:103" ht="13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10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</row>
    <row r="725" spans="1:103" ht="13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10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</row>
    <row r="726" spans="1:103" ht="13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10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</row>
    <row r="727" spans="1:103" ht="13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10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</row>
    <row r="728" spans="1:103" ht="13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10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</row>
    <row r="729" spans="1:103" ht="13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10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</row>
    <row r="730" spans="1:103" ht="13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10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</row>
    <row r="731" spans="1:103" ht="13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10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</row>
    <row r="732" spans="1:103" ht="13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10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</row>
    <row r="733" spans="1:103" ht="13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10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</row>
    <row r="734" spans="1:103" ht="13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10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</row>
    <row r="735" spans="1:103" ht="13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10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</row>
    <row r="736" spans="1:103" ht="13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10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</row>
    <row r="737" spans="1:103" ht="13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10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</row>
    <row r="738" spans="1:103" ht="13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10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</row>
    <row r="739" spans="1:103" ht="13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10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</row>
    <row r="740" spans="1:103" ht="13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10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</row>
    <row r="741" spans="1:103" ht="13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10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</row>
    <row r="742" spans="1:103" ht="13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10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</row>
    <row r="743" spans="1:103" ht="13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10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</row>
    <row r="744" spans="1:103" ht="13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10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</row>
    <row r="745" spans="1:103" ht="13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10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</row>
    <row r="746" spans="1:103" ht="13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10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</row>
    <row r="747" spans="1:103" ht="13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10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</row>
    <row r="748" spans="1:103" ht="13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10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</row>
    <row r="749" spans="1:103" ht="13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10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</row>
    <row r="750" spans="1:103" ht="13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10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</row>
    <row r="751" spans="1:103" ht="13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10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</row>
    <row r="752" spans="1:103" ht="13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10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</row>
    <row r="753" spans="1:103" ht="13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10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</row>
    <row r="754" spans="1:103" ht="13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10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</row>
    <row r="755" spans="1:103" ht="13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10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</row>
    <row r="756" spans="1:103" ht="13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10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</row>
    <row r="757" spans="1:103" ht="13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10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</row>
    <row r="758" spans="1:103" ht="13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10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</row>
    <row r="759" spans="1:103" ht="13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10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</row>
    <row r="760" spans="1:103" ht="13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10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</row>
    <row r="761" spans="1:103" ht="13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10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</row>
    <row r="762" spans="1:103" ht="13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10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</row>
    <row r="763" spans="1:103" ht="13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10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</row>
    <row r="764" spans="1:103" ht="13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10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</row>
    <row r="765" spans="1:103" ht="13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10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</row>
    <row r="766" spans="1:103" ht="13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10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</row>
    <row r="767" spans="1:103" ht="13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10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</row>
    <row r="768" spans="1:103" ht="13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10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</row>
    <row r="769" spans="1:103" ht="13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10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</row>
    <row r="770" spans="1:103" ht="13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10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</row>
    <row r="771" spans="1:103" ht="13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10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</row>
    <row r="772" spans="1:103" ht="13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10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</row>
    <row r="773" spans="1:103" ht="13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10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</row>
    <row r="774" spans="1:103" ht="13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10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</row>
    <row r="775" spans="1:103" ht="13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10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</row>
    <row r="776" spans="1:103" ht="13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10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</row>
    <row r="777" spans="1:103" ht="13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10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</row>
    <row r="778" spans="1:103" ht="13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10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</row>
    <row r="779" spans="1:103" ht="13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10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</row>
    <row r="780" spans="1:103" ht="13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10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</row>
    <row r="781" spans="1:103" ht="13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10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</row>
    <row r="782" spans="1:103" ht="13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10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</row>
    <row r="783" spans="1:103" ht="13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10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</row>
    <row r="784" spans="1:103" ht="13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10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</row>
    <row r="785" spans="1:103" ht="13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10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</row>
    <row r="786" spans="1:103" ht="13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10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</row>
    <row r="787" spans="1:103" ht="13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10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</row>
    <row r="788" spans="1:103" ht="13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10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</row>
    <row r="789" spans="1:103" ht="13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10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</row>
    <row r="790" spans="1:103" ht="13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10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</row>
    <row r="791" spans="1:103" ht="13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10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</row>
    <row r="792" spans="1:103" ht="13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10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</row>
    <row r="793" spans="1:103" ht="13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10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</row>
    <row r="794" spans="1:103" ht="13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10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</row>
    <row r="795" spans="1:103" ht="13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10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</row>
    <row r="796" spans="1:103" ht="13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10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</row>
    <row r="797" spans="1:103" ht="13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10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</row>
    <row r="798" spans="1:103" ht="13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10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</row>
    <row r="799" spans="1:103" ht="13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10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</row>
    <row r="800" spans="1:103" ht="13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10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</row>
    <row r="801" spans="1:103" ht="13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10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</row>
    <row r="802" spans="1:103" ht="13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10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</row>
    <row r="803" spans="1:103" ht="13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10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</row>
    <row r="804" spans="1:103" ht="13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10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</row>
    <row r="805" spans="1:103" ht="13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10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</row>
    <row r="806" spans="1:103" ht="13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10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</row>
    <row r="807" spans="1:103" ht="13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10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</row>
    <row r="808" spans="1:103" ht="13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10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</row>
    <row r="809" spans="1:103" ht="13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10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</row>
    <row r="810" spans="1:103" ht="13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10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</row>
    <row r="811" spans="1:103" ht="13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10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</row>
    <row r="812" spans="1:103" ht="13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10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</row>
    <row r="813" spans="1:103" ht="13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10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</row>
    <row r="814" spans="1:103" ht="13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10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</row>
    <row r="815" spans="1:103" ht="13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10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</row>
    <row r="816" spans="1:103" ht="13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10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</row>
    <row r="817" spans="1:103" ht="13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10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</row>
    <row r="818" spans="1:103" ht="13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10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</row>
    <row r="819" spans="1:103" ht="13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10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</row>
    <row r="820" spans="1:103" ht="13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10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</row>
    <row r="821" spans="1:103" ht="13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10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</row>
    <row r="822" spans="1:103" ht="13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10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</row>
    <row r="823" spans="1:103" ht="13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10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</row>
    <row r="824" spans="1:103" ht="13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10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</row>
    <row r="825" spans="1:103" ht="13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10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</row>
    <row r="826" spans="1:103" ht="13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10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</row>
    <row r="827" spans="1:103" ht="13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10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</row>
    <row r="828" spans="1:103" ht="13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10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</row>
    <row r="829" spans="1:103" ht="13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10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</row>
    <row r="830" spans="1:103" ht="13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10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</row>
    <row r="831" spans="1:103" ht="13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10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</row>
    <row r="832" spans="1:103" ht="13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10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</row>
    <row r="833" spans="1:103" ht="13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10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</row>
    <row r="834" spans="1:103" ht="13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10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</row>
    <row r="835" spans="1:103" ht="13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10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</row>
    <row r="836" spans="1:103" ht="13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10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</row>
    <row r="837" spans="1:103" ht="13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10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</row>
    <row r="838" spans="1:103" ht="13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10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</row>
    <row r="839" spans="1:103" ht="13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10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</row>
    <row r="840" spans="1:103" ht="13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10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</row>
    <row r="841" spans="1:103" ht="13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10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</row>
    <row r="842" spans="1:103" ht="13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10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</row>
    <row r="843" spans="1:103" ht="13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10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</row>
    <row r="844" spans="1:103" ht="13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10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</row>
    <row r="845" spans="1:103" ht="13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10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</row>
    <row r="846" spans="1:103" ht="13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10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</row>
    <row r="847" spans="1:103" ht="13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10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</row>
    <row r="848" spans="1:103" ht="13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10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</row>
    <row r="849" spans="1:103" ht="13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10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</row>
    <row r="850" spans="1:103" ht="13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10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</row>
    <row r="851" spans="1:103" ht="13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10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</row>
    <row r="852" spans="1:103" ht="13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10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</row>
    <row r="853" spans="1:103" ht="13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10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</row>
    <row r="854" spans="1:103" ht="13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10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</row>
    <row r="855" spans="1:103" ht="13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10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</row>
    <row r="856" spans="1:103" ht="13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10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</row>
    <row r="857" spans="1:103" ht="13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10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</row>
    <row r="858" spans="1:103" ht="13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10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</row>
    <row r="859" spans="1:103" ht="13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10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</row>
    <row r="860" spans="1:103" ht="13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10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</row>
    <row r="861" spans="1:103" ht="13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10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</row>
    <row r="862" spans="1:103" ht="13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10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</row>
    <row r="863" spans="1:103" ht="13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10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</row>
    <row r="864" spans="1:103" ht="13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10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</row>
    <row r="865" spans="1:103" ht="13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10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</row>
    <row r="866" spans="1:103" ht="13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10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</row>
    <row r="867" spans="1:103" ht="13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10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</row>
    <row r="868" spans="1:103" ht="13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10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</row>
    <row r="869" spans="1:103" ht="13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10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</row>
    <row r="870" spans="1:103" ht="13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10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</row>
    <row r="871" spans="1:103" ht="13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10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</row>
    <row r="872" spans="1:103" ht="13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10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</row>
    <row r="873" spans="1:103" ht="13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10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</row>
    <row r="874" spans="1:103" ht="13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10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</row>
    <row r="875" spans="1:103" ht="13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10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</row>
    <row r="876" spans="1:103" ht="13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10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</row>
    <row r="877" spans="1:103" ht="13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10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</row>
    <row r="878" spans="1:103" ht="13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10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</row>
    <row r="879" spans="1:103" ht="13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10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</row>
    <row r="880" spans="1:103" ht="13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10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</row>
    <row r="881" spans="1:103" ht="13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10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</row>
    <row r="882" spans="1:103" ht="13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10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</row>
    <row r="883" spans="1:103" ht="13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10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</row>
    <row r="884" spans="1:103" ht="13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10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</row>
    <row r="885" spans="1:103" ht="13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10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</row>
    <row r="886" spans="1:103" ht="13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10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</row>
    <row r="887" spans="1:103" ht="13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10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</row>
    <row r="888" spans="1:103" ht="13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10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</row>
    <row r="889" spans="1:103" ht="13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10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</row>
    <row r="890" spans="1:103" ht="13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10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</row>
    <row r="891" spans="1:103" ht="13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10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</row>
    <row r="892" spans="1:103" ht="13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10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</row>
    <row r="893" spans="1:103" ht="13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10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</row>
    <row r="894" spans="1:103" ht="13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10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</row>
    <row r="895" spans="1:103" ht="13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10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</row>
    <row r="896" spans="1:103" ht="13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10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</row>
    <row r="897" spans="1:103" ht="13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10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</row>
    <row r="898" spans="1:103" ht="13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10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</row>
    <row r="899" spans="1:103" ht="13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10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</row>
    <row r="900" spans="1:103" ht="13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10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</row>
    <row r="901" spans="1:103" ht="13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10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</row>
    <row r="902" spans="1:103" ht="13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10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</row>
    <row r="903" spans="1:103" ht="13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10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</row>
    <row r="904" spans="1:103" ht="13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10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</row>
    <row r="905" spans="1:103" ht="13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10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</row>
    <row r="906" spans="1:103" ht="13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10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</row>
    <row r="907" spans="1:103" ht="13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10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</row>
    <row r="908" spans="1:103" ht="13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10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</row>
    <row r="909" spans="1:103" ht="13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10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</row>
    <row r="910" spans="1:103" ht="13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10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</row>
    <row r="911" spans="1:103" ht="13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10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</row>
    <row r="912" spans="1:103" ht="13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10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</row>
    <row r="913" spans="1:103" ht="13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10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</row>
    <row r="914" spans="1:103" ht="13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10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</row>
    <row r="915" spans="1:103" ht="13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10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</row>
    <row r="916" spans="1:103" ht="13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10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</row>
    <row r="917" spans="1:103" ht="13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10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</row>
    <row r="918" spans="1:103" ht="13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10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</row>
    <row r="919" spans="1:103" ht="13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10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</row>
    <row r="920" spans="1:103" ht="13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10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</row>
    <row r="921" spans="1:103" ht="13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10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</row>
    <row r="922" spans="1:103" ht="13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10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</row>
    <row r="923" spans="1:103" ht="13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10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</row>
    <row r="924" spans="1:103" ht="13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10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</row>
    <row r="925" spans="1:103" ht="13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10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</row>
    <row r="926" spans="1:103" ht="13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10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</row>
    <row r="927" spans="1:103" ht="13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10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</row>
    <row r="928" spans="1:103" ht="13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10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</row>
    <row r="929" spans="1:103" ht="13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10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</row>
    <row r="930" spans="1:103" ht="13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10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</row>
    <row r="931" spans="1:103" ht="13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10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</row>
    <row r="932" spans="1:103" ht="13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10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</row>
    <row r="933" spans="1:103" ht="13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10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</row>
    <row r="934" spans="1:103" ht="13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10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</row>
    <row r="935" spans="1:103" ht="13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10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</row>
    <row r="936" spans="1:103" ht="13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10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</row>
    <row r="937" spans="1:103" ht="13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10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</row>
    <row r="938" spans="1:103" ht="13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10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</row>
    <row r="939" spans="1:103" ht="13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10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</row>
    <row r="940" spans="1:103" ht="13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10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</row>
    <row r="941" spans="1:103" ht="13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10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</row>
    <row r="942" spans="1:103" ht="13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10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</row>
    <row r="943" spans="1:103" ht="13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10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</row>
    <row r="944" spans="1:103" ht="13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10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</row>
    <row r="945" spans="1:103" ht="13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10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</row>
    <row r="946" spans="1:103" ht="13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10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</row>
    <row r="947" spans="1:103" ht="13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10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</row>
    <row r="948" spans="1:103" ht="13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10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</row>
    <row r="949" spans="1:103" ht="13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10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</row>
    <row r="950" spans="1:103" ht="13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10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</row>
    <row r="951" spans="1:103" ht="13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10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</row>
    <row r="952" spans="1:103" ht="13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10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</row>
    <row r="953" spans="1:103" ht="13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10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</row>
    <row r="954" spans="1:103" ht="13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10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</row>
    <row r="955" spans="1:103" ht="13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10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</row>
    <row r="956" spans="1:103" ht="13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10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</row>
    <row r="957" spans="1:103" ht="13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10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</row>
    <row r="958" spans="1:103" ht="13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10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</row>
    <row r="959" spans="1:103" ht="13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10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</row>
    <row r="960" spans="1:103" ht="13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10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</row>
    <row r="961" spans="1:103" ht="13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10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</row>
    <row r="962" spans="1:103" ht="13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10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</row>
    <row r="963" spans="1:103" ht="13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10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</row>
    <row r="964" spans="1:103" ht="13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10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</row>
    <row r="965" spans="1:103" ht="13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10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</row>
    <row r="966" spans="1:103" ht="13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10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</row>
    <row r="967" spans="1:103" ht="13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10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</row>
    <row r="968" spans="1:103" ht="13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10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</row>
    <row r="969" spans="1:103" ht="13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10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</row>
    <row r="970" spans="1:103" ht="13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10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</row>
    <row r="971" spans="1:103" ht="13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10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</row>
    <row r="972" spans="1:103" ht="13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10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</row>
    <row r="973" spans="1:103" ht="13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10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</row>
    <row r="974" spans="1:103" ht="13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10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</row>
    <row r="975" spans="1:103" ht="13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10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</row>
    <row r="976" spans="1:103" ht="13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10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</row>
    <row r="977" spans="1:103" ht="13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10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</row>
    <row r="978" spans="1:103" ht="13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10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</row>
    <row r="979" spans="1:103" ht="13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10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</row>
    <row r="980" spans="1:103" ht="13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10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</row>
    <row r="981" spans="1:103" ht="13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10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</row>
    <row r="982" spans="1:103" ht="13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10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</row>
    <row r="983" spans="1:103" ht="13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10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</row>
    <row r="984" spans="1:103" ht="13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10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</row>
    <row r="985" spans="1:103" ht="13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10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</row>
    <row r="986" spans="1:103" ht="13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10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</row>
    <row r="987" spans="1:103" ht="13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10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</row>
    <row r="988" spans="1:103" ht="13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10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</row>
    <row r="989" spans="1:103" ht="13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10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</row>
    <row r="990" spans="1:103" ht="13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10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</row>
    <row r="991" spans="1:103" ht="13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10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</row>
    <row r="992" spans="1:103" ht="13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10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</row>
    <row r="993" spans="1:103" ht="13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10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</row>
    <row r="994" spans="1:103" ht="13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10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</row>
    <row r="995" spans="1:103" ht="13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10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</row>
    <row r="996" spans="1:103" ht="13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10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</row>
    <row r="997" spans="1:103" ht="13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10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</row>
    <row r="998" spans="1:103" ht="13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10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</row>
    <row r="999" spans="1:103" ht="13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10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</row>
    <row r="1000" spans="1:103" ht="13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10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</row>
    <row r="1001" spans="1:103" ht="13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10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</row>
    <row r="1002" spans="1:103" ht="13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10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</row>
    <row r="1003" spans="1:103" ht="13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10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</row>
    <row r="1004" spans="1:103" ht="13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10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</row>
    <row r="1005" spans="1:103" ht="13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10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</row>
    <row r="1006" spans="1:103" ht="13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10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</row>
    <row r="1007" spans="1:103" ht="13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10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</row>
    <row r="1008" spans="1:103" ht="13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10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</row>
    <row r="1009" spans="1:103" ht="13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10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</row>
    <row r="1010" spans="1:103" ht="13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10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</row>
    <row r="1011" spans="1:103" ht="13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10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43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</row>
  </sheetData>
  <mergeCells count="8">
    <mergeCell ref="BN1:BQ1"/>
    <mergeCell ref="BS1:CB1"/>
    <mergeCell ref="CF1:CH1"/>
    <mergeCell ref="A1:K1"/>
    <mergeCell ref="AH1:AU1"/>
    <mergeCell ref="AX1:BC1"/>
    <mergeCell ref="BE1:BG1"/>
    <mergeCell ref="BI1:B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012"/>
  <sheetViews>
    <sheetView workbookViewId="0">
      <pane ySplit="2" topLeftCell="A6" activePane="bottomLeft" state="frozen"/>
      <selection pane="bottomLeft" activeCell="B31" sqref="A31:B31"/>
    </sheetView>
  </sheetViews>
  <sheetFormatPr defaultColWidth="12.6640625" defaultRowHeight="15.75" customHeight="1"/>
  <cols>
    <col min="4" max="4" width="22.6640625" customWidth="1"/>
    <col min="5" max="5" width="20.6640625" customWidth="1"/>
    <col min="7" max="7" width="10.44140625" customWidth="1"/>
    <col min="8" max="8" width="7.77734375" customWidth="1"/>
    <col min="9" max="9" width="20.44140625" customWidth="1"/>
    <col min="10" max="10" width="22.33203125" customWidth="1"/>
    <col min="11" max="11" width="18.77734375" customWidth="1"/>
    <col min="12" max="12" width="21.21875" customWidth="1"/>
    <col min="13" max="13" width="20.88671875" customWidth="1"/>
    <col min="14" max="14" width="20" customWidth="1"/>
    <col min="16" max="16" width="18.77734375" customWidth="1"/>
    <col min="17" max="17" width="23.33203125" customWidth="1"/>
    <col min="18" max="18" width="22.33203125" customWidth="1"/>
    <col min="19" max="19" width="22.77734375" customWidth="1"/>
    <col min="21" max="21" width="17.21875" customWidth="1"/>
    <col min="22" max="22" width="15.109375" customWidth="1"/>
    <col min="23" max="23" width="25.44140625" customWidth="1"/>
  </cols>
  <sheetData>
    <row r="1" spans="1:29" ht="13.2">
      <c r="A1" s="124" t="s">
        <v>475</v>
      </c>
      <c r="B1" s="125"/>
      <c r="C1" s="125"/>
      <c r="D1" s="125"/>
      <c r="E1" s="125"/>
      <c r="F1" s="43"/>
      <c r="G1" s="124" t="s">
        <v>476</v>
      </c>
      <c r="H1" s="125"/>
      <c r="I1" s="125"/>
      <c r="J1" s="125"/>
      <c r="K1" s="125"/>
      <c r="L1" s="125"/>
      <c r="M1" s="125"/>
      <c r="N1" s="125"/>
      <c r="O1" s="43"/>
      <c r="P1" s="124" t="s">
        <v>477</v>
      </c>
      <c r="Q1" s="125"/>
      <c r="R1" s="125"/>
      <c r="S1" s="125"/>
      <c r="T1" s="43"/>
      <c r="U1" s="126" t="s">
        <v>478</v>
      </c>
      <c r="V1" s="125"/>
      <c r="W1" s="125"/>
      <c r="X1" s="43"/>
      <c r="Y1" s="43"/>
      <c r="Z1" s="43"/>
      <c r="AA1" s="43"/>
      <c r="AB1" s="43"/>
      <c r="AC1" s="43"/>
    </row>
    <row r="2" spans="1:29" ht="40.5" customHeight="1">
      <c r="A2" s="73" t="s">
        <v>94</v>
      </c>
      <c r="B2" s="73" t="s">
        <v>95</v>
      </c>
      <c r="C2" s="73" t="s">
        <v>2</v>
      </c>
      <c r="D2" s="73" t="s">
        <v>105</v>
      </c>
      <c r="E2" s="73" t="s">
        <v>479</v>
      </c>
      <c r="F2" s="7"/>
      <c r="G2" s="73" t="s">
        <v>400</v>
      </c>
      <c r="H2" s="99" t="s">
        <v>104</v>
      </c>
      <c r="I2" s="73" t="s">
        <v>106</v>
      </c>
      <c r="J2" s="73" t="s">
        <v>198</v>
      </c>
      <c r="K2" s="73" t="s">
        <v>200</v>
      </c>
      <c r="L2" s="73" t="s">
        <v>480</v>
      </c>
      <c r="M2" s="73" t="s">
        <v>481</v>
      </c>
      <c r="N2" s="73" t="s">
        <v>482</v>
      </c>
      <c r="O2" s="7"/>
      <c r="P2" s="73" t="s">
        <v>483</v>
      </c>
      <c r="Q2" s="73" t="s">
        <v>484</v>
      </c>
      <c r="R2" s="73" t="s">
        <v>485</v>
      </c>
      <c r="S2" s="73" t="s">
        <v>486</v>
      </c>
      <c r="T2" s="7"/>
      <c r="U2" s="100" t="s">
        <v>40</v>
      </c>
      <c r="V2" s="84" t="s">
        <v>130</v>
      </c>
      <c r="W2" s="95" t="s">
        <v>487</v>
      </c>
      <c r="X2" s="7"/>
      <c r="Y2" s="7"/>
      <c r="Z2" s="7"/>
      <c r="AA2" s="7"/>
      <c r="AB2" s="7"/>
      <c r="AC2" s="7"/>
    </row>
    <row r="3" spans="1:29" ht="13.2">
      <c r="A3" s="7" t="s">
        <v>195</v>
      </c>
      <c r="B3" s="32">
        <v>36707</v>
      </c>
      <c r="C3" s="7">
        <v>15.426</v>
      </c>
      <c r="D3" s="43">
        <v>-3.2</v>
      </c>
      <c r="E3" s="43">
        <v>0</v>
      </c>
      <c r="F3" s="43"/>
      <c r="G3" s="7">
        <v>-0.879</v>
      </c>
      <c r="H3" s="101">
        <v>-0.8</v>
      </c>
      <c r="I3" s="7">
        <v>0</v>
      </c>
      <c r="J3" s="43">
        <v>-1.2999999999999999E-2</v>
      </c>
      <c r="K3" s="43">
        <v>-8.484</v>
      </c>
      <c r="L3" s="43">
        <v>-2.1789999999999998</v>
      </c>
      <c r="M3" s="43">
        <v>0</v>
      </c>
      <c r="N3" s="43">
        <v>-0.129</v>
      </c>
      <c r="O3" s="43"/>
      <c r="P3" s="43">
        <v>-2.1920000000000002</v>
      </c>
      <c r="Q3" s="43">
        <v>-9.3919999999999995</v>
      </c>
      <c r="R3" s="43">
        <v>11.426</v>
      </c>
      <c r="S3" s="43">
        <v>-0.129</v>
      </c>
      <c r="T3" s="43"/>
      <c r="U3" s="102">
        <f t="shared" ref="U3:U28" si="0">(C3+D3+G3+H3+I3)</f>
        <v>10.546999999999999</v>
      </c>
      <c r="V3" s="7">
        <v>0</v>
      </c>
      <c r="W3" s="102">
        <f t="shared" ref="W3:W28" si="1">(U3+V3)</f>
        <v>10.546999999999999</v>
      </c>
      <c r="X3" s="43"/>
      <c r="Y3" s="43"/>
      <c r="Z3" s="43"/>
      <c r="AA3" s="43"/>
      <c r="AB3" s="43"/>
      <c r="AC3" s="43"/>
    </row>
    <row r="4" spans="1:29" ht="13.2">
      <c r="A4" s="7" t="s">
        <v>195</v>
      </c>
      <c r="B4" s="32">
        <v>37072</v>
      </c>
      <c r="C4" s="7">
        <v>15.025</v>
      </c>
      <c r="D4" s="43">
        <v>-0.30299999999999999</v>
      </c>
      <c r="E4" s="43">
        <v>0</v>
      </c>
      <c r="F4" s="43"/>
      <c r="G4" s="7">
        <v>-1.103</v>
      </c>
      <c r="H4" s="101">
        <v>-1.3</v>
      </c>
      <c r="I4" s="7">
        <v>0</v>
      </c>
      <c r="J4" s="43">
        <v>0</v>
      </c>
      <c r="K4" s="43">
        <v>-7.657</v>
      </c>
      <c r="L4" s="43">
        <v>-5.8209999999999997</v>
      </c>
      <c r="M4" s="43">
        <v>0.23499999999999999</v>
      </c>
      <c r="N4" s="43">
        <v>-0.92400000000000004</v>
      </c>
      <c r="O4" s="43"/>
      <c r="P4" s="43">
        <v>-5.5860000000000003</v>
      </c>
      <c r="Q4" s="43">
        <v>-8.734</v>
      </c>
      <c r="R4" s="43">
        <v>13.422000000000001</v>
      </c>
      <c r="S4" s="43">
        <v>-0.92400000000000004</v>
      </c>
      <c r="T4" s="43"/>
      <c r="U4" s="102">
        <f t="shared" si="0"/>
        <v>12.318999999999999</v>
      </c>
      <c r="V4" s="7">
        <v>0</v>
      </c>
      <c r="W4" s="102">
        <f t="shared" si="1"/>
        <v>12.318999999999999</v>
      </c>
      <c r="X4" s="43"/>
      <c r="Y4" s="43"/>
      <c r="Z4" s="43"/>
      <c r="AA4" s="43"/>
      <c r="AB4" s="43"/>
      <c r="AC4" s="43"/>
    </row>
    <row r="5" spans="1:29" ht="13.2">
      <c r="A5" s="7" t="s">
        <v>195</v>
      </c>
      <c r="B5" s="32">
        <v>37437</v>
      </c>
      <c r="C5" s="7">
        <v>16.64</v>
      </c>
      <c r="D5" s="43">
        <v>-0.23100000000000001</v>
      </c>
      <c r="E5" s="43">
        <v>0</v>
      </c>
      <c r="F5" s="43"/>
      <c r="G5" s="7">
        <v>-0.77</v>
      </c>
      <c r="H5" s="101">
        <v>-1.9</v>
      </c>
      <c r="I5" s="7">
        <v>0</v>
      </c>
      <c r="J5" s="43">
        <v>0</v>
      </c>
      <c r="K5" s="43">
        <v>-10.073</v>
      </c>
      <c r="L5" s="43">
        <v>-4.5720000000000001</v>
      </c>
      <c r="M5" s="43">
        <v>0</v>
      </c>
      <c r="N5" s="43">
        <v>-0.90600000000000003</v>
      </c>
      <c r="O5" s="43"/>
      <c r="P5" s="43">
        <v>-4.5720000000000001</v>
      </c>
      <c r="Q5" s="43">
        <v>-10.845000000000001</v>
      </c>
      <c r="R5" s="43">
        <v>14.509</v>
      </c>
      <c r="S5" s="43">
        <v>-0.90600000000000003</v>
      </c>
      <c r="T5" s="43"/>
      <c r="U5" s="102">
        <f t="shared" si="0"/>
        <v>13.738999999999999</v>
      </c>
      <c r="V5" s="7">
        <v>0</v>
      </c>
      <c r="W5" s="102">
        <f t="shared" si="1"/>
        <v>13.738999999999999</v>
      </c>
      <c r="X5" s="43"/>
      <c r="Y5" s="43"/>
      <c r="Z5" s="43"/>
      <c r="AA5" s="43"/>
      <c r="AB5" s="43"/>
      <c r="AC5" s="43"/>
    </row>
    <row r="6" spans="1:29" ht="13.2">
      <c r="A6" s="7" t="s">
        <v>195</v>
      </c>
      <c r="B6" s="32">
        <v>37802</v>
      </c>
      <c r="C6" s="7">
        <v>17.097000000000001</v>
      </c>
      <c r="D6" s="43">
        <v>1.5</v>
      </c>
      <c r="E6" s="43">
        <v>0</v>
      </c>
      <c r="F6" s="43"/>
      <c r="G6" s="7">
        <v>-1.954</v>
      </c>
      <c r="H6" s="101">
        <v>-2.8</v>
      </c>
      <c r="I6" s="7">
        <v>0</v>
      </c>
      <c r="J6" s="43">
        <v>-0.85699999999999998</v>
      </c>
      <c r="K6" s="43">
        <v>-5.48</v>
      </c>
      <c r="L6" s="43">
        <v>-4.3659999999999997</v>
      </c>
      <c r="M6" s="43">
        <v>0</v>
      </c>
      <c r="N6" s="43">
        <v>3.14</v>
      </c>
      <c r="O6" s="43"/>
      <c r="P6" s="43">
        <v>-5.2229999999999999</v>
      </c>
      <c r="Q6" s="43">
        <v>-7.4950000000000001</v>
      </c>
      <c r="R6" s="43">
        <v>15.797000000000001</v>
      </c>
      <c r="S6" s="43">
        <v>3.14</v>
      </c>
      <c r="T6" s="43"/>
      <c r="U6" s="102">
        <f t="shared" si="0"/>
        <v>13.843</v>
      </c>
      <c r="V6" s="7">
        <v>0</v>
      </c>
      <c r="W6" s="102">
        <f t="shared" si="1"/>
        <v>13.843</v>
      </c>
      <c r="X6" s="43"/>
      <c r="Y6" s="43"/>
      <c r="Z6" s="43"/>
      <c r="AA6" s="43"/>
      <c r="AB6" s="43"/>
      <c r="AC6" s="43"/>
    </row>
    <row r="7" spans="1:29" ht="13.2">
      <c r="A7" s="7" t="s">
        <v>195</v>
      </c>
      <c r="B7" s="32">
        <v>38168</v>
      </c>
      <c r="C7" s="7">
        <v>15.163</v>
      </c>
      <c r="D7" s="43">
        <v>1.9630000000000001</v>
      </c>
      <c r="E7" s="43">
        <v>0</v>
      </c>
      <c r="F7" s="43"/>
      <c r="G7" s="7">
        <v>-1.113</v>
      </c>
      <c r="H7" s="101">
        <v>-2.5</v>
      </c>
      <c r="I7" s="7">
        <v>0</v>
      </c>
      <c r="J7" s="43">
        <v>-1.7290000000000001</v>
      </c>
      <c r="K7" s="43">
        <v>-2.202</v>
      </c>
      <c r="L7" s="43">
        <v>-0.63500000000000001</v>
      </c>
      <c r="M7" s="43">
        <v>0</v>
      </c>
      <c r="N7" s="43">
        <v>8.9469999999999992</v>
      </c>
      <c r="O7" s="43"/>
      <c r="P7" s="43">
        <v>-2.3639999999999999</v>
      </c>
      <c r="Q7" s="43">
        <v>-3.3420000000000001</v>
      </c>
      <c r="R7" s="43">
        <v>14.625999999999999</v>
      </c>
      <c r="S7" s="43">
        <v>8.9469999999999992</v>
      </c>
      <c r="T7" s="43"/>
      <c r="U7" s="102">
        <f t="shared" si="0"/>
        <v>13.513000000000002</v>
      </c>
      <c r="V7" s="7">
        <v>0</v>
      </c>
      <c r="W7" s="102">
        <f t="shared" si="1"/>
        <v>13.513000000000002</v>
      </c>
      <c r="X7" s="43"/>
      <c r="Y7" s="43"/>
      <c r="Z7" s="43"/>
      <c r="AA7" s="43"/>
      <c r="AB7" s="43"/>
      <c r="AC7" s="43"/>
    </row>
    <row r="8" spans="1:29" ht="13.2">
      <c r="A8" s="7" t="s">
        <v>195</v>
      </c>
      <c r="B8" s="32">
        <v>38533</v>
      </c>
      <c r="C8" s="7">
        <v>20.731000000000002</v>
      </c>
      <c r="D8" s="43">
        <v>0.17399999999999999</v>
      </c>
      <c r="E8" s="43">
        <v>0</v>
      </c>
      <c r="F8" s="43"/>
      <c r="G8" s="7">
        <v>-1.0189999999999999</v>
      </c>
      <c r="H8" s="101">
        <v>-4.3</v>
      </c>
      <c r="I8" s="7">
        <v>0</v>
      </c>
      <c r="J8" s="43">
        <v>-36.112000000000002</v>
      </c>
      <c r="K8" s="43">
        <v>16.039000000000001</v>
      </c>
      <c r="L8" s="43">
        <v>-4.9480000000000004</v>
      </c>
      <c r="M8" s="43">
        <v>-1.7999999999999999E-2</v>
      </c>
      <c r="N8" s="43">
        <v>-9.4529999999999994</v>
      </c>
      <c r="O8" s="43"/>
      <c r="P8" s="43">
        <v>-41.078000000000003</v>
      </c>
      <c r="Q8" s="43">
        <v>15.026999999999999</v>
      </c>
      <c r="R8" s="43">
        <v>16.605</v>
      </c>
      <c r="S8" s="43">
        <v>-9.4529999999999994</v>
      </c>
      <c r="T8" s="43"/>
      <c r="U8" s="102">
        <f t="shared" si="0"/>
        <v>15.586000000000002</v>
      </c>
      <c r="V8" s="7">
        <v>0</v>
      </c>
      <c r="W8" s="102">
        <f t="shared" si="1"/>
        <v>15.586000000000002</v>
      </c>
      <c r="X8" s="43"/>
      <c r="Y8" s="43"/>
      <c r="Z8" s="43"/>
      <c r="AA8" s="43"/>
      <c r="AB8" s="43"/>
      <c r="AC8" s="43"/>
    </row>
    <row r="9" spans="1:29" ht="13.2">
      <c r="A9" s="7" t="s">
        <v>195</v>
      </c>
      <c r="B9" s="32">
        <v>38898</v>
      </c>
      <c r="C9" s="7">
        <v>21.69</v>
      </c>
      <c r="D9" s="43">
        <v>-2.3969999999999998</v>
      </c>
      <c r="E9" s="43">
        <v>0</v>
      </c>
      <c r="F9" s="43"/>
      <c r="G9" s="7">
        <v>-2.2269999999999999</v>
      </c>
      <c r="H9" s="101">
        <v>-4.8</v>
      </c>
      <c r="I9" s="7">
        <v>0</v>
      </c>
      <c r="J9" s="43">
        <v>-3.5449999999999999</v>
      </c>
      <c r="K9" s="43">
        <v>10.247999999999999</v>
      </c>
      <c r="L9" s="43">
        <v>-17.106000000000002</v>
      </c>
      <c r="M9" s="43">
        <v>8.8999999999999996E-2</v>
      </c>
      <c r="N9" s="43">
        <v>1.863</v>
      </c>
      <c r="O9" s="43"/>
      <c r="P9" s="43">
        <v>-20.562000000000001</v>
      </c>
      <c r="Q9" s="43">
        <v>8.0030000000000001</v>
      </c>
      <c r="R9" s="43">
        <v>14.404</v>
      </c>
      <c r="S9" s="43">
        <v>1.863</v>
      </c>
      <c r="T9" s="43"/>
      <c r="U9" s="102">
        <f t="shared" si="0"/>
        <v>12.266000000000002</v>
      </c>
      <c r="V9" s="7">
        <v>0</v>
      </c>
      <c r="W9" s="102">
        <f t="shared" si="1"/>
        <v>12.266000000000002</v>
      </c>
      <c r="X9" s="43"/>
      <c r="Y9" s="43"/>
      <c r="Z9" s="43"/>
      <c r="AA9" s="43"/>
      <c r="AB9" s="43"/>
      <c r="AC9" s="43"/>
    </row>
    <row r="10" spans="1:29" ht="13.2">
      <c r="A10" s="7" t="s">
        <v>195</v>
      </c>
      <c r="B10" s="32">
        <v>39263</v>
      </c>
      <c r="C10" s="7">
        <v>24.033999999999999</v>
      </c>
      <c r="D10" s="43">
        <v>-0.96099999999999997</v>
      </c>
      <c r="E10" s="43">
        <v>0</v>
      </c>
      <c r="F10" s="43"/>
      <c r="G10" s="7">
        <v>-3.4140000000000001</v>
      </c>
      <c r="H10" s="101">
        <v>-5.2</v>
      </c>
      <c r="I10" s="7">
        <v>0</v>
      </c>
      <c r="J10" s="43">
        <v>-3.8050000000000002</v>
      </c>
      <c r="K10" s="43">
        <v>9.5589999999999993</v>
      </c>
      <c r="L10" s="43">
        <v>-20.792999999999999</v>
      </c>
      <c r="M10" s="43">
        <v>5.3999999999999999E-2</v>
      </c>
      <c r="N10" s="43">
        <v>-0.60299999999999998</v>
      </c>
      <c r="O10" s="43"/>
      <c r="P10" s="43">
        <v>-24.544</v>
      </c>
      <c r="Q10" s="43">
        <v>6.0890000000000004</v>
      </c>
      <c r="R10" s="43">
        <v>17.795999999999999</v>
      </c>
      <c r="S10" s="43">
        <v>-0.60299999999999998</v>
      </c>
      <c r="T10" s="43"/>
      <c r="U10" s="102">
        <f t="shared" si="0"/>
        <v>14.459</v>
      </c>
      <c r="V10" s="7">
        <v>0</v>
      </c>
      <c r="W10" s="102">
        <f t="shared" si="1"/>
        <v>14.459</v>
      </c>
      <c r="X10" s="43"/>
      <c r="Y10" s="43"/>
      <c r="Z10" s="43"/>
      <c r="AA10" s="43"/>
      <c r="AB10" s="43"/>
      <c r="AC10" s="43"/>
    </row>
    <row r="11" spans="1:29" ht="13.2">
      <c r="A11" s="7" t="s">
        <v>195</v>
      </c>
      <c r="B11" s="32">
        <v>39629</v>
      </c>
      <c r="C11" s="7">
        <v>29.567</v>
      </c>
      <c r="D11" s="43">
        <v>-2.4350000000000001</v>
      </c>
      <c r="E11" s="43">
        <v>0</v>
      </c>
      <c r="F11" s="43"/>
      <c r="G11" s="7">
        <v>-11.234999999999999</v>
      </c>
      <c r="H11" s="101">
        <v>-5.4</v>
      </c>
      <c r="I11" s="7">
        <v>0</v>
      </c>
      <c r="J11" s="43">
        <v>-4.0149999999999997</v>
      </c>
      <c r="K11" s="43">
        <v>6.7850000000000001</v>
      </c>
      <c r="L11" s="43">
        <v>-9.0389999999999997</v>
      </c>
      <c r="M11" s="43">
        <v>0.12</v>
      </c>
      <c r="N11" s="43">
        <v>4.2279999999999998</v>
      </c>
      <c r="O11" s="43"/>
      <c r="P11" s="43">
        <v>-12.933999999999999</v>
      </c>
      <c r="Q11" s="43">
        <v>-4.5869999999999997</v>
      </c>
      <c r="R11" s="43">
        <v>21.611999999999998</v>
      </c>
      <c r="S11" s="43">
        <v>4.2279999999999998</v>
      </c>
      <c r="T11" s="43"/>
      <c r="U11" s="102">
        <f t="shared" si="0"/>
        <v>10.497000000000002</v>
      </c>
      <c r="V11" s="7">
        <v>0</v>
      </c>
      <c r="W11" s="102">
        <f t="shared" si="1"/>
        <v>10.497000000000002</v>
      </c>
      <c r="X11" s="43"/>
      <c r="Y11" s="43"/>
      <c r="Z11" s="43"/>
      <c r="AA11" s="43"/>
      <c r="AB11" s="43"/>
      <c r="AC11" s="43"/>
    </row>
    <row r="12" spans="1:29" ht="13.2">
      <c r="A12" s="7" t="s">
        <v>195</v>
      </c>
      <c r="B12" s="32">
        <v>39994</v>
      </c>
      <c r="C12" s="7">
        <v>25.867000000000001</v>
      </c>
      <c r="D12" s="43">
        <v>-0.17799999999999999</v>
      </c>
      <c r="E12" s="43">
        <v>5.7460000000000004</v>
      </c>
      <c r="F12" s="43"/>
      <c r="G12" s="7">
        <v>-3.9870000000000001</v>
      </c>
      <c r="H12" s="101">
        <v>-6.6</v>
      </c>
      <c r="I12" s="7">
        <v>0</v>
      </c>
      <c r="J12" s="43">
        <v>-4.468</v>
      </c>
      <c r="K12" s="43">
        <v>-11.85</v>
      </c>
      <c r="L12" s="43">
        <v>-8.7739999999999991</v>
      </c>
      <c r="M12" s="43">
        <v>3.3000000000000002E-2</v>
      </c>
      <c r="N12" s="43">
        <v>-4.2629999999999999</v>
      </c>
      <c r="O12" s="43"/>
      <c r="P12" s="43">
        <v>-7.4630000000000001</v>
      </c>
      <c r="Q12" s="43">
        <v>-15.77</v>
      </c>
      <c r="R12" s="43">
        <v>19.036999999999999</v>
      </c>
      <c r="S12" s="43">
        <v>-4.2629999999999999</v>
      </c>
      <c r="T12" s="43"/>
      <c r="U12" s="102">
        <f t="shared" si="0"/>
        <v>15.101999999999999</v>
      </c>
      <c r="V12" s="7">
        <v>0</v>
      </c>
      <c r="W12" s="102">
        <f t="shared" si="1"/>
        <v>15.101999999999999</v>
      </c>
      <c r="X12" s="43"/>
      <c r="Y12" s="43"/>
      <c r="Z12" s="43"/>
      <c r="AA12" s="43"/>
      <c r="AB12" s="43"/>
      <c r="AC12" s="43"/>
    </row>
    <row r="13" spans="1:29" ht="13.2">
      <c r="A13" s="7" t="s">
        <v>195</v>
      </c>
      <c r="B13" s="32">
        <v>40359</v>
      </c>
      <c r="C13" s="37">
        <v>27.702000000000002</v>
      </c>
      <c r="D13" s="43">
        <v>0.66100000000000003</v>
      </c>
      <c r="E13" s="43">
        <v>0.19</v>
      </c>
      <c r="F13" s="43"/>
      <c r="G13" s="7">
        <v>-2.222</v>
      </c>
      <c r="H13" s="101">
        <v>-4.0999999999999996</v>
      </c>
      <c r="I13" s="7">
        <v>-0.14499999999999999</v>
      </c>
      <c r="J13" s="43">
        <v>-4.5780000000000003</v>
      </c>
      <c r="K13" s="43">
        <v>-9.1310000000000002</v>
      </c>
      <c r="L13" s="43">
        <v>-8.9580000000000002</v>
      </c>
      <c r="M13" s="43">
        <v>5.5E-2</v>
      </c>
      <c r="N13" s="43">
        <v>-0.57099999999999995</v>
      </c>
      <c r="O13" s="43"/>
      <c r="P13" s="43">
        <v>-13.291</v>
      </c>
      <c r="Q13" s="43">
        <v>-11.314</v>
      </c>
      <c r="R13" s="43">
        <v>24.073</v>
      </c>
      <c r="S13" s="43">
        <v>-0.57099999999999995</v>
      </c>
      <c r="T13" s="43"/>
      <c r="U13" s="102">
        <f t="shared" si="0"/>
        <v>21.896000000000004</v>
      </c>
      <c r="V13" s="7">
        <v>0</v>
      </c>
      <c r="W13" s="102">
        <f t="shared" si="1"/>
        <v>21.896000000000004</v>
      </c>
      <c r="X13" s="43"/>
      <c r="Y13" s="43"/>
      <c r="Z13" s="43"/>
      <c r="AA13" s="43"/>
      <c r="AB13" s="43"/>
      <c r="AC13" s="43"/>
    </row>
    <row r="14" spans="1:29" ht="13.2">
      <c r="A14" s="7" t="s">
        <v>195</v>
      </c>
      <c r="B14" s="32">
        <v>40724</v>
      </c>
      <c r="C14" s="7">
        <v>35.511000000000003</v>
      </c>
      <c r="D14" s="43">
        <v>-3.0030000000000001</v>
      </c>
      <c r="E14" s="43">
        <v>5.96</v>
      </c>
      <c r="F14" s="43"/>
      <c r="G14" s="7">
        <v>-2.4260000000000002</v>
      </c>
      <c r="H14" s="101">
        <v>-5.3</v>
      </c>
      <c r="I14" s="7">
        <v>-0.19700000000000001</v>
      </c>
      <c r="J14" s="43">
        <v>-5.18</v>
      </c>
      <c r="K14" s="43">
        <v>-12.087</v>
      </c>
      <c r="L14" s="43">
        <v>-9.1329999999999991</v>
      </c>
      <c r="M14" s="43">
        <v>-2.3E-2</v>
      </c>
      <c r="N14" s="43">
        <v>4.1050000000000004</v>
      </c>
      <c r="O14" s="43"/>
      <c r="P14" s="43">
        <v>-8.3759999999999994</v>
      </c>
      <c r="Q14" s="43">
        <v>-14.616</v>
      </c>
      <c r="R14" s="43">
        <v>26.994</v>
      </c>
      <c r="S14" s="43">
        <v>4.1050000000000004</v>
      </c>
      <c r="T14" s="43"/>
      <c r="U14" s="102">
        <f t="shared" si="0"/>
        <v>24.585000000000001</v>
      </c>
      <c r="V14" s="7">
        <v>0</v>
      </c>
      <c r="W14" s="102">
        <f t="shared" si="1"/>
        <v>24.585000000000001</v>
      </c>
      <c r="X14" s="43"/>
      <c r="Y14" s="43"/>
      <c r="Z14" s="43"/>
      <c r="AA14" s="43"/>
      <c r="AB14" s="43"/>
      <c r="AC14" s="43"/>
    </row>
    <row r="15" spans="1:29" ht="13.2">
      <c r="A15" s="7" t="s">
        <v>195</v>
      </c>
      <c r="B15" s="32">
        <v>41090</v>
      </c>
      <c r="C15" s="7">
        <v>35.737000000000002</v>
      </c>
      <c r="D15" s="43">
        <v>-0.17399999999999999</v>
      </c>
      <c r="E15" s="43">
        <v>0</v>
      </c>
      <c r="F15" s="43"/>
      <c r="G15" s="7">
        <v>-12.417</v>
      </c>
      <c r="H15" s="101">
        <v>-3.5</v>
      </c>
      <c r="I15" s="7">
        <v>-0.34399999999999997</v>
      </c>
      <c r="J15" s="43">
        <v>-6.3849999999999998</v>
      </c>
      <c r="K15" s="43">
        <v>-12.473000000000001</v>
      </c>
      <c r="L15" s="43">
        <v>-3.1160000000000001</v>
      </c>
      <c r="M15" s="43">
        <v>9.2999999999999999E-2</v>
      </c>
      <c r="N15" s="43">
        <v>-2.6720000000000002</v>
      </c>
      <c r="O15" s="43"/>
      <c r="P15" s="43">
        <v>-9.4079999999999995</v>
      </c>
      <c r="Q15" s="43">
        <v>-24.786000000000001</v>
      </c>
      <c r="R15" s="43">
        <v>31.626000000000001</v>
      </c>
      <c r="S15" s="43">
        <v>-2.6720000000000002</v>
      </c>
      <c r="T15" s="43"/>
      <c r="U15" s="102">
        <f t="shared" si="0"/>
        <v>19.302</v>
      </c>
      <c r="V15" s="7">
        <v>0</v>
      </c>
      <c r="W15" s="102">
        <f t="shared" si="1"/>
        <v>19.302</v>
      </c>
      <c r="X15" s="43"/>
      <c r="Y15" s="43"/>
      <c r="Z15" s="43"/>
      <c r="AA15" s="43"/>
      <c r="AB15" s="43"/>
      <c r="AC15" s="43"/>
    </row>
    <row r="16" spans="1:29" ht="13.2">
      <c r="A16" s="7" t="s">
        <v>195</v>
      </c>
      <c r="B16" s="32">
        <v>41455</v>
      </c>
      <c r="C16" s="7">
        <v>34.688000000000002</v>
      </c>
      <c r="D16" s="43">
        <v>-1.375</v>
      </c>
      <c r="E16" s="43">
        <v>3.5369999999999999</v>
      </c>
      <c r="F16" s="43"/>
      <c r="G16" s="7">
        <v>-5.8410000000000002</v>
      </c>
      <c r="H16" s="101">
        <v>-3.9</v>
      </c>
      <c r="I16" s="7">
        <v>-0.371</v>
      </c>
      <c r="J16" s="43">
        <v>-7.4550000000000001</v>
      </c>
      <c r="K16" s="43">
        <v>-17.978000000000002</v>
      </c>
      <c r="L16" s="43">
        <v>-4.4290000000000003</v>
      </c>
      <c r="M16" s="43">
        <v>0.19900000000000001</v>
      </c>
      <c r="N16" s="43">
        <v>-3.1339999999999999</v>
      </c>
      <c r="O16" s="43"/>
      <c r="P16" s="43">
        <v>-8.1479999999999997</v>
      </c>
      <c r="Q16" s="43">
        <v>-23.811</v>
      </c>
      <c r="R16" s="43">
        <v>28.832999999999998</v>
      </c>
      <c r="S16" s="43">
        <v>-3.1339999999999999</v>
      </c>
      <c r="T16" s="43"/>
      <c r="U16" s="102">
        <f t="shared" si="0"/>
        <v>23.201000000000004</v>
      </c>
      <c r="V16" s="7">
        <v>0</v>
      </c>
      <c r="W16" s="102">
        <f t="shared" si="1"/>
        <v>23.201000000000004</v>
      </c>
      <c r="X16" s="43"/>
      <c r="Y16" s="43"/>
      <c r="Z16" s="43"/>
      <c r="AA16" s="43"/>
      <c r="AB16" s="43"/>
      <c r="AC16" s="43"/>
    </row>
    <row r="17" spans="1:29" ht="13.2">
      <c r="A17" s="7" t="s">
        <v>195</v>
      </c>
      <c r="B17" s="32">
        <v>41820</v>
      </c>
      <c r="C17" s="7">
        <v>37.887</v>
      </c>
      <c r="D17" s="43">
        <v>0.624</v>
      </c>
      <c r="E17" s="43">
        <v>6.9619999999999997</v>
      </c>
      <c r="F17" s="43"/>
      <c r="G17" s="7">
        <v>-11.422000000000001</v>
      </c>
      <c r="H17" s="101">
        <v>-5.5</v>
      </c>
      <c r="I17" s="7">
        <v>-0.50900000000000001</v>
      </c>
      <c r="J17" s="43">
        <v>-8.8789999999999996</v>
      </c>
      <c r="K17" s="43">
        <v>-7.55</v>
      </c>
      <c r="L17" s="43">
        <v>-6.7089999999999996</v>
      </c>
      <c r="M17" s="43">
        <v>0.23200000000000001</v>
      </c>
      <c r="N17" s="43">
        <v>4.8650000000000002</v>
      </c>
      <c r="O17" s="43"/>
      <c r="P17" s="43">
        <v>-8.3940000000000001</v>
      </c>
      <c r="Q17" s="43">
        <v>-18.832999999999998</v>
      </c>
      <c r="R17" s="43">
        <v>32.231000000000002</v>
      </c>
      <c r="S17" s="43">
        <v>4.8650000000000002</v>
      </c>
      <c r="T17" s="43"/>
      <c r="U17" s="102">
        <f t="shared" si="0"/>
        <v>21.080000000000002</v>
      </c>
      <c r="V17" s="7">
        <v>0</v>
      </c>
      <c r="W17" s="102">
        <f t="shared" si="1"/>
        <v>21.080000000000002</v>
      </c>
      <c r="X17" s="43"/>
      <c r="Y17" s="43"/>
      <c r="Z17" s="43"/>
      <c r="AA17" s="43"/>
      <c r="AB17" s="43"/>
      <c r="AC17" s="43"/>
    </row>
    <row r="18" spans="1:29" ht="13.2">
      <c r="A18" s="7" t="s">
        <v>195</v>
      </c>
      <c r="B18" s="32">
        <v>42185</v>
      </c>
      <c r="C18" s="7">
        <v>33.174999999999997</v>
      </c>
      <c r="D18" s="43">
        <v>1.5129999999999999</v>
      </c>
      <c r="E18" s="43">
        <v>13.661</v>
      </c>
      <c r="F18" s="43"/>
      <c r="G18" s="7">
        <v>-9.6669999999999998</v>
      </c>
      <c r="H18" s="101">
        <v>-4.4000000000000004</v>
      </c>
      <c r="I18" s="7">
        <v>-0.62</v>
      </c>
      <c r="J18" s="43">
        <v>-9.8819999999999997</v>
      </c>
      <c r="K18" s="43">
        <v>-13.407</v>
      </c>
      <c r="L18" s="43">
        <v>-13.808999999999999</v>
      </c>
      <c r="M18" s="43">
        <v>0.36199999999999999</v>
      </c>
      <c r="N18" s="43">
        <v>-3.0739999999999998</v>
      </c>
      <c r="O18" s="43"/>
      <c r="P18" s="43">
        <v>-9.6679999999999993</v>
      </c>
      <c r="Q18" s="43">
        <v>-23.001000000000001</v>
      </c>
      <c r="R18" s="43">
        <v>29.667999999999999</v>
      </c>
      <c r="S18" s="43">
        <v>-3.0739999999999998</v>
      </c>
      <c r="T18" s="43"/>
      <c r="U18" s="102">
        <f t="shared" si="0"/>
        <v>20.000999999999994</v>
      </c>
      <c r="V18" s="7">
        <v>0</v>
      </c>
      <c r="W18" s="102">
        <f t="shared" si="1"/>
        <v>20.000999999999994</v>
      </c>
      <c r="X18" s="43"/>
      <c r="Y18" s="43"/>
      <c r="Z18" s="43"/>
      <c r="AA18" s="43"/>
      <c r="AB18" s="43"/>
      <c r="AC18" s="43"/>
    </row>
    <row r="19" spans="1:29" ht="13.2">
      <c r="A19" s="7" t="s">
        <v>195</v>
      </c>
      <c r="B19" s="32">
        <v>42551</v>
      </c>
      <c r="C19" s="7">
        <v>40.401000000000003</v>
      </c>
      <c r="D19" s="43">
        <v>-2.0760000000000001</v>
      </c>
      <c r="E19" s="43">
        <v>18.283000000000001</v>
      </c>
      <c r="F19" s="43"/>
      <c r="G19" s="7">
        <v>-9.7360000000000007</v>
      </c>
      <c r="H19" s="101">
        <v>-3.9</v>
      </c>
      <c r="I19" s="7">
        <v>-1.1000000000000001</v>
      </c>
      <c r="J19" s="43">
        <v>-11.006</v>
      </c>
      <c r="K19" s="43">
        <v>-14.281000000000001</v>
      </c>
      <c r="L19" s="43">
        <v>-15.301</v>
      </c>
      <c r="M19" s="43">
        <v>-0.36899999999999999</v>
      </c>
      <c r="N19" s="43">
        <v>0.91500000000000004</v>
      </c>
      <c r="O19" s="43"/>
      <c r="P19" s="43">
        <v>-8.3930000000000007</v>
      </c>
      <c r="Q19" s="43">
        <v>-23.95</v>
      </c>
      <c r="R19" s="43">
        <v>33.325000000000003</v>
      </c>
      <c r="S19" s="43">
        <v>0.91500000000000004</v>
      </c>
      <c r="T19" s="43"/>
      <c r="U19" s="102">
        <f t="shared" si="0"/>
        <v>23.589000000000002</v>
      </c>
      <c r="V19" s="7">
        <v>0</v>
      </c>
      <c r="W19" s="102">
        <f t="shared" si="1"/>
        <v>23.589000000000002</v>
      </c>
      <c r="X19" s="43"/>
      <c r="Y19" s="43"/>
      <c r="Z19" s="43"/>
      <c r="AA19" s="43"/>
      <c r="AB19" s="43"/>
      <c r="AC19" s="43"/>
    </row>
    <row r="20" spans="1:29" ht="13.2">
      <c r="A20" s="7" t="s">
        <v>195</v>
      </c>
      <c r="B20" s="32">
        <v>42916</v>
      </c>
      <c r="C20" s="7">
        <v>41.854999999999997</v>
      </c>
      <c r="D20" s="43">
        <v>1.6519999999999999</v>
      </c>
      <c r="E20" s="43">
        <v>31.459</v>
      </c>
      <c r="F20" s="43"/>
      <c r="G20" s="7">
        <v>-34.073</v>
      </c>
      <c r="H20" s="101">
        <v>-2.4</v>
      </c>
      <c r="I20" s="7">
        <v>-1.6</v>
      </c>
      <c r="J20" s="43">
        <v>-11.845000000000001</v>
      </c>
      <c r="K20" s="43">
        <v>-12.689</v>
      </c>
      <c r="L20" s="43">
        <v>-11.016</v>
      </c>
      <c r="M20" s="43">
        <v>-0.19</v>
      </c>
      <c r="N20" s="43">
        <v>1.153</v>
      </c>
      <c r="O20" s="43"/>
      <c r="P20" s="43">
        <v>8.4079999999999995</v>
      </c>
      <c r="Q20" s="43">
        <v>-46.780999999999999</v>
      </c>
      <c r="R20" s="43">
        <v>39.506999999999998</v>
      </c>
      <c r="S20" s="43">
        <v>1.153</v>
      </c>
      <c r="T20" s="43"/>
      <c r="U20" s="102">
        <f t="shared" si="0"/>
        <v>5.4339999999999975</v>
      </c>
      <c r="V20" s="7">
        <v>0</v>
      </c>
      <c r="W20" s="102">
        <f t="shared" si="1"/>
        <v>5.4339999999999975</v>
      </c>
      <c r="X20" s="43"/>
      <c r="Y20" s="43"/>
      <c r="Z20" s="43"/>
      <c r="AA20" s="43"/>
      <c r="AB20" s="43"/>
      <c r="AC20" s="43"/>
    </row>
    <row r="21" spans="1:29" ht="13.2">
      <c r="A21" s="7" t="s">
        <v>195</v>
      </c>
      <c r="B21" s="32">
        <v>43281</v>
      </c>
      <c r="C21" s="7">
        <v>31.317</v>
      </c>
      <c r="D21" s="43">
        <v>20.466999999999999</v>
      </c>
      <c r="E21" s="43">
        <v>-10.201000000000001</v>
      </c>
      <c r="F21" s="43"/>
      <c r="G21" s="7">
        <v>-12.52</v>
      </c>
      <c r="H21" s="101">
        <v>-5.5</v>
      </c>
      <c r="I21" s="7">
        <v>-2.4</v>
      </c>
      <c r="J21" s="43">
        <v>-12.699</v>
      </c>
      <c r="K21" s="43">
        <v>6.5090000000000003</v>
      </c>
      <c r="L21" s="43">
        <v>-9.7189999999999994</v>
      </c>
      <c r="M21" s="43">
        <v>-0.97099999999999997</v>
      </c>
      <c r="N21" s="43">
        <v>4.2830000000000004</v>
      </c>
      <c r="O21" s="43"/>
      <c r="P21" s="43">
        <v>-33.590000000000003</v>
      </c>
      <c r="Q21" s="43">
        <v>-6.0609999999999999</v>
      </c>
      <c r="R21" s="43">
        <v>43.884</v>
      </c>
      <c r="S21" s="43">
        <v>4.2830000000000004</v>
      </c>
      <c r="T21" s="43"/>
      <c r="U21" s="102">
        <f t="shared" si="0"/>
        <v>31.363999999999997</v>
      </c>
      <c r="V21" s="7">
        <v>0</v>
      </c>
      <c r="W21" s="102">
        <f t="shared" si="1"/>
        <v>31.363999999999997</v>
      </c>
      <c r="X21" s="43"/>
      <c r="Y21" s="43"/>
      <c r="Z21" s="43"/>
      <c r="AA21" s="43"/>
      <c r="AB21" s="43"/>
      <c r="AC21" s="43"/>
    </row>
    <row r="22" spans="1:29" ht="13.2">
      <c r="A22" s="7" t="s">
        <v>195</v>
      </c>
      <c r="B22" s="32">
        <v>43646</v>
      </c>
      <c r="C22" s="7">
        <v>59.119</v>
      </c>
      <c r="D22" s="43">
        <v>3.8660000000000001</v>
      </c>
      <c r="E22" s="43">
        <v>-4</v>
      </c>
      <c r="F22" s="43"/>
      <c r="G22" s="7">
        <v>-16.312999999999999</v>
      </c>
      <c r="H22" s="101">
        <v>-8.4</v>
      </c>
      <c r="I22" s="7">
        <v>-2.4</v>
      </c>
      <c r="J22" s="43">
        <v>-13.811</v>
      </c>
      <c r="K22" s="43">
        <v>0.42499999999999999</v>
      </c>
      <c r="L22" s="43">
        <v>-18.401</v>
      </c>
      <c r="M22" s="43">
        <v>-0.67500000000000004</v>
      </c>
      <c r="N22" s="43">
        <v>-0.59</v>
      </c>
      <c r="O22" s="43"/>
      <c r="P22" s="43">
        <v>-36.887</v>
      </c>
      <c r="Q22" s="43">
        <v>-15.773</v>
      </c>
      <c r="R22" s="43">
        <v>52.185000000000002</v>
      </c>
      <c r="S22" s="43">
        <v>-0.59</v>
      </c>
      <c r="T22" s="43"/>
      <c r="U22" s="102">
        <f t="shared" si="0"/>
        <v>35.872</v>
      </c>
      <c r="V22" s="7">
        <v>0</v>
      </c>
      <c r="W22" s="102">
        <f t="shared" si="1"/>
        <v>35.872</v>
      </c>
      <c r="X22" s="43"/>
      <c r="Y22" s="43"/>
      <c r="Z22" s="43"/>
      <c r="AA22" s="43"/>
      <c r="AB22" s="43"/>
      <c r="AC22" s="43"/>
    </row>
    <row r="23" spans="1:29" ht="13.2">
      <c r="A23" s="7" t="s">
        <v>195</v>
      </c>
      <c r="B23" s="32">
        <v>44012</v>
      </c>
      <c r="C23" s="7">
        <v>77.058000000000007</v>
      </c>
      <c r="D23" s="43">
        <v>-1.4830000000000001</v>
      </c>
      <c r="E23" s="43">
        <v>-8.9350000000000005</v>
      </c>
      <c r="F23" s="43"/>
      <c r="G23" s="7">
        <v>-17.962</v>
      </c>
      <c r="H23" s="101">
        <v>-12.5</v>
      </c>
      <c r="I23" s="7">
        <v>-2.4</v>
      </c>
      <c r="J23" s="43">
        <v>-15.137</v>
      </c>
      <c r="K23" s="43">
        <v>5.5380000000000003</v>
      </c>
      <c r="L23" s="43">
        <v>-21.625</v>
      </c>
      <c r="M23" s="43">
        <v>-0.33400000000000002</v>
      </c>
      <c r="N23" s="43">
        <v>2.2200000000000002</v>
      </c>
      <c r="O23" s="43"/>
      <c r="P23" s="43">
        <v>-46.030999999999999</v>
      </c>
      <c r="Q23" s="43">
        <v>-12.223000000000001</v>
      </c>
      <c r="R23" s="43">
        <v>60.674999999999997</v>
      </c>
      <c r="S23" s="43">
        <v>2.2200000000000002</v>
      </c>
      <c r="T23" s="43"/>
      <c r="U23" s="102">
        <f t="shared" si="0"/>
        <v>42.713000000000001</v>
      </c>
      <c r="V23" s="7">
        <v>0</v>
      </c>
      <c r="W23" s="102">
        <f t="shared" si="1"/>
        <v>42.713000000000001</v>
      </c>
      <c r="X23" s="43"/>
      <c r="Y23" s="43"/>
      <c r="Z23" s="43"/>
      <c r="AA23" s="43"/>
      <c r="AB23" s="43"/>
      <c r="AC23" s="43"/>
    </row>
    <row r="24" spans="1:29" ht="13.2">
      <c r="A24" s="7" t="s">
        <v>195</v>
      </c>
      <c r="B24" s="32">
        <v>44377</v>
      </c>
      <c r="C24" s="7">
        <v>93.075999999999993</v>
      </c>
      <c r="D24" s="43">
        <v>-0.93600000000000005</v>
      </c>
      <c r="E24" s="43">
        <v>-5.5039999999999996</v>
      </c>
      <c r="F24" s="43"/>
      <c r="G24" s="7">
        <v>-29.530999999999999</v>
      </c>
      <c r="H24" s="101">
        <v>-13.4</v>
      </c>
      <c r="I24" s="7">
        <v>-2</v>
      </c>
      <c r="J24" s="43">
        <v>-16.521000000000001</v>
      </c>
      <c r="K24" s="43">
        <v>1.925</v>
      </c>
      <c r="L24" s="43">
        <v>-25.692</v>
      </c>
      <c r="M24" s="43">
        <v>-0.76900000000000002</v>
      </c>
      <c r="N24" s="43">
        <v>0.64800000000000002</v>
      </c>
      <c r="O24" s="43"/>
      <c r="P24" s="43">
        <v>-48.485999999999997</v>
      </c>
      <c r="Q24" s="43">
        <v>-27.577000000000002</v>
      </c>
      <c r="R24" s="43">
        <v>76.739999999999995</v>
      </c>
      <c r="S24" s="43">
        <v>0.64800000000000002</v>
      </c>
      <c r="T24" s="43"/>
      <c r="U24" s="102">
        <f t="shared" si="0"/>
        <v>47.208999999999989</v>
      </c>
      <c r="V24" s="7">
        <v>0</v>
      </c>
      <c r="W24" s="102">
        <f t="shared" si="1"/>
        <v>47.208999999999989</v>
      </c>
      <c r="X24" s="43"/>
      <c r="Y24" s="43"/>
      <c r="Z24" s="43"/>
      <c r="AA24" s="43"/>
      <c r="AB24" s="43"/>
      <c r="AC24" s="43"/>
    </row>
    <row r="25" spans="1:29" ht="13.2">
      <c r="A25" s="7" t="s">
        <v>195</v>
      </c>
      <c r="B25" s="32">
        <v>44742</v>
      </c>
      <c r="C25" s="7">
        <v>98.14</v>
      </c>
      <c r="D25" s="43">
        <v>8.7949999999999999</v>
      </c>
      <c r="E25" s="43">
        <v>-9.0229999999999997</v>
      </c>
      <c r="F25" s="43"/>
      <c r="G25" s="7">
        <v>-45.923999999999999</v>
      </c>
      <c r="H25" s="101">
        <v>-16</v>
      </c>
      <c r="I25" s="7">
        <v>-1.9</v>
      </c>
      <c r="J25" s="43">
        <v>-18.135000000000002</v>
      </c>
      <c r="K25" s="43">
        <v>15.472</v>
      </c>
      <c r="L25" s="43">
        <v>-30.855</v>
      </c>
      <c r="M25" s="43">
        <v>-0.86299999999999999</v>
      </c>
      <c r="N25" s="43">
        <v>-0.29299999999999998</v>
      </c>
      <c r="O25" s="43"/>
      <c r="P25" s="43">
        <v>-58.875999999999998</v>
      </c>
      <c r="Q25" s="43">
        <v>-30.452000000000002</v>
      </c>
      <c r="R25" s="43">
        <v>89.034999999999997</v>
      </c>
      <c r="S25" s="43">
        <v>-0.29299999999999998</v>
      </c>
      <c r="T25" s="43"/>
      <c r="U25" s="102">
        <f t="shared" si="0"/>
        <v>43.111000000000004</v>
      </c>
      <c r="V25" s="7">
        <v>0</v>
      </c>
      <c r="W25" s="102">
        <f t="shared" si="1"/>
        <v>43.111000000000004</v>
      </c>
      <c r="X25" s="43"/>
      <c r="Y25" s="43"/>
      <c r="Z25" s="43"/>
      <c r="AA25" s="43"/>
      <c r="AB25" s="43"/>
      <c r="AC25" s="43"/>
    </row>
    <row r="26" spans="1:29" ht="13.2">
      <c r="A26" s="7" t="s">
        <v>195</v>
      </c>
      <c r="B26" s="32">
        <v>45107</v>
      </c>
      <c r="C26" s="7">
        <v>106.77200000000001</v>
      </c>
      <c r="D26" s="43">
        <v>5.61</v>
      </c>
      <c r="E26" s="43">
        <v>-2.75</v>
      </c>
      <c r="F26" s="43"/>
      <c r="G26" s="7">
        <v>-29.777000000000001</v>
      </c>
      <c r="H26" s="101">
        <v>-23.1</v>
      </c>
      <c r="I26" s="7">
        <v>-1.7</v>
      </c>
      <c r="J26" s="43">
        <v>-19.8</v>
      </c>
      <c r="K26" s="43">
        <v>6.9029999999999996</v>
      </c>
      <c r="L26" s="43">
        <v>-20.379000000000001</v>
      </c>
      <c r="M26" s="43">
        <v>-1.006</v>
      </c>
      <c r="N26" s="43">
        <v>20.773</v>
      </c>
      <c r="O26" s="43"/>
      <c r="P26" s="43">
        <v>-43.935000000000002</v>
      </c>
      <c r="Q26" s="43">
        <v>-22.873999999999999</v>
      </c>
      <c r="R26" s="43">
        <v>87.581999999999994</v>
      </c>
      <c r="S26" s="43">
        <v>20.773</v>
      </c>
      <c r="T26" s="43"/>
      <c r="U26" s="102">
        <f t="shared" si="0"/>
        <v>57.805</v>
      </c>
      <c r="V26" s="7">
        <v>0</v>
      </c>
      <c r="W26" s="102">
        <f t="shared" si="1"/>
        <v>57.805</v>
      </c>
      <c r="X26" s="43"/>
      <c r="Y26" s="43"/>
      <c r="Z26" s="43"/>
      <c r="AA26" s="43"/>
      <c r="AB26" s="43"/>
      <c r="AC26" s="43"/>
    </row>
    <row r="27" spans="1:29" ht="13.2">
      <c r="A27" s="7" t="s">
        <v>195</v>
      </c>
      <c r="B27" s="32">
        <v>45473</v>
      </c>
      <c r="C27" s="7">
        <v>123.97</v>
      </c>
      <c r="D27" s="43">
        <v>19.678000000000001</v>
      </c>
      <c r="E27" s="43">
        <v>0.57499999999999996</v>
      </c>
      <c r="F27" s="43"/>
      <c r="G27" s="7">
        <v>-113.60899999999999</v>
      </c>
      <c r="H27" s="101">
        <v>-23.4</v>
      </c>
      <c r="I27" s="7">
        <v>-1.7</v>
      </c>
      <c r="J27" s="43">
        <v>-21.771000000000001</v>
      </c>
      <c r="K27" s="43">
        <v>16.428999999999998</v>
      </c>
      <c r="L27" s="43">
        <v>-15.252000000000001</v>
      </c>
      <c r="M27" s="43">
        <v>-1.3089999999999999</v>
      </c>
      <c r="N27" s="43">
        <v>-16.388999999999999</v>
      </c>
      <c r="O27" s="43"/>
      <c r="P27" s="43">
        <v>-37.756999999999998</v>
      </c>
      <c r="Q27" s="43">
        <v>-97.18</v>
      </c>
      <c r="R27" s="43">
        <v>118.548</v>
      </c>
      <c r="S27" s="43">
        <v>-16.388999999999999</v>
      </c>
      <c r="T27" s="43"/>
      <c r="U27" s="102">
        <f t="shared" si="0"/>
        <v>4.9390000000000027</v>
      </c>
      <c r="V27" s="7">
        <v>0</v>
      </c>
      <c r="W27" s="102">
        <f t="shared" si="1"/>
        <v>4.9390000000000027</v>
      </c>
      <c r="X27" s="43"/>
      <c r="Y27" s="43"/>
      <c r="Z27" s="43"/>
      <c r="AA27" s="43"/>
      <c r="AB27" s="43"/>
      <c r="AC27" s="43"/>
    </row>
    <row r="28" spans="1:29" ht="13.2">
      <c r="A28" s="7" t="s">
        <v>195</v>
      </c>
      <c r="B28" s="32">
        <v>45747</v>
      </c>
      <c r="C28" s="7">
        <v>171.81200000000001</v>
      </c>
      <c r="D28" s="43">
        <v>10.015000000000001</v>
      </c>
      <c r="E28" s="43">
        <v>-3.2160000000000002</v>
      </c>
      <c r="F28" s="43"/>
      <c r="G28" s="7">
        <v>-51.707000000000001</v>
      </c>
      <c r="H28" s="101">
        <v>0</v>
      </c>
      <c r="I28" s="7">
        <v>0</v>
      </c>
      <c r="J28" s="43">
        <v>-17.913</v>
      </c>
      <c r="K28" s="43">
        <v>9.56</v>
      </c>
      <c r="L28" s="43">
        <v>-18.111999999999998</v>
      </c>
      <c r="M28" s="43">
        <v>-1.6140000000000001</v>
      </c>
      <c r="N28" s="43">
        <v>10.513</v>
      </c>
      <c r="O28" s="43"/>
      <c r="P28" s="43">
        <v>-40.854999999999997</v>
      </c>
      <c r="Q28" s="43">
        <v>-42.146999999999998</v>
      </c>
      <c r="R28" s="43">
        <v>93.515000000000001</v>
      </c>
      <c r="S28" s="43">
        <v>10.513</v>
      </c>
      <c r="T28" s="43"/>
      <c r="U28" s="102">
        <f t="shared" si="0"/>
        <v>130.12</v>
      </c>
      <c r="V28" s="7">
        <v>0</v>
      </c>
      <c r="W28" s="102">
        <f t="shared" si="1"/>
        <v>130.12</v>
      </c>
      <c r="X28" s="43"/>
      <c r="Y28" s="43"/>
      <c r="Z28" s="43"/>
      <c r="AA28" s="43"/>
      <c r="AB28" s="43"/>
      <c r="AC28" s="43"/>
    </row>
    <row r="29" spans="1:29" ht="13.2">
      <c r="A29" s="43"/>
      <c r="B29" s="43"/>
      <c r="C29" s="7"/>
      <c r="D29" s="43"/>
      <c r="E29" s="43"/>
      <c r="F29" s="43"/>
      <c r="G29" s="43"/>
      <c r="H29" s="101"/>
      <c r="I29" s="7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102"/>
      <c r="V29" s="7"/>
      <c r="W29" s="43"/>
      <c r="X29" s="43"/>
      <c r="Y29" s="43"/>
      <c r="Z29" s="43"/>
      <c r="AA29" s="43"/>
      <c r="AB29" s="43"/>
      <c r="AC29" s="43"/>
    </row>
    <row r="30" spans="1:29" ht="13.2">
      <c r="A30" s="43"/>
      <c r="B30" s="103" t="s">
        <v>488</v>
      </c>
      <c r="C30" s="104">
        <f t="shared" ref="C30:E30" si="2">SUM(C3:C27)</f>
        <v>1077.6480000000001</v>
      </c>
      <c r="D30" s="104">
        <f t="shared" si="2"/>
        <v>47.751000000000005</v>
      </c>
      <c r="E30" s="104">
        <f t="shared" si="2"/>
        <v>45.960000000000008</v>
      </c>
      <c r="F30" s="43"/>
      <c r="G30" s="104">
        <f t="shared" ref="G30:M30" si="3">SUM(G3:G27)</f>
        <v>-381.14100000000002</v>
      </c>
      <c r="H30" s="105">
        <f t="shared" si="3"/>
        <v>-170.90000000000003</v>
      </c>
      <c r="I30" s="104">
        <f t="shared" si="3"/>
        <v>-19.385999999999999</v>
      </c>
      <c r="J30" s="104">
        <f t="shared" si="3"/>
        <v>-237.62800000000004</v>
      </c>
      <c r="K30" s="104">
        <f t="shared" si="3"/>
        <v>-49.510000000000019</v>
      </c>
      <c r="L30" s="104">
        <f t="shared" si="3"/>
        <v>-292.62700000000001</v>
      </c>
      <c r="M30" s="104">
        <f t="shared" si="3"/>
        <v>-5.0549999999999997</v>
      </c>
      <c r="N30" s="104">
        <f>SUM(N3:N27)*-1</f>
        <v>-14.139000000000003</v>
      </c>
      <c r="O30" s="43"/>
      <c r="P30" s="43"/>
      <c r="Q30" s="43"/>
      <c r="R30" s="43"/>
      <c r="S30" s="43"/>
      <c r="T30" s="43"/>
      <c r="U30" s="62">
        <f>(U27-U26)/U26</f>
        <v>-0.91455756422454804</v>
      </c>
      <c r="V30" s="7"/>
      <c r="W30" s="43"/>
      <c r="X30" s="43"/>
      <c r="Y30" s="43"/>
      <c r="Z30" s="43"/>
      <c r="AA30" s="43"/>
      <c r="AB30" s="43"/>
      <c r="AC30" s="43"/>
    </row>
    <row r="31" spans="1:29" ht="13.2">
      <c r="A31" s="43"/>
      <c r="B31" s="43"/>
      <c r="C31" s="55"/>
      <c r="D31" s="43"/>
      <c r="E31" s="106">
        <f>SUM(C30+D30+E30)</f>
        <v>1171.3590000000002</v>
      </c>
      <c r="F31" s="43"/>
      <c r="G31" s="43"/>
      <c r="H31" s="101"/>
      <c r="I31" s="7"/>
      <c r="J31" s="43"/>
      <c r="K31" s="43"/>
      <c r="L31" s="43"/>
      <c r="M31" s="43"/>
      <c r="N31" s="106">
        <f>SUM(G30:N30)</f>
        <v>-1170.386</v>
      </c>
      <c r="O31" s="43"/>
      <c r="P31" s="43"/>
      <c r="Q31" s="43"/>
      <c r="R31" s="43"/>
      <c r="S31" s="43"/>
      <c r="T31" s="43"/>
      <c r="U31" s="62">
        <f>(U27/U24)^(1/3)-1</f>
        <v>-0.52880058599779467</v>
      </c>
      <c r="V31" s="7"/>
      <c r="W31" s="43"/>
      <c r="X31" s="43"/>
      <c r="Y31" s="43"/>
      <c r="Z31" s="43"/>
      <c r="AA31" s="43"/>
      <c r="AB31" s="43"/>
      <c r="AC31" s="43"/>
    </row>
    <row r="32" spans="1:29" ht="13.2">
      <c r="A32" s="43"/>
      <c r="B32" s="103" t="s">
        <v>489</v>
      </c>
      <c r="C32" s="55">
        <f>(C30/E31)</f>
        <v>0.91999805354293607</v>
      </c>
      <c r="D32" s="58">
        <f>(D30/E31)</f>
        <v>4.0765469851685096E-2</v>
      </c>
      <c r="E32" s="58">
        <f>(E30/E31)</f>
        <v>3.9236476605378885E-2</v>
      </c>
      <c r="F32" s="43"/>
      <c r="G32" s="58">
        <f>(G30/N31)</f>
        <v>0.32565410044207638</v>
      </c>
      <c r="H32" s="107">
        <f>(H30/N31)</f>
        <v>0.14602020188211415</v>
      </c>
      <c r="I32" s="58">
        <f>(I30/N31)</f>
        <v>1.656376614211038E-2</v>
      </c>
      <c r="J32" s="58">
        <f>(J30/N31)</f>
        <v>0.2030338708767877</v>
      </c>
      <c r="K32" s="58">
        <f>(K30/N31)</f>
        <v>4.2302283178370231E-2</v>
      </c>
      <c r="L32" s="58">
        <f>(L30/N31)</f>
        <v>0.25002605977856879</v>
      </c>
      <c r="M32" s="58">
        <f>(M30/N31)</f>
        <v>4.3190878906617129E-3</v>
      </c>
      <c r="N32" s="58">
        <f>(N30/N31)</f>
        <v>1.2080629809310777E-2</v>
      </c>
      <c r="O32" s="43"/>
      <c r="P32" s="43"/>
      <c r="Q32" s="43"/>
      <c r="R32" s="43"/>
      <c r="S32" s="43"/>
      <c r="T32" s="43"/>
      <c r="U32" s="62">
        <f>(U27/U22)^(1/5)-1</f>
        <v>-0.32736929738957554</v>
      </c>
      <c r="V32" s="7"/>
      <c r="W32" s="43"/>
      <c r="X32" s="43"/>
      <c r="Y32" s="43"/>
      <c r="Z32" s="43"/>
      <c r="AA32" s="43"/>
      <c r="AB32" s="43"/>
      <c r="AC32" s="43"/>
    </row>
    <row r="33" spans="1:29" ht="13.2">
      <c r="A33" s="43"/>
      <c r="B33" s="43"/>
      <c r="C33" s="55"/>
      <c r="D33" s="43"/>
      <c r="E33" s="43"/>
      <c r="F33" s="43"/>
      <c r="G33" s="43"/>
      <c r="H33" s="101"/>
      <c r="I33" s="7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62">
        <f>(U27/U3)^(1/24)-1</f>
        <v>-3.1117184078269799E-2</v>
      </c>
      <c r="V33" s="7"/>
      <c r="W33" s="43"/>
      <c r="X33" s="43"/>
      <c r="Y33" s="43"/>
      <c r="Z33" s="43"/>
      <c r="AA33" s="43"/>
      <c r="AB33" s="43"/>
      <c r="AC33" s="43"/>
    </row>
    <row r="34" spans="1:29" ht="13.2">
      <c r="A34" s="43"/>
      <c r="B34" s="43"/>
      <c r="C34" s="7"/>
      <c r="D34" s="43"/>
      <c r="E34" s="43"/>
      <c r="F34" s="43"/>
      <c r="G34" s="43"/>
      <c r="H34" s="101"/>
      <c r="I34" s="7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102"/>
      <c r="V34" s="7"/>
      <c r="W34" s="43"/>
      <c r="X34" s="43"/>
      <c r="Y34" s="43"/>
      <c r="Z34" s="43"/>
      <c r="AA34" s="43"/>
      <c r="AB34" s="43"/>
      <c r="AC34" s="43"/>
    </row>
    <row r="35" spans="1:29" ht="13.2">
      <c r="A35" s="43"/>
      <c r="B35" s="43"/>
      <c r="C35" s="7"/>
      <c r="D35" s="43"/>
      <c r="E35" s="43"/>
      <c r="F35" s="43"/>
      <c r="G35" s="43"/>
      <c r="H35" s="101"/>
      <c r="I35" s="7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102"/>
      <c r="V35" s="7"/>
      <c r="W35" s="43"/>
      <c r="X35" s="43"/>
      <c r="Y35" s="43"/>
      <c r="Z35" s="43"/>
      <c r="AA35" s="43"/>
      <c r="AB35" s="43"/>
      <c r="AC35" s="43"/>
    </row>
    <row r="36" spans="1:29" ht="13.2">
      <c r="A36" s="43"/>
      <c r="B36" s="43"/>
      <c r="C36" s="7"/>
      <c r="D36" s="43"/>
      <c r="E36" s="43"/>
      <c r="F36" s="43"/>
      <c r="G36" s="43"/>
      <c r="H36" s="101"/>
      <c r="I36" s="7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102"/>
      <c r="V36" s="7"/>
      <c r="W36" s="43"/>
      <c r="X36" s="43"/>
      <c r="Y36" s="43"/>
      <c r="Z36" s="43"/>
      <c r="AA36" s="43"/>
      <c r="AB36" s="43"/>
      <c r="AC36" s="43"/>
    </row>
    <row r="37" spans="1:29" ht="13.2">
      <c r="A37" s="43"/>
      <c r="B37" s="43"/>
      <c r="C37" s="7"/>
      <c r="D37" s="43"/>
      <c r="E37" s="43"/>
      <c r="F37" s="43"/>
      <c r="G37" s="43"/>
      <c r="H37" s="101"/>
      <c r="I37" s="7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102"/>
      <c r="V37" s="7"/>
      <c r="W37" s="43"/>
      <c r="X37" s="43"/>
      <c r="Y37" s="43"/>
      <c r="Z37" s="43"/>
      <c r="AA37" s="43"/>
      <c r="AB37" s="43"/>
      <c r="AC37" s="43"/>
    </row>
    <row r="38" spans="1:29" ht="13.2">
      <c r="A38" s="43"/>
      <c r="B38" s="43"/>
      <c r="C38" s="7"/>
      <c r="D38" s="43"/>
      <c r="E38" s="43"/>
      <c r="F38" s="43"/>
      <c r="G38" s="43"/>
      <c r="H38" s="101"/>
      <c r="I38" s="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102"/>
      <c r="V38" s="7"/>
      <c r="W38" s="43"/>
      <c r="X38" s="43"/>
      <c r="Y38" s="43"/>
      <c r="Z38" s="43"/>
      <c r="AA38" s="43"/>
      <c r="AB38" s="43"/>
      <c r="AC38" s="43"/>
    </row>
    <row r="39" spans="1:29" ht="13.2">
      <c r="A39" s="43"/>
      <c r="B39" s="43"/>
      <c r="C39" s="7"/>
      <c r="D39" s="43"/>
      <c r="E39" s="43"/>
      <c r="F39" s="43"/>
      <c r="G39" s="43"/>
      <c r="H39" s="101"/>
      <c r="I39" s="7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102"/>
      <c r="V39" s="7"/>
      <c r="W39" s="43"/>
      <c r="X39" s="43"/>
      <c r="Y39" s="43"/>
      <c r="Z39" s="43"/>
      <c r="AA39" s="43"/>
      <c r="AB39" s="43"/>
      <c r="AC39" s="43"/>
    </row>
    <row r="40" spans="1:29" ht="13.2">
      <c r="A40" s="43"/>
      <c r="B40" s="43"/>
      <c r="C40" s="7"/>
      <c r="D40" s="43"/>
      <c r="E40" s="43"/>
      <c r="F40" s="43"/>
      <c r="G40" s="43"/>
      <c r="H40" s="101"/>
      <c r="I40" s="7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102"/>
      <c r="V40" s="7"/>
      <c r="W40" s="43"/>
      <c r="X40" s="43"/>
      <c r="Y40" s="43"/>
      <c r="Z40" s="43"/>
      <c r="AA40" s="43"/>
      <c r="AB40" s="43"/>
      <c r="AC40" s="43"/>
    </row>
    <row r="41" spans="1:29" ht="13.2">
      <c r="A41" s="43"/>
      <c r="B41" s="43"/>
      <c r="C41" s="7"/>
      <c r="D41" s="43"/>
      <c r="E41" s="43"/>
      <c r="F41" s="43"/>
      <c r="G41" s="43"/>
      <c r="H41" s="101"/>
      <c r="I41" s="7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102"/>
      <c r="V41" s="7"/>
      <c r="W41" s="43"/>
      <c r="X41" s="43"/>
      <c r="Y41" s="43"/>
      <c r="Z41" s="43"/>
      <c r="AA41" s="43"/>
      <c r="AB41" s="43"/>
      <c r="AC41" s="43"/>
    </row>
    <row r="42" spans="1:29" ht="13.2">
      <c r="A42" s="43"/>
      <c r="B42" s="43"/>
      <c r="C42" s="7"/>
      <c r="D42" s="43"/>
      <c r="E42" s="43"/>
      <c r="F42" s="43"/>
      <c r="G42" s="43"/>
      <c r="H42" s="101"/>
      <c r="I42" s="7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102"/>
      <c r="V42" s="7"/>
      <c r="W42" s="43"/>
      <c r="X42" s="43"/>
      <c r="Y42" s="43"/>
      <c r="Z42" s="43"/>
      <c r="AA42" s="43"/>
      <c r="AB42" s="43"/>
      <c r="AC42" s="43"/>
    </row>
    <row r="43" spans="1:29" ht="13.2">
      <c r="A43" s="43"/>
      <c r="B43" s="43"/>
      <c r="C43" s="7"/>
      <c r="D43" s="43"/>
      <c r="E43" s="43"/>
      <c r="F43" s="43"/>
      <c r="G43" s="43"/>
      <c r="H43" s="101"/>
      <c r="I43" s="7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102"/>
      <c r="V43" s="7"/>
      <c r="W43" s="43"/>
      <c r="X43" s="43"/>
      <c r="Y43" s="43"/>
      <c r="Z43" s="43"/>
      <c r="AA43" s="43"/>
      <c r="AB43" s="43"/>
      <c r="AC43" s="43"/>
    </row>
    <row r="44" spans="1:29" ht="13.2">
      <c r="A44" s="43"/>
      <c r="B44" s="43"/>
      <c r="C44" s="7"/>
      <c r="D44" s="43"/>
      <c r="E44" s="43"/>
      <c r="F44" s="43"/>
      <c r="G44" s="43"/>
      <c r="H44" s="101"/>
      <c r="I44" s="7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102"/>
      <c r="V44" s="7"/>
      <c r="W44" s="43"/>
      <c r="X44" s="43"/>
      <c r="Y44" s="43"/>
      <c r="Z44" s="43"/>
      <c r="AA44" s="43"/>
      <c r="AB44" s="43"/>
      <c r="AC44" s="43"/>
    </row>
    <row r="45" spans="1:29" ht="13.2">
      <c r="A45" s="43"/>
      <c r="B45" s="43"/>
      <c r="C45" s="7"/>
      <c r="D45" s="43"/>
      <c r="E45" s="43"/>
      <c r="F45" s="43"/>
      <c r="G45" s="43"/>
      <c r="H45" s="101"/>
      <c r="I45" s="7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102"/>
      <c r="V45" s="7"/>
      <c r="W45" s="43"/>
      <c r="X45" s="43"/>
      <c r="Y45" s="43"/>
      <c r="Z45" s="43"/>
      <c r="AA45" s="43"/>
      <c r="AB45" s="43"/>
      <c r="AC45" s="43"/>
    </row>
    <row r="46" spans="1:29" ht="13.2">
      <c r="A46" s="43"/>
      <c r="B46" s="43"/>
      <c r="C46" s="7"/>
      <c r="D46" s="43"/>
      <c r="E46" s="43"/>
      <c r="F46" s="43"/>
      <c r="G46" s="43"/>
      <c r="H46" s="101"/>
      <c r="I46" s="7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102"/>
      <c r="V46" s="7"/>
      <c r="W46" s="43"/>
      <c r="X46" s="43"/>
      <c r="Y46" s="43"/>
      <c r="Z46" s="43"/>
      <c r="AA46" s="43"/>
      <c r="AB46" s="43"/>
      <c r="AC46" s="43"/>
    </row>
    <row r="47" spans="1:29" ht="13.2">
      <c r="A47" s="43"/>
      <c r="B47" s="43"/>
      <c r="C47" s="7"/>
      <c r="D47" s="43"/>
      <c r="E47" s="43"/>
      <c r="F47" s="43"/>
      <c r="G47" s="43"/>
      <c r="H47" s="101"/>
      <c r="I47" s="7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102"/>
      <c r="V47" s="7"/>
      <c r="W47" s="43"/>
      <c r="X47" s="43"/>
      <c r="Y47" s="43"/>
      <c r="Z47" s="43"/>
      <c r="AA47" s="43"/>
      <c r="AB47" s="43"/>
      <c r="AC47" s="43"/>
    </row>
    <row r="48" spans="1:29" ht="13.2">
      <c r="A48" s="43"/>
      <c r="B48" s="43"/>
      <c r="C48" s="7"/>
      <c r="D48" s="43"/>
      <c r="E48" s="43"/>
      <c r="F48" s="43"/>
      <c r="G48" s="43"/>
      <c r="H48" s="101"/>
      <c r="I48" s="7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102"/>
      <c r="V48" s="7"/>
      <c r="W48" s="43"/>
      <c r="X48" s="43"/>
      <c r="Y48" s="43"/>
      <c r="Z48" s="43"/>
      <c r="AA48" s="43"/>
      <c r="AB48" s="43"/>
      <c r="AC48" s="43"/>
    </row>
    <row r="49" spans="1:29" ht="13.2">
      <c r="A49" s="43"/>
      <c r="B49" s="43"/>
      <c r="C49" s="7"/>
      <c r="D49" s="43"/>
      <c r="E49" s="43"/>
      <c r="F49" s="43"/>
      <c r="G49" s="43"/>
      <c r="H49" s="101"/>
      <c r="I49" s="7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102"/>
      <c r="V49" s="7"/>
      <c r="W49" s="43"/>
      <c r="X49" s="43"/>
      <c r="Y49" s="43"/>
      <c r="Z49" s="43"/>
      <c r="AA49" s="43"/>
      <c r="AB49" s="43"/>
      <c r="AC49" s="43"/>
    </row>
    <row r="50" spans="1:29" ht="13.2">
      <c r="A50" s="43"/>
      <c r="B50" s="43"/>
      <c r="C50" s="7"/>
      <c r="D50" s="43"/>
      <c r="E50" s="43"/>
      <c r="F50" s="43"/>
      <c r="G50" s="43"/>
      <c r="H50" s="101"/>
      <c r="I50" s="7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102"/>
      <c r="V50" s="7"/>
      <c r="W50" s="43"/>
      <c r="X50" s="43"/>
      <c r="Y50" s="43"/>
      <c r="Z50" s="43"/>
      <c r="AA50" s="43"/>
      <c r="AB50" s="43"/>
      <c r="AC50" s="43"/>
    </row>
    <row r="51" spans="1:29" ht="13.2">
      <c r="A51" s="43"/>
      <c r="B51" s="43"/>
      <c r="C51" s="7"/>
      <c r="D51" s="43"/>
      <c r="E51" s="43"/>
      <c r="F51" s="43"/>
      <c r="G51" s="43"/>
      <c r="H51" s="101"/>
      <c r="I51" s="7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102"/>
      <c r="V51" s="7"/>
      <c r="W51" s="43"/>
      <c r="X51" s="43"/>
      <c r="Y51" s="43"/>
      <c r="Z51" s="43"/>
      <c r="AA51" s="43"/>
      <c r="AB51" s="43"/>
      <c r="AC51" s="43"/>
    </row>
    <row r="52" spans="1:29" ht="13.2">
      <c r="A52" s="43"/>
      <c r="B52" s="43"/>
      <c r="C52" s="7"/>
      <c r="D52" s="43"/>
      <c r="E52" s="43"/>
      <c r="F52" s="43"/>
      <c r="G52" s="43"/>
      <c r="H52" s="101"/>
      <c r="I52" s="7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102"/>
      <c r="V52" s="7"/>
      <c r="W52" s="43"/>
      <c r="X52" s="43"/>
      <c r="Y52" s="43"/>
      <c r="Z52" s="43"/>
      <c r="AA52" s="43"/>
      <c r="AB52" s="43"/>
      <c r="AC52" s="43"/>
    </row>
    <row r="53" spans="1:29" ht="13.2">
      <c r="A53" s="43"/>
      <c r="B53" s="43"/>
      <c r="C53" s="7"/>
      <c r="D53" s="43"/>
      <c r="E53" s="43"/>
      <c r="F53" s="43"/>
      <c r="G53" s="43"/>
      <c r="H53" s="101"/>
      <c r="I53" s="7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102"/>
      <c r="V53" s="7"/>
      <c r="W53" s="43"/>
      <c r="X53" s="43"/>
      <c r="Y53" s="43"/>
      <c r="Z53" s="43"/>
      <c r="AA53" s="43"/>
      <c r="AB53" s="43"/>
      <c r="AC53" s="43"/>
    </row>
    <row r="54" spans="1:29" ht="13.2">
      <c r="A54" s="43"/>
      <c r="B54" s="43"/>
      <c r="C54" s="7"/>
      <c r="D54" s="43"/>
      <c r="E54" s="43"/>
      <c r="F54" s="43"/>
      <c r="G54" s="43"/>
      <c r="H54" s="101"/>
      <c r="I54" s="7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102"/>
      <c r="V54" s="7"/>
      <c r="W54" s="43"/>
      <c r="X54" s="43"/>
      <c r="Y54" s="43"/>
      <c r="Z54" s="43"/>
      <c r="AA54" s="43"/>
      <c r="AB54" s="43"/>
      <c r="AC54" s="43"/>
    </row>
    <row r="55" spans="1:29" ht="13.2">
      <c r="A55" s="43"/>
      <c r="B55" s="43"/>
      <c r="C55" s="7"/>
      <c r="D55" s="43"/>
      <c r="E55" s="43"/>
      <c r="F55" s="43"/>
      <c r="G55" s="43"/>
      <c r="H55" s="101"/>
      <c r="I55" s="7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102"/>
      <c r="V55" s="7"/>
      <c r="W55" s="43"/>
      <c r="X55" s="43"/>
      <c r="Y55" s="43"/>
      <c r="Z55" s="43"/>
      <c r="AA55" s="43"/>
      <c r="AB55" s="43"/>
      <c r="AC55" s="43"/>
    </row>
    <row r="56" spans="1:29" ht="13.2">
      <c r="A56" s="43"/>
      <c r="B56" s="43"/>
      <c r="C56" s="7"/>
      <c r="D56" s="43"/>
      <c r="E56" s="43"/>
      <c r="F56" s="43"/>
      <c r="G56" s="43"/>
      <c r="H56" s="101"/>
      <c r="I56" s="7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102"/>
      <c r="V56" s="7"/>
      <c r="W56" s="43"/>
      <c r="X56" s="43"/>
      <c r="Y56" s="43"/>
      <c r="Z56" s="43"/>
      <c r="AA56" s="43"/>
      <c r="AB56" s="43"/>
      <c r="AC56" s="43"/>
    </row>
    <row r="57" spans="1:29" ht="13.2">
      <c r="A57" s="43"/>
      <c r="B57" s="43"/>
      <c r="C57" s="7"/>
      <c r="D57" s="43"/>
      <c r="E57" s="43"/>
      <c r="F57" s="43"/>
      <c r="G57" s="43"/>
      <c r="H57" s="101"/>
      <c r="I57" s="7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102"/>
      <c r="V57" s="7"/>
      <c r="W57" s="43"/>
      <c r="X57" s="43"/>
      <c r="Y57" s="43"/>
      <c r="Z57" s="43"/>
      <c r="AA57" s="43"/>
      <c r="AB57" s="43"/>
      <c r="AC57" s="43"/>
    </row>
    <row r="58" spans="1:29" ht="13.2">
      <c r="A58" s="43"/>
      <c r="B58" s="43"/>
      <c r="C58" s="7"/>
      <c r="D58" s="43"/>
      <c r="E58" s="43"/>
      <c r="F58" s="43"/>
      <c r="G58" s="43"/>
      <c r="H58" s="101"/>
      <c r="I58" s="7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102"/>
      <c r="V58" s="7"/>
      <c r="W58" s="43"/>
      <c r="X58" s="43"/>
      <c r="Y58" s="43"/>
      <c r="Z58" s="43"/>
      <c r="AA58" s="43"/>
      <c r="AB58" s="43"/>
      <c r="AC58" s="43"/>
    </row>
    <row r="59" spans="1:29" ht="13.2">
      <c r="A59" s="43"/>
      <c r="B59" s="43"/>
      <c r="C59" s="7"/>
      <c r="D59" s="43"/>
      <c r="E59" s="43"/>
      <c r="F59" s="43"/>
      <c r="G59" s="43"/>
      <c r="H59" s="101"/>
      <c r="I59" s="7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102"/>
      <c r="V59" s="7"/>
      <c r="W59" s="43"/>
      <c r="X59" s="43"/>
      <c r="Y59" s="43"/>
      <c r="Z59" s="43"/>
      <c r="AA59" s="43"/>
      <c r="AB59" s="43"/>
      <c r="AC59" s="43"/>
    </row>
    <row r="60" spans="1:29" ht="13.2">
      <c r="A60" s="43"/>
      <c r="B60" s="43"/>
      <c r="C60" s="7"/>
      <c r="D60" s="43"/>
      <c r="E60" s="43"/>
      <c r="F60" s="43"/>
      <c r="G60" s="43"/>
      <c r="H60" s="101"/>
      <c r="I60" s="7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102"/>
      <c r="V60" s="7"/>
      <c r="W60" s="43"/>
      <c r="X60" s="43"/>
      <c r="Y60" s="43"/>
      <c r="Z60" s="43"/>
      <c r="AA60" s="43"/>
      <c r="AB60" s="43"/>
      <c r="AC60" s="43"/>
    </row>
    <row r="61" spans="1:29" ht="13.2">
      <c r="A61" s="43"/>
      <c r="B61" s="43"/>
      <c r="C61" s="7"/>
      <c r="D61" s="43"/>
      <c r="E61" s="43"/>
      <c r="F61" s="43"/>
      <c r="G61" s="43"/>
      <c r="H61" s="101"/>
      <c r="I61" s="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102"/>
      <c r="V61" s="7"/>
      <c r="W61" s="43"/>
      <c r="X61" s="43"/>
      <c r="Y61" s="43"/>
      <c r="Z61" s="43"/>
      <c r="AA61" s="43"/>
      <c r="AB61" s="43"/>
      <c r="AC61" s="43"/>
    </row>
    <row r="62" spans="1:29" ht="13.2">
      <c r="A62" s="43"/>
      <c r="B62" s="43"/>
      <c r="C62" s="7"/>
      <c r="D62" s="43"/>
      <c r="E62" s="43"/>
      <c r="F62" s="43"/>
      <c r="G62" s="43"/>
      <c r="H62" s="101"/>
      <c r="I62" s="7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102"/>
      <c r="V62" s="7"/>
      <c r="W62" s="43"/>
      <c r="X62" s="43"/>
      <c r="Y62" s="43"/>
      <c r="Z62" s="43"/>
      <c r="AA62" s="43"/>
      <c r="AB62" s="43"/>
      <c r="AC62" s="43"/>
    </row>
    <row r="63" spans="1:29" ht="13.2">
      <c r="A63" s="43"/>
      <c r="B63" s="43"/>
      <c r="C63" s="7"/>
      <c r="D63" s="43"/>
      <c r="E63" s="43"/>
      <c r="F63" s="43"/>
      <c r="G63" s="43"/>
      <c r="H63" s="101"/>
      <c r="I63" s="7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102"/>
      <c r="V63" s="7"/>
      <c r="W63" s="43"/>
      <c r="X63" s="43"/>
      <c r="Y63" s="43"/>
      <c r="Z63" s="43"/>
      <c r="AA63" s="43"/>
      <c r="AB63" s="43"/>
      <c r="AC63" s="43"/>
    </row>
    <row r="64" spans="1:29" ht="13.2">
      <c r="A64" s="43"/>
      <c r="B64" s="43"/>
      <c r="C64" s="7"/>
      <c r="D64" s="43"/>
      <c r="E64" s="43"/>
      <c r="F64" s="43"/>
      <c r="G64" s="43"/>
      <c r="H64" s="101"/>
      <c r="I64" s="7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102"/>
      <c r="V64" s="7"/>
      <c r="W64" s="43"/>
      <c r="X64" s="43"/>
      <c r="Y64" s="43"/>
      <c r="Z64" s="43"/>
      <c r="AA64" s="43"/>
      <c r="AB64" s="43"/>
      <c r="AC64" s="43"/>
    </row>
    <row r="65" spans="1:29" ht="13.2">
      <c r="A65" s="43"/>
      <c r="B65" s="43"/>
      <c r="C65" s="7"/>
      <c r="D65" s="43"/>
      <c r="E65" s="43"/>
      <c r="F65" s="43"/>
      <c r="G65" s="43"/>
      <c r="H65" s="101"/>
      <c r="I65" s="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102"/>
      <c r="V65" s="7"/>
      <c r="W65" s="43"/>
      <c r="X65" s="43"/>
      <c r="Y65" s="43"/>
      <c r="Z65" s="43"/>
      <c r="AA65" s="43"/>
      <c r="AB65" s="43"/>
      <c r="AC65" s="43"/>
    </row>
    <row r="66" spans="1:29" ht="13.2">
      <c r="A66" s="43"/>
      <c r="B66" s="43"/>
      <c r="C66" s="7"/>
      <c r="D66" s="43"/>
      <c r="E66" s="43"/>
      <c r="F66" s="43"/>
      <c r="G66" s="43"/>
      <c r="H66" s="101"/>
      <c r="I66" s="7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102"/>
      <c r="V66" s="7"/>
      <c r="W66" s="43"/>
      <c r="X66" s="43"/>
      <c r="Y66" s="43"/>
      <c r="Z66" s="43"/>
      <c r="AA66" s="43"/>
      <c r="AB66" s="43"/>
      <c r="AC66" s="43"/>
    </row>
    <row r="67" spans="1:29" ht="13.2">
      <c r="A67" s="43"/>
      <c r="B67" s="43"/>
      <c r="C67" s="7"/>
      <c r="D67" s="43"/>
      <c r="E67" s="43"/>
      <c r="F67" s="43"/>
      <c r="G67" s="43"/>
      <c r="H67" s="101"/>
      <c r="I67" s="7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102"/>
      <c r="V67" s="7"/>
      <c r="W67" s="43"/>
      <c r="X67" s="43"/>
      <c r="Y67" s="43"/>
      <c r="Z67" s="43"/>
      <c r="AA67" s="43"/>
      <c r="AB67" s="43"/>
      <c r="AC67" s="43"/>
    </row>
    <row r="68" spans="1:29" ht="13.2">
      <c r="A68" s="43"/>
      <c r="B68" s="43"/>
      <c r="C68" s="7"/>
      <c r="D68" s="43"/>
      <c r="E68" s="43"/>
      <c r="F68" s="43"/>
      <c r="G68" s="43"/>
      <c r="H68" s="101"/>
      <c r="I68" s="7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102"/>
      <c r="V68" s="7"/>
      <c r="W68" s="43"/>
      <c r="X68" s="43"/>
      <c r="Y68" s="43"/>
      <c r="Z68" s="43"/>
      <c r="AA68" s="43"/>
      <c r="AB68" s="43"/>
      <c r="AC68" s="43"/>
    </row>
    <row r="69" spans="1:29" ht="13.2">
      <c r="A69" s="43"/>
      <c r="B69" s="43"/>
      <c r="C69" s="7"/>
      <c r="D69" s="43"/>
      <c r="E69" s="43"/>
      <c r="F69" s="43"/>
      <c r="G69" s="43"/>
      <c r="H69" s="101"/>
      <c r="I69" s="7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102"/>
      <c r="V69" s="7"/>
      <c r="W69" s="43"/>
      <c r="X69" s="43"/>
      <c r="Y69" s="43"/>
      <c r="Z69" s="43"/>
      <c r="AA69" s="43"/>
      <c r="AB69" s="43"/>
      <c r="AC69" s="43"/>
    </row>
    <row r="70" spans="1:29" ht="13.2">
      <c r="A70" s="43"/>
      <c r="B70" s="43"/>
      <c r="C70" s="7"/>
      <c r="D70" s="43"/>
      <c r="E70" s="43"/>
      <c r="F70" s="43"/>
      <c r="G70" s="43"/>
      <c r="H70" s="101"/>
      <c r="I70" s="7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102"/>
      <c r="V70" s="7"/>
      <c r="W70" s="43"/>
      <c r="X70" s="43"/>
      <c r="Y70" s="43"/>
      <c r="Z70" s="43"/>
      <c r="AA70" s="43"/>
      <c r="AB70" s="43"/>
      <c r="AC70" s="43"/>
    </row>
    <row r="71" spans="1:29" ht="13.2">
      <c r="A71" s="43"/>
      <c r="B71" s="43"/>
      <c r="C71" s="7"/>
      <c r="D71" s="43"/>
      <c r="E71" s="43"/>
      <c r="F71" s="43"/>
      <c r="G71" s="43"/>
      <c r="H71" s="101"/>
      <c r="I71" s="7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102"/>
      <c r="V71" s="7"/>
      <c r="W71" s="43"/>
      <c r="X71" s="43"/>
      <c r="Y71" s="43"/>
      <c r="Z71" s="43"/>
      <c r="AA71" s="43"/>
      <c r="AB71" s="43"/>
      <c r="AC71" s="43"/>
    </row>
    <row r="72" spans="1:29" ht="13.2">
      <c r="A72" s="43"/>
      <c r="B72" s="43"/>
      <c r="C72" s="7"/>
      <c r="D72" s="43"/>
      <c r="E72" s="43"/>
      <c r="F72" s="43"/>
      <c r="G72" s="43"/>
      <c r="H72" s="101"/>
      <c r="I72" s="7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102"/>
      <c r="V72" s="7"/>
      <c r="W72" s="43"/>
      <c r="X72" s="43"/>
      <c r="Y72" s="43"/>
      <c r="Z72" s="43"/>
      <c r="AA72" s="43"/>
      <c r="AB72" s="43"/>
      <c r="AC72" s="43"/>
    </row>
    <row r="73" spans="1:29" ht="13.2">
      <c r="A73" s="43"/>
      <c r="B73" s="43"/>
      <c r="C73" s="7"/>
      <c r="D73" s="43"/>
      <c r="E73" s="43"/>
      <c r="F73" s="43"/>
      <c r="G73" s="43"/>
      <c r="H73" s="101"/>
      <c r="I73" s="7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102"/>
      <c r="V73" s="7"/>
      <c r="W73" s="43"/>
      <c r="X73" s="43"/>
      <c r="Y73" s="43"/>
      <c r="Z73" s="43"/>
      <c r="AA73" s="43"/>
      <c r="AB73" s="43"/>
      <c r="AC73" s="43"/>
    </row>
    <row r="74" spans="1:29" ht="13.2">
      <c r="A74" s="43"/>
      <c r="B74" s="43"/>
      <c r="C74" s="7"/>
      <c r="D74" s="43"/>
      <c r="E74" s="43"/>
      <c r="F74" s="43"/>
      <c r="G74" s="43"/>
      <c r="H74" s="101"/>
      <c r="I74" s="7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102"/>
      <c r="V74" s="7"/>
      <c r="W74" s="43"/>
      <c r="X74" s="43"/>
      <c r="Y74" s="43"/>
      <c r="Z74" s="43"/>
      <c r="AA74" s="43"/>
      <c r="AB74" s="43"/>
      <c r="AC74" s="43"/>
    </row>
    <row r="75" spans="1:29" ht="13.2">
      <c r="A75" s="43"/>
      <c r="B75" s="43"/>
      <c r="C75" s="7"/>
      <c r="D75" s="43"/>
      <c r="E75" s="43"/>
      <c r="F75" s="43"/>
      <c r="G75" s="43"/>
      <c r="H75" s="101"/>
      <c r="I75" s="7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102"/>
      <c r="V75" s="7"/>
      <c r="W75" s="43"/>
      <c r="X75" s="43"/>
      <c r="Y75" s="43"/>
      <c r="Z75" s="43"/>
      <c r="AA75" s="43"/>
      <c r="AB75" s="43"/>
      <c r="AC75" s="43"/>
    </row>
    <row r="76" spans="1:29" ht="13.2">
      <c r="A76" s="43"/>
      <c r="B76" s="43"/>
      <c r="C76" s="7"/>
      <c r="D76" s="43"/>
      <c r="E76" s="43"/>
      <c r="F76" s="43"/>
      <c r="G76" s="43"/>
      <c r="H76" s="101"/>
      <c r="I76" s="7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102"/>
      <c r="V76" s="7"/>
      <c r="W76" s="43"/>
      <c r="X76" s="43"/>
      <c r="Y76" s="43"/>
      <c r="Z76" s="43"/>
      <c r="AA76" s="43"/>
      <c r="AB76" s="43"/>
      <c r="AC76" s="43"/>
    </row>
    <row r="77" spans="1:29" ht="13.2">
      <c r="A77" s="43"/>
      <c r="B77" s="43"/>
      <c r="C77" s="7"/>
      <c r="D77" s="43"/>
      <c r="E77" s="43"/>
      <c r="F77" s="43"/>
      <c r="G77" s="43"/>
      <c r="H77" s="101"/>
      <c r="I77" s="7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102"/>
      <c r="V77" s="7"/>
      <c r="W77" s="43"/>
      <c r="X77" s="43"/>
      <c r="Y77" s="43"/>
      <c r="Z77" s="43"/>
      <c r="AA77" s="43"/>
      <c r="AB77" s="43"/>
      <c r="AC77" s="43"/>
    </row>
    <row r="78" spans="1:29" ht="13.2">
      <c r="A78" s="43"/>
      <c r="B78" s="43"/>
      <c r="C78" s="7"/>
      <c r="D78" s="43"/>
      <c r="E78" s="43"/>
      <c r="F78" s="43"/>
      <c r="G78" s="43"/>
      <c r="H78" s="101"/>
      <c r="I78" s="7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102"/>
      <c r="V78" s="7"/>
      <c r="W78" s="43"/>
      <c r="X78" s="43"/>
      <c r="Y78" s="43"/>
      <c r="Z78" s="43"/>
      <c r="AA78" s="43"/>
      <c r="AB78" s="43"/>
      <c r="AC78" s="43"/>
    </row>
    <row r="79" spans="1:29" ht="13.2">
      <c r="A79" s="43"/>
      <c r="B79" s="43"/>
      <c r="C79" s="7"/>
      <c r="D79" s="43"/>
      <c r="E79" s="43"/>
      <c r="F79" s="43"/>
      <c r="G79" s="43"/>
      <c r="H79" s="101"/>
      <c r="I79" s="7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102"/>
      <c r="V79" s="7"/>
      <c r="W79" s="43"/>
      <c r="X79" s="43"/>
      <c r="Y79" s="43"/>
      <c r="Z79" s="43"/>
      <c r="AA79" s="43"/>
      <c r="AB79" s="43"/>
      <c r="AC79" s="43"/>
    </row>
    <row r="80" spans="1:29" ht="13.2">
      <c r="A80" s="43"/>
      <c r="B80" s="43"/>
      <c r="C80" s="7"/>
      <c r="D80" s="43"/>
      <c r="E80" s="43"/>
      <c r="F80" s="43"/>
      <c r="G80" s="43"/>
      <c r="H80" s="101"/>
      <c r="I80" s="7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102"/>
      <c r="V80" s="7"/>
      <c r="W80" s="43"/>
      <c r="X80" s="43"/>
      <c r="Y80" s="43"/>
      <c r="Z80" s="43"/>
      <c r="AA80" s="43"/>
      <c r="AB80" s="43"/>
      <c r="AC80" s="43"/>
    </row>
    <row r="81" spans="1:29" ht="13.2">
      <c r="A81" s="43"/>
      <c r="B81" s="43"/>
      <c r="C81" s="7"/>
      <c r="D81" s="43"/>
      <c r="E81" s="43"/>
      <c r="F81" s="43"/>
      <c r="G81" s="43"/>
      <c r="H81" s="101"/>
      <c r="I81" s="7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102"/>
      <c r="V81" s="7"/>
      <c r="W81" s="43"/>
      <c r="X81" s="43"/>
      <c r="Y81" s="43"/>
      <c r="Z81" s="43"/>
      <c r="AA81" s="43"/>
      <c r="AB81" s="43"/>
      <c r="AC81" s="43"/>
    </row>
    <row r="82" spans="1:29" ht="13.2">
      <c r="A82" s="43"/>
      <c r="B82" s="43"/>
      <c r="C82" s="7"/>
      <c r="D82" s="43"/>
      <c r="E82" s="43"/>
      <c r="F82" s="43"/>
      <c r="G82" s="43"/>
      <c r="H82" s="101"/>
      <c r="I82" s="7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102"/>
      <c r="V82" s="7"/>
      <c r="W82" s="43"/>
      <c r="X82" s="43"/>
      <c r="Y82" s="43"/>
      <c r="Z82" s="43"/>
      <c r="AA82" s="43"/>
      <c r="AB82" s="43"/>
      <c r="AC82" s="43"/>
    </row>
    <row r="83" spans="1:29" ht="13.2">
      <c r="A83" s="43"/>
      <c r="B83" s="43"/>
      <c r="C83" s="7"/>
      <c r="D83" s="43"/>
      <c r="E83" s="43"/>
      <c r="F83" s="43"/>
      <c r="G83" s="43"/>
      <c r="H83" s="101"/>
      <c r="I83" s="7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102"/>
      <c r="V83" s="7"/>
      <c r="W83" s="43"/>
      <c r="X83" s="43"/>
      <c r="Y83" s="43"/>
      <c r="Z83" s="43"/>
      <c r="AA83" s="43"/>
      <c r="AB83" s="43"/>
      <c r="AC83" s="43"/>
    </row>
    <row r="84" spans="1:29" ht="13.2">
      <c r="A84" s="43"/>
      <c r="B84" s="43"/>
      <c r="C84" s="7"/>
      <c r="D84" s="43"/>
      <c r="E84" s="43"/>
      <c r="F84" s="43"/>
      <c r="G84" s="43"/>
      <c r="H84" s="101"/>
      <c r="I84" s="7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102"/>
      <c r="V84" s="7"/>
      <c r="W84" s="43"/>
      <c r="X84" s="43"/>
      <c r="Y84" s="43"/>
      <c r="Z84" s="43"/>
      <c r="AA84" s="43"/>
      <c r="AB84" s="43"/>
      <c r="AC84" s="43"/>
    </row>
    <row r="85" spans="1:29" ht="13.2">
      <c r="A85" s="43"/>
      <c r="B85" s="43"/>
      <c r="C85" s="7"/>
      <c r="D85" s="43"/>
      <c r="E85" s="43"/>
      <c r="F85" s="43"/>
      <c r="G85" s="43"/>
      <c r="H85" s="101"/>
      <c r="I85" s="7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102"/>
      <c r="V85" s="7"/>
      <c r="W85" s="43"/>
      <c r="X85" s="43"/>
      <c r="Y85" s="43"/>
      <c r="Z85" s="43"/>
      <c r="AA85" s="43"/>
      <c r="AB85" s="43"/>
      <c r="AC85" s="43"/>
    </row>
    <row r="86" spans="1:29" ht="13.2">
      <c r="A86" s="43"/>
      <c r="B86" s="43"/>
      <c r="C86" s="7"/>
      <c r="D86" s="43"/>
      <c r="E86" s="43"/>
      <c r="F86" s="43"/>
      <c r="G86" s="43"/>
      <c r="H86" s="101"/>
      <c r="I86" s="7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102"/>
      <c r="V86" s="7"/>
      <c r="W86" s="43"/>
      <c r="X86" s="43"/>
      <c r="Y86" s="43"/>
      <c r="Z86" s="43"/>
      <c r="AA86" s="43"/>
      <c r="AB86" s="43"/>
      <c r="AC86" s="43"/>
    </row>
    <row r="87" spans="1:29" ht="13.2">
      <c r="A87" s="43"/>
      <c r="B87" s="43"/>
      <c r="C87" s="7"/>
      <c r="D87" s="43"/>
      <c r="E87" s="43"/>
      <c r="F87" s="43"/>
      <c r="G87" s="43"/>
      <c r="H87" s="101"/>
      <c r="I87" s="7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102"/>
      <c r="V87" s="7"/>
      <c r="W87" s="43"/>
      <c r="X87" s="43"/>
      <c r="Y87" s="43"/>
      <c r="Z87" s="43"/>
      <c r="AA87" s="43"/>
      <c r="AB87" s="43"/>
      <c r="AC87" s="43"/>
    </row>
    <row r="88" spans="1:29" ht="13.2">
      <c r="A88" s="43"/>
      <c r="B88" s="43"/>
      <c r="C88" s="7"/>
      <c r="D88" s="43"/>
      <c r="E88" s="43"/>
      <c r="F88" s="43"/>
      <c r="G88" s="43"/>
      <c r="H88" s="101"/>
      <c r="I88" s="7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102"/>
      <c r="V88" s="7"/>
      <c r="W88" s="43"/>
      <c r="X88" s="43"/>
      <c r="Y88" s="43"/>
      <c r="Z88" s="43"/>
      <c r="AA88" s="43"/>
      <c r="AB88" s="43"/>
      <c r="AC88" s="43"/>
    </row>
    <row r="89" spans="1:29" ht="13.2">
      <c r="A89" s="43"/>
      <c r="B89" s="43"/>
      <c r="C89" s="7"/>
      <c r="D89" s="43"/>
      <c r="E89" s="43"/>
      <c r="F89" s="43"/>
      <c r="G89" s="43"/>
      <c r="H89" s="101"/>
      <c r="I89" s="7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102"/>
      <c r="V89" s="7"/>
      <c r="W89" s="43"/>
      <c r="X89" s="43"/>
      <c r="Y89" s="43"/>
      <c r="Z89" s="43"/>
      <c r="AA89" s="43"/>
      <c r="AB89" s="43"/>
      <c r="AC89" s="43"/>
    </row>
    <row r="90" spans="1:29" ht="13.2">
      <c r="A90" s="43"/>
      <c r="B90" s="43"/>
      <c r="C90" s="7"/>
      <c r="D90" s="43"/>
      <c r="E90" s="43"/>
      <c r="F90" s="43"/>
      <c r="G90" s="43"/>
      <c r="H90" s="101"/>
      <c r="I90" s="7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102"/>
      <c r="V90" s="7"/>
      <c r="W90" s="43"/>
      <c r="X90" s="43"/>
      <c r="Y90" s="43"/>
      <c r="Z90" s="43"/>
      <c r="AA90" s="43"/>
      <c r="AB90" s="43"/>
      <c r="AC90" s="43"/>
    </row>
    <row r="91" spans="1:29" ht="13.2">
      <c r="A91" s="43"/>
      <c r="B91" s="43"/>
      <c r="C91" s="7"/>
      <c r="D91" s="43"/>
      <c r="E91" s="43"/>
      <c r="F91" s="43"/>
      <c r="G91" s="43"/>
      <c r="H91" s="101"/>
      <c r="I91" s="7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102"/>
      <c r="V91" s="7"/>
      <c r="W91" s="43"/>
      <c r="X91" s="43"/>
      <c r="Y91" s="43"/>
      <c r="Z91" s="43"/>
      <c r="AA91" s="43"/>
      <c r="AB91" s="43"/>
      <c r="AC91" s="43"/>
    </row>
    <row r="92" spans="1:29" ht="13.2">
      <c r="A92" s="43"/>
      <c r="B92" s="43"/>
      <c r="C92" s="7"/>
      <c r="D92" s="43"/>
      <c r="E92" s="43"/>
      <c r="F92" s="43"/>
      <c r="G92" s="43"/>
      <c r="H92" s="101"/>
      <c r="I92" s="7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102"/>
      <c r="V92" s="7"/>
      <c r="W92" s="43"/>
      <c r="X92" s="43"/>
      <c r="Y92" s="43"/>
      <c r="Z92" s="43"/>
      <c r="AA92" s="43"/>
      <c r="AB92" s="43"/>
      <c r="AC92" s="43"/>
    </row>
    <row r="93" spans="1:29" ht="13.2">
      <c r="A93" s="43"/>
      <c r="B93" s="43"/>
      <c r="C93" s="7"/>
      <c r="D93" s="43"/>
      <c r="E93" s="43"/>
      <c r="F93" s="43"/>
      <c r="G93" s="43"/>
      <c r="H93" s="101"/>
      <c r="I93" s="7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102"/>
      <c r="V93" s="7"/>
      <c r="W93" s="43"/>
      <c r="X93" s="43"/>
      <c r="Y93" s="43"/>
      <c r="Z93" s="43"/>
      <c r="AA93" s="43"/>
      <c r="AB93" s="43"/>
      <c r="AC93" s="43"/>
    </row>
    <row r="94" spans="1:29" ht="13.2">
      <c r="A94" s="43"/>
      <c r="B94" s="43"/>
      <c r="C94" s="7"/>
      <c r="D94" s="43"/>
      <c r="E94" s="43"/>
      <c r="F94" s="43"/>
      <c r="G94" s="43"/>
      <c r="H94" s="101"/>
      <c r="I94" s="7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102"/>
      <c r="V94" s="7"/>
      <c r="W94" s="43"/>
      <c r="X94" s="43"/>
      <c r="Y94" s="43"/>
      <c r="Z94" s="43"/>
      <c r="AA94" s="43"/>
      <c r="AB94" s="43"/>
      <c r="AC94" s="43"/>
    </row>
    <row r="95" spans="1:29" ht="13.2">
      <c r="A95" s="43"/>
      <c r="B95" s="43"/>
      <c r="C95" s="7"/>
      <c r="D95" s="43"/>
      <c r="E95" s="43"/>
      <c r="F95" s="43"/>
      <c r="G95" s="43"/>
      <c r="H95" s="101"/>
      <c r="I95" s="7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102"/>
      <c r="V95" s="7"/>
      <c r="W95" s="43"/>
      <c r="X95" s="43"/>
      <c r="Y95" s="43"/>
      <c r="Z95" s="43"/>
      <c r="AA95" s="43"/>
      <c r="AB95" s="43"/>
      <c r="AC95" s="43"/>
    </row>
    <row r="96" spans="1:29" ht="13.2">
      <c r="A96" s="43"/>
      <c r="B96" s="43"/>
      <c r="C96" s="7"/>
      <c r="D96" s="43"/>
      <c r="E96" s="43"/>
      <c r="F96" s="43"/>
      <c r="G96" s="43"/>
      <c r="H96" s="101"/>
      <c r="I96" s="7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102"/>
      <c r="V96" s="7"/>
      <c r="W96" s="43"/>
      <c r="X96" s="43"/>
      <c r="Y96" s="43"/>
      <c r="Z96" s="43"/>
      <c r="AA96" s="43"/>
      <c r="AB96" s="43"/>
      <c r="AC96" s="43"/>
    </row>
    <row r="97" spans="1:29" ht="13.2">
      <c r="A97" s="43"/>
      <c r="B97" s="43"/>
      <c r="C97" s="7"/>
      <c r="D97" s="43"/>
      <c r="E97" s="43"/>
      <c r="F97" s="43"/>
      <c r="G97" s="43"/>
      <c r="H97" s="101"/>
      <c r="I97" s="7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102"/>
      <c r="V97" s="7"/>
      <c r="W97" s="43"/>
      <c r="X97" s="43"/>
      <c r="Y97" s="43"/>
      <c r="Z97" s="43"/>
      <c r="AA97" s="43"/>
      <c r="AB97" s="43"/>
      <c r="AC97" s="43"/>
    </row>
    <row r="98" spans="1:29" ht="13.2">
      <c r="A98" s="43"/>
      <c r="B98" s="43"/>
      <c r="C98" s="7"/>
      <c r="D98" s="43"/>
      <c r="E98" s="43"/>
      <c r="F98" s="43"/>
      <c r="G98" s="43"/>
      <c r="H98" s="101"/>
      <c r="I98" s="7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102"/>
      <c r="V98" s="7"/>
      <c r="W98" s="43"/>
      <c r="X98" s="43"/>
      <c r="Y98" s="43"/>
      <c r="Z98" s="43"/>
      <c r="AA98" s="43"/>
      <c r="AB98" s="43"/>
      <c r="AC98" s="43"/>
    </row>
    <row r="99" spans="1:29" ht="13.2">
      <c r="A99" s="43"/>
      <c r="B99" s="43"/>
      <c r="C99" s="7"/>
      <c r="D99" s="43"/>
      <c r="E99" s="43"/>
      <c r="F99" s="43"/>
      <c r="G99" s="43"/>
      <c r="H99" s="101"/>
      <c r="I99" s="7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102"/>
      <c r="V99" s="7"/>
      <c r="W99" s="43"/>
      <c r="X99" s="43"/>
      <c r="Y99" s="43"/>
      <c r="Z99" s="43"/>
      <c r="AA99" s="43"/>
      <c r="AB99" s="43"/>
      <c r="AC99" s="43"/>
    </row>
    <row r="100" spans="1:29" ht="13.2">
      <c r="A100" s="43"/>
      <c r="B100" s="43"/>
      <c r="C100" s="7"/>
      <c r="D100" s="43"/>
      <c r="E100" s="43"/>
      <c r="F100" s="43"/>
      <c r="G100" s="43"/>
      <c r="H100" s="101"/>
      <c r="I100" s="7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102"/>
      <c r="V100" s="7"/>
      <c r="W100" s="43"/>
      <c r="X100" s="43"/>
      <c r="Y100" s="43"/>
      <c r="Z100" s="43"/>
      <c r="AA100" s="43"/>
      <c r="AB100" s="43"/>
      <c r="AC100" s="43"/>
    </row>
    <row r="101" spans="1:29" ht="13.2">
      <c r="A101" s="43"/>
      <c r="B101" s="43"/>
      <c r="C101" s="7"/>
      <c r="D101" s="43"/>
      <c r="E101" s="43"/>
      <c r="F101" s="43"/>
      <c r="G101" s="43"/>
      <c r="H101" s="101"/>
      <c r="I101" s="7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102"/>
      <c r="V101" s="7"/>
      <c r="W101" s="43"/>
      <c r="X101" s="43"/>
      <c r="Y101" s="43"/>
      <c r="Z101" s="43"/>
      <c r="AA101" s="43"/>
      <c r="AB101" s="43"/>
      <c r="AC101" s="43"/>
    </row>
    <row r="102" spans="1:29" ht="13.2">
      <c r="A102" s="43"/>
      <c r="B102" s="43"/>
      <c r="C102" s="7"/>
      <c r="D102" s="43"/>
      <c r="E102" s="43"/>
      <c r="F102" s="43"/>
      <c r="G102" s="43"/>
      <c r="H102" s="101"/>
      <c r="I102" s="7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102"/>
      <c r="V102" s="7"/>
      <c r="W102" s="43"/>
      <c r="X102" s="43"/>
      <c r="Y102" s="43"/>
      <c r="Z102" s="43"/>
      <c r="AA102" s="43"/>
      <c r="AB102" s="43"/>
      <c r="AC102" s="43"/>
    </row>
    <row r="103" spans="1:29" ht="13.2">
      <c r="A103" s="43"/>
      <c r="B103" s="43"/>
      <c r="C103" s="7"/>
      <c r="D103" s="43"/>
      <c r="E103" s="43"/>
      <c r="F103" s="43"/>
      <c r="G103" s="43"/>
      <c r="H103" s="101"/>
      <c r="I103" s="7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102"/>
      <c r="V103" s="7"/>
      <c r="W103" s="43"/>
      <c r="X103" s="43"/>
      <c r="Y103" s="43"/>
      <c r="Z103" s="43"/>
      <c r="AA103" s="43"/>
      <c r="AB103" s="43"/>
      <c r="AC103" s="43"/>
    </row>
    <row r="104" spans="1:29" ht="13.2">
      <c r="A104" s="43"/>
      <c r="B104" s="43"/>
      <c r="C104" s="7"/>
      <c r="D104" s="43"/>
      <c r="E104" s="43"/>
      <c r="F104" s="43"/>
      <c r="G104" s="43"/>
      <c r="H104" s="101"/>
      <c r="I104" s="7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102"/>
      <c r="V104" s="7"/>
      <c r="W104" s="43"/>
      <c r="X104" s="43"/>
      <c r="Y104" s="43"/>
      <c r="Z104" s="43"/>
      <c r="AA104" s="43"/>
      <c r="AB104" s="43"/>
      <c r="AC104" s="43"/>
    </row>
    <row r="105" spans="1:29" ht="13.2">
      <c r="A105" s="43"/>
      <c r="B105" s="43"/>
      <c r="C105" s="7"/>
      <c r="D105" s="43"/>
      <c r="E105" s="43"/>
      <c r="F105" s="43"/>
      <c r="G105" s="43"/>
      <c r="H105" s="101"/>
      <c r="I105" s="7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102"/>
      <c r="V105" s="7"/>
      <c r="W105" s="43"/>
      <c r="X105" s="43"/>
      <c r="Y105" s="43"/>
      <c r="Z105" s="43"/>
      <c r="AA105" s="43"/>
      <c r="AB105" s="43"/>
      <c r="AC105" s="43"/>
    </row>
    <row r="106" spans="1:29" ht="13.2">
      <c r="A106" s="43"/>
      <c r="B106" s="43"/>
      <c r="C106" s="7"/>
      <c r="D106" s="43"/>
      <c r="E106" s="43"/>
      <c r="F106" s="43"/>
      <c r="G106" s="43"/>
      <c r="H106" s="101"/>
      <c r="I106" s="7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102"/>
      <c r="V106" s="7"/>
      <c r="W106" s="43"/>
      <c r="X106" s="43"/>
      <c r="Y106" s="43"/>
      <c r="Z106" s="43"/>
      <c r="AA106" s="43"/>
      <c r="AB106" s="43"/>
      <c r="AC106" s="43"/>
    </row>
    <row r="107" spans="1:29" ht="13.2">
      <c r="A107" s="43"/>
      <c r="B107" s="43"/>
      <c r="C107" s="7"/>
      <c r="D107" s="43"/>
      <c r="E107" s="43"/>
      <c r="F107" s="43"/>
      <c r="G107" s="43"/>
      <c r="H107" s="101"/>
      <c r="I107" s="7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102"/>
      <c r="V107" s="7"/>
      <c r="W107" s="43"/>
      <c r="X107" s="43"/>
      <c r="Y107" s="43"/>
      <c r="Z107" s="43"/>
      <c r="AA107" s="43"/>
      <c r="AB107" s="43"/>
      <c r="AC107" s="43"/>
    </row>
    <row r="108" spans="1:29" ht="13.2">
      <c r="A108" s="43"/>
      <c r="B108" s="43"/>
      <c r="C108" s="7"/>
      <c r="D108" s="43"/>
      <c r="E108" s="43"/>
      <c r="F108" s="43"/>
      <c r="G108" s="43"/>
      <c r="H108" s="101"/>
      <c r="I108" s="7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102"/>
      <c r="V108" s="7"/>
      <c r="W108" s="43"/>
      <c r="X108" s="43"/>
      <c r="Y108" s="43"/>
      <c r="Z108" s="43"/>
      <c r="AA108" s="43"/>
      <c r="AB108" s="43"/>
      <c r="AC108" s="43"/>
    </row>
    <row r="109" spans="1:29" ht="13.2">
      <c r="A109" s="43"/>
      <c r="B109" s="43"/>
      <c r="C109" s="7"/>
      <c r="D109" s="43"/>
      <c r="E109" s="43"/>
      <c r="F109" s="43"/>
      <c r="G109" s="43"/>
      <c r="H109" s="101"/>
      <c r="I109" s="7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102"/>
      <c r="V109" s="7"/>
      <c r="W109" s="43"/>
      <c r="X109" s="43"/>
      <c r="Y109" s="43"/>
      <c r="Z109" s="43"/>
      <c r="AA109" s="43"/>
      <c r="AB109" s="43"/>
      <c r="AC109" s="43"/>
    </row>
    <row r="110" spans="1:29" ht="13.2">
      <c r="A110" s="43"/>
      <c r="B110" s="43"/>
      <c r="C110" s="7"/>
      <c r="D110" s="43"/>
      <c r="E110" s="43"/>
      <c r="F110" s="43"/>
      <c r="G110" s="43"/>
      <c r="H110" s="101"/>
      <c r="I110" s="7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102"/>
      <c r="V110" s="7"/>
      <c r="W110" s="43"/>
      <c r="X110" s="43"/>
      <c r="Y110" s="43"/>
      <c r="Z110" s="43"/>
      <c r="AA110" s="43"/>
      <c r="AB110" s="43"/>
      <c r="AC110" s="43"/>
    </row>
    <row r="111" spans="1:29" ht="13.2">
      <c r="A111" s="43"/>
      <c r="B111" s="43"/>
      <c r="C111" s="7"/>
      <c r="D111" s="43"/>
      <c r="E111" s="43"/>
      <c r="F111" s="43"/>
      <c r="G111" s="43"/>
      <c r="H111" s="101"/>
      <c r="I111" s="7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102"/>
      <c r="V111" s="7"/>
      <c r="W111" s="43"/>
      <c r="X111" s="43"/>
      <c r="Y111" s="43"/>
      <c r="Z111" s="43"/>
      <c r="AA111" s="43"/>
      <c r="AB111" s="43"/>
      <c r="AC111" s="43"/>
    </row>
    <row r="112" spans="1:29" ht="13.2">
      <c r="A112" s="43"/>
      <c r="B112" s="43"/>
      <c r="C112" s="7"/>
      <c r="D112" s="43"/>
      <c r="E112" s="43"/>
      <c r="F112" s="43"/>
      <c r="G112" s="43"/>
      <c r="H112" s="101"/>
      <c r="I112" s="7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102"/>
      <c r="V112" s="7"/>
      <c r="W112" s="43"/>
      <c r="X112" s="43"/>
      <c r="Y112" s="43"/>
      <c r="Z112" s="43"/>
      <c r="AA112" s="43"/>
      <c r="AB112" s="43"/>
      <c r="AC112" s="43"/>
    </row>
    <row r="113" spans="1:29" ht="13.2">
      <c r="A113" s="43"/>
      <c r="B113" s="43"/>
      <c r="C113" s="7"/>
      <c r="D113" s="43"/>
      <c r="E113" s="43"/>
      <c r="F113" s="43"/>
      <c r="G113" s="43"/>
      <c r="H113" s="101"/>
      <c r="I113" s="7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102"/>
      <c r="V113" s="7"/>
      <c r="W113" s="43"/>
      <c r="X113" s="43"/>
      <c r="Y113" s="43"/>
      <c r="Z113" s="43"/>
      <c r="AA113" s="43"/>
      <c r="AB113" s="43"/>
      <c r="AC113" s="43"/>
    </row>
    <row r="114" spans="1:29" ht="13.2">
      <c r="A114" s="43"/>
      <c r="B114" s="43"/>
      <c r="C114" s="7"/>
      <c r="D114" s="43"/>
      <c r="E114" s="43"/>
      <c r="F114" s="43"/>
      <c r="G114" s="43"/>
      <c r="H114" s="101"/>
      <c r="I114" s="7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102"/>
      <c r="V114" s="7"/>
      <c r="W114" s="43"/>
      <c r="X114" s="43"/>
      <c r="Y114" s="43"/>
      <c r="Z114" s="43"/>
      <c r="AA114" s="43"/>
      <c r="AB114" s="43"/>
      <c r="AC114" s="43"/>
    </row>
    <row r="115" spans="1:29" ht="13.2">
      <c r="A115" s="43"/>
      <c r="B115" s="43"/>
      <c r="C115" s="7"/>
      <c r="D115" s="43"/>
      <c r="E115" s="43"/>
      <c r="F115" s="43"/>
      <c r="G115" s="43"/>
      <c r="H115" s="101"/>
      <c r="I115" s="7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102"/>
      <c r="V115" s="7"/>
      <c r="W115" s="43"/>
      <c r="X115" s="43"/>
      <c r="Y115" s="43"/>
      <c r="Z115" s="43"/>
      <c r="AA115" s="43"/>
      <c r="AB115" s="43"/>
      <c r="AC115" s="43"/>
    </row>
    <row r="116" spans="1:29" ht="13.2">
      <c r="A116" s="43"/>
      <c r="B116" s="43"/>
      <c r="C116" s="7"/>
      <c r="D116" s="43"/>
      <c r="E116" s="43"/>
      <c r="F116" s="43"/>
      <c r="G116" s="43"/>
      <c r="H116" s="101"/>
      <c r="I116" s="7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102"/>
      <c r="V116" s="7"/>
      <c r="W116" s="43"/>
      <c r="X116" s="43"/>
      <c r="Y116" s="43"/>
      <c r="Z116" s="43"/>
      <c r="AA116" s="43"/>
      <c r="AB116" s="43"/>
      <c r="AC116" s="43"/>
    </row>
    <row r="117" spans="1:29" ht="13.2">
      <c r="A117" s="43"/>
      <c r="B117" s="43"/>
      <c r="C117" s="7"/>
      <c r="D117" s="43"/>
      <c r="E117" s="43"/>
      <c r="F117" s="43"/>
      <c r="G117" s="43"/>
      <c r="H117" s="101"/>
      <c r="I117" s="7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102"/>
      <c r="V117" s="7"/>
      <c r="W117" s="43"/>
      <c r="X117" s="43"/>
      <c r="Y117" s="43"/>
      <c r="Z117" s="43"/>
      <c r="AA117" s="43"/>
      <c r="AB117" s="43"/>
      <c r="AC117" s="43"/>
    </row>
    <row r="118" spans="1:29" ht="13.2">
      <c r="A118" s="43"/>
      <c r="B118" s="43"/>
      <c r="C118" s="7"/>
      <c r="D118" s="43"/>
      <c r="E118" s="43"/>
      <c r="F118" s="43"/>
      <c r="G118" s="43"/>
      <c r="H118" s="101"/>
      <c r="I118" s="7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102"/>
      <c r="V118" s="7"/>
      <c r="W118" s="43"/>
      <c r="X118" s="43"/>
      <c r="Y118" s="43"/>
      <c r="Z118" s="43"/>
      <c r="AA118" s="43"/>
      <c r="AB118" s="43"/>
      <c r="AC118" s="43"/>
    </row>
    <row r="119" spans="1:29" ht="13.2">
      <c r="A119" s="43"/>
      <c r="B119" s="43"/>
      <c r="C119" s="7"/>
      <c r="D119" s="43"/>
      <c r="E119" s="43"/>
      <c r="F119" s="43"/>
      <c r="G119" s="43"/>
      <c r="H119" s="101"/>
      <c r="I119" s="7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102"/>
      <c r="V119" s="7"/>
      <c r="W119" s="43"/>
      <c r="X119" s="43"/>
      <c r="Y119" s="43"/>
      <c r="Z119" s="43"/>
      <c r="AA119" s="43"/>
      <c r="AB119" s="43"/>
      <c r="AC119" s="43"/>
    </row>
    <row r="120" spans="1:29" ht="13.2">
      <c r="A120" s="43"/>
      <c r="B120" s="43"/>
      <c r="C120" s="7"/>
      <c r="D120" s="43"/>
      <c r="E120" s="43"/>
      <c r="F120" s="43"/>
      <c r="G120" s="43"/>
      <c r="H120" s="101"/>
      <c r="I120" s="7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102"/>
      <c r="V120" s="7"/>
      <c r="W120" s="43"/>
      <c r="X120" s="43"/>
      <c r="Y120" s="43"/>
      <c r="Z120" s="43"/>
      <c r="AA120" s="43"/>
      <c r="AB120" s="43"/>
      <c r="AC120" s="43"/>
    </row>
    <row r="121" spans="1:29" ht="13.2">
      <c r="A121" s="43"/>
      <c r="B121" s="43"/>
      <c r="C121" s="7"/>
      <c r="D121" s="43"/>
      <c r="E121" s="43"/>
      <c r="F121" s="43"/>
      <c r="G121" s="43"/>
      <c r="H121" s="101"/>
      <c r="I121" s="7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102"/>
      <c r="V121" s="7"/>
      <c r="W121" s="43"/>
      <c r="X121" s="43"/>
      <c r="Y121" s="43"/>
      <c r="Z121" s="43"/>
      <c r="AA121" s="43"/>
      <c r="AB121" s="43"/>
      <c r="AC121" s="43"/>
    </row>
    <row r="122" spans="1:29" ht="13.2">
      <c r="A122" s="43"/>
      <c r="B122" s="43"/>
      <c r="C122" s="7"/>
      <c r="D122" s="43"/>
      <c r="E122" s="43"/>
      <c r="F122" s="43"/>
      <c r="G122" s="43"/>
      <c r="H122" s="101"/>
      <c r="I122" s="7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102"/>
      <c r="V122" s="7"/>
      <c r="W122" s="43"/>
      <c r="X122" s="43"/>
      <c r="Y122" s="43"/>
      <c r="Z122" s="43"/>
      <c r="AA122" s="43"/>
      <c r="AB122" s="43"/>
      <c r="AC122" s="43"/>
    </row>
    <row r="123" spans="1:29" ht="13.2">
      <c r="A123" s="43"/>
      <c r="B123" s="43"/>
      <c r="C123" s="7"/>
      <c r="D123" s="43"/>
      <c r="E123" s="43"/>
      <c r="F123" s="43"/>
      <c r="G123" s="43"/>
      <c r="H123" s="101"/>
      <c r="I123" s="7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102"/>
      <c r="V123" s="7"/>
      <c r="W123" s="43"/>
      <c r="X123" s="43"/>
      <c r="Y123" s="43"/>
      <c r="Z123" s="43"/>
      <c r="AA123" s="43"/>
      <c r="AB123" s="43"/>
      <c r="AC123" s="43"/>
    </row>
    <row r="124" spans="1:29" ht="13.2">
      <c r="A124" s="43"/>
      <c r="B124" s="43"/>
      <c r="C124" s="7"/>
      <c r="D124" s="43"/>
      <c r="E124" s="43"/>
      <c r="F124" s="43"/>
      <c r="G124" s="43"/>
      <c r="H124" s="101"/>
      <c r="I124" s="7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102"/>
      <c r="V124" s="7"/>
      <c r="W124" s="43"/>
      <c r="X124" s="43"/>
      <c r="Y124" s="43"/>
      <c r="Z124" s="43"/>
      <c r="AA124" s="43"/>
      <c r="AB124" s="43"/>
      <c r="AC124" s="43"/>
    </row>
    <row r="125" spans="1:29" ht="13.2">
      <c r="A125" s="43"/>
      <c r="B125" s="43"/>
      <c r="C125" s="7"/>
      <c r="D125" s="43"/>
      <c r="E125" s="43"/>
      <c r="F125" s="43"/>
      <c r="G125" s="43"/>
      <c r="H125" s="101"/>
      <c r="I125" s="7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102"/>
      <c r="V125" s="7"/>
      <c r="W125" s="43"/>
      <c r="X125" s="43"/>
      <c r="Y125" s="43"/>
      <c r="Z125" s="43"/>
      <c r="AA125" s="43"/>
      <c r="AB125" s="43"/>
      <c r="AC125" s="43"/>
    </row>
    <row r="126" spans="1:29" ht="13.2">
      <c r="A126" s="43"/>
      <c r="B126" s="43"/>
      <c r="C126" s="7"/>
      <c r="D126" s="43"/>
      <c r="E126" s="43"/>
      <c r="F126" s="43"/>
      <c r="G126" s="43"/>
      <c r="H126" s="101"/>
      <c r="I126" s="7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102"/>
      <c r="V126" s="7"/>
      <c r="W126" s="43"/>
      <c r="X126" s="43"/>
      <c r="Y126" s="43"/>
      <c r="Z126" s="43"/>
      <c r="AA126" s="43"/>
      <c r="AB126" s="43"/>
      <c r="AC126" s="43"/>
    </row>
    <row r="127" spans="1:29" ht="13.2">
      <c r="A127" s="43"/>
      <c r="B127" s="43"/>
      <c r="C127" s="7"/>
      <c r="D127" s="43"/>
      <c r="E127" s="43"/>
      <c r="F127" s="43"/>
      <c r="G127" s="43"/>
      <c r="H127" s="101"/>
      <c r="I127" s="7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102"/>
      <c r="V127" s="7"/>
      <c r="W127" s="43"/>
      <c r="X127" s="43"/>
      <c r="Y127" s="43"/>
      <c r="Z127" s="43"/>
      <c r="AA127" s="43"/>
      <c r="AB127" s="43"/>
      <c r="AC127" s="43"/>
    </row>
    <row r="128" spans="1:29" ht="13.2">
      <c r="A128" s="43"/>
      <c r="B128" s="43"/>
      <c r="C128" s="7"/>
      <c r="D128" s="43"/>
      <c r="E128" s="43"/>
      <c r="F128" s="43"/>
      <c r="G128" s="43"/>
      <c r="H128" s="101"/>
      <c r="I128" s="7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102"/>
      <c r="V128" s="7"/>
      <c r="W128" s="43"/>
      <c r="X128" s="43"/>
      <c r="Y128" s="43"/>
      <c r="Z128" s="43"/>
      <c r="AA128" s="43"/>
      <c r="AB128" s="43"/>
      <c r="AC128" s="43"/>
    </row>
    <row r="129" spans="1:29" ht="13.2">
      <c r="A129" s="43"/>
      <c r="B129" s="43"/>
      <c r="C129" s="7"/>
      <c r="D129" s="43"/>
      <c r="E129" s="43"/>
      <c r="F129" s="43"/>
      <c r="G129" s="43"/>
      <c r="H129" s="101"/>
      <c r="I129" s="7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102"/>
      <c r="V129" s="7"/>
      <c r="W129" s="43"/>
      <c r="X129" s="43"/>
      <c r="Y129" s="43"/>
      <c r="Z129" s="43"/>
      <c r="AA129" s="43"/>
      <c r="AB129" s="43"/>
      <c r="AC129" s="43"/>
    </row>
    <row r="130" spans="1:29" ht="13.2">
      <c r="A130" s="43"/>
      <c r="B130" s="43"/>
      <c r="C130" s="7"/>
      <c r="D130" s="43"/>
      <c r="E130" s="43"/>
      <c r="F130" s="43"/>
      <c r="G130" s="43"/>
      <c r="H130" s="101"/>
      <c r="I130" s="7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102"/>
      <c r="V130" s="7"/>
      <c r="W130" s="43"/>
      <c r="X130" s="43"/>
      <c r="Y130" s="43"/>
      <c r="Z130" s="43"/>
      <c r="AA130" s="43"/>
      <c r="AB130" s="43"/>
      <c r="AC130" s="43"/>
    </row>
    <row r="131" spans="1:29" ht="13.2">
      <c r="A131" s="43"/>
      <c r="B131" s="43"/>
      <c r="C131" s="7"/>
      <c r="D131" s="43"/>
      <c r="E131" s="43"/>
      <c r="F131" s="43"/>
      <c r="G131" s="43"/>
      <c r="H131" s="101"/>
      <c r="I131" s="7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102"/>
      <c r="V131" s="7"/>
      <c r="W131" s="43"/>
      <c r="X131" s="43"/>
      <c r="Y131" s="43"/>
      <c r="Z131" s="43"/>
      <c r="AA131" s="43"/>
      <c r="AB131" s="43"/>
      <c r="AC131" s="43"/>
    </row>
    <row r="132" spans="1:29" ht="13.2">
      <c r="A132" s="43"/>
      <c r="B132" s="43"/>
      <c r="C132" s="7"/>
      <c r="D132" s="43"/>
      <c r="E132" s="43"/>
      <c r="F132" s="43"/>
      <c r="G132" s="43"/>
      <c r="H132" s="101"/>
      <c r="I132" s="7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102"/>
      <c r="V132" s="7"/>
      <c r="W132" s="43"/>
      <c r="X132" s="43"/>
      <c r="Y132" s="43"/>
      <c r="Z132" s="43"/>
      <c r="AA132" s="43"/>
      <c r="AB132" s="43"/>
      <c r="AC132" s="43"/>
    </row>
    <row r="133" spans="1:29" ht="13.2">
      <c r="A133" s="43"/>
      <c r="B133" s="43"/>
      <c r="C133" s="7"/>
      <c r="D133" s="43"/>
      <c r="E133" s="43"/>
      <c r="F133" s="43"/>
      <c r="G133" s="43"/>
      <c r="H133" s="101"/>
      <c r="I133" s="7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102"/>
      <c r="V133" s="7"/>
      <c r="W133" s="43"/>
      <c r="X133" s="43"/>
      <c r="Y133" s="43"/>
      <c r="Z133" s="43"/>
      <c r="AA133" s="43"/>
      <c r="AB133" s="43"/>
      <c r="AC133" s="43"/>
    </row>
    <row r="134" spans="1:29" ht="13.2">
      <c r="A134" s="43"/>
      <c r="B134" s="43"/>
      <c r="C134" s="7"/>
      <c r="D134" s="43"/>
      <c r="E134" s="43"/>
      <c r="F134" s="43"/>
      <c r="G134" s="43"/>
      <c r="H134" s="101"/>
      <c r="I134" s="7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102"/>
      <c r="V134" s="7"/>
      <c r="W134" s="43"/>
      <c r="X134" s="43"/>
      <c r="Y134" s="43"/>
      <c r="Z134" s="43"/>
      <c r="AA134" s="43"/>
      <c r="AB134" s="43"/>
      <c r="AC134" s="43"/>
    </row>
    <row r="135" spans="1:29" ht="13.2">
      <c r="A135" s="43"/>
      <c r="B135" s="43"/>
      <c r="C135" s="7"/>
      <c r="D135" s="43"/>
      <c r="E135" s="43"/>
      <c r="F135" s="43"/>
      <c r="G135" s="43"/>
      <c r="H135" s="101"/>
      <c r="I135" s="7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102"/>
      <c r="V135" s="7"/>
      <c r="W135" s="43"/>
      <c r="X135" s="43"/>
      <c r="Y135" s="43"/>
      <c r="Z135" s="43"/>
      <c r="AA135" s="43"/>
      <c r="AB135" s="43"/>
      <c r="AC135" s="43"/>
    </row>
    <row r="136" spans="1:29" ht="13.2">
      <c r="A136" s="43"/>
      <c r="B136" s="43"/>
      <c r="C136" s="7"/>
      <c r="D136" s="43"/>
      <c r="E136" s="43"/>
      <c r="F136" s="43"/>
      <c r="G136" s="43"/>
      <c r="H136" s="101"/>
      <c r="I136" s="7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102"/>
      <c r="V136" s="7"/>
      <c r="W136" s="43"/>
      <c r="X136" s="43"/>
      <c r="Y136" s="43"/>
      <c r="Z136" s="43"/>
      <c r="AA136" s="43"/>
      <c r="AB136" s="43"/>
      <c r="AC136" s="43"/>
    </row>
    <row r="137" spans="1:29" ht="13.2">
      <c r="A137" s="43"/>
      <c r="B137" s="43"/>
      <c r="C137" s="7"/>
      <c r="D137" s="43"/>
      <c r="E137" s="43"/>
      <c r="F137" s="43"/>
      <c r="G137" s="43"/>
      <c r="H137" s="101"/>
      <c r="I137" s="7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102"/>
      <c r="V137" s="7"/>
      <c r="W137" s="43"/>
      <c r="X137" s="43"/>
      <c r="Y137" s="43"/>
      <c r="Z137" s="43"/>
      <c r="AA137" s="43"/>
      <c r="AB137" s="43"/>
      <c r="AC137" s="43"/>
    </row>
    <row r="138" spans="1:29" ht="13.2">
      <c r="A138" s="43"/>
      <c r="B138" s="43"/>
      <c r="C138" s="7"/>
      <c r="D138" s="43"/>
      <c r="E138" s="43"/>
      <c r="F138" s="43"/>
      <c r="G138" s="43"/>
      <c r="H138" s="101"/>
      <c r="I138" s="7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102"/>
      <c r="V138" s="7"/>
      <c r="W138" s="43"/>
      <c r="X138" s="43"/>
      <c r="Y138" s="43"/>
      <c r="Z138" s="43"/>
      <c r="AA138" s="43"/>
      <c r="AB138" s="43"/>
      <c r="AC138" s="43"/>
    </row>
    <row r="139" spans="1:29" ht="13.2">
      <c r="A139" s="43"/>
      <c r="B139" s="43"/>
      <c r="C139" s="7"/>
      <c r="D139" s="43"/>
      <c r="E139" s="43"/>
      <c r="F139" s="43"/>
      <c r="G139" s="43"/>
      <c r="H139" s="101"/>
      <c r="I139" s="7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102"/>
      <c r="V139" s="7"/>
      <c r="W139" s="43"/>
      <c r="X139" s="43"/>
      <c r="Y139" s="43"/>
      <c r="Z139" s="43"/>
      <c r="AA139" s="43"/>
      <c r="AB139" s="43"/>
      <c r="AC139" s="43"/>
    </row>
    <row r="140" spans="1:29" ht="13.2">
      <c r="A140" s="43"/>
      <c r="B140" s="43"/>
      <c r="C140" s="7"/>
      <c r="D140" s="43"/>
      <c r="E140" s="43"/>
      <c r="F140" s="43"/>
      <c r="G140" s="43"/>
      <c r="H140" s="101"/>
      <c r="I140" s="7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102"/>
      <c r="V140" s="7"/>
      <c r="W140" s="43"/>
      <c r="X140" s="43"/>
      <c r="Y140" s="43"/>
      <c r="Z140" s="43"/>
      <c r="AA140" s="43"/>
      <c r="AB140" s="43"/>
      <c r="AC140" s="43"/>
    </row>
    <row r="141" spans="1:29" ht="13.2">
      <c r="A141" s="43"/>
      <c r="B141" s="43"/>
      <c r="C141" s="7"/>
      <c r="D141" s="43"/>
      <c r="E141" s="43"/>
      <c r="F141" s="43"/>
      <c r="G141" s="43"/>
      <c r="H141" s="101"/>
      <c r="I141" s="7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102"/>
      <c r="V141" s="7"/>
      <c r="W141" s="43"/>
      <c r="X141" s="43"/>
      <c r="Y141" s="43"/>
      <c r="Z141" s="43"/>
      <c r="AA141" s="43"/>
      <c r="AB141" s="43"/>
      <c r="AC141" s="43"/>
    </row>
    <row r="142" spans="1:29" ht="13.2">
      <c r="A142" s="43"/>
      <c r="B142" s="43"/>
      <c r="C142" s="7"/>
      <c r="D142" s="43"/>
      <c r="E142" s="43"/>
      <c r="F142" s="43"/>
      <c r="G142" s="43"/>
      <c r="H142" s="101"/>
      <c r="I142" s="7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102"/>
      <c r="V142" s="7"/>
      <c r="W142" s="43"/>
      <c r="X142" s="43"/>
      <c r="Y142" s="43"/>
      <c r="Z142" s="43"/>
      <c r="AA142" s="43"/>
      <c r="AB142" s="43"/>
      <c r="AC142" s="43"/>
    </row>
    <row r="143" spans="1:29" ht="13.2">
      <c r="A143" s="43"/>
      <c r="B143" s="43"/>
      <c r="C143" s="7"/>
      <c r="D143" s="43"/>
      <c r="E143" s="43"/>
      <c r="F143" s="43"/>
      <c r="G143" s="43"/>
      <c r="H143" s="101"/>
      <c r="I143" s="7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102"/>
      <c r="V143" s="7"/>
      <c r="W143" s="43"/>
      <c r="X143" s="43"/>
      <c r="Y143" s="43"/>
      <c r="Z143" s="43"/>
      <c r="AA143" s="43"/>
      <c r="AB143" s="43"/>
      <c r="AC143" s="43"/>
    </row>
    <row r="144" spans="1:29" ht="13.2">
      <c r="A144" s="43"/>
      <c r="B144" s="43"/>
      <c r="C144" s="7"/>
      <c r="D144" s="43"/>
      <c r="E144" s="43"/>
      <c r="F144" s="43"/>
      <c r="G144" s="43"/>
      <c r="H144" s="101"/>
      <c r="I144" s="7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102"/>
      <c r="V144" s="7"/>
      <c r="W144" s="43"/>
      <c r="X144" s="43"/>
      <c r="Y144" s="43"/>
      <c r="Z144" s="43"/>
      <c r="AA144" s="43"/>
      <c r="AB144" s="43"/>
      <c r="AC144" s="43"/>
    </row>
    <row r="145" spans="1:29" ht="13.2">
      <c r="A145" s="43"/>
      <c r="B145" s="43"/>
      <c r="C145" s="7"/>
      <c r="D145" s="43"/>
      <c r="E145" s="43"/>
      <c r="F145" s="43"/>
      <c r="G145" s="43"/>
      <c r="H145" s="101"/>
      <c r="I145" s="7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102"/>
      <c r="V145" s="7"/>
      <c r="W145" s="43"/>
      <c r="X145" s="43"/>
      <c r="Y145" s="43"/>
      <c r="Z145" s="43"/>
      <c r="AA145" s="43"/>
      <c r="AB145" s="43"/>
      <c r="AC145" s="43"/>
    </row>
    <row r="146" spans="1:29" ht="13.2">
      <c r="A146" s="43"/>
      <c r="B146" s="43"/>
      <c r="C146" s="7"/>
      <c r="D146" s="43"/>
      <c r="E146" s="43"/>
      <c r="F146" s="43"/>
      <c r="G146" s="43"/>
      <c r="H146" s="101"/>
      <c r="I146" s="7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102"/>
      <c r="V146" s="7"/>
      <c r="W146" s="43"/>
      <c r="X146" s="43"/>
      <c r="Y146" s="43"/>
      <c r="Z146" s="43"/>
      <c r="AA146" s="43"/>
      <c r="AB146" s="43"/>
      <c r="AC146" s="43"/>
    </row>
    <row r="147" spans="1:29" ht="13.2">
      <c r="A147" s="43"/>
      <c r="B147" s="43"/>
      <c r="C147" s="7"/>
      <c r="D147" s="43"/>
      <c r="E147" s="43"/>
      <c r="F147" s="43"/>
      <c r="G147" s="43"/>
      <c r="H147" s="101"/>
      <c r="I147" s="7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102"/>
      <c r="V147" s="7"/>
      <c r="W147" s="43"/>
      <c r="X147" s="43"/>
      <c r="Y147" s="43"/>
      <c r="Z147" s="43"/>
      <c r="AA147" s="43"/>
      <c r="AB147" s="43"/>
      <c r="AC147" s="43"/>
    </row>
    <row r="148" spans="1:29" ht="13.2">
      <c r="A148" s="43"/>
      <c r="B148" s="43"/>
      <c r="C148" s="7"/>
      <c r="D148" s="43"/>
      <c r="E148" s="43"/>
      <c r="F148" s="43"/>
      <c r="G148" s="43"/>
      <c r="H148" s="101"/>
      <c r="I148" s="7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102"/>
      <c r="V148" s="7"/>
      <c r="W148" s="43"/>
      <c r="X148" s="43"/>
      <c r="Y148" s="43"/>
      <c r="Z148" s="43"/>
      <c r="AA148" s="43"/>
      <c r="AB148" s="43"/>
      <c r="AC148" s="43"/>
    </row>
    <row r="149" spans="1:29" ht="13.2">
      <c r="A149" s="43"/>
      <c r="B149" s="43"/>
      <c r="C149" s="7"/>
      <c r="D149" s="43"/>
      <c r="E149" s="43"/>
      <c r="F149" s="43"/>
      <c r="G149" s="43"/>
      <c r="H149" s="101"/>
      <c r="I149" s="7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102"/>
      <c r="V149" s="7"/>
      <c r="W149" s="43"/>
      <c r="X149" s="43"/>
      <c r="Y149" s="43"/>
      <c r="Z149" s="43"/>
      <c r="AA149" s="43"/>
      <c r="AB149" s="43"/>
      <c r="AC149" s="43"/>
    </row>
    <row r="150" spans="1:29" ht="13.2">
      <c r="A150" s="43"/>
      <c r="B150" s="43"/>
      <c r="C150" s="7"/>
      <c r="D150" s="43"/>
      <c r="E150" s="43"/>
      <c r="F150" s="43"/>
      <c r="G150" s="43"/>
      <c r="H150" s="101"/>
      <c r="I150" s="7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102"/>
      <c r="V150" s="7"/>
      <c r="W150" s="43"/>
      <c r="X150" s="43"/>
      <c r="Y150" s="43"/>
      <c r="Z150" s="43"/>
      <c r="AA150" s="43"/>
      <c r="AB150" s="43"/>
      <c r="AC150" s="43"/>
    </row>
    <row r="151" spans="1:29" ht="13.2">
      <c r="A151" s="43"/>
      <c r="B151" s="43"/>
      <c r="C151" s="7"/>
      <c r="D151" s="43"/>
      <c r="E151" s="43"/>
      <c r="F151" s="43"/>
      <c r="G151" s="43"/>
      <c r="H151" s="101"/>
      <c r="I151" s="7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102"/>
      <c r="V151" s="7"/>
      <c r="W151" s="43"/>
      <c r="X151" s="43"/>
      <c r="Y151" s="43"/>
      <c r="Z151" s="43"/>
      <c r="AA151" s="43"/>
      <c r="AB151" s="43"/>
      <c r="AC151" s="43"/>
    </row>
    <row r="152" spans="1:29" ht="13.2">
      <c r="A152" s="43"/>
      <c r="B152" s="43"/>
      <c r="C152" s="7"/>
      <c r="D152" s="43"/>
      <c r="E152" s="43"/>
      <c r="F152" s="43"/>
      <c r="G152" s="43"/>
      <c r="H152" s="101"/>
      <c r="I152" s="7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102"/>
      <c r="V152" s="7"/>
      <c r="W152" s="43"/>
      <c r="X152" s="43"/>
      <c r="Y152" s="43"/>
      <c r="Z152" s="43"/>
      <c r="AA152" s="43"/>
      <c r="AB152" s="43"/>
      <c r="AC152" s="43"/>
    </row>
    <row r="153" spans="1:29" ht="13.2">
      <c r="A153" s="43"/>
      <c r="B153" s="43"/>
      <c r="C153" s="7"/>
      <c r="D153" s="43"/>
      <c r="E153" s="43"/>
      <c r="F153" s="43"/>
      <c r="G153" s="43"/>
      <c r="H153" s="101"/>
      <c r="I153" s="7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102"/>
      <c r="V153" s="7"/>
      <c r="W153" s="43"/>
      <c r="X153" s="43"/>
      <c r="Y153" s="43"/>
      <c r="Z153" s="43"/>
      <c r="AA153" s="43"/>
      <c r="AB153" s="43"/>
      <c r="AC153" s="43"/>
    </row>
    <row r="154" spans="1:29" ht="13.2">
      <c r="A154" s="43"/>
      <c r="B154" s="43"/>
      <c r="C154" s="7"/>
      <c r="D154" s="43"/>
      <c r="E154" s="43"/>
      <c r="F154" s="43"/>
      <c r="G154" s="43"/>
      <c r="H154" s="101"/>
      <c r="I154" s="7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102"/>
      <c r="V154" s="7"/>
      <c r="W154" s="43"/>
      <c r="X154" s="43"/>
      <c r="Y154" s="43"/>
      <c r="Z154" s="43"/>
      <c r="AA154" s="43"/>
      <c r="AB154" s="43"/>
      <c r="AC154" s="43"/>
    </row>
    <row r="155" spans="1:29" ht="13.2">
      <c r="A155" s="43"/>
      <c r="B155" s="43"/>
      <c r="C155" s="7"/>
      <c r="D155" s="43"/>
      <c r="E155" s="43"/>
      <c r="F155" s="43"/>
      <c r="G155" s="43"/>
      <c r="H155" s="101"/>
      <c r="I155" s="7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102"/>
      <c r="V155" s="7"/>
      <c r="W155" s="43"/>
      <c r="X155" s="43"/>
      <c r="Y155" s="43"/>
      <c r="Z155" s="43"/>
      <c r="AA155" s="43"/>
      <c r="AB155" s="43"/>
      <c r="AC155" s="43"/>
    </row>
    <row r="156" spans="1:29" ht="13.2">
      <c r="A156" s="43"/>
      <c r="B156" s="43"/>
      <c r="C156" s="7"/>
      <c r="D156" s="43"/>
      <c r="E156" s="43"/>
      <c r="F156" s="43"/>
      <c r="G156" s="43"/>
      <c r="H156" s="101"/>
      <c r="I156" s="7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102"/>
      <c r="V156" s="7"/>
      <c r="W156" s="43"/>
      <c r="X156" s="43"/>
      <c r="Y156" s="43"/>
      <c r="Z156" s="43"/>
      <c r="AA156" s="43"/>
      <c r="AB156" s="43"/>
      <c r="AC156" s="43"/>
    </row>
    <row r="157" spans="1:29" ht="13.2">
      <c r="A157" s="43"/>
      <c r="B157" s="43"/>
      <c r="C157" s="7"/>
      <c r="D157" s="43"/>
      <c r="E157" s="43"/>
      <c r="F157" s="43"/>
      <c r="G157" s="43"/>
      <c r="H157" s="101"/>
      <c r="I157" s="7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102"/>
      <c r="V157" s="7"/>
      <c r="W157" s="43"/>
      <c r="X157" s="43"/>
      <c r="Y157" s="43"/>
      <c r="Z157" s="43"/>
      <c r="AA157" s="43"/>
      <c r="AB157" s="43"/>
      <c r="AC157" s="43"/>
    </row>
    <row r="158" spans="1:29" ht="13.2">
      <c r="A158" s="43"/>
      <c r="B158" s="43"/>
      <c r="C158" s="7"/>
      <c r="D158" s="43"/>
      <c r="E158" s="43"/>
      <c r="F158" s="43"/>
      <c r="G158" s="43"/>
      <c r="H158" s="101"/>
      <c r="I158" s="7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102"/>
      <c r="V158" s="7"/>
      <c r="W158" s="43"/>
      <c r="X158" s="43"/>
      <c r="Y158" s="43"/>
      <c r="Z158" s="43"/>
      <c r="AA158" s="43"/>
      <c r="AB158" s="43"/>
      <c r="AC158" s="43"/>
    </row>
    <row r="159" spans="1:29" ht="13.2">
      <c r="A159" s="43"/>
      <c r="B159" s="43"/>
      <c r="C159" s="7"/>
      <c r="D159" s="43"/>
      <c r="E159" s="43"/>
      <c r="F159" s="43"/>
      <c r="G159" s="43"/>
      <c r="H159" s="101"/>
      <c r="I159" s="7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102"/>
      <c r="V159" s="7"/>
      <c r="W159" s="43"/>
      <c r="X159" s="43"/>
      <c r="Y159" s="43"/>
      <c r="Z159" s="43"/>
      <c r="AA159" s="43"/>
      <c r="AB159" s="43"/>
      <c r="AC159" s="43"/>
    </row>
    <row r="160" spans="1:29" ht="13.2">
      <c r="A160" s="43"/>
      <c r="B160" s="43"/>
      <c r="C160" s="7"/>
      <c r="D160" s="43"/>
      <c r="E160" s="43"/>
      <c r="F160" s="43"/>
      <c r="G160" s="43"/>
      <c r="H160" s="101"/>
      <c r="I160" s="7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102"/>
      <c r="V160" s="7"/>
      <c r="W160" s="43"/>
      <c r="X160" s="43"/>
      <c r="Y160" s="43"/>
      <c r="Z160" s="43"/>
      <c r="AA160" s="43"/>
      <c r="AB160" s="43"/>
      <c r="AC160" s="43"/>
    </row>
    <row r="161" spans="1:29" ht="13.2">
      <c r="A161" s="43"/>
      <c r="B161" s="43"/>
      <c r="C161" s="7"/>
      <c r="D161" s="43"/>
      <c r="E161" s="43"/>
      <c r="F161" s="43"/>
      <c r="G161" s="43"/>
      <c r="H161" s="101"/>
      <c r="I161" s="7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102"/>
      <c r="V161" s="7"/>
      <c r="W161" s="43"/>
      <c r="X161" s="43"/>
      <c r="Y161" s="43"/>
      <c r="Z161" s="43"/>
      <c r="AA161" s="43"/>
      <c r="AB161" s="43"/>
      <c r="AC161" s="43"/>
    </row>
    <row r="162" spans="1:29" ht="13.2">
      <c r="A162" s="43"/>
      <c r="B162" s="43"/>
      <c r="C162" s="7"/>
      <c r="D162" s="43"/>
      <c r="E162" s="43"/>
      <c r="F162" s="43"/>
      <c r="G162" s="43"/>
      <c r="H162" s="101"/>
      <c r="I162" s="7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102"/>
      <c r="V162" s="7"/>
      <c r="W162" s="43"/>
      <c r="X162" s="43"/>
      <c r="Y162" s="43"/>
      <c r="Z162" s="43"/>
      <c r="AA162" s="43"/>
      <c r="AB162" s="43"/>
      <c r="AC162" s="43"/>
    </row>
    <row r="163" spans="1:29" ht="13.2">
      <c r="A163" s="43"/>
      <c r="B163" s="43"/>
      <c r="C163" s="7"/>
      <c r="D163" s="43"/>
      <c r="E163" s="43"/>
      <c r="F163" s="43"/>
      <c r="G163" s="43"/>
      <c r="H163" s="101"/>
      <c r="I163" s="7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102"/>
      <c r="V163" s="7"/>
      <c r="W163" s="43"/>
      <c r="X163" s="43"/>
      <c r="Y163" s="43"/>
      <c r="Z163" s="43"/>
      <c r="AA163" s="43"/>
      <c r="AB163" s="43"/>
      <c r="AC163" s="43"/>
    </row>
    <row r="164" spans="1:29" ht="13.2">
      <c r="A164" s="43"/>
      <c r="B164" s="43"/>
      <c r="C164" s="7"/>
      <c r="D164" s="43"/>
      <c r="E164" s="43"/>
      <c r="F164" s="43"/>
      <c r="G164" s="43"/>
      <c r="H164" s="101"/>
      <c r="I164" s="7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102"/>
      <c r="V164" s="7"/>
      <c r="W164" s="43"/>
      <c r="X164" s="43"/>
      <c r="Y164" s="43"/>
      <c r="Z164" s="43"/>
      <c r="AA164" s="43"/>
      <c r="AB164" s="43"/>
      <c r="AC164" s="43"/>
    </row>
    <row r="165" spans="1:29" ht="13.2">
      <c r="A165" s="43"/>
      <c r="B165" s="43"/>
      <c r="C165" s="7"/>
      <c r="D165" s="43"/>
      <c r="E165" s="43"/>
      <c r="F165" s="43"/>
      <c r="G165" s="43"/>
      <c r="H165" s="101"/>
      <c r="I165" s="7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102"/>
      <c r="V165" s="7"/>
      <c r="W165" s="43"/>
      <c r="X165" s="43"/>
      <c r="Y165" s="43"/>
      <c r="Z165" s="43"/>
      <c r="AA165" s="43"/>
      <c r="AB165" s="43"/>
      <c r="AC165" s="43"/>
    </row>
    <row r="166" spans="1:29" ht="13.2">
      <c r="A166" s="43"/>
      <c r="B166" s="43"/>
      <c r="C166" s="7"/>
      <c r="D166" s="43"/>
      <c r="E166" s="43"/>
      <c r="F166" s="43"/>
      <c r="G166" s="43"/>
      <c r="H166" s="101"/>
      <c r="I166" s="7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102"/>
      <c r="V166" s="7"/>
      <c r="W166" s="43"/>
      <c r="X166" s="43"/>
      <c r="Y166" s="43"/>
      <c r="Z166" s="43"/>
      <c r="AA166" s="43"/>
      <c r="AB166" s="43"/>
      <c r="AC166" s="43"/>
    </row>
    <row r="167" spans="1:29" ht="13.2">
      <c r="A167" s="43"/>
      <c r="B167" s="43"/>
      <c r="C167" s="7"/>
      <c r="D167" s="43"/>
      <c r="E167" s="43"/>
      <c r="F167" s="43"/>
      <c r="G167" s="43"/>
      <c r="H167" s="101"/>
      <c r="I167" s="7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102"/>
      <c r="V167" s="7"/>
      <c r="W167" s="43"/>
      <c r="X167" s="43"/>
      <c r="Y167" s="43"/>
      <c r="Z167" s="43"/>
      <c r="AA167" s="43"/>
      <c r="AB167" s="43"/>
      <c r="AC167" s="43"/>
    </row>
    <row r="168" spans="1:29" ht="13.2">
      <c r="A168" s="43"/>
      <c r="B168" s="43"/>
      <c r="C168" s="7"/>
      <c r="D168" s="43"/>
      <c r="E168" s="43"/>
      <c r="F168" s="43"/>
      <c r="G168" s="43"/>
      <c r="H168" s="101"/>
      <c r="I168" s="7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102"/>
      <c r="V168" s="7"/>
      <c r="W168" s="43"/>
      <c r="X168" s="43"/>
      <c r="Y168" s="43"/>
      <c r="Z168" s="43"/>
      <c r="AA168" s="43"/>
      <c r="AB168" s="43"/>
      <c r="AC168" s="43"/>
    </row>
    <row r="169" spans="1:29" ht="13.2">
      <c r="A169" s="43"/>
      <c r="B169" s="43"/>
      <c r="C169" s="7"/>
      <c r="D169" s="43"/>
      <c r="E169" s="43"/>
      <c r="F169" s="43"/>
      <c r="G169" s="43"/>
      <c r="H169" s="101"/>
      <c r="I169" s="7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102"/>
      <c r="V169" s="7"/>
      <c r="W169" s="43"/>
      <c r="X169" s="43"/>
      <c r="Y169" s="43"/>
      <c r="Z169" s="43"/>
      <c r="AA169" s="43"/>
      <c r="AB169" s="43"/>
      <c r="AC169" s="43"/>
    </row>
    <row r="170" spans="1:29" ht="13.2">
      <c r="A170" s="43"/>
      <c r="B170" s="43"/>
      <c r="C170" s="7"/>
      <c r="D170" s="43"/>
      <c r="E170" s="43"/>
      <c r="F170" s="43"/>
      <c r="G170" s="43"/>
      <c r="H170" s="101"/>
      <c r="I170" s="7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102"/>
      <c r="V170" s="7"/>
      <c r="W170" s="43"/>
      <c r="X170" s="43"/>
      <c r="Y170" s="43"/>
      <c r="Z170" s="43"/>
      <c r="AA170" s="43"/>
      <c r="AB170" s="43"/>
      <c r="AC170" s="43"/>
    </row>
    <row r="171" spans="1:29" ht="13.2">
      <c r="A171" s="43"/>
      <c r="B171" s="43"/>
      <c r="C171" s="7"/>
      <c r="D171" s="43"/>
      <c r="E171" s="43"/>
      <c r="F171" s="43"/>
      <c r="G171" s="43"/>
      <c r="H171" s="101"/>
      <c r="I171" s="7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102"/>
      <c r="V171" s="7"/>
      <c r="W171" s="43"/>
      <c r="X171" s="43"/>
      <c r="Y171" s="43"/>
      <c r="Z171" s="43"/>
      <c r="AA171" s="43"/>
      <c r="AB171" s="43"/>
      <c r="AC171" s="43"/>
    </row>
    <row r="172" spans="1:29" ht="13.2">
      <c r="A172" s="43"/>
      <c r="B172" s="43"/>
      <c r="C172" s="7"/>
      <c r="D172" s="43"/>
      <c r="E172" s="43"/>
      <c r="F172" s="43"/>
      <c r="G172" s="43"/>
      <c r="H172" s="101"/>
      <c r="I172" s="7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102"/>
      <c r="V172" s="7"/>
      <c r="W172" s="43"/>
      <c r="X172" s="43"/>
      <c r="Y172" s="43"/>
      <c r="Z172" s="43"/>
      <c r="AA172" s="43"/>
      <c r="AB172" s="43"/>
      <c r="AC172" s="43"/>
    </row>
    <row r="173" spans="1:29" ht="13.2">
      <c r="A173" s="43"/>
      <c r="B173" s="43"/>
      <c r="C173" s="7"/>
      <c r="D173" s="43"/>
      <c r="E173" s="43"/>
      <c r="F173" s="43"/>
      <c r="G173" s="43"/>
      <c r="H173" s="101"/>
      <c r="I173" s="7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102"/>
      <c r="V173" s="7"/>
      <c r="W173" s="43"/>
      <c r="X173" s="43"/>
      <c r="Y173" s="43"/>
      <c r="Z173" s="43"/>
      <c r="AA173" s="43"/>
      <c r="AB173" s="43"/>
      <c r="AC173" s="43"/>
    </row>
    <row r="174" spans="1:29" ht="13.2">
      <c r="A174" s="43"/>
      <c r="B174" s="43"/>
      <c r="C174" s="7"/>
      <c r="D174" s="43"/>
      <c r="E174" s="43"/>
      <c r="F174" s="43"/>
      <c r="G174" s="43"/>
      <c r="H174" s="101"/>
      <c r="I174" s="7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102"/>
      <c r="V174" s="7"/>
      <c r="W174" s="43"/>
      <c r="X174" s="43"/>
      <c r="Y174" s="43"/>
      <c r="Z174" s="43"/>
      <c r="AA174" s="43"/>
      <c r="AB174" s="43"/>
      <c r="AC174" s="43"/>
    </row>
    <row r="175" spans="1:29" ht="13.2">
      <c r="A175" s="43"/>
      <c r="B175" s="43"/>
      <c r="C175" s="7"/>
      <c r="D175" s="43"/>
      <c r="E175" s="43"/>
      <c r="F175" s="43"/>
      <c r="G175" s="43"/>
      <c r="H175" s="101"/>
      <c r="I175" s="7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102"/>
      <c r="V175" s="7"/>
      <c r="W175" s="43"/>
      <c r="X175" s="43"/>
      <c r="Y175" s="43"/>
      <c r="Z175" s="43"/>
      <c r="AA175" s="43"/>
      <c r="AB175" s="43"/>
      <c r="AC175" s="43"/>
    </row>
    <row r="176" spans="1:29" ht="13.2">
      <c r="A176" s="43"/>
      <c r="B176" s="43"/>
      <c r="C176" s="7"/>
      <c r="D176" s="43"/>
      <c r="E176" s="43"/>
      <c r="F176" s="43"/>
      <c r="G176" s="43"/>
      <c r="H176" s="101"/>
      <c r="I176" s="7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102"/>
      <c r="V176" s="7"/>
      <c r="W176" s="43"/>
      <c r="X176" s="43"/>
      <c r="Y176" s="43"/>
      <c r="Z176" s="43"/>
      <c r="AA176" s="43"/>
      <c r="AB176" s="43"/>
      <c r="AC176" s="43"/>
    </row>
    <row r="177" spans="1:29" ht="13.2">
      <c r="A177" s="43"/>
      <c r="B177" s="43"/>
      <c r="C177" s="7"/>
      <c r="D177" s="43"/>
      <c r="E177" s="43"/>
      <c r="F177" s="43"/>
      <c r="G177" s="43"/>
      <c r="H177" s="101"/>
      <c r="I177" s="7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102"/>
      <c r="V177" s="7"/>
      <c r="W177" s="43"/>
      <c r="X177" s="43"/>
      <c r="Y177" s="43"/>
      <c r="Z177" s="43"/>
      <c r="AA177" s="43"/>
      <c r="AB177" s="43"/>
      <c r="AC177" s="43"/>
    </row>
    <row r="178" spans="1:29" ht="13.2">
      <c r="A178" s="43"/>
      <c r="B178" s="43"/>
      <c r="C178" s="7"/>
      <c r="D178" s="43"/>
      <c r="E178" s="43"/>
      <c r="F178" s="43"/>
      <c r="G178" s="43"/>
      <c r="H178" s="101"/>
      <c r="I178" s="7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102"/>
      <c r="V178" s="7"/>
      <c r="W178" s="43"/>
      <c r="X178" s="43"/>
      <c r="Y178" s="43"/>
      <c r="Z178" s="43"/>
      <c r="AA178" s="43"/>
      <c r="AB178" s="43"/>
      <c r="AC178" s="43"/>
    </row>
    <row r="179" spans="1:29" ht="13.2">
      <c r="A179" s="43"/>
      <c r="B179" s="43"/>
      <c r="C179" s="7"/>
      <c r="D179" s="43"/>
      <c r="E179" s="43"/>
      <c r="F179" s="43"/>
      <c r="G179" s="43"/>
      <c r="H179" s="101"/>
      <c r="I179" s="7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102"/>
      <c r="V179" s="7"/>
      <c r="W179" s="43"/>
      <c r="X179" s="43"/>
      <c r="Y179" s="43"/>
      <c r="Z179" s="43"/>
      <c r="AA179" s="43"/>
      <c r="AB179" s="43"/>
      <c r="AC179" s="43"/>
    </row>
    <row r="180" spans="1:29" ht="13.2">
      <c r="A180" s="43"/>
      <c r="B180" s="43"/>
      <c r="C180" s="7"/>
      <c r="D180" s="43"/>
      <c r="E180" s="43"/>
      <c r="F180" s="43"/>
      <c r="G180" s="43"/>
      <c r="H180" s="101"/>
      <c r="I180" s="7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102"/>
      <c r="V180" s="7"/>
      <c r="W180" s="43"/>
      <c r="X180" s="43"/>
      <c r="Y180" s="43"/>
      <c r="Z180" s="43"/>
      <c r="AA180" s="43"/>
      <c r="AB180" s="43"/>
      <c r="AC180" s="43"/>
    </row>
    <row r="181" spans="1:29" ht="13.2">
      <c r="A181" s="43"/>
      <c r="B181" s="43"/>
      <c r="C181" s="7"/>
      <c r="D181" s="43"/>
      <c r="E181" s="43"/>
      <c r="F181" s="43"/>
      <c r="G181" s="43"/>
      <c r="H181" s="101"/>
      <c r="I181" s="7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102"/>
      <c r="V181" s="7"/>
      <c r="W181" s="43"/>
      <c r="X181" s="43"/>
      <c r="Y181" s="43"/>
      <c r="Z181" s="43"/>
      <c r="AA181" s="43"/>
      <c r="AB181" s="43"/>
      <c r="AC181" s="43"/>
    </row>
    <row r="182" spans="1:29" ht="13.2">
      <c r="A182" s="43"/>
      <c r="B182" s="43"/>
      <c r="C182" s="7"/>
      <c r="D182" s="43"/>
      <c r="E182" s="43"/>
      <c r="F182" s="43"/>
      <c r="G182" s="43"/>
      <c r="H182" s="101"/>
      <c r="I182" s="7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102"/>
      <c r="V182" s="7"/>
      <c r="W182" s="43"/>
      <c r="X182" s="43"/>
      <c r="Y182" s="43"/>
      <c r="Z182" s="43"/>
      <c r="AA182" s="43"/>
      <c r="AB182" s="43"/>
      <c r="AC182" s="43"/>
    </row>
    <row r="183" spans="1:29" ht="13.2">
      <c r="A183" s="43"/>
      <c r="B183" s="43"/>
      <c r="C183" s="7"/>
      <c r="D183" s="43"/>
      <c r="E183" s="43"/>
      <c r="F183" s="43"/>
      <c r="G183" s="43"/>
      <c r="H183" s="101"/>
      <c r="I183" s="7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102"/>
      <c r="V183" s="7"/>
      <c r="W183" s="43"/>
      <c r="X183" s="43"/>
      <c r="Y183" s="43"/>
      <c r="Z183" s="43"/>
      <c r="AA183" s="43"/>
      <c r="AB183" s="43"/>
      <c r="AC183" s="43"/>
    </row>
    <row r="184" spans="1:29" ht="13.2">
      <c r="A184" s="43"/>
      <c r="B184" s="43"/>
      <c r="C184" s="7"/>
      <c r="D184" s="43"/>
      <c r="E184" s="43"/>
      <c r="F184" s="43"/>
      <c r="G184" s="43"/>
      <c r="H184" s="101"/>
      <c r="I184" s="7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102"/>
      <c r="V184" s="7"/>
      <c r="W184" s="43"/>
      <c r="X184" s="43"/>
      <c r="Y184" s="43"/>
      <c r="Z184" s="43"/>
      <c r="AA184" s="43"/>
      <c r="AB184" s="43"/>
      <c r="AC184" s="43"/>
    </row>
    <row r="185" spans="1:29" ht="13.2">
      <c r="A185" s="43"/>
      <c r="B185" s="43"/>
      <c r="C185" s="7"/>
      <c r="D185" s="43"/>
      <c r="E185" s="43"/>
      <c r="F185" s="43"/>
      <c r="G185" s="43"/>
      <c r="H185" s="101"/>
      <c r="I185" s="7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102"/>
      <c r="V185" s="7"/>
      <c r="W185" s="43"/>
      <c r="X185" s="43"/>
      <c r="Y185" s="43"/>
      <c r="Z185" s="43"/>
      <c r="AA185" s="43"/>
      <c r="AB185" s="43"/>
      <c r="AC185" s="43"/>
    </row>
    <row r="186" spans="1:29" ht="13.2">
      <c r="A186" s="43"/>
      <c r="B186" s="43"/>
      <c r="C186" s="7"/>
      <c r="D186" s="43"/>
      <c r="E186" s="43"/>
      <c r="F186" s="43"/>
      <c r="G186" s="43"/>
      <c r="H186" s="101"/>
      <c r="I186" s="7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102"/>
      <c r="V186" s="7"/>
      <c r="W186" s="43"/>
      <c r="X186" s="43"/>
      <c r="Y186" s="43"/>
      <c r="Z186" s="43"/>
      <c r="AA186" s="43"/>
      <c r="AB186" s="43"/>
      <c r="AC186" s="43"/>
    </row>
    <row r="187" spans="1:29" ht="13.2">
      <c r="A187" s="43"/>
      <c r="B187" s="43"/>
      <c r="C187" s="7"/>
      <c r="D187" s="43"/>
      <c r="E187" s="43"/>
      <c r="F187" s="43"/>
      <c r="G187" s="43"/>
      <c r="H187" s="101"/>
      <c r="I187" s="7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102"/>
      <c r="V187" s="7"/>
      <c r="W187" s="43"/>
      <c r="X187" s="43"/>
      <c r="Y187" s="43"/>
      <c r="Z187" s="43"/>
      <c r="AA187" s="43"/>
      <c r="AB187" s="43"/>
      <c r="AC187" s="43"/>
    </row>
    <row r="188" spans="1:29" ht="13.2">
      <c r="A188" s="43"/>
      <c r="B188" s="43"/>
      <c r="C188" s="7"/>
      <c r="D188" s="43"/>
      <c r="E188" s="43"/>
      <c r="F188" s="43"/>
      <c r="G188" s="43"/>
      <c r="H188" s="101"/>
      <c r="I188" s="7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102"/>
      <c r="V188" s="7"/>
      <c r="W188" s="43"/>
      <c r="X188" s="43"/>
      <c r="Y188" s="43"/>
      <c r="Z188" s="43"/>
      <c r="AA188" s="43"/>
      <c r="AB188" s="43"/>
      <c r="AC188" s="43"/>
    </row>
    <row r="189" spans="1:29" ht="13.2">
      <c r="A189" s="43"/>
      <c r="B189" s="43"/>
      <c r="C189" s="7"/>
      <c r="D189" s="43"/>
      <c r="E189" s="43"/>
      <c r="F189" s="43"/>
      <c r="G189" s="43"/>
      <c r="H189" s="101"/>
      <c r="I189" s="7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102"/>
      <c r="V189" s="7"/>
      <c r="W189" s="43"/>
      <c r="X189" s="43"/>
      <c r="Y189" s="43"/>
      <c r="Z189" s="43"/>
      <c r="AA189" s="43"/>
      <c r="AB189" s="43"/>
      <c r="AC189" s="43"/>
    </row>
    <row r="190" spans="1:29" ht="13.2">
      <c r="A190" s="43"/>
      <c r="B190" s="43"/>
      <c r="C190" s="7"/>
      <c r="D190" s="43"/>
      <c r="E190" s="43"/>
      <c r="F190" s="43"/>
      <c r="G190" s="43"/>
      <c r="H190" s="101"/>
      <c r="I190" s="7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102"/>
      <c r="V190" s="7"/>
      <c r="W190" s="43"/>
      <c r="X190" s="43"/>
      <c r="Y190" s="43"/>
      <c r="Z190" s="43"/>
      <c r="AA190" s="43"/>
      <c r="AB190" s="43"/>
      <c r="AC190" s="43"/>
    </row>
    <row r="191" spans="1:29" ht="13.2">
      <c r="A191" s="43"/>
      <c r="B191" s="43"/>
      <c r="C191" s="7"/>
      <c r="D191" s="43"/>
      <c r="E191" s="43"/>
      <c r="F191" s="43"/>
      <c r="G191" s="43"/>
      <c r="H191" s="101"/>
      <c r="I191" s="7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102"/>
      <c r="V191" s="7"/>
      <c r="W191" s="43"/>
      <c r="X191" s="43"/>
      <c r="Y191" s="43"/>
      <c r="Z191" s="43"/>
      <c r="AA191" s="43"/>
      <c r="AB191" s="43"/>
      <c r="AC191" s="43"/>
    </row>
    <row r="192" spans="1:29" ht="13.2">
      <c r="A192" s="43"/>
      <c r="B192" s="43"/>
      <c r="C192" s="7"/>
      <c r="D192" s="43"/>
      <c r="E192" s="43"/>
      <c r="F192" s="43"/>
      <c r="G192" s="43"/>
      <c r="H192" s="101"/>
      <c r="I192" s="7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102"/>
      <c r="V192" s="7"/>
      <c r="W192" s="43"/>
      <c r="X192" s="43"/>
      <c r="Y192" s="43"/>
      <c r="Z192" s="43"/>
      <c r="AA192" s="43"/>
      <c r="AB192" s="43"/>
      <c r="AC192" s="43"/>
    </row>
    <row r="193" spans="1:29" ht="13.2">
      <c r="A193" s="43"/>
      <c r="B193" s="43"/>
      <c r="C193" s="7"/>
      <c r="D193" s="43"/>
      <c r="E193" s="43"/>
      <c r="F193" s="43"/>
      <c r="G193" s="43"/>
      <c r="H193" s="101"/>
      <c r="I193" s="7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102"/>
      <c r="V193" s="7"/>
      <c r="W193" s="43"/>
      <c r="X193" s="43"/>
      <c r="Y193" s="43"/>
      <c r="Z193" s="43"/>
      <c r="AA193" s="43"/>
      <c r="AB193" s="43"/>
      <c r="AC193" s="43"/>
    </row>
    <row r="194" spans="1:29" ht="13.2">
      <c r="A194" s="43"/>
      <c r="B194" s="43"/>
      <c r="C194" s="7"/>
      <c r="D194" s="43"/>
      <c r="E194" s="43"/>
      <c r="F194" s="43"/>
      <c r="G194" s="43"/>
      <c r="H194" s="101"/>
      <c r="I194" s="7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102"/>
      <c r="V194" s="7"/>
      <c r="W194" s="43"/>
      <c r="X194" s="43"/>
      <c r="Y194" s="43"/>
      <c r="Z194" s="43"/>
      <c r="AA194" s="43"/>
      <c r="AB194" s="43"/>
      <c r="AC194" s="43"/>
    </row>
    <row r="195" spans="1:29" ht="13.2">
      <c r="A195" s="43"/>
      <c r="B195" s="43"/>
      <c r="C195" s="7"/>
      <c r="D195" s="43"/>
      <c r="E195" s="43"/>
      <c r="F195" s="43"/>
      <c r="G195" s="43"/>
      <c r="H195" s="101"/>
      <c r="I195" s="7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102"/>
      <c r="V195" s="7"/>
      <c r="W195" s="43"/>
      <c r="X195" s="43"/>
      <c r="Y195" s="43"/>
      <c r="Z195" s="43"/>
      <c r="AA195" s="43"/>
      <c r="AB195" s="43"/>
      <c r="AC195" s="43"/>
    </row>
    <row r="196" spans="1:29" ht="13.2">
      <c r="A196" s="43"/>
      <c r="B196" s="43"/>
      <c r="C196" s="7"/>
      <c r="D196" s="43"/>
      <c r="E196" s="43"/>
      <c r="F196" s="43"/>
      <c r="G196" s="43"/>
      <c r="H196" s="101"/>
      <c r="I196" s="7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102"/>
      <c r="V196" s="7"/>
      <c r="W196" s="43"/>
      <c r="X196" s="43"/>
      <c r="Y196" s="43"/>
      <c r="Z196" s="43"/>
      <c r="AA196" s="43"/>
      <c r="AB196" s="43"/>
      <c r="AC196" s="43"/>
    </row>
    <row r="197" spans="1:29" ht="13.2">
      <c r="A197" s="43"/>
      <c r="B197" s="43"/>
      <c r="C197" s="7"/>
      <c r="D197" s="43"/>
      <c r="E197" s="43"/>
      <c r="F197" s="43"/>
      <c r="G197" s="43"/>
      <c r="H197" s="101"/>
      <c r="I197" s="7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102"/>
      <c r="V197" s="7"/>
      <c r="W197" s="43"/>
      <c r="X197" s="43"/>
      <c r="Y197" s="43"/>
      <c r="Z197" s="43"/>
      <c r="AA197" s="43"/>
      <c r="AB197" s="43"/>
      <c r="AC197" s="43"/>
    </row>
    <row r="198" spans="1:29" ht="13.2">
      <c r="A198" s="43"/>
      <c r="B198" s="43"/>
      <c r="C198" s="7"/>
      <c r="D198" s="43"/>
      <c r="E198" s="43"/>
      <c r="F198" s="43"/>
      <c r="G198" s="43"/>
      <c r="H198" s="101"/>
      <c r="I198" s="7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102"/>
      <c r="V198" s="7"/>
      <c r="W198" s="43"/>
      <c r="X198" s="43"/>
      <c r="Y198" s="43"/>
      <c r="Z198" s="43"/>
      <c r="AA198" s="43"/>
      <c r="AB198" s="43"/>
      <c r="AC198" s="43"/>
    </row>
    <row r="199" spans="1:29" ht="13.2">
      <c r="A199" s="43"/>
      <c r="B199" s="43"/>
      <c r="C199" s="7"/>
      <c r="D199" s="43"/>
      <c r="E199" s="43"/>
      <c r="F199" s="43"/>
      <c r="G199" s="43"/>
      <c r="H199" s="101"/>
      <c r="I199" s="7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102"/>
      <c r="V199" s="7"/>
      <c r="W199" s="43"/>
      <c r="X199" s="43"/>
      <c r="Y199" s="43"/>
      <c r="Z199" s="43"/>
      <c r="AA199" s="43"/>
      <c r="AB199" s="43"/>
      <c r="AC199" s="43"/>
    </row>
    <row r="200" spans="1:29" ht="13.2">
      <c r="A200" s="43"/>
      <c r="B200" s="43"/>
      <c r="C200" s="7"/>
      <c r="D200" s="43"/>
      <c r="E200" s="43"/>
      <c r="F200" s="43"/>
      <c r="G200" s="43"/>
      <c r="H200" s="101"/>
      <c r="I200" s="7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102"/>
      <c r="V200" s="7"/>
      <c r="W200" s="43"/>
      <c r="X200" s="43"/>
      <c r="Y200" s="43"/>
      <c r="Z200" s="43"/>
      <c r="AA200" s="43"/>
      <c r="AB200" s="43"/>
      <c r="AC200" s="43"/>
    </row>
    <row r="201" spans="1:29" ht="13.2">
      <c r="A201" s="43"/>
      <c r="B201" s="43"/>
      <c r="C201" s="7"/>
      <c r="D201" s="43"/>
      <c r="E201" s="43"/>
      <c r="F201" s="43"/>
      <c r="G201" s="43"/>
      <c r="H201" s="101"/>
      <c r="I201" s="7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102"/>
      <c r="V201" s="7"/>
      <c r="W201" s="43"/>
      <c r="X201" s="43"/>
      <c r="Y201" s="43"/>
      <c r="Z201" s="43"/>
      <c r="AA201" s="43"/>
      <c r="AB201" s="43"/>
      <c r="AC201" s="43"/>
    </row>
    <row r="202" spans="1:29" ht="13.2">
      <c r="A202" s="43"/>
      <c r="B202" s="43"/>
      <c r="C202" s="7"/>
      <c r="D202" s="43"/>
      <c r="E202" s="43"/>
      <c r="F202" s="43"/>
      <c r="G202" s="43"/>
      <c r="H202" s="101"/>
      <c r="I202" s="7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102"/>
      <c r="V202" s="7"/>
      <c r="W202" s="43"/>
      <c r="X202" s="43"/>
      <c r="Y202" s="43"/>
      <c r="Z202" s="43"/>
      <c r="AA202" s="43"/>
      <c r="AB202" s="43"/>
      <c r="AC202" s="43"/>
    </row>
    <row r="203" spans="1:29" ht="13.2">
      <c r="A203" s="43"/>
      <c r="B203" s="43"/>
      <c r="C203" s="7"/>
      <c r="D203" s="43"/>
      <c r="E203" s="43"/>
      <c r="F203" s="43"/>
      <c r="G203" s="43"/>
      <c r="H203" s="101"/>
      <c r="I203" s="7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102"/>
      <c r="V203" s="7"/>
      <c r="W203" s="43"/>
      <c r="X203" s="43"/>
      <c r="Y203" s="43"/>
      <c r="Z203" s="43"/>
      <c r="AA203" s="43"/>
      <c r="AB203" s="43"/>
      <c r="AC203" s="43"/>
    </row>
    <row r="204" spans="1:29" ht="13.2">
      <c r="A204" s="43"/>
      <c r="B204" s="43"/>
      <c r="C204" s="7"/>
      <c r="D204" s="43"/>
      <c r="E204" s="43"/>
      <c r="F204" s="43"/>
      <c r="G204" s="43"/>
      <c r="H204" s="101"/>
      <c r="I204" s="7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102"/>
      <c r="V204" s="7"/>
      <c r="W204" s="43"/>
      <c r="X204" s="43"/>
      <c r="Y204" s="43"/>
      <c r="Z204" s="43"/>
      <c r="AA204" s="43"/>
      <c r="AB204" s="43"/>
      <c r="AC204" s="43"/>
    </row>
    <row r="205" spans="1:29" ht="13.2">
      <c r="A205" s="43"/>
      <c r="B205" s="43"/>
      <c r="C205" s="7"/>
      <c r="D205" s="43"/>
      <c r="E205" s="43"/>
      <c r="F205" s="43"/>
      <c r="G205" s="43"/>
      <c r="H205" s="101"/>
      <c r="I205" s="7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102"/>
      <c r="V205" s="7"/>
      <c r="W205" s="43"/>
      <c r="X205" s="43"/>
      <c r="Y205" s="43"/>
      <c r="Z205" s="43"/>
      <c r="AA205" s="43"/>
      <c r="AB205" s="43"/>
      <c r="AC205" s="43"/>
    </row>
    <row r="206" spans="1:29" ht="13.2">
      <c r="A206" s="43"/>
      <c r="B206" s="43"/>
      <c r="C206" s="7"/>
      <c r="D206" s="43"/>
      <c r="E206" s="43"/>
      <c r="F206" s="43"/>
      <c r="G206" s="43"/>
      <c r="H206" s="101"/>
      <c r="I206" s="7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102"/>
      <c r="V206" s="7"/>
      <c r="W206" s="43"/>
      <c r="X206" s="43"/>
      <c r="Y206" s="43"/>
      <c r="Z206" s="43"/>
      <c r="AA206" s="43"/>
      <c r="AB206" s="43"/>
      <c r="AC206" s="43"/>
    </row>
    <row r="207" spans="1:29" ht="13.2">
      <c r="A207" s="43"/>
      <c r="B207" s="43"/>
      <c r="C207" s="7"/>
      <c r="D207" s="43"/>
      <c r="E207" s="43"/>
      <c r="F207" s="43"/>
      <c r="G207" s="43"/>
      <c r="H207" s="101"/>
      <c r="I207" s="7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102"/>
      <c r="V207" s="7"/>
      <c r="W207" s="43"/>
      <c r="X207" s="43"/>
      <c r="Y207" s="43"/>
      <c r="Z207" s="43"/>
      <c r="AA207" s="43"/>
      <c r="AB207" s="43"/>
      <c r="AC207" s="43"/>
    </row>
    <row r="208" spans="1:29" ht="13.2">
      <c r="A208" s="43"/>
      <c r="B208" s="43"/>
      <c r="C208" s="7"/>
      <c r="D208" s="43"/>
      <c r="E208" s="43"/>
      <c r="F208" s="43"/>
      <c r="G208" s="43"/>
      <c r="H208" s="101"/>
      <c r="I208" s="7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102"/>
      <c r="V208" s="7"/>
      <c r="W208" s="43"/>
      <c r="X208" s="43"/>
      <c r="Y208" s="43"/>
      <c r="Z208" s="43"/>
      <c r="AA208" s="43"/>
      <c r="AB208" s="43"/>
      <c r="AC208" s="43"/>
    </row>
    <row r="209" spans="1:29" ht="13.2">
      <c r="A209" s="43"/>
      <c r="B209" s="43"/>
      <c r="C209" s="7"/>
      <c r="D209" s="43"/>
      <c r="E209" s="43"/>
      <c r="F209" s="43"/>
      <c r="G209" s="43"/>
      <c r="H209" s="101"/>
      <c r="I209" s="7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102"/>
      <c r="V209" s="7"/>
      <c r="W209" s="43"/>
      <c r="X209" s="43"/>
      <c r="Y209" s="43"/>
      <c r="Z209" s="43"/>
      <c r="AA209" s="43"/>
      <c r="AB209" s="43"/>
      <c r="AC209" s="43"/>
    </row>
    <row r="210" spans="1:29" ht="13.2">
      <c r="A210" s="43"/>
      <c r="B210" s="43"/>
      <c r="C210" s="7"/>
      <c r="D210" s="43"/>
      <c r="E210" s="43"/>
      <c r="F210" s="43"/>
      <c r="G210" s="43"/>
      <c r="H210" s="101"/>
      <c r="I210" s="7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102"/>
      <c r="V210" s="7"/>
      <c r="W210" s="43"/>
      <c r="X210" s="43"/>
      <c r="Y210" s="43"/>
      <c r="Z210" s="43"/>
      <c r="AA210" s="43"/>
      <c r="AB210" s="43"/>
      <c r="AC210" s="43"/>
    </row>
    <row r="211" spans="1:29" ht="13.2">
      <c r="A211" s="43"/>
      <c r="B211" s="43"/>
      <c r="C211" s="7"/>
      <c r="D211" s="43"/>
      <c r="E211" s="43"/>
      <c r="F211" s="43"/>
      <c r="G211" s="43"/>
      <c r="H211" s="101"/>
      <c r="I211" s="7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102"/>
      <c r="V211" s="7"/>
      <c r="W211" s="43"/>
      <c r="X211" s="43"/>
      <c r="Y211" s="43"/>
      <c r="Z211" s="43"/>
      <c r="AA211" s="43"/>
      <c r="AB211" s="43"/>
      <c r="AC211" s="43"/>
    </row>
    <row r="212" spans="1:29" ht="13.2">
      <c r="A212" s="43"/>
      <c r="B212" s="43"/>
      <c r="C212" s="7"/>
      <c r="D212" s="43"/>
      <c r="E212" s="43"/>
      <c r="F212" s="43"/>
      <c r="G212" s="43"/>
      <c r="H212" s="101"/>
      <c r="I212" s="7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102"/>
      <c r="V212" s="7"/>
      <c r="W212" s="43"/>
      <c r="X212" s="43"/>
      <c r="Y212" s="43"/>
      <c r="Z212" s="43"/>
      <c r="AA212" s="43"/>
      <c r="AB212" s="43"/>
      <c r="AC212" s="43"/>
    </row>
    <row r="213" spans="1:29" ht="13.2">
      <c r="A213" s="43"/>
      <c r="B213" s="43"/>
      <c r="C213" s="7"/>
      <c r="D213" s="43"/>
      <c r="E213" s="43"/>
      <c r="F213" s="43"/>
      <c r="G213" s="43"/>
      <c r="H213" s="101"/>
      <c r="I213" s="7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102"/>
      <c r="V213" s="7"/>
      <c r="W213" s="43"/>
      <c r="X213" s="43"/>
      <c r="Y213" s="43"/>
      <c r="Z213" s="43"/>
      <c r="AA213" s="43"/>
      <c r="AB213" s="43"/>
      <c r="AC213" s="43"/>
    </row>
    <row r="214" spans="1:29" ht="13.2">
      <c r="A214" s="43"/>
      <c r="B214" s="43"/>
      <c r="C214" s="7"/>
      <c r="D214" s="43"/>
      <c r="E214" s="43"/>
      <c r="F214" s="43"/>
      <c r="G214" s="43"/>
      <c r="H214" s="101"/>
      <c r="I214" s="7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102"/>
      <c r="V214" s="7"/>
      <c r="W214" s="43"/>
      <c r="X214" s="43"/>
      <c r="Y214" s="43"/>
      <c r="Z214" s="43"/>
      <c r="AA214" s="43"/>
      <c r="AB214" s="43"/>
      <c r="AC214" s="43"/>
    </row>
    <row r="215" spans="1:29" ht="13.2">
      <c r="A215" s="43"/>
      <c r="B215" s="43"/>
      <c r="C215" s="7"/>
      <c r="D215" s="43"/>
      <c r="E215" s="43"/>
      <c r="F215" s="43"/>
      <c r="G215" s="43"/>
      <c r="H215" s="101"/>
      <c r="I215" s="7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102"/>
      <c r="V215" s="7"/>
      <c r="W215" s="43"/>
      <c r="X215" s="43"/>
      <c r="Y215" s="43"/>
      <c r="Z215" s="43"/>
      <c r="AA215" s="43"/>
      <c r="AB215" s="43"/>
      <c r="AC215" s="43"/>
    </row>
    <row r="216" spans="1:29" ht="13.2">
      <c r="A216" s="43"/>
      <c r="B216" s="43"/>
      <c r="C216" s="7"/>
      <c r="D216" s="43"/>
      <c r="E216" s="43"/>
      <c r="F216" s="43"/>
      <c r="G216" s="43"/>
      <c r="H216" s="101"/>
      <c r="I216" s="7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102"/>
      <c r="V216" s="7"/>
      <c r="W216" s="43"/>
      <c r="X216" s="43"/>
      <c r="Y216" s="43"/>
      <c r="Z216" s="43"/>
      <c r="AA216" s="43"/>
      <c r="AB216" s="43"/>
      <c r="AC216" s="43"/>
    </row>
    <row r="217" spans="1:29" ht="13.2">
      <c r="A217" s="43"/>
      <c r="B217" s="43"/>
      <c r="C217" s="7"/>
      <c r="D217" s="43"/>
      <c r="E217" s="43"/>
      <c r="F217" s="43"/>
      <c r="G217" s="43"/>
      <c r="H217" s="101"/>
      <c r="I217" s="7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102"/>
      <c r="V217" s="7"/>
      <c r="W217" s="43"/>
      <c r="X217" s="43"/>
      <c r="Y217" s="43"/>
      <c r="Z217" s="43"/>
      <c r="AA217" s="43"/>
      <c r="AB217" s="43"/>
      <c r="AC217" s="43"/>
    </row>
    <row r="218" spans="1:29" ht="13.2">
      <c r="A218" s="43"/>
      <c r="B218" s="43"/>
      <c r="C218" s="7"/>
      <c r="D218" s="43"/>
      <c r="E218" s="43"/>
      <c r="F218" s="43"/>
      <c r="G218" s="43"/>
      <c r="H218" s="101"/>
      <c r="I218" s="7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102"/>
      <c r="V218" s="7"/>
      <c r="W218" s="43"/>
      <c r="X218" s="43"/>
      <c r="Y218" s="43"/>
      <c r="Z218" s="43"/>
      <c r="AA218" s="43"/>
      <c r="AB218" s="43"/>
      <c r="AC218" s="43"/>
    </row>
    <row r="219" spans="1:29" ht="13.2">
      <c r="A219" s="43"/>
      <c r="B219" s="43"/>
      <c r="C219" s="7"/>
      <c r="D219" s="43"/>
      <c r="E219" s="43"/>
      <c r="F219" s="43"/>
      <c r="G219" s="43"/>
      <c r="H219" s="101"/>
      <c r="I219" s="7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102"/>
      <c r="V219" s="7"/>
      <c r="W219" s="43"/>
      <c r="X219" s="43"/>
      <c r="Y219" s="43"/>
      <c r="Z219" s="43"/>
      <c r="AA219" s="43"/>
      <c r="AB219" s="43"/>
      <c r="AC219" s="43"/>
    </row>
    <row r="220" spans="1:29" ht="13.2">
      <c r="A220" s="43"/>
      <c r="B220" s="43"/>
      <c r="C220" s="7"/>
      <c r="D220" s="43"/>
      <c r="E220" s="43"/>
      <c r="F220" s="43"/>
      <c r="G220" s="43"/>
      <c r="H220" s="101"/>
      <c r="I220" s="7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102"/>
      <c r="V220" s="7"/>
      <c r="W220" s="43"/>
      <c r="X220" s="43"/>
      <c r="Y220" s="43"/>
      <c r="Z220" s="43"/>
      <c r="AA220" s="43"/>
      <c r="AB220" s="43"/>
      <c r="AC220" s="43"/>
    </row>
    <row r="221" spans="1:29" ht="13.2">
      <c r="A221" s="43"/>
      <c r="B221" s="43"/>
      <c r="C221" s="7"/>
      <c r="D221" s="43"/>
      <c r="E221" s="43"/>
      <c r="F221" s="43"/>
      <c r="G221" s="43"/>
      <c r="H221" s="101"/>
      <c r="I221" s="7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102"/>
      <c r="V221" s="7"/>
      <c r="W221" s="43"/>
      <c r="X221" s="43"/>
      <c r="Y221" s="43"/>
      <c r="Z221" s="43"/>
      <c r="AA221" s="43"/>
      <c r="AB221" s="43"/>
      <c r="AC221" s="43"/>
    </row>
    <row r="222" spans="1:29" ht="13.2">
      <c r="A222" s="43"/>
      <c r="B222" s="43"/>
      <c r="C222" s="7"/>
      <c r="D222" s="43"/>
      <c r="E222" s="43"/>
      <c r="F222" s="43"/>
      <c r="G222" s="43"/>
      <c r="H222" s="101"/>
      <c r="I222" s="7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102"/>
      <c r="V222" s="7"/>
      <c r="W222" s="43"/>
      <c r="X222" s="43"/>
      <c r="Y222" s="43"/>
      <c r="Z222" s="43"/>
      <c r="AA222" s="43"/>
      <c r="AB222" s="43"/>
      <c r="AC222" s="43"/>
    </row>
    <row r="223" spans="1:29" ht="13.2">
      <c r="A223" s="43"/>
      <c r="B223" s="43"/>
      <c r="C223" s="7"/>
      <c r="D223" s="43"/>
      <c r="E223" s="43"/>
      <c r="F223" s="43"/>
      <c r="G223" s="43"/>
      <c r="H223" s="101"/>
      <c r="I223" s="7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102"/>
      <c r="V223" s="7"/>
      <c r="W223" s="43"/>
      <c r="X223" s="43"/>
      <c r="Y223" s="43"/>
      <c r="Z223" s="43"/>
      <c r="AA223" s="43"/>
      <c r="AB223" s="43"/>
      <c r="AC223" s="43"/>
    </row>
    <row r="224" spans="1:29" ht="13.2">
      <c r="A224" s="43"/>
      <c r="B224" s="43"/>
      <c r="C224" s="7"/>
      <c r="D224" s="43"/>
      <c r="E224" s="43"/>
      <c r="F224" s="43"/>
      <c r="G224" s="43"/>
      <c r="H224" s="101"/>
      <c r="I224" s="7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102"/>
      <c r="V224" s="7"/>
      <c r="W224" s="43"/>
      <c r="X224" s="43"/>
      <c r="Y224" s="43"/>
      <c r="Z224" s="43"/>
      <c r="AA224" s="43"/>
      <c r="AB224" s="43"/>
      <c r="AC224" s="43"/>
    </row>
    <row r="225" spans="1:29" ht="13.2">
      <c r="A225" s="43"/>
      <c r="B225" s="43"/>
      <c r="C225" s="7"/>
      <c r="D225" s="43"/>
      <c r="E225" s="43"/>
      <c r="F225" s="43"/>
      <c r="G225" s="43"/>
      <c r="H225" s="101"/>
      <c r="I225" s="7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102"/>
      <c r="V225" s="7"/>
      <c r="W225" s="43"/>
      <c r="X225" s="43"/>
      <c r="Y225" s="43"/>
      <c r="Z225" s="43"/>
      <c r="AA225" s="43"/>
      <c r="AB225" s="43"/>
      <c r="AC225" s="43"/>
    </row>
    <row r="226" spans="1:29" ht="13.2">
      <c r="A226" s="43"/>
      <c r="B226" s="43"/>
      <c r="C226" s="7"/>
      <c r="D226" s="43"/>
      <c r="E226" s="43"/>
      <c r="F226" s="43"/>
      <c r="G226" s="43"/>
      <c r="H226" s="101"/>
      <c r="I226" s="7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102"/>
      <c r="V226" s="7"/>
      <c r="W226" s="43"/>
      <c r="X226" s="43"/>
      <c r="Y226" s="43"/>
      <c r="Z226" s="43"/>
      <c r="AA226" s="43"/>
      <c r="AB226" s="43"/>
      <c r="AC226" s="43"/>
    </row>
    <row r="227" spans="1:29" ht="13.2">
      <c r="A227" s="43"/>
      <c r="B227" s="43"/>
      <c r="C227" s="7"/>
      <c r="D227" s="43"/>
      <c r="E227" s="43"/>
      <c r="F227" s="43"/>
      <c r="G227" s="43"/>
      <c r="H227" s="101"/>
      <c r="I227" s="7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102"/>
      <c r="V227" s="7"/>
      <c r="W227" s="43"/>
      <c r="X227" s="43"/>
      <c r="Y227" s="43"/>
      <c r="Z227" s="43"/>
      <c r="AA227" s="43"/>
      <c r="AB227" s="43"/>
      <c r="AC227" s="43"/>
    </row>
    <row r="228" spans="1:29" ht="13.2">
      <c r="A228" s="43"/>
      <c r="B228" s="43"/>
      <c r="C228" s="7"/>
      <c r="D228" s="43"/>
      <c r="E228" s="43"/>
      <c r="F228" s="43"/>
      <c r="G228" s="43"/>
      <c r="H228" s="101"/>
      <c r="I228" s="7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102"/>
      <c r="V228" s="7"/>
      <c r="W228" s="43"/>
      <c r="X228" s="43"/>
      <c r="Y228" s="43"/>
      <c r="Z228" s="43"/>
      <c r="AA228" s="43"/>
      <c r="AB228" s="43"/>
      <c r="AC228" s="43"/>
    </row>
    <row r="229" spans="1:29" ht="13.2">
      <c r="A229" s="43"/>
      <c r="B229" s="43"/>
      <c r="C229" s="7"/>
      <c r="D229" s="43"/>
      <c r="E229" s="43"/>
      <c r="F229" s="43"/>
      <c r="G229" s="43"/>
      <c r="H229" s="101"/>
      <c r="I229" s="7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102"/>
      <c r="V229" s="7"/>
      <c r="W229" s="43"/>
      <c r="X229" s="43"/>
      <c r="Y229" s="43"/>
      <c r="Z229" s="43"/>
      <c r="AA229" s="43"/>
      <c r="AB229" s="43"/>
      <c r="AC229" s="43"/>
    </row>
    <row r="230" spans="1:29" ht="13.2">
      <c r="A230" s="43"/>
      <c r="B230" s="43"/>
      <c r="C230" s="7"/>
      <c r="D230" s="43"/>
      <c r="E230" s="43"/>
      <c r="F230" s="43"/>
      <c r="G230" s="43"/>
      <c r="H230" s="101"/>
      <c r="I230" s="7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102"/>
      <c r="V230" s="7"/>
      <c r="W230" s="43"/>
      <c r="X230" s="43"/>
      <c r="Y230" s="43"/>
      <c r="Z230" s="43"/>
      <c r="AA230" s="43"/>
      <c r="AB230" s="43"/>
      <c r="AC230" s="43"/>
    </row>
    <row r="231" spans="1:29" ht="13.2">
      <c r="A231" s="43"/>
      <c r="B231" s="43"/>
      <c r="C231" s="7"/>
      <c r="D231" s="43"/>
      <c r="E231" s="43"/>
      <c r="F231" s="43"/>
      <c r="G231" s="43"/>
      <c r="H231" s="101"/>
      <c r="I231" s="7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102"/>
      <c r="V231" s="7"/>
      <c r="W231" s="43"/>
      <c r="X231" s="43"/>
      <c r="Y231" s="43"/>
      <c r="Z231" s="43"/>
      <c r="AA231" s="43"/>
      <c r="AB231" s="43"/>
      <c r="AC231" s="43"/>
    </row>
    <row r="232" spans="1:29" ht="13.2">
      <c r="A232" s="43"/>
      <c r="B232" s="43"/>
      <c r="C232" s="7"/>
      <c r="D232" s="43"/>
      <c r="E232" s="43"/>
      <c r="F232" s="43"/>
      <c r="G232" s="43"/>
      <c r="H232" s="101"/>
      <c r="I232" s="7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102"/>
      <c r="V232" s="7"/>
      <c r="W232" s="43"/>
      <c r="X232" s="43"/>
      <c r="Y232" s="43"/>
      <c r="Z232" s="43"/>
      <c r="AA232" s="43"/>
      <c r="AB232" s="43"/>
      <c r="AC232" s="43"/>
    </row>
    <row r="233" spans="1:29" ht="13.2">
      <c r="A233" s="43"/>
      <c r="B233" s="43"/>
      <c r="C233" s="7"/>
      <c r="D233" s="43"/>
      <c r="E233" s="43"/>
      <c r="F233" s="43"/>
      <c r="G233" s="43"/>
      <c r="H233" s="101"/>
      <c r="I233" s="7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102"/>
      <c r="V233" s="7"/>
      <c r="W233" s="43"/>
      <c r="X233" s="43"/>
      <c r="Y233" s="43"/>
      <c r="Z233" s="43"/>
      <c r="AA233" s="43"/>
      <c r="AB233" s="43"/>
      <c r="AC233" s="43"/>
    </row>
    <row r="234" spans="1:29" ht="13.2">
      <c r="A234" s="43"/>
      <c r="B234" s="43"/>
      <c r="C234" s="7"/>
      <c r="D234" s="43"/>
      <c r="E234" s="43"/>
      <c r="F234" s="43"/>
      <c r="G234" s="43"/>
      <c r="H234" s="101"/>
      <c r="I234" s="7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102"/>
      <c r="V234" s="7"/>
      <c r="W234" s="43"/>
      <c r="X234" s="43"/>
      <c r="Y234" s="43"/>
      <c r="Z234" s="43"/>
      <c r="AA234" s="43"/>
      <c r="AB234" s="43"/>
      <c r="AC234" s="43"/>
    </row>
    <row r="235" spans="1:29" ht="13.2">
      <c r="A235" s="43"/>
      <c r="B235" s="43"/>
      <c r="C235" s="7"/>
      <c r="D235" s="43"/>
      <c r="E235" s="43"/>
      <c r="F235" s="43"/>
      <c r="G235" s="43"/>
      <c r="H235" s="101"/>
      <c r="I235" s="7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102"/>
      <c r="V235" s="7"/>
      <c r="W235" s="43"/>
      <c r="X235" s="43"/>
      <c r="Y235" s="43"/>
      <c r="Z235" s="43"/>
      <c r="AA235" s="43"/>
      <c r="AB235" s="43"/>
      <c r="AC235" s="43"/>
    </row>
    <row r="236" spans="1:29" ht="13.2">
      <c r="A236" s="43"/>
      <c r="B236" s="43"/>
      <c r="C236" s="7"/>
      <c r="D236" s="43"/>
      <c r="E236" s="43"/>
      <c r="F236" s="43"/>
      <c r="G236" s="43"/>
      <c r="H236" s="101"/>
      <c r="I236" s="7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102"/>
      <c r="V236" s="7"/>
      <c r="W236" s="43"/>
      <c r="X236" s="43"/>
      <c r="Y236" s="43"/>
      <c r="Z236" s="43"/>
      <c r="AA236" s="43"/>
      <c r="AB236" s="43"/>
      <c r="AC236" s="43"/>
    </row>
    <row r="237" spans="1:29" ht="13.2">
      <c r="A237" s="43"/>
      <c r="B237" s="43"/>
      <c r="C237" s="7"/>
      <c r="D237" s="43"/>
      <c r="E237" s="43"/>
      <c r="F237" s="43"/>
      <c r="G237" s="43"/>
      <c r="H237" s="101"/>
      <c r="I237" s="7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102"/>
      <c r="V237" s="7"/>
      <c r="W237" s="43"/>
      <c r="X237" s="43"/>
      <c r="Y237" s="43"/>
      <c r="Z237" s="43"/>
      <c r="AA237" s="43"/>
      <c r="AB237" s="43"/>
      <c r="AC237" s="43"/>
    </row>
    <row r="238" spans="1:29" ht="13.2">
      <c r="A238" s="43"/>
      <c r="B238" s="43"/>
      <c r="C238" s="7"/>
      <c r="D238" s="43"/>
      <c r="E238" s="43"/>
      <c r="F238" s="43"/>
      <c r="G238" s="43"/>
      <c r="H238" s="101"/>
      <c r="I238" s="7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102"/>
      <c r="V238" s="7"/>
      <c r="W238" s="43"/>
      <c r="X238" s="43"/>
      <c r="Y238" s="43"/>
      <c r="Z238" s="43"/>
      <c r="AA238" s="43"/>
      <c r="AB238" s="43"/>
      <c r="AC238" s="43"/>
    </row>
    <row r="239" spans="1:29" ht="13.2">
      <c r="A239" s="43"/>
      <c r="B239" s="43"/>
      <c r="C239" s="7"/>
      <c r="D239" s="43"/>
      <c r="E239" s="43"/>
      <c r="F239" s="43"/>
      <c r="G239" s="43"/>
      <c r="H239" s="101"/>
      <c r="I239" s="7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102"/>
      <c r="V239" s="7"/>
      <c r="W239" s="43"/>
      <c r="X239" s="43"/>
      <c r="Y239" s="43"/>
      <c r="Z239" s="43"/>
      <c r="AA239" s="43"/>
      <c r="AB239" s="43"/>
      <c r="AC239" s="43"/>
    </row>
    <row r="240" spans="1:29" ht="13.2">
      <c r="A240" s="43"/>
      <c r="B240" s="43"/>
      <c r="C240" s="7"/>
      <c r="D240" s="43"/>
      <c r="E240" s="43"/>
      <c r="F240" s="43"/>
      <c r="G240" s="43"/>
      <c r="H240" s="101"/>
      <c r="I240" s="7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102"/>
      <c r="V240" s="7"/>
      <c r="W240" s="43"/>
      <c r="X240" s="43"/>
      <c r="Y240" s="43"/>
      <c r="Z240" s="43"/>
      <c r="AA240" s="43"/>
      <c r="AB240" s="43"/>
      <c r="AC240" s="43"/>
    </row>
    <row r="241" spans="1:29" ht="13.2">
      <c r="A241" s="43"/>
      <c r="B241" s="43"/>
      <c r="C241" s="7"/>
      <c r="D241" s="43"/>
      <c r="E241" s="43"/>
      <c r="F241" s="43"/>
      <c r="G241" s="43"/>
      <c r="H241" s="101"/>
      <c r="I241" s="7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102"/>
      <c r="V241" s="7"/>
      <c r="W241" s="43"/>
      <c r="X241" s="43"/>
      <c r="Y241" s="43"/>
      <c r="Z241" s="43"/>
      <c r="AA241" s="43"/>
      <c r="AB241" s="43"/>
      <c r="AC241" s="43"/>
    </row>
    <row r="242" spans="1:29" ht="13.2">
      <c r="A242" s="43"/>
      <c r="B242" s="43"/>
      <c r="C242" s="7"/>
      <c r="D242" s="43"/>
      <c r="E242" s="43"/>
      <c r="F242" s="43"/>
      <c r="G242" s="43"/>
      <c r="H242" s="101"/>
      <c r="I242" s="7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102"/>
      <c r="V242" s="7"/>
      <c r="W242" s="43"/>
      <c r="X242" s="43"/>
      <c r="Y242" s="43"/>
      <c r="Z242" s="43"/>
      <c r="AA242" s="43"/>
      <c r="AB242" s="43"/>
      <c r="AC242" s="43"/>
    </row>
    <row r="243" spans="1:29" ht="13.2">
      <c r="A243" s="43"/>
      <c r="B243" s="43"/>
      <c r="C243" s="7"/>
      <c r="D243" s="43"/>
      <c r="E243" s="43"/>
      <c r="F243" s="43"/>
      <c r="G243" s="43"/>
      <c r="H243" s="101"/>
      <c r="I243" s="7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102"/>
      <c r="V243" s="7"/>
      <c r="W243" s="43"/>
      <c r="X243" s="43"/>
      <c r="Y243" s="43"/>
      <c r="Z243" s="43"/>
      <c r="AA243" s="43"/>
      <c r="AB243" s="43"/>
      <c r="AC243" s="43"/>
    </row>
    <row r="244" spans="1:29" ht="13.2">
      <c r="A244" s="43"/>
      <c r="B244" s="43"/>
      <c r="C244" s="7"/>
      <c r="D244" s="43"/>
      <c r="E244" s="43"/>
      <c r="F244" s="43"/>
      <c r="G244" s="43"/>
      <c r="H244" s="101"/>
      <c r="I244" s="7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102"/>
      <c r="V244" s="7"/>
      <c r="W244" s="43"/>
      <c r="X244" s="43"/>
      <c r="Y244" s="43"/>
      <c r="Z244" s="43"/>
      <c r="AA244" s="43"/>
      <c r="AB244" s="43"/>
      <c r="AC244" s="43"/>
    </row>
    <row r="245" spans="1:29" ht="13.2">
      <c r="A245" s="43"/>
      <c r="B245" s="43"/>
      <c r="C245" s="7"/>
      <c r="D245" s="43"/>
      <c r="E245" s="43"/>
      <c r="F245" s="43"/>
      <c r="G245" s="43"/>
      <c r="H245" s="101"/>
      <c r="I245" s="7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102"/>
      <c r="V245" s="7"/>
      <c r="W245" s="43"/>
      <c r="X245" s="43"/>
      <c r="Y245" s="43"/>
      <c r="Z245" s="43"/>
      <c r="AA245" s="43"/>
      <c r="AB245" s="43"/>
      <c r="AC245" s="43"/>
    </row>
    <row r="246" spans="1:29" ht="13.2">
      <c r="A246" s="43"/>
      <c r="B246" s="43"/>
      <c r="C246" s="7"/>
      <c r="D246" s="43"/>
      <c r="E246" s="43"/>
      <c r="F246" s="43"/>
      <c r="G246" s="43"/>
      <c r="H246" s="101"/>
      <c r="I246" s="7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102"/>
      <c r="V246" s="7"/>
      <c r="W246" s="43"/>
      <c r="X246" s="43"/>
      <c r="Y246" s="43"/>
      <c r="Z246" s="43"/>
      <c r="AA246" s="43"/>
      <c r="AB246" s="43"/>
      <c r="AC246" s="43"/>
    </row>
    <row r="247" spans="1:29" ht="13.2">
      <c r="A247" s="43"/>
      <c r="B247" s="43"/>
      <c r="C247" s="7"/>
      <c r="D247" s="43"/>
      <c r="E247" s="43"/>
      <c r="F247" s="43"/>
      <c r="G247" s="43"/>
      <c r="H247" s="101"/>
      <c r="I247" s="7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102"/>
      <c r="V247" s="7"/>
      <c r="W247" s="43"/>
      <c r="X247" s="43"/>
      <c r="Y247" s="43"/>
      <c r="Z247" s="43"/>
      <c r="AA247" s="43"/>
      <c r="AB247" s="43"/>
      <c r="AC247" s="43"/>
    </row>
    <row r="248" spans="1:29" ht="13.2">
      <c r="A248" s="43"/>
      <c r="B248" s="43"/>
      <c r="C248" s="7"/>
      <c r="D248" s="43"/>
      <c r="E248" s="43"/>
      <c r="F248" s="43"/>
      <c r="G248" s="43"/>
      <c r="H248" s="101"/>
      <c r="I248" s="7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102"/>
      <c r="V248" s="7"/>
      <c r="W248" s="43"/>
      <c r="X248" s="43"/>
      <c r="Y248" s="43"/>
      <c r="Z248" s="43"/>
      <c r="AA248" s="43"/>
      <c r="AB248" s="43"/>
      <c r="AC248" s="43"/>
    </row>
    <row r="249" spans="1:29" ht="13.2">
      <c r="A249" s="43"/>
      <c r="B249" s="43"/>
      <c r="C249" s="7"/>
      <c r="D249" s="43"/>
      <c r="E249" s="43"/>
      <c r="F249" s="43"/>
      <c r="G249" s="43"/>
      <c r="H249" s="101"/>
      <c r="I249" s="7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102"/>
      <c r="V249" s="7"/>
      <c r="W249" s="43"/>
      <c r="X249" s="43"/>
      <c r="Y249" s="43"/>
      <c r="Z249" s="43"/>
      <c r="AA249" s="43"/>
      <c r="AB249" s="43"/>
      <c r="AC249" s="43"/>
    </row>
    <row r="250" spans="1:29" ht="13.2">
      <c r="A250" s="43"/>
      <c r="B250" s="43"/>
      <c r="C250" s="7"/>
      <c r="D250" s="43"/>
      <c r="E250" s="43"/>
      <c r="F250" s="43"/>
      <c r="G250" s="43"/>
      <c r="H250" s="101"/>
      <c r="I250" s="7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102"/>
      <c r="V250" s="7"/>
      <c r="W250" s="43"/>
      <c r="X250" s="43"/>
      <c r="Y250" s="43"/>
      <c r="Z250" s="43"/>
      <c r="AA250" s="43"/>
      <c r="AB250" s="43"/>
      <c r="AC250" s="43"/>
    </row>
    <row r="251" spans="1:29" ht="13.2">
      <c r="A251" s="43"/>
      <c r="B251" s="43"/>
      <c r="C251" s="7"/>
      <c r="D251" s="43"/>
      <c r="E251" s="43"/>
      <c r="F251" s="43"/>
      <c r="G251" s="43"/>
      <c r="H251" s="101"/>
      <c r="I251" s="7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102"/>
      <c r="V251" s="7"/>
      <c r="W251" s="43"/>
      <c r="X251" s="43"/>
      <c r="Y251" s="43"/>
      <c r="Z251" s="43"/>
      <c r="AA251" s="43"/>
      <c r="AB251" s="43"/>
      <c r="AC251" s="43"/>
    </row>
    <row r="252" spans="1:29" ht="13.2">
      <c r="A252" s="43"/>
      <c r="B252" s="43"/>
      <c r="C252" s="7"/>
      <c r="D252" s="43"/>
      <c r="E252" s="43"/>
      <c r="F252" s="43"/>
      <c r="G252" s="43"/>
      <c r="H252" s="101"/>
      <c r="I252" s="7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102"/>
      <c r="V252" s="7"/>
      <c r="W252" s="43"/>
      <c r="X252" s="43"/>
      <c r="Y252" s="43"/>
      <c r="Z252" s="43"/>
      <c r="AA252" s="43"/>
      <c r="AB252" s="43"/>
      <c r="AC252" s="43"/>
    </row>
    <row r="253" spans="1:29" ht="13.2">
      <c r="A253" s="43"/>
      <c r="B253" s="43"/>
      <c r="C253" s="7"/>
      <c r="D253" s="43"/>
      <c r="E253" s="43"/>
      <c r="F253" s="43"/>
      <c r="G253" s="43"/>
      <c r="H253" s="101"/>
      <c r="I253" s="7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102"/>
      <c r="V253" s="7"/>
      <c r="W253" s="43"/>
      <c r="X253" s="43"/>
      <c r="Y253" s="43"/>
      <c r="Z253" s="43"/>
      <c r="AA253" s="43"/>
      <c r="AB253" s="43"/>
      <c r="AC253" s="43"/>
    </row>
    <row r="254" spans="1:29" ht="13.2">
      <c r="A254" s="43"/>
      <c r="B254" s="43"/>
      <c r="C254" s="7"/>
      <c r="D254" s="43"/>
      <c r="E254" s="43"/>
      <c r="F254" s="43"/>
      <c r="G254" s="43"/>
      <c r="H254" s="101"/>
      <c r="I254" s="7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102"/>
      <c r="V254" s="7"/>
      <c r="W254" s="43"/>
      <c r="X254" s="43"/>
      <c r="Y254" s="43"/>
      <c r="Z254" s="43"/>
      <c r="AA254" s="43"/>
      <c r="AB254" s="43"/>
      <c r="AC254" s="43"/>
    </row>
    <row r="255" spans="1:29" ht="13.2">
      <c r="A255" s="43"/>
      <c r="B255" s="43"/>
      <c r="C255" s="7"/>
      <c r="D255" s="43"/>
      <c r="E255" s="43"/>
      <c r="F255" s="43"/>
      <c r="G255" s="43"/>
      <c r="H255" s="101"/>
      <c r="I255" s="7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102"/>
      <c r="V255" s="7"/>
      <c r="W255" s="43"/>
      <c r="X255" s="43"/>
      <c r="Y255" s="43"/>
      <c r="Z255" s="43"/>
      <c r="AA255" s="43"/>
      <c r="AB255" s="43"/>
      <c r="AC255" s="43"/>
    </row>
    <row r="256" spans="1:29" ht="13.2">
      <c r="A256" s="43"/>
      <c r="B256" s="43"/>
      <c r="C256" s="7"/>
      <c r="D256" s="43"/>
      <c r="E256" s="43"/>
      <c r="F256" s="43"/>
      <c r="G256" s="43"/>
      <c r="H256" s="101"/>
      <c r="I256" s="7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102"/>
      <c r="V256" s="7"/>
      <c r="W256" s="43"/>
      <c r="X256" s="43"/>
      <c r="Y256" s="43"/>
      <c r="Z256" s="43"/>
      <c r="AA256" s="43"/>
      <c r="AB256" s="43"/>
      <c r="AC256" s="43"/>
    </row>
    <row r="257" spans="1:29" ht="13.2">
      <c r="A257" s="43"/>
      <c r="B257" s="43"/>
      <c r="C257" s="7"/>
      <c r="D257" s="43"/>
      <c r="E257" s="43"/>
      <c r="F257" s="43"/>
      <c r="G257" s="43"/>
      <c r="H257" s="101"/>
      <c r="I257" s="7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102"/>
      <c r="V257" s="7"/>
      <c r="W257" s="43"/>
      <c r="X257" s="43"/>
      <c r="Y257" s="43"/>
      <c r="Z257" s="43"/>
      <c r="AA257" s="43"/>
      <c r="AB257" s="43"/>
      <c r="AC257" s="43"/>
    </row>
    <row r="258" spans="1:29" ht="13.2">
      <c r="A258" s="43"/>
      <c r="B258" s="43"/>
      <c r="C258" s="7"/>
      <c r="D258" s="43"/>
      <c r="E258" s="43"/>
      <c r="F258" s="43"/>
      <c r="G258" s="43"/>
      <c r="H258" s="101"/>
      <c r="I258" s="7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102"/>
      <c r="V258" s="7"/>
      <c r="W258" s="43"/>
      <c r="X258" s="43"/>
      <c r="Y258" s="43"/>
      <c r="Z258" s="43"/>
      <c r="AA258" s="43"/>
      <c r="AB258" s="43"/>
      <c r="AC258" s="43"/>
    </row>
    <row r="259" spans="1:29" ht="13.2">
      <c r="A259" s="43"/>
      <c r="B259" s="43"/>
      <c r="C259" s="7"/>
      <c r="D259" s="43"/>
      <c r="E259" s="43"/>
      <c r="F259" s="43"/>
      <c r="G259" s="43"/>
      <c r="H259" s="101"/>
      <c r="I259" s="7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102"/>
      <c r="V259" s="7"/>
      <c r="W259" s="43"/>
      <c r="X259" s="43"/>
      <c r="Y259" s="43"/>
      <c r="Z259" s="43"/>
      <c r="AA259" s="43"/>
      <c r="AB259" s="43"/>
      <c r="AC259" s="43"/>
    </row>
    <row r="260" spans="1:29" ht="13.2">
      <c r="A260" s="43"/>
      <c r="B260" s="43"/>
      <c r="C260" s="7"/>
      <c r="D260" s="43"/>
      <c r="E260" s="43"/>
      <c r="F260" s="43"/>
      <c r="G260" s="43"/>
      <c r="H260" s="101"/>
      <c r="I260" s="7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102"/>
      <c r="V260" s="7"/>
      <c r="W260" s="43"/>
      <c r="X260" s="43"/>
      <c r="Y260" s="43"/>
      <c r="Z260" s="43"/>
      <c r="AA260" s="43"/>
      <c r="AB260" s="43"/>
      <c r="AC260" s="43"/>
    </row>
    <row r="261" spans="1:29" ht="13.2">
      <c r="A261" s="43"/>
      <c r="B261" s="43"/>
      <c r="C261" s="7"/>
      <c r="D261" s="43"/>
      <c r="E261" s="43"/>
      <c r="F261" s="43"/>
      <c r="G261" s="43"/>
      <c r="H261" s="101"/>
      <c r="I261" s="7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102"/>
      <c r="V261" s="7"/>
      <c r="W261" s="43"/>
      <c r="X261" s="43"/>
      <c r="Y261" s="43"/>
      <c r="Z261" s="43"/>
      <c r="AA261" s="43"/>
      <c r="AB261" s="43"/>
      <c r="AC261" s="43"/>
    </row>
    <row r="262" spans="1:29" ht="13.2">
      <c r="A262" s="43"/>
      <c r="B262" s="43"/>
      <c r="C262" s="7"/>
      <c r="D262" s="43"/>
      <c r="E262" s="43"/>
      <c r="F262" s="43"/>
      <c r="G262" s="43"/>
      <c r="H262" s="101"/>
      <c r="I262" s="7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102"/>
      <c r="V262" s="7"/>
      <c r="W262" s="43"/>
      <c r="X262" s="43"/>
      <c r="Y262" s="43"/>
      <c r="Z262" s="43"/>
      <c r="AA262" s="43"/>
      <c r="AB262" s="43"/>
      <c r="AC262" s="43"/>
    </row>
    <row r="263" spans="1:29" ht="13.2">
      <c r="A263" s="43"/>
      <c r="B263" s="43"/>
      <c r="C263" s="7"/>
      <c r="D263" s="43"/>
      <c r="E263" s="43"/>
      <c r="F263" s="43"/>
      <c r="G263" s="43"/>
      <c r="H263" s="101"/>
      <c r="I263" s="7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102"/>
      <c r="V263" s="7"/>
      <c r="W263" s="43"/>
      <c r="X263" s="43"/>
      <c r="Y263" s="43"/>
      <c r="Z263" s="43"/>
      <c r="AA263" s="43"/>
      <c r="AB263" s="43"/>
      <c r="AC263" s="43"/>
    </row>
    <row r="264" spans="1:29" ht="13.2">
      <c r="A264" s="43"/>
      <c r="B264" s="43"/>
      <c r="C264" s="7"/>
      <c r="D264" s="43"/>
      <c r="E264" s="43"/>
      <c r="F264" s="43"/>
      <c r="G264" s="43"/>
      <c r="H264" s="101"/>
      <c r="I264" s="7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102"/>
      <c r="V264" s="7"/>
      <c r="W264" s="43"/>
      <c r="X264" s="43"/>
      <c r="Y264" s="43"/>
      <c r="Z264" s="43"/>
      <c r="AA264" s="43"/>
      <c r="AB264" s="43"/>
      <c r="AC264" s="43"/>
    </row>
    <row r="265" spans="1:29" ht="13.2">
      <c r="A265" s="43"/>
      <c r="B265" s="43"/>
      <c r="C265" s="7"/>
      <c r="D265" s="43"/>
      <c r="E265" s="43"/>
      <c r="F265" s="43"/>
      <c r="G265" s="43"/>
      <c r="H265" s="101"/>
      <c r="I265" s="7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102"/>
      <c r="V265" s="7"/>
      <c r="W265" s="43"/>
      <c r="X265" s="43"/>
      <c r="Y265" s="43"/>
      <c r="Z265" s="43"/>
      <c r="AA265" s="43"/>
      <c r="AB265" s="43"/>
      <c r="AC265" s="43"/>
    </row>
    <row r="266" spans="1:29" ht="13.2">
      <c r="A266" s="43"/>
      <c r="B266" s="43"/>
      <c r="C266" s="7"/>
      <c r="D266" s="43"/>
      <c r="E266" s="43"/>
      <c r="F266" s="43"/>
      <c r="G266" s="43"/>
      <c r="H266" s="101"/>
      <c r="I266" s="7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102"/>
      <c r="V266" s="7"/>
      <c r="W266" s="43"/>
      <c r="X266" s="43"/>
      <c r="Y266" s="43"/>
      <c r="Z266" s="43"/>
      <c r="AA266" s="43"/>
      <c r="AB266" s="43"/>
      <c r="AC266" s="43"/>
    </row>
    <row r="267" spans="1:29" ht="13.2">
      <c r="A267" s="43"/>
      <c r="B267" s="43"/>
      <c r="C267" s="7"/>
      <c r="D267" s="43"/>
      <c r="E267" s="43"/>
      <c r="F267" s="43"/>
      <c r="G267" s="43"/>
      <c r="H267" s="101"/>
      <c r="I267" s="7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102"/>
      <c r="V267" s="7"/>
      <c r="W267" s="43"/>
      <c r="X267" s="43"/>
      <c r="Y267" s="43"/>
      <c r="Z267" s="43"/>
      <c r="AA267" s="43"/>
      <c r="AB267" s="43"/>
      <c r="AC267" s="43"/>
    </row>
    <row r="268" spans="1:29" ht="13.2">
      <c r="A268" s="43"/>
      <c r="B268" s="43"/>
      <c r="C268" s="7"/>
      <c r="D268" s="43"/>
      <c r="E268" s="43"/>
      <c r="F268" s="43"/>
      <c r="G268" s="43"/>
      <c r="H268" s="101"/>
      <c r="I268" s="7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102"/>
      <c r="V268" s="7"/>
      <c r="W268" s="43"/>
      <c r="X268" s="43"/>
      <c r="Y268" s="43"/>
      <c r="Z268" s="43"/>
      <c r="AA268" s="43"/>
      <c r="AB268" s="43"/>
      <c r="AC268" s="43"/>
    </row>
    <row r="269" spans="1:29" ht="13.2">
      <c r="A269" s="43"/>
      <c r="B269" s="43"/>
      <c r="C269" s="7"/>
      <c r="D269" s="43"/>
      <c r="E269" s="43"/>
      <c r="F269" s="43"/>
      <c r="G269" s="43"/>
      <c r="H269" s="101"/>
      <c r="I269" s="7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102"/>
      <c r="V269" s="7"/>
      <c r="W269" s="43"/>
      <c r="X269" s="43"/>
      <c r="Y269" s="43"/>
      <c r="Z269" s="43"/>
      <c r="AA269" s="43"/>
      <c r="AB269" s="43"/>
      <c r="AC269" s="43"/>
    </row>
    <row r="270" spans="1:29" ht="13.2">
      <c r="A270" s="43"/>
      <c r="B270" s="43"/>
      <c r="C270" s="7"/>
      <c r="D270" s="43"/>
      <c r="E270" s="43"/>
      <c r="F270" s="43"/>
      <c r="G270" s="43"/>
      <c r="H270" s="101"/>
      <c r="I270" s="7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102"/>
      <c r="V270" s="7"/>
      <c r="W270" s="43"/>
      <c r="X270" s="43"/>
      <c r="Y270" s="43"/>
      <c r="Z270" s="43"/>
      <c r="AA270" s="43"/>
      <c r="AB270" s="43"/>
      <c r="AC270" s="43"/>
    </row>
    <row r="271" spans="1:29" ht="13.2">
      <c r="A271" s="43"/>
      <c r="B271" s="43"/>
      <c r="C271" s="7"/>
      <c r="D271" s="43"/>
      <c r="E271" s="43"/>
      <c r="F271" s="43"/>
      <c r="G271" s="43"/>
      <c r="H271" s="101"/>
      <c r="I271" s="7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102"/>
      <c r="V271" s="7"/>
      <c r="W271" s="43"/>
      <c r="X271" s="43"/>
      <c r="Y271" s="43"/>
      <c r="Z271" s="43"/>
      <c r="AA271" s="43"/>
      <c r="AB271" s="43"/>
      <c r="AC271" s="43"/>
    </row>
    <row r="272" spans="1:29" ht="13.2">
      <c r="A272" s="43"/>
      <c r="B272" s="43"/>
      <c r="C272" s="7"/>
      <c r="D272" s="43"/>
      <c r="E272" s="43"/>
      <c r="F272" s="43"/>
      <c r="G272" s="43"/>
      <c r="H272" s="101"/>
      <c r="I272" s="7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102"/>
      <c r="V272" s="7"/>
      <c r="W272" s="43"/>
      <c r="X272" s="43"/>
      <c r="Y272" s="43"/>
      <c r="Z272" s="43"/>
      <c r="AA272" s="43"/>
      <c r="AB272" s="43"/>
      <c r="AC272" s="43"/>
    </row>
    <row r="273" spans="1:29" ht="13.2">
      <c r="A273" s="43"/>
      <c r="B273" s="43"/>
      <c r="C273" s="7"/>
      <c r="D273" s="43"/>
      <c r="E273" s="43"/>
      <c r="F273" s="43"/>
      <c r="G273" s="43"/>
      <c r="H273" s="101"/>
      <c r="I273" s="7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102"/>
      <c r="V273" s="7"/>
      <c r="W273" s="43"/>
      <c r="X273" s="43"/>
      <c r="Y273" s="43"/>
      <c r="Z273" s="43"/>
      <c r="AA273" s="43"/>
      <c r="AB273" s="43"/>
      <c r="AC273" s="43"/>
    </row>
    <row r="274" spans="1:29" ht="13.2">
      <c r="A274" s="43"/>
      <c r="B274" s="43"/>
      <c r="C274" s="7"/>
      <c r="D274" s="43"/>
      <c r="E274" s="43"/>
      <c r="F274" s="43"/>
      <c r="G274" s="43"/>
      <c r="H274" s="101"/>
      <c r="I274" s="7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102"/>
      <c r="V274" s="7"/>
      <c r="W274" s="43"/>
      <c r="X274" s="43"/>
      <c r="Y274" s="43"/>
      <c r="Z274" s="43"/>
      <c r="AA274" s="43"/>
      <c r="AB274" s="43"/>
      <c r="AC274" s="43"/>
    </row>
    <row r="275" spans="1:29" ht="13.2">
      <c r="A275" s="43"/>
      <c r="B275" s="43"/>
      <c r="C275" s="7"/>
      <c r="D275" s="43"/>
      <c r="E275" s="43"/>
      <c r="F275" s="43"/>
      <c r="G275" s="43"/>
      <c r="H275" s="101"/>
      <c r="I275" s="7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102"/>
      <c r="V275" s="7"/>
      <c r="W275" s="43"/>
      <c r="X275" s="43"/>
      <c r="Y275" s="43"/>
      <c r="Z275" s="43"/>
      <c r="AA275" s="43"/>
      <c r="AB275" s="43"/>
      <c r="AC275" s="43"/>
    </row>
    <row r="276" spans="1:29" ht="13.2">
      <c r="A276" s="43"/>
      <c r="B276" s="43"/>
      <c r="C276" s="7"/>
      <c r="D276" s="43"/>
      <c r="E276" s="43"/>
      <c r="F276" s="43"/>
      <c r="G276" s="43"/>
      <c r="H276" s="101"/>
      <c r="I276" s="7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102"/>
      <c r="V276" s="7"/>
      <c r="W276" s="43"/>
      <c r="X276" s="43"/>
      <c r="Y276" s="43"/>
      <c r="Z276" s="43"/>
      <c r="AA276" s="43"/>
      <c r="AB276" s="43"/>
      <c r="AC276" s="43"/>
    </row>
    <row r="277" spans="1:29" ht="13.2">
      <c r="A277" s="43"/>
      <c r="B277" s="43"/>
      <c r="C277" s="7"/>
      <c r="D277" s="43"/>
      <c r="E277" s="43"/>
      <c r="F277" s="43"/>
      <c r="G277" s="43"/>
      <c r="H277" s="101"/>
      <c r="I277" s="7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102"/>
      <c r="V277" s="7"/>
      <c r="W277" s="43"/>
      <c r="X277" s="43"/>
      <c r="Y277" s="43"/>
      <c r="Z277" s="43"/>
      <c r="AA277" s="43"/>
      <c r="AB277" s="43"/>
      <c r="AC277" s="43"/>
    </row>
    <row r="278" spans="1:29" ht="13.2">
      <c r="A278" s="43"/>
      <c r="B278" s="43"/>
      <c r="C278" s="7"/>
      <c r="D278" s="43"/>
      <c r="E278" s="43"/>
      <c r="F278" s="43"/>
      <c r="G278" s="43"/>
      <c r="H278" s="101"/>
      <c r="I278" s="7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102"/>
      <c r="V278" s="7"/>
      <c r="W278" s="43"/>
      <c r="X278" s="43"/>
      <c r="Y278" s="43"/>
      <c r="Z278" s="43"/>
      <c r="AA278" s="43"/>
      <c r="AB278" s="43"/>
      <c r="AC278" s="43"/>
    </row>
    <row r="279" spans="1:29" ht="13.2">
      <c r="A279" s="43"/>
      <c r="B279" s="43"/>
      <c r="C279" s="7"/>
      <c r="D279" s="43"/>
      <c r="E279" s="43"/>
      <c r="F279" s="43"/>
      <c r="G279" s="43"/>
      <c r="H279" s="101"/>
      <c r="I279" s="7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102"/>
      <c r="V279" s="7"/>
      <c r="W279" s="43"/>
      <c r="X279" s="43"/>
      <c r="Y279" s="43"/>
      <c r="Z279" s="43"/>
      <c r="AA279" s="43"/>
      <c r="AB279" s="43"/>
      <c r="AC279" s="43"/>
    </row>
    <row r="280" spans="1:29" ht="13.2">
      <c r="A280" s="43"/>
      <c r="B280" s="43"/>
      <c r="C280" s="7"/>
      <c r="D280" s="43"/>
      <c r="E280" s="43"/>
      <c r="F280" s="43"/>
      <c r="G280" s="43"/>
      <c r="H280" s="101"/>
      <c r="I280" s="7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102"/>
      <c r="V280" s="7"/>
      <c r="W280" s="43"/>
      <c r="X280" s="43"/>
      <c r="Y280" s="43"/>
      <c r="Z280" s="43"/>
      <c r="AA280" s="43"/>
      <c r="AB280" s="43"/>
      <c r="AC280" s="43"/>
    </row>
    <row r="281" spans="1:29" ht="13.2">
      <c r="A281" s="43"/>
      <c r="B281" s="43"/>
      <c r="C281" s="7"/>
      <c r="D281" s="43"/>
      <c r="E281" s="43"/>
      <c r="F281" s="43"/>
      <c r="G281" s="43"/>
      <c r="H281" s="101"/>
      <c r="I281" s="7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102"/>
      <c r="V281" s="7"/>
      <c r="W281" s="43"/>
      <c r="X281" s="43"/>
      <c r="Y281" s="43"/>
      <c r="Z281" s="43"/>
      <c r="AA281" s="43"/>
      <c r="AB281" s="43"/>
      <c r="AC281" s="43"/>
    </row>
    <row r="282" spans="1:29" ht="13.2">
      <c r="A282" s="43"/>
      <c r="B282" s="43"/>
      <c r="C282" s="7"/>
      <c r="D282" s="43"/>
      <c r="E282" s="43"/>
      <c r="F282" s="43"/>
      <c r="G282" s="43"/>
      <c r="H282" s="101"/>
      <c r="I282" s="7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102"/>
      <c r="V282" s="7"/>
      <c r="W282" s="43"/>
      <c r="X282" s="43"/>
      <c r="Y282" s="43"/>
      <c r="Z282" s="43"/>
      <c r="AA282" s="43"/>
      <c r="AB282" s="43"/>
      <c r="AC282" s="43"/>
    </row>
    <row r="283" spans="1:29" ht="13.2">
      <c r="A283" s="43"/>
      <c r="B283" s="43"/>
      <c r="C283" s="7"/>
      <c r="D283" s="43"/>
      <c r="E283" s="43"/>
      <c r="F283" s="43"/>
      <c r="G283" s="43"/>
      <c r="H283" s="101"/>
      <c r="I283" s="7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102"/>
      <c r="V283" s="7"/>
      <c r="W283" s="43"/>
      <c r="X283" s="43"/>
      <c r="Y283" s="43"/>
      <c r="Z283" s="43"/>
      <c r="AA283" s="43"/>
      <c r="AB283" s="43"/>
      <c r="AC283" s="43"/>
    </row>
    <row r="284" spans="1:29" ht="13.2">
      <c r="A284" s="43"/>
      <c r="B284" s="43"/>
      <c r="C284" s="7"/>
      <c r="D284" s="43"/>
      <c r="E284" s="43"/>
      <c r="F284" s="43"/>
      <c r="G284" s="43"/>
      <c r="H284" s="101"/>
      <c r="I284" s="7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102"/>
      <c r="V284" s="7"/>
      <c r="W284" s="43"/>
      <c r="X284" s="43"/>
      <c r="Y284" s="43"/>
      <c r="Z284" s="43"/>
      <c r="AA284" s="43"/>
      <c r="AB284" s="43"/>
      <c r="AC284" s="43"/>
    </row>
    <row r="285" spans="1:29" ht="13.2">
      <c r="A285" s="43"/>
      <c r="B285" s="43"/>
      <c r="C285" s="7"/>
      <c r="D285" s="43"/>
      <c r="E285" s="43"/>
      <c r="F285" s="43"/>
      <c r="G285" s="43"/>
      <c r="H285" s="101"/>
      <c r="I285" s="7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102"/>
      <c r="V285" s="7"/>
      <c r="W285" s="43"/>
      <c r="X285" s="43"/>
      <c r="Y285" s="43"/>
      <c r="Z285" s="43"/>
      <c r="AA285" s="43"/>
      <c r="AB285" s="43"/>
      <c r="AC285" s="43"/>
    </row>
    <row r="286" spans="1:29" ht="13.2">
      <c r="A286" s="43"/>
      <c r="B286" s="43"/>
      <c r="C286" s="7"/>
      <c r="D286" s="43"/>
      <c r="E286" s="43"/>
      <c r="F286" s="43"/>
      <c r="G286" s="43"/>
      <c r="H286" s="101"/>
      <c r="I286" s="7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102"/>
      <c r="V286" s="7"/>
      <c r="W286" s="43"/>
      <c r="X286" s="43"/>
      <c r="Y286" s="43"/>
      <c r="Z286" s="43"/>
      <c r="AA286" s="43"/>
      <c r="AB286" s="43"/>
      <c r="AC286" s="43"/>
    </row>
    <row r="287" spans="1:29" ht="13.2">
      <c r="A287" s="43"/>
      <c r="B287" s="43"/>
      <c r="C287" s="7"/>
      <c r="D287" s="43"/>
      <c r="E287" s="43"/>
      <c r="F287" s="43"/>
      <c r="G287" s="43"/>
      <c r="H287" s="101"/>
      <c r="I287" s="7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102"/>
      <c r="V287" s="7"/>
      <c r="W287" s="43"/>
      <c r="X287" s="43"/>
      <c r="Y287" s="43"/>
      <c r="Z287" s="43"/>
      <c r="AA287" s="43"/>
      <c r="AB287" s="43"/>
      <c r="AC287" s="43"/>
    </row>
    <row r="288" spans="1:29" ht="13.2">
      <c r="A288" s="43"/>
      <c r="B288" s="43"/>
      <c r="C288" s="7"/>
      <c r="D288" s="43"/>
      <c r="E288" s="43"/>
      <c r="F288" s="43"/>
      <c r="G288" s="43"/>
      <c r="H288" s="101"/>
      <c r="I288" s="7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102"/>
      <c r="V288" s="7"/>
      <c r="W288" s="43"/>
      <c r="X288" s="43"/>
      <c r="Y288" s="43"/>
      <c r="Z288" s="43"/>
      <c r="AA288" s="43"/>
      <c r="AB288" s="43"/>
      <c r="AC288" s="43"/>
    </row>
    <row r="289" spans="1:29" ht="13.2">
      <c r="A289" s="43"/>
      <c r="B289" s="43"/>
      <c r="C289" s="7"/>
      <c r="D289" s="43"/>
      <c r="E289" s="43"/>
      <c r="F289" s="43"/>
      <c r="G289" s="43"/>
      <c r="H289" s="101"/>
      <c r="I289" s="7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102"/>
      <c r="V289" s="7"/>
      <c r="W289" s="43"/>
      <c r="X289" s="43"/>
      <c r="Y289" s="43"/>
      <c r="Z289" s="43"/>
      <c r="AA289" s="43"/>
      <c r="AB289" s="43"/>
      <c r="AC289" s="43"/>
    </row>
    <row r="290" spans="1:29" ht="13.2">
      <c r="A290" s="43"/>
      <c r="B290" s="43"/>
      <c r="C290" s="7"/>
      <c r="D290" s="43"/>
      <c r="E290" s="43"/>
      <c r="F290" s="43"/>
      <c r="G290" s="43"/>
      <c r="H290" s="101"/>
      <c r="I290" s="7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102"/>
      <c r="V290" s="7"/>
      <c r="W290" s="43"/>
      <c r="X290" s="43"/>
      <c r="Y290" s="43"/>
      <c r="Z290" s="43"/>
      <c r="AA290" s="43"/>
      <c r="AB290" s="43"/>
      <c r="AC290" s="43"/>
    </row>
    <row r="291" spans="1:29" ht="13.2">
      <c r="A291" s="43"/>
      <c r="B291" s="43"/>
      <c r="C291" s="7"/>
      <c r="D291" s="43"/>
      <c r="E291" s="43"/>
      <c r="F291" s="43"/>
      <c r="G291" s="43"/>
      <c r="H291" s="101"/>
      <c r="I291" s="7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102"/>
      <c r="V291" s="7"/>
      <c r="W291" s="43"/>
      <c r="X291" s="43"/>
      <c r="Y291" s="43"/>
      <c r="Z291" s="43"/>
      <c r="AA291" s="43"/>
      <c r="AB291" s="43"/>
      <c r="AC291" s="43"/>
    </row>
    <row r="292" spans="1:29" ht="13.2">
      <c r="A292" s="43"/>
      <c r="B292" s="43"/>
      <c r="C292" s="7"/>
      <c r="D292" s="43"/>
      <c r="E292" s="43"/>
      <c r="F292" s="43"/>
      <c r="G292" s="43"/>
      <c r="H292" s="101"/>
      <c r="I292" s="7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102"/>
      <c r="V292" s="7"/>
      <c r="W292" s="43"/>
      <c r="X292" s="43"/>
      <c r="Y292" s="43"/>
      <c r="Z292" s="43"/>
      <c r="AA292" s="43"/>
      <c r="AB292" s="43"/>
      <c r="AC292" s="43"/>
    </row>
    <row r="293" spans="1:29" ht="13.2">
      <c r="A293" s="43"/>
      <c r="B293" s="43"/>
      <c r="C293" s="7"/>
      <c r="D293" s="43"/>
      <c r="E293" s="43"/>
      <c r="F293" s="43"/>
      <c r="G293" s="43"/>
      <c r="H293" s="101"/>
      <c r="I293" s="7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102"/>
      <c r="V293" s="7"/>
      <c r="W293" s="43"/>
      <c r="X293" s="43"/>
      <c r="Y293" s="43"/>
      <c r="Z293" s="43"/>
      <c r="AA293" s="43"/>
      <c r="AB293" s="43"/>
      <c r="AC293" s="43"/>
    </row>
    <row r="294" spans="1:29" ht="13.2">
      <c r="A294" s="43"/>
      <c r="B294" s="43"/>
      <c r="C294" s="7"/>
      <c r="D294" s="43"/>
      <c r="E294" s="43"/>
      <c r="F294" s="43"/>
      <c r="G294" s="43"/>
      <c r="H294" s="101"/>
      <c r="I294" s="7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102"/>
      <c r="V294" s="7"/>
      <c r="W294" s="43"/>
      <c r="X294" s="43"/>
      <c r="Y294" s="43"/>
      <c r="Z294" s="43"/>
      <c r="AA294" s="43"/>
      <c r="AB294" s="43"/>
      <c r="AC294" s="43"/>
    </row>
    <row r="295" spans="1:29" ht="13.2">
      <c r="A295" s="43"/>
      <c r="B295" s="43"/>
      <c r="C295" s="7"/>
      <c r="D295" s="43"/>
      <c r="E295" s="43"/>
      <c r="F295" s="43"/>
      <c r="G295" s="43"/>
      <c r="H295" s="101"/>
      <c r="I295" s="7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102"/>
      <c r="V295" s="7"/>
      <c r="W295" s="43"/>
      <c r="X295" s="43"/>
      <c r="Y295" s="43"/>
      <c r="Z295" s="43"/>
      <c r="AA295" s="43"/>
      <c r="AB295" s="43"/>
      <c r="AC295" s="43"/>
    </row>
    <row r="296" spans="1:29" ht="13.2">
      <c r="A296" s="43"/>
      <c r="B296" s="43"/>
      <c r="C296" s="7"/>
      <c r="D296" s="43"/>
      <c r="E296" s="43"/>
      <c r="F296" s="43"/>
      <c r="G296" s="43"/>
      <c r="H296" s="101"/>
      <c r="I296" s="7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102"/>
      <c r="V296" s="7"/>
      <c r="W296" s="43"/>
      <c r="X296" s="43"/>
      <c r="Y296" s="43"/>
      <c r="Z296" s="43"/>
      <c r="AA296" s="43"/>
      <c r="AB296" s="43"/>
      <c r="AC296" s="43"/>
    </row>
    <row r="297" spans="1:29" ht="13.2">
      <c r="A297" s="43"/>
      <c r="B297" s="43"/>
      <c r="C297" s="7"/>
      <c r="D297" s="43"/>
      <c r="E297" s="43"/>
      <c r="F297" s="43"/>
      <c r="G297" s="43"/>
      <c r="H297" s="101"/>
      <c r="I297" s="7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102"/>
      <c r="V297" s="7"/>
      <c r="W297" s="43"/>
      <c r="X297" s="43"/>
      <c r="Y297" s="43"/>
      <c r="Z297" s="43"/>
      <c r="AA297" s="43"/>
      <c r="AB297" s="43"/>
      <c r="AC297" s="43"/>
    </row>
    <row r="298" spans="1:29" ht="13.2">
      <c r="A298" s="43"/>
      <c r="B298" s="43"/>
      <c r="C298" s="7"/>
      <c r="D298" s="43"/>
      <c r="E298" s="43"/>
      <c r="F298" s="43"/>
      <c r="G298" s="43"/>
      <c r="H298" s="101"/>
      <c r="I298" s="7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102"/>
      <c r="V298" s="7"/>
      <c r="W298" s="43"/>
      <c r="X298" s="43"/>
      <c r="Y298" s="43"/>
      <c r="Z298" s="43"/>
      <c r="AA298" s="43"/>
      <c r="AB298" s="43"/>
      <c r="AC298" s="43"/>
    </row>
    <row r="299" spans="1:29" ht="13.2">
      <c r="A299" s="43"/>
      <c r="B299" s="43"/>
      <c r="C299" s="7"/>
      <c r="D299" s="43"/>
      <c r="E299" s="43"/>
      <c r="F299" s="43"/>
      <c r="G299" s="43"/>
      <c r="H299" s="101"/>
      <c r="I299" s="7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102"/>
      <c r="V299" s="7"/>
      <c r="W299" s="43"/>
      <c r="X299" s="43"/>
      <c r="Y299" s="43"/>
      <c r="Z299" s="43"/>
      <c r="AA299" s="43"/>
      <c r="AB299" s="43"/>
      <c r="AC299" s="43"/>
    </row>
    <row r="300" spans="1:29" ht="13.2">
      <c r="A300" s="43"/>
      <c r="B300" s="43"/>
      <c r="C300" s="7"/>
      <c r="D300" s="43"/>
      <c r="E300" s="43"/>
      <c r="F300" s="43"/>
      <c r="G300" s="43"/>
      <c r="H300" s="101"/>
      <c r="I300" s="7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102"/>
      <c r="V300" s="7"/>
      <c r="W300" s="43"/>
      <c r="X300" s="43"/>
      <c r="Y300" s="43"/>
      <c r="Z300" s="43"/>
      <c r="AA300" s="43"/>
      <c r="AB300" s="43"/>
      <c r="AC300" s="43"/>
    </row>
    <row r="301" spans="1:29" ht="13.2">
      <c r="A301" s="43"/>
      <c r="B301" s="43"/>
      <c r="C301" s="7"/>
      <c r="D301" s="43"/>
      <c r="E301" s="43"/>
      <c r="F301" s="43"/>
      <c r="G301" s="43"/>
      <c r="H301" s="101"/>
      <c r="I301" s="7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102"/>
      <c r="V301" s="7"/>
      <c r="W301" s="43"/>
      <c r="X301" s="43"/>
      <c r="Y301" s="43"/>
      <c r="Z301" s="43"/>
      <c r="AA301" s="43"/>
      <c r="AB301" s="43"/>
      <c r="AC301" s="43"/>
    </row>
    <row r="302" spans="1:29" ht="13.2">
      <c r="A302" s="43"/>
      <c r="B302" s="43"/>
      <c r="C302" s="7"/>
      <c r="D302" s="43"/>
      <c r="E302" s="43"/>
      <c r="F302" s="43"/>
      <c r="G302" s="43"/>
      <c r="H302" s="101"/>
      <c r="I302" s="7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102"/>
      <c r="V302" s="7"/>
      <c r="W302" s="43"/>
      <c r="X302" s="43"/>
      <c r="Y302" s="43"/>
      <c r="Z302" s="43"/>
      <c r="AA302" s="43"/>
      <c r="AB302" s="43"/>
      <c r="AC302" s="43"/>
    </row>
    <row r="303" spans="1:29" ht="13.2">
      <c r="A303" s="43"/>
      <c r="B303" s="43"/>
      <c r="C303" s="7"/>
      <c r="D303" s="43"/>
      <c r="E303" s="43"/>
      <c r="F303" s="43"/>
      <c r="G303" s="43"/>
      <c r="H303" s="101"/>
      <c r="I303" s="7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102"/>
      <c r="V303" s="7"/>
      <c r="W303" s="43"/>
      <c r="X303" s="43"/>
      <c r="Y303" s="43"/>
      <c r="Z303" s="43"/>
      <c r="AA303" s="43"/>
      <c r="AB303" s="43"/>
      <c r="AC303" s="43"/>
    </row>
    <row r="304" spans="1:29" ht="13.2">
      <c r="A304" s="43"/>
      <c r="B304" s="43"/>
      <c r="C304" s="7"/>
      <c r="D304" s="43"/>
      <c r="E304" s="43"/>
      <c r="F304" s="43"/>
      <c r="G304" s="43"/>
      <c r="H304" s="101"/>
      <c r="I304" s="7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102"/>
      <c r="V304" s="7"/>
      <c r="W304" s="43"/>
      <c r="X304" s="43"/>
      <c r="Y304" s="43"/>
      <c r="Z304" s="43"/>
      <c r="AA304" s="43"/>
      <c r="AB304" s="43"/>
      <c r="AC304" s="43"/>
    </row>
    <row r="305" spans="1:29" ht="13.2">
      <c r="A305" s="43"/>
      <c r="B305" s="43"/>
      <c r="C305" s="7"/>
      <c r="D305" s="43"/>
      <c r="E305" s="43"/>
      <c r="F305" s="43"/>
      <c r="G305" s="43"/>
      <c r="H305" s="101"/>
      <c r="I305" s="7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102"/>
      <c r="V305" s="7"/>
      <c r="W305" s="43"/>
      <c r="X305" s="43"/>
      <c r="Y305" s="43"/>
      <c r="Z305" s="43"/>
      <c r="AA305" s="43"/>
      <c r="AB305" s="43"/>
      <c r="AC305" s="43"/>
    </row>
    <row r="306" spans="1:29" ht="13.2">
      <c r="A306" s="43"/>
      <c r="B306" s="43"/>
      <c r="C306" s="7"/>
      <c r="D306" s="43"/>
      <c r="E306" s="43"/>
      <c r="F306" s="43"/>
      <c r="G306" s="43"/>
      <c r="H306" s="101"/>
      <c r="I306" s="7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102"/>
      <c r="V306" s="7"/>
      <c r="W306" s="43"/>
      <c r="X306" s="43"/>
      <c r="Y306" s="43"/>
      <c r="Z306" s="43"/>
      <c r="AA306" s="43"/>
      <c r="AB306" s="43"/>
      <c r="AC306" s="43"/>
    </row>
    <row r="307" spans="1:29" ht="13.2">
      <c r="A307" s="43"/>
      <c r="B307" s="43"/>
      <c r="C307" s="7"/>
      <c r="D307" s="43"/>
      <c r="E307" s="43"/>
      <c r="F307" s="43"/>
      <c r="G307" s="43"/>
      <c r="H307" s="101"/>
      <c r="I307" s="7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102"/>
      <c r="V307" s="7"/>
      <c r="W307" s="43"/>
      <c r="X307" s="43"/>
      <c r="Y307" s="43"/>
      <c r="Z307" s="43"/>
      <c r="AA307" s="43"/>
      <c r="AB307" s="43"/>
      <c r="AC307" s="43"/>
    </row>
    <row r="308" spans="1:29" ht="13.2">
      <c r="A308" s="43"/>
      <c r="B308" s="43"/>
      <c r="C308" s="7"/>
      <c r="D308" s="43"/>
      <c r="E308" s="43"/>
      <c r="F308" s="43"/>
      <c r="G308" s="43"/>
      <c r="H308" s="101"/>
      <c r="I308" s="7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102"/>
      <c r="V308" s="7"/>
      <c r="W308" s="43"/>
      <c r="X308" s="43"/>
      <c r="Y308" s="43"/>
      <c r="Z308" s="43"/>
      <c r="AA308" s="43"/>
      <c r="AB308" s="43"/>
      <c r="AC308" s="43"/>
    </row>
    <row r="309" spans="1:29" ht="13.2">
      <c r="A309" s="43"/>
      <c r="B309" s="43"/>
      <c r="C309" s="7"/>
      <c r="D309" s="43"/>
      <c r="E309" s="43"/>
      <c r="F309" s="43"/>
      <c r="G309" s="43"/>
      <c r="H309" s="101"/>
      <c r="I309" s="7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102"/>
      <c r="V309" s="7"/>
      <c r="W309" s="43"/>
      <c r="X309" s="43"/>
      <c r="Y309" s="43"/>
      <c r="Z309" s="43"/>
      <c r="AA309" s="43"/>
      <c r="AB309" s="43"/>
      <c r="AC309" s="43"/>
    </row>
    <row r="310" spans="1:29" ht="13.2">
      <c r="A310" s="43"/>
      <c r="B310" s="43"/>
      <c r="C310" s="7"/>
      <c r="D310" s="43"/>
      <c r="E310" s="43"/>
      <c r="F310" s="43"/>
      <c r="G310" s="43"/>
      <c r="H310" s="101"/>
      <c r="I310" s="7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102"/>
      <c r="V310" s="7"/>
      <c r="W310" s="43"/>
      <c r="X310" s="43"/>
      <c r="Y310" s="43"/>
      <c r="Z310" s="43"/>
      <c r="AA310" s="43"/>
      <c r="AB310" s="43"/>
      <c r="AC310" s="43"/>
    </row>
    <row r="311" spans="1:29" ht="13.2">
      <c r="A311" s="43"/>
      <c r="B311" s="43"/>
      <c r="C311" s="7"/>
      <c r="D311" s="43"/>
      <c r="E311" s="43"/>
      <c r="F311" s="43"/>
      <c r="G311" s="43"/>
      <c r="H311" s="101"/>
      <c r="I311" s="7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102"/>
      <c r="V311" s="7"/>
      <c r="W311" s="43"/>
      <c r="X311" s="43"/>
      <c r="Y311" s="43"/>
      <c r="Z311" s="43"/>
      <c r="AA311" s="43"/>
      <c r="AB311" s="43"/>
      <c r="AC311" s="43"/>
    </row>
    <row r="312" spans="1:29" ht="13.2">
      <c r="A312" s="43"/>
      <c r="B312" s="43"/>
      <c r="C312" s="7"/>
      <c r="D312" s="43"/>
      <c r="E312" s="43"/>
      <c r="F312" s="43"/>
      <c r="G312" s="43"/>
      <c r="H312" s="101"/>
      <c r="I312" s="7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102"/>
      <c r="V312" s="7"/>
      <c r="W312" s="43"/>
      <c r="X312" s="43"/>
      <c r="Y312" s="43"/>
      <c r="Z312" s="43"/>
      <c r="AA312" s="43"/>
      <c r="AB312" s="43"/>
      <c r="AC312" s="43"/>
    </row>
    <row r="313" spans="1:29" ht="13.2">
      <c r="A313" s="43"/>
      <c r="B313" s="43"/>
      <c r="C313" s="7"/>
      <c r="D313" s="43"/>
      <c r="E313" s="43"/>
      <c r="F313" s="43"/>
      <c r="G313" s="43"/>
      <c r="H313" s="101"/>
      <c r="I313" s="7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102"/>
      <c r="V313" s="7"/>
      <c r="W313" s="43"/>
      <c r="X313" s="43"/>
      <c r="Y313" s="43"/>
      <c r="Z313" s="43"/>
      <c r="AA313" s="43"/>
      <c r="AB313" s="43"/>
      <c r="AC313" s="43"/>
    </row>
    <row r="314" spans="1:29" ht="13.2">
      <c r="A314" s="43"/>
      <c r="B314" s="43"/>
      <c r="C314" s="7"/>
      <c r="D314" s="43"/>
      <c r="E314" s="43"/>
      <c r="F314" s="43"/>
      <c r="G314" s="43"/>
      <c r="H314" s="101"/>
      <c r="I314" s="7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102"/>
      <c r="V314" s="7"/>
      <c r="W314" s="43"/>
      <c r="X314" s="43"/>
      <c r="Y314" s="43"/>
      <c r="Z314" s="43"/>
      <c r="AA314" s="43"/>
      <c r="AB314" s="43"/>
      <c r="AC314" s="43"/>
    </row>
    <row r="315" spans="1:29" ht="13.2">
      <c r="A315" s="43"/>
      <c r="B315" s="43"/>
      <c r="C315" s="7"/>
      <c r="D315" s="43"/>
      <c r="E315" s="43"/>
      <c r="F315" s="43"/>
      <c r="G315" s="43"/>
      <c r="H315" s="101"/>
      <c r="I315" s="7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102"/>
      <c r="V315" s="7"/>
      <c r="W315" s="43"/>
      <c r="X315" s="43"/>
      <c r="Y315" s="43"/>
      <c r="Z315" s="43"/>
      <c r="AA315" s="43"/>
      <c r="AB315" s="43"/>
      <c r="AC315" s="43"/>
    </row>
    <row r="316" spans="1:29" ht="13.2">
      <c r="A316" s="43"/>
      <c r="B316" s="43"/>
      <c r="C316" s="7"/>
      <c r="D316" s="43"/>
      <c r="E316" s="43"/>
      <c r="F316" s="43"/>
      <c r="G316" s="43"/>
      <c r="H316" s="101"/>
      <c r="I316" s="7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102"/>
      <c r="V316" s="7"/>
      <c r="W316" s="43"/>
      <c r="X316" s="43"/>
      <c r="Y316" s="43"/>
      <c r="Z316" s="43"/>
      <c r="AA316" s="43"/>
      <c r="AB316" s="43"/>
      <c r="AC316" s="43"/>
    </row>
    <row r="317" spans="1:29" ht="13.2">
      <c r="A317" s="43"/>
      <c r="B317" s="43"/>
      <c r="C317" s="7"/>
      <c r="D317" s="43"/>
      <c r="E317" s="43"/>
      <c r="F317" s="43"/>
      <c r="G317" s="43"/>
      <c r="H317" s="101"/>
      <c r="I317" s="7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102"/>
      <c r="V317" s="7"/>
      <c r="W317" s="43"/>
      <c r="X317" s="43"/>
      <c r="Y317" s="43"/>
      <c r="Z317" s="43"/>
      <c r="AA317" s="43"/>
      <c r="AB317" s="43"/>
      <c r="AC317" s="43"/>
    </row>
    <row r="318" spans="1:29" ht="13.2">
      <c r="A318" s="43"/>
      <c r="B318" s="43"/>
      <c r="C318" s="7"/>
      <c r="D318" s="43"/>
      <c r="E318" s="43"/>
      <c r="F318" s="43"/>
      <c r="G318" s="43"/>
      <c r="H318" s="101"/>
      <c r="I318" s="7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102"/>
      <c r="V318" s="7"/>
      <c r="W318" s="43"/>
      <c r="X318" s="43"/>
      <c r="Y318" s="43"/>
      <c r="Z318" s="43"/>
      <c r="AA318" s="43"/>
      <c r="AB318" s="43"/>
      <c r="AC318" s="43"/>
    </row>
    <row r="319" spans="1:29" ht="13.2">
      <c r="A319" s="43"/>
      <c r="B319" s="43"/>
      <c r="C319" s="7"/>
      <c r="D319" s="43"/>
      <c r="E319" s="43"/>
      <c r="F319" s="43"/>
      <c r="G319" s="43"/>
      <c r="H319" s="101"/>
      <c r="I319" s="7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102"/>
      <c r="V319" s="7"/>
      <c r="W319" s="43"/>
      <c r="X319" s="43"/>
      <c r="Y319" s="43"/>
      <c r="Z319" s="43"/>
      <c r="AA319" s="43"/>
      <c r="AB319" s="43"/>
      <c r="AC319" s="43"/>
    </row>
    <row r="320" spans="1:29" ht="13.2">
      <c r="A320" s="43"/>
      <c r="B320" s="43"/>
      <c r="C320" s="7"/>
      <c r="D320" s="43"/>
      <c r="E320" s="43"/>
      <c r="F320" s="43"/>
      <c r="G320" s="43"/>
      <c r="H320" s="101"/>
      <c r="I320" s="7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102"/>
      <c r="V320" s="7"/>
      <c r="W320" s="43"/>
      <c r="X320" s="43"/>
      <c r="Y320" s="43"/>
      <c r="Z320" s="43"/>
      <c r="AA320" s="43"/>
      <c r="AB320" s="43"/>
      <c r="AC320" s="43"/>
    </row>
    <row r="321" spans="1:29" ht="13.2">
      <c r="A321" s="43"/>
      <c r="B321" s="43"/>
      <c r="C321" s="7"/>
      <c r="D321" s="43"/>
      <c r="E321" s="43"/>
      <c r="F321" s="43"/>
      <c r="G321" s="43"/>
      <c r="H321" s="101"/>
      <c r="I321" s="7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102"/>
      <c r="V321" s="7"/>
      <c r="W321" s="43"/>
      <c r="X321" s="43"/>
      <c r="Y321" s="43"/>
      <c r="Z321" s="43"/>
      <c r="AA321" s="43"/>
      <c r="AB321" s="43"/>
      <c r="AC321" s="43"/>
    </row>
    <row r="322" spans="1:29" ht="13.2">
      <c r="A322" s="43"/>
      <c r="B322" s="43"/>
      <c r="C322" s="7"/>
      <c r="D322" s="43"/>
      <c r="E322" s="43"/>
      <c r="F322" s="43"/>
      <c r="G322" s="43"/>
      <c r="H322" s="101"/>
      <c r="I322" s="7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102"/>
      <c r="V322" s="7"/>
      <c r="W322" s="43"/>
      <c r="X322" s="43"/>
      <c r="Y322" s="43"/>
      <c r="Z322" s="43"/>
      <c r="AA322" s="43"/>
      <c r="AB322" s="43"/>
      <c r="AC322" s="43"/>
    </row>
    <row r="323" spans="1:29" ht="13.2">
      <c r="A323" s="43"/>
      <c r="B323" s="43"/>
      <c r="C323" s="7"/>
      <c r="D323" s="43"/>
      <c r="E323" s="43"/>
      <c r="F323" s="43"/>
      <c r="G323" s="43"/>
      <c r="H323" s="101"/>
      <c r="I323" s="7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102"/>
      <c r="V323" s="7"/>
      <c r="W323" s="43"/>
      <c r="X323" s="43"/>
      <c r="Y323" s="43"/>
      <c r="Z323" s="43"/>
      <c r="AA323" s="43"/>
      <c r="AB323" s="43"/>
      <c r="AC323" s="43"/>
    </row>
    <row r="324" spans="1:29" ht="13.2">
      <c r="A324" s="43"/>
      <c r="B324" s="43"/>
      <c r="C324" s="7"/>
      <c r="D324" s="43"/>
      <c r="E324" s="43"/>
      <c r="F324" s="43"/>
      <c r="G324" s="43"/>
      <c r="H324" s="101"/>
      <c r="I324" s="7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102"/>
      <c r="V324" s="7"/>
      <c r="W324" s="43"/>
      <c r="X324" s="43"/>
      <c r="Y324" s="43"/>
      <c r="Z324" s="43"/>
      <c r="AA324" s="43"/>
      <c r="AB324" s="43"/>
      <c r="AC324" s="43"/>
    </row>
    <row r="325" spans="1:29" ht="13.2">
      <c r="A325" s="43"/>
      <c r="B325" s="43"/>
      <c r="C325" s="7"/>
      <c r="D325" s="43"/>
      <c r="E325" s="43"/>
      <c r="F325" s="43"/>
      <c r="G325" s="43"/>
      <c r="H325" s="101"/>
      <c r="I325" s="7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102"/>
      <c r="V325" s="7"/>
      <c r="W325" s="43"/>
      <c r="X325" s="43"/>
      <c r="Y325" s="43"/>
      <c r="Z325" s="43"/>
      <c r="AA325" s="43"/>
      <c r="AB325" s="43"/>
      <c r="AC325" s="43"/>
    </row>
    <row r="326" spans="1:29" ht="13.2">
      <c r="A326" s="43"/>
      <c r="B326" s="43"/>
      <c r="C326" s="7"/>
      <c r="D326" s="43"/>
      <c r="E326" s="43"/>
      <c r="F326" s="43"/>
      <c r="G326" s="43"/>
      <c r="H326" s="101"/>
      <c r="I326" s="7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102"/>
      <c r="V326" s="7"/>
      <c r="W326" s="43"/>
      <c r="X326" s="43"/>
      <c r="Y326" s="43"/>
      <c r="Z326" s="43"/>
      <c r="AA326" s="43"/>
      <c r="AB326" s="43"/>
      <c r="AC326" s="43"/>
    </row>
    <row r="327" spans="1:29" ht="13.2">
      <c r="A327" s="43"/>
      <c r="B327" s="43"/>
      <c r="C327" s="7"/>
      <c r="D327" s="43"/>
      <c r="E327" s="43"/>
      <c r="F327" s="43"/>
      <c r="G327" s="43"/>
      <c r="H327" s="101"/>
      <c r="I327" s="7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102"/>
      <c r="V327" s="7"/>
      <c r="W327" s="43"/>
      <c r="X327" s="43"/>
      <c r="Y327" s="43"/>
      <c r="Z327" s="43"/>
      <c r="AA327" s="43"/>
      <c r="AB327" s="43"/>
      <c r="AC327" s="43"/>
    </row>
    <row r="328" spans="1:29" ht="13.2">
      <c r="A328" s="43"/>
      <c r="B328" s="43"/>
      <c r="C328" s="7"/>
      <c r="D328" s="43"/>
      <c r="E328" s="43"/>
      <c r="F328" s="43"/>
      <c r="G328" s="43"/>
      <c r="H328" s="101"/>
      <c r="I328" s="7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102"/>
      <c r="V328" s="7"/>
      <c r="W328" s="43"/>
      <c r="X328" s="43"/>
      <c r="Y328" s="43"/>
      <c r="Z328" s="43"/>
      <c r="AA328" s="43"/>
      <c r="AB328" s="43"/>
      <c r="AC328" s="43"/>
    </row>
    <row r="329" spans="1:29" ht="13.2">
      <c r="A329" s="43"/>
      <c r="B329" s="43"/>
      <c r="C329" s="7"/>
      <c r="D329" s="43"/>
      <c r="E329" s="43"/>
      <c r="F329" s="43"/>
      <c r="G329" s="43"/>
      <c r="H329" s="101"/>
      <c r="I329" s="7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102"/>
      <c r="V329" s="7"/>
      <c r="W329" s="43"/>
      <c r="X329" s="43"/>
      <c r="Y329" s="43"/>
      <c r="Z329" s="43"/>
      <c r="AA329" s="43"/>
      <c r="AB329" s="43"/>
      <c r="AC329" s="43"/>
    </row>
    <row r="330" spans="1:29" ht="13.2">
      <c r="A330" s="43"/>
      <c r="B330" s="43"/>
      <c r="C330" s="7"/>
      <c r="D330" s="43"/>
      <c r="E330" s="43"/>
      <c r="F330" s="43"/>
      <c r="G330" s="43"/>
      <c r="H330" s="101"/>
      <c r="I330" s="7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102"/>
      <c r="V330" s="7"/>
      <c r="W330" s="43"/>
      <c r="X330" s="43"/>
      <c r="Y330" s="43"/>
      <c r="Z330" s="43"/>
      <c r="AA330" s="43"/>
      <c r="AB330" s="43"/>
      <c r="AC330" s="43"/>
    </row>
    <row r="331" spans="1:29" ht="13.2">
      <c r="A331" s="43"/>
      <c r="B331" s="43"/>
      <c r="C331" s="7"/>
      <c r="D331" s="43"/>
      <c r="E331" s="43"/>
      <c r="F331" s="43"/>
      <c r="G331" s="43"/>
      <c r="H331" s="101"/>
      <c r="I331" s="7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102"/>
      <c r="V331" s="7"/>
      <c r="W331" s="43"/>
      <c r="X331" s="43"/>
      <c r="Y331" s="43"/>
      <c r="Z331" s="43"/>
      <c r="AA331" s="43"/>
      <c r="AB331" s="43"/>
      <c r="AC331" s="43"/>
    </row>
    <row r="332" spans="1:29" ht="13.2">
      <c r="A332" s="43"/>
      <c r="B332" s="43"/>
      <c r="C332" s="7"/>
      <c r="D332" s="43"/>
      <c r="E332" s="43"/>
      <c r="F332" s="43"/>
      <c r="G332" s="43"/>
      <c r="H332" s="101"/>
      <c r="I332" s="7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102"/>
      <c r="V332" s="7"/>
      <c r="W332" s="43"/>
      <c r="X332" s="43"/>
      <c r="Y332" s="43"/>
      <c r="Z332" s="43"/>
      <c r="AA332" s="43"/>
      <c r="AB332" s="43"/>
      <c r="AC332" s="43"/>
    </row>
    <row r="333" spans="1:29" ht="13.2">
      <c r="A333" s="43"/>
      <c r="B333" s="43"/>
      <c r="C333" s="7"/>
      <c r="D333" s="43"/>
      <c r="E333" s="43"/>
      <c r="F333" s="43"/>
      <c r="G333" s="43"/>
      <c r="H333" s="101"/>
      <c r="I333" s="7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102"/>
      <c r="V333" s="7"/>
      <c r="W333" s="43"/>
      <c r="X333" s="43"/>
      <c r="Y333" s="43"/>
      <c r="Z333" s="43"/>
      <c r="AA333" s="43"/>
      <c r="AB333" s="43"/>
      <c r="AC333" s="43"/>
    </row>
    <row r="334" spans="1:29" ht="13.2">
      <c r="A334" s="43"/>
      <c r="B334" s="43"/>
      <c r="C334" s="7"/>
      <c r="D334" s="43"/>
      <c r="E334" s="43"/>
      <c r="F334" s="43"/>
      <c r="G334" s="43"/>
      <c r="H334" s="101"/>
      <c r="I334" s="7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102"/>
      <c r="V334" s="7"/>
      <c r="W334" s="43"/>
      <c r="X334" s="43"/>
      <c r="Y334" s="43"/>
      <c r="Z334" s="43"/>
      <c r="AA334" s="43"/>
      <c r="AB334" s="43"/>
      <c r="AC334" s="43"/>
    </row>
    <row r="335" spans="1:29" ht="13.2">
      <c r="A335" s="43"/>
      <c r="B335" s="43"/>
      <c r="C335" s="7"/>
      <c r="D335" s="43"/>
      <c r="E335" s="43"/>
      <c r="F335" s="43"/>
      <c r="G335" s="43"/>
      <c r="H335" s="101"/>
      <c r="I335" s="7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102"/>
      <c r="V335" s="7"/>
      <c r="W335" s="43"/>
      <c r="X335" s="43"/>
      <c r="Y335" s="43"/>
      <c r="Z335" s="43"/>
      <c r="AA335" s="43"/>
      <c r="AB335" s="43"/>
      <c r="AC335" s="43"/>
    </row>
    <row r="336" spans="1:29" ht="13.2">
      <c r="A336" s="43"/>
      <c r="B336" s="43"/>
      <c r="C336" s="7"/>
      <c r="D336" s="43"/>
      <c r="E336" s="43"/>
      <c r="F336" s="43"/>
      <c r="G336" s="43"/>
      <c r="H336" s="101"/>
      <c r="I336" s="7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102"/>
      <c r="V336" s="7"/>
      <c r="W336" s="43"/>
      <c r="X336" s="43"/>
      <c r="Y336" s="43"/>
      <c r="Z336" s="43"/>
      <c r="AA336" s="43"/>
      <c r="AB336" s="43"/>
      <c r="AC336" s="43"/>
    </row>
    <row r="337" spans="1:29" ht="13.2">
      <c r="A337" s="43"/>
      <c r="B337" s="43"/>
      <c r="C337" s="7"/>
      <c r="D337" s="43"/>
      <c r="E337" s="43"/>
      <c r="F337" s="43"/>
      <c r="G337" s="43"/>
      <c r="H337" s="101"/>
      <c r="I337" s="7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102"/>
      <c r="V337" s="7"/>
      <c r="W337" s="43"/>
      <c r="X337" s="43"/>
      <c r="Y337" s="43"/>
      <c r="Z337" s="43"/>
      <c r="AA337" s="43"/>
      <c r="AB337" s="43"/>
      <c r="AC337" s="43"/>
    </row>
    <row r="338" spans="1:29" ht="13.2">
      <c r="A338" s="43"/>
      <c r="B338" s="43"/>
      <c r="C338" s="7"/>
      <c r="D338" s="43"/>
      <c r="E338" s="43"/>
      <c r="F338" s="43"/>
      <c r="G338" s="43"/>
      <c r="H338" s="101"/>
      <c r="I338" s="7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102"/>
      <c r="V338" s="7"/>
      <c r="W338" s="43"/>
      <c r="X338" s="43"/>
      <c r="Y338" s="43"/>
      <c r="Z338" s="43"/>
      <c r="AA338" s="43"/>
      <c r="AB338" s="43"/>
      <c r="AC338" s="43"/>
    </row>
    <row r="339" spans="1:29" ht="13.2">
      <c r="A339" s="43"/>
      <c r="B339" s="43"/>
      <c r="C339" s="7"/>
      <c r="D339" s="43"/>
      <c r="E339" s="43"/>
      <c r="F339" s="43"/>
      <c r="G339" s="43"/>
      <c r="H339" s="101"/>
      <c r="I339" s="7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102"/>
      <c r="V339" s="7"/>
      <c r="W339" s="43"/>
      <c r="X339" s="43"/>
      <c r="Y339" s="43"/>
      <c r="Z339" s="43"/>
      <c r="AA339" s="43"/>
      <c r="AB339" s="43"/>
      <c r="AC339" s="43"/>
    </row>
    <row r="340" spans="1:29" ht="13.2">
      <c r="A340" s="43"/>
      <c r="B340" s="43"/>
      <c r="C340" s="7"/>
      <c r="D340" s="43"/>
      <c r="E340" s="43"/>
      <c r="F340" s="43"/>
      <c r="G340" s="43"/>
      <c r="H340" s="101"/>
      <c r="I340" s="7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102"/>
      <c r="V340" s="7"/>
      <c r="W340" s="43"/>
      <c r="X340" s="43"/>
      <c r="Y340" s="43"/>
      <c r="Z340" s="43"/>
      <c r="AA340" s="43"/>
      <c r="AB340" s="43"/>
      <c r="AC340" s="43"/>
    </row>
    <row r="341" spans="1:29" ht="13.2">
      <c r="A341" s="43"/>
      <c r="B341" s="43"/>
      <c r="C341" s="7"/>
      <c r="D341" s="43"/>
      <c r="E341" s="43"/>
      <c r="F341" s="43"/>
      <c r="G341" s="43"/>
      <c r="H341" s="101"/>
      <c r="I341" s="7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102"/>
      <c r="V341" s="7"/>
      <c r="W341" s="43"/>
      <c r="X341" s="43"/>
      <c r="Y341" s="43"/>
      <c r="Z341" s="43"/>
      <c r="AA341" s="43"/>
      <c r="AB341" s="43"/>
      <c r="AC341" s="43"/>
    </row>
    <row r="342" spans="1:29" ht="13.2">
      <c r="A342" s="43"/>
      <c r="B342" s="43"/>
      <c r="C342" s="7"/>
      <c r="D342" s="43"/>
      <c r="E342" s="43"/>
      <c r="F342" s="43"/>
      <c r="G342" s="43"/>
      <c r="H342" s="101"/>
      <c r="I342" s="7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102"/>
      <c r="V342" s="7"/>
      <c r="W342" s="43"/>
      <c r="X342" s="43"/>
      <c r="Y342" s="43"/>
      <c r="Z342" s="43"/>
      <c r="AA342" s="43"/>
      <c r="AB342" s="43"/>
      <c r="AC342" s="43"/>
    </row>
    <row r="343" spans="1:29" ht="13.2">
      <c r="A343" s="43"/>
      <c r="B343" s="43"/>
      <c r="C343" s="7"/>
      <c r="D343" s="43"/>
      <c r="E343" s="43"/>
      <c r="F343" s="43"/>
      <c r="G343" s="43"/>
      <c r="H343" s="101"/>
      <c r="I343" s="7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102"/>
      <c r="V343" s="7"/>
      <c r="W343" s="43"/>
      <c r="X343" s="43"/>
      <c r="Y343" s="43"/>
      <c r="Z343" s="43"/>
      <c r="AA343" s="43"/>
      <c r="AB343" s="43"/>
      <c r="AC343" s="43"/>
    </row>
    <row r="344" spans="1:29" ht="13.2">
      <c r="A344" s="43"/>
      <c r="B344" s="43"/>
      <c r="C344" s="7"/>
      <c r="D344" s="43"/>
      <c r="E344" s="43"/>
      <c r="F344" s="43"/>
      <c r="G344" s="43"/>
      <c r="H344" s="101"/>
      <c r="I344" s="7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102"/>
      <c r="V344" s="7"/>
      <c r="W344" s="43"/>
      <c r="X344" s="43"/>
      <c r="Y344" s="43"/>
      <c r="Z344" s="43"/>
      <c r="AA344" s="43"/>
      <c r="AB344" s="43"/>
      <c r="AC344" s="43"/>
    </row>
    <row r="345" spans="1:29" ht="13.2">
      <c r="A345" s="43"/>
      <c r="B345" s="43"/>
      <c r="C345" s="7"/>
      <c r="D345" s="43"/>
      <c r="E345" s="43"/>
      <c r="F345" s="43"/>
      <c r="G345" s="43"/>
      <c r="H345" s="101"/>
      <c r="I345" s="7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102"/>
      <c r="V345" s="7"/>
      <c r="W345" s="43"/>
      <c r="X345" s="43"/>
      <c r="Y345" s="43"/>
      <c r="Z345" s="43"/>
      <c r="AA345" s="43"/>
      <c r="AB345" s="43"/>
      <c r="AC345" s="43"/>
    </row>
    <row r="346" spans="1:29" ht="13.2">
      <c r="A346" s="43"/>
      <c r="B346" s="43"/>
      <c r="C346" s="7"/>
      <c r="D346" s="43"/>
      <c r="E346" s="43"/>
      <c r="F346" s="43"/>
      <c r="G346" s="43"/>
      <c r="H346" s="101"/>
      <c r="I346" s="7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102"/>
      <c r="V346" s="7"/>
      <c r="W346" s="43"/>
      <c r="X346" s="43"/>
      <c r="Y346" s="43"/>
      <c r="Z346" s="43"/>
      <c r="AA346" s="43"/>
      <c r="AB346" s="43"/>
      <c r="AC346" s="43"/>
    </row>
    <row r="347" spans="1:29" ht="13.2">
      <c r="A347" s="43"/>
      <c r="B347" s="43"/>
      <c r="C347" s="7"/>
      <c r="D347" s="43"/>
      <c r="E347" s="43"/>
      <c r="F347" s="43"/>
      <c r="G347" s="43"/>
      <c r="H347" s="101"/>
      <c r="I347" s="7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102"/>
      <c r="V347" s="7"/>
      <c r="W347" s="43"/>
      <c r="X347" s="43"/>
      <c r="Y347" s="43"/>
      <c r="Z347" s="43"/>
      <c r="AA347" s="43"/>
      <c r="AB347" s="43"/>
      <c r="AC347" s="43"/>
    </row>
    <row r="348" spans="1:29" ht="13.2">
      <c r="A348" s="43"/>
      <c r="B348" s="43"/>
      <c r="C348" s="7"/>
      <c r="D348" s="43"/>
      <c r="E348" s="43"/>
      <c r="F348" s="43"/>
      <c r="G348" s="43"/>
      <c r="H348" s="101"/>
      <c r="I348" s="7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102"/>
      <c r="V348" s="7"/>
      <c r="W348" s="43"/>
      <c r="X348" s="43"/>
      <c r="Y348" s="43"/>
      <c r="Z348" s="43"/>
      <c r="AA348" s="43"/>
      <c r="AB348" s="43"/>
      <c r="AC348" s="43"/>
    </row>
    <row r="349" spans="1:29" ht="13.2">
      <c r="A349" s="43"/>
      <c r="B349" s="43"/>
      <c r="C349" s="7"/>
      <c r="D349" s="43"/>
      <c r="E349" s="43"/>
      <c r="F349" s="43"/>
      <c r="G349" s="43"/>
      <c r="H349" s="101"/>
      <c r="I349" s="7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102"/>
      <c r="V349" s="7"/>
      <c r="W349" s="43"/>
      <c r="X349" s="43"/>
      <c r="Y349" s="43"/>
      <c r="Z349" s="43"/>
      <c r="AA349" s="43"/>
      <c r="AB349" s="43"/>
      <c r="AC349" s="43"/>
    </row>
    <row r="350" spans="1:29" ht="13.2">
      <c r="A350" s="43"/>
      <c r="B350" s="43"/>
      <c r="C350" s="7"/>
      <c r="D350" s="43"/>
      <c r="E350" s="43"/>
      <c r="F350" s="43"/>
      <c r="G350" s="43"/>
      <c r="H350" s="101"/>
      <c r="I350" s="7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102"/>
      <c r="V350" s="7"/>
      <c r="W350" s="43"/>
      <c r="X350" s="43"/>
      <c r="Y350" s="43"/>
      <c r="Z350" s="43"/>
      <c r="AA350" s="43"/>
      <c r="AB350" s="43"/>
      <c r="AC350" s="43"/>
    </row>
    <row r="351" spans="1:29" ht="13.2">
      <c r="A351" s="43"/>
      <c r="B351" s="43"/>
      <c r="C351" s="7"/>
      <c r="D351" s="43"/>
      <c r="E351" s="43"/>
      <c r="F351" s="43"/>
      <c r="G351" s="43"/>
      <c r="H351" s="101"/>
      <c r="I351" s="7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102"/>
      <c r="V351" s="7"/>
      <c r="W351" s="43"/>
      <c r="X351" s="43"/>
      <c r="Y351" s="43"/>
      <c r="Z351" s="43"/>
      <c r="AA351" s="43"/>
      <c r="AB351" s="43"/>
      <c r="AC351" s="43"/>
    </row>
    <row r="352" spans="1:29" ht="13.2">
      <c r="A352" s="43"/>
      <c r="B352" s="43"/>
      <c r="C352" s="7"/>
      <c r="D352" s="43"/>
      <c r="E352" s="43"/>
      <c r="F352" s="43"/>
      <c r="G352" s="43"/>
      <c r="H352" s="101"/>
      <c r="I352" s="7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102"/>
      <c r="V352" s="7"/>
      <c r="W352" s="43"/>
      <c r="X352" s="43"/>
      <c r="Y352" s="43"/>
      <c r="Z352" s="43"/>
      <c r="AA352" s="43"/>
      <c r="AB352" s="43"/>
      <c r="AC352" s="43"/>
    </row>
    <row r="353" spans="1:29" ht="13.2">
      <c r="A353" s="43"/>
      <c r="B353" s="43"/>
      <c r="C353" s="7"/>
      <c r="D353" s="43"/>
      <c r="E353" s="43"/>
      <c r="F353" s="43"/>
      <c r="G353" s="43"/>
      <c r="H353" s="101"/>
      <c r="I353" s="7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102"/>
      <c r="V353" s="7"/>
      <c r="W353" s="43"/>
      <c r="X353" s="43"/>
      <c r="Y353" s="43"/>
      <c r="Z353" s="43"/>
      <c r="AA353" s="43"/>
      <c r="AB353" s="43"/>
      <c r="AC353" s="43"/>
    </row>
    <row r="354" spans="1:29" ht="13.2">
      <c r="A354" s="43"/>
      <c r="B354" s="43"/>
      <c r="C354" s="7"/>
      <c r="D354" s="43"/>
      <c r="E354" s="43"/>
      <c r="F354" s="43"/>
      <c r="G354" s="43"/>
      <c r="H354" s="101"/>
      <c r="I354" s="7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102"/>
      <c r="V354" s="7"/>
      <c r="W354" s="43"/>
      <c r="X354" s="43"/>
      <c r="Y354" s="43"/>
      <c r="Z354" s="43"/>
      <c r="AA354" s="43"/>
      <c r="AB354" s="43"/>
      <c r="AC354" s="43"/>
    </row>
    <row r="355" spans="1:29" ht="13.2">
      <c r="A355" s="43"/>
      <c r="B355" s="43"/>
      <c r="C355" s="7"/>
      <c r="D355" s="43"/>
      <c r="E355" s="43"/>
      <c r="F355" s="43"/>
      <c r="G355" s="43"/>
      <c r="H355" s="101"/>
      <c r="I355" s="7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102"/>
      <c r="V355" s="7"/>
      <c r="W355" s="43"/>
      <c r="X355" s="43"/>
      <c r="Y355" s="43"/>
      <c r="Z355" s="43"/>
      <c r="AA355" s="43"/>
      <c r="AB355" s="43"/>
      <c r="AC355" s="43"/>
    </row>
    <row r="356" spans="1:29" ht="13.2">
      <c r="A356" s="43"/>
      <c r="B356" s="43"/>
      <c r="C356" s="7"/>
      <c r="D356" s="43"/>
      <c r="E356" s="43"/>
      <c r="F356" s="43"/>
      <c r="G356" s="43"/>
      <c r="H356" s="101"/>
      <c r="I356" s="7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102"/>
      <c r="V356" s="7"/>
      <c r="W356" s="43"/>
      <c r="X356" s="43"/>
      <c r="Y356" s="43"/>
      <c r="Z356" s="43"/>
      <c r="AA356" s="43"/>
      <c r="AB356" s="43"/>
      <c r="AC356" s="43"/>
    </row>
    <row r="357" spans="1:29" ht="13.2">
      <c r="A357" s="43"/>
      <c r="B357" s="43"/>
      <c r="C357" s="7"/>
      <c r="D357" s="43"/>
      <c r="E357" s="43"/>
      <c r="F357" s="43"/>
      <c r="G357" s="43"/>
      <c r="H357" s="101"/>
      <c r="I357" s="7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102"/>
      <c r="V357" s="7"/>
      <c r="W357" s="43"/>
      <c r="X357" s="43"/>
      <c r="Y357" s="43"/>
      <c r="Z357" s="43"/>
      <c r="AA357" s="43"/>
      <c r="AB357" s="43"/>
      <c r="AC357" s="43"/>
    </row>
    <row r="358" spans="1:29" ht="13.2">
      <c r="A358" s="43"/>
      <c r="B358" s="43"/>
      <c r="C358" s="7"/>
      <c r="D358" s="43"/>
      <c r="E358" s="43"/>
      <c r="F358" s="43"/>
      <c r="G358" s="43"/>
      <c r="H358" s="101"/>
      <c r="I358" s="7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102"/>
      <c r="V358" s="7"/>
      <c r="W358" s="43"/>
      <c r="X358" s="43"/>
      <c r="Y358" s="43"/>
      <c r="Z358" s="43"/>
      <c r="AA358" s="43"/>
      <c r="AB358" s="43"/>
      <c r="AC358" s="43"/>
    </row>
    <row r="359" spans="1:29" ht="13.2">
      <c r="A359" s="43"/>
      <c r="B359" s="43"/>
      <c r="C359" s="7"/>
      <c r="D359" s="43"/>
      <c r="E359" s="43"/>
      <c r="F359" s="43"/>
      <c r="G359" s="43"/>
      <c r="H359" s="101"/>
      <c r="I359" s="7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102"/>
      <c r="V359" s="7"/>
      <c r="W359" s="43"/>
      <c r="X359" s="43"/>
      <c r="Y359" s="43"/>
      <c r="Z359" s="43"/>
      <c r="AA359" s="43"/>
      <c r="AB359" s="43"/>
      <c r="AC359" s="43"/>
    </row>
    <row r="360" spans="1:29" ht="13.2">
      <c r="A360" s="43"/>
      <c r="B360" s="43"/>
      <c r="C360" s="7"/>
      <c r="D360" s="43"/>
      <c r="E360" s="43"/>
      <c r="F360" s="43"/>
      <c r="G360" s="43"/>
      <c r="H360" s="101"/>
      <c r="I360" s="7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102"/>
      <c r="V360" s="7"/>
      <c r="W360" s="43"/>
      <c r="X360" s="43"/>
      <c r="Y360" s="43"/>
      <c r="Z360" s="43"/>
      <c r="AA360" s="43"/>
      <c r="AB360" s="43"/>
      <c r="AC360" s="43"/>
    </row>
    <row r="361" spans="1:29" ht="13.2">
      <c r="A361" s="43"/>
      <c r="B361" s="43"/>
      <c r="C361" s="7"/>
      <c r="D361" s="43"/>
      <c r="E361" s="43"/>
      <c r="F361" s="43"/>
      <c r="G361" s="43"/>
      <c r="H361" s="101"/>
      <c r="I361" s="7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102"/>
      <c r="V361" s="7"/>
      <c r="W361" s="43"/>
      <c r="X361" s="43"/>
      <c r="Y361" s="43"/>
      <c r="Z361" s="43"/>
      <c r="AA361" s="43"/>
      <c r="AB361" s="43"/>
      <c r="AC361" s="43"/>
    </row>
    <row r="362" spans="1:29" ht="13.2">
      <c r="A362" s="43"/>
      <c r="B362" s="43"/>
      <c r="C362" s="7"/>
      <c r="D362" s="43"/>
      <c r="E362" s="43"/>
      <c r="F362" s="43"/>
      <c r="G362" s="43"/>
      <c r="H362" s="101"/>
      <c r="I362" s="7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102"/>
      <c r="V362" s="7"/>
      <c r="W362" s="43"/>
      <c r="X362" s="43"/>
      <c r="Y362" s="43"/>
      <c r="Z362" s="43"/>
      <c r="AA362" s="43"/>
      <c r="AB362" s="43"/>
      <c r="AC362" s="43"/>
    </row>
    <row r="363" spans="1:29" ht="13.2">
      <c r="A363" s="43"/>
      <c r="B363" s="43"/>
      <c r="C363" s="7"/>
      <c r="D363" s="43"/>
      <c r="E363" s="43"/>
      <c r="F363" s="43"/>
      <c r="G363" s="43"/>
      <c r="H363" s="101"/>
      <c r="I363" s="7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102"/>
      <c r="V363" s="7"/>
      <c r="W363" s="43"/>
      <c r="X363" s="43"/>
      <c r="Y363" s="43"/>
      <c r="Z363" s="43"/>
      <c r="AA363" s="43"/>
      <c r="AB363" s="43"/>
      <c r="AC363" s="43"/>
    </row>
    <row r="364" spans="1:29" ht="13.2">
      <c r="A364" s="43"/>
      <c r="B364" s="43"/>
      <c r="C364" s="7"/>
      <c r="D364" s="43"/>
      <c r="E364" s="43"/>
      <c r="F364" s="43"/>
      <c r="G364" s="43"/>
      <c r="H364" s="101"/>
      <c r="I364" s="7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102"/>
      <c r="V364" s="7"/>
      <c r="W364" s="43"/>
      <c r="X364" s="43"/>
      <c r="Y364" s="43"/>
      <c r="Z364" s="43"/>
      <c r="AA364" s="43"/>
      <c r="AB364" s="43"/>
      <c r="AC364" s="43"/>
    </row>
    <row r="365" spans="1:29" ht="13.2">
      <c r="A365" s="43"/>
      <c r="B365" s="43"/>
      <c r="C365" s="7"/>
      <c r="D365" s="43"/>
      <c r="E365" s="43"/>
      <c r="F365" s="43"/>
      <c r="G365" s="43"/>
      <c r="H365" s="101"/>
      <c r="I365" s="7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102"/>
      <c r="V365" s="7"/>
      <c r="W365" s="43"/>
      <c r="X365" s="43"/>
      <c r="Y365" s="43"/>
      <c r="Z365" s="43"/>
      <c r="AA365" s="43"/>
      <c r="AB365" s="43"/>
      <c r="AC365" s="43"/>
    </row>
    <row r="366" spans="1:29" ht="13.2">
      <c r="A366" s="43"/>
      <c r="B366" s="43"/>
      <c r="C366" s="7"/>
      <c r="D366" s="43"/>
      <c r="E366" s="43"/>
      <c r="F366" s="43"/>
      <c r="G366" s="43"/>
      <c r="H366" s="101"/>
      <c r="I366" s="7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102"/>
      <c r="V366" s="7"/>
      <c r="W366" s="43"/>
      <c r="X366" s="43"/>
      <c r="Y366" s="43"/>
      <c r="Z366" s="43"/>
      <c r="AA366" s="43"/>
      <c r="AB366" s="43"/>
      <c r="AC366" s="43"/>
    </row>
    <row r="367" spans="1:29" ht="13.2">
      <c r="A367" s="43"/>
      <c r="B367" s="43"/>
      <c r="C367" s="7"/>
      <c r="D367" s="43"/>
      <c r="E367" s="43"/>
      <c r="F367" s="43"/>
      <c r="G367" s="43"/>
      <c r="H367" s="101"/>
      <c r="I367" s="7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102"/>
      <c r="V367" s="7"/>
      <c r="W367" s="43"/>
      <c r="X367" s="43"/>
      <c r="Y367" s="43"/>
      <c r="Z367" s="43"/>
      <c r="AA367" s="43"/>
      <c r="AB367" s="43"/>
      <c r="AC367" s="43"/>
    </row>
    <row r="368" spans="1:29" ht="13.2">
      <c r="A368" s="43"/>
      <c r="B368" s="43"/>
      <c r="C368" s="7"/>
      <c r="D368" s="43"/>
      <c r="E368" s="43"/>
      <c r="F368" s="43"/>
      <c r="G368" s="43"/>
      <c r="H368" s="101"/>
      <c r="I368" s="7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102"/>
      <c r="V368" s="7"/>
      <c r="W368" s="43"/>
      <c r="X368" s="43"/>
      <c r="Y368" s="43"/>
      <c r="Z368" s="43"/>
      <c r="AA368" s="43"/>
      <c r="AB368" s="43"/>
      <c r="AC368" s="43"/>
    </row>
    <row r="369" spans="1:29" ht="13.2">
      <c r="A369" s="43"/>
      <c r="B369" s="43"/>
      <c r="C369" s="7"/>
      <c r="D369" s="43"/>
      <c r="E369" s="43"/>
      <c r="F369" s="43"/>
      <c r="G369" s="43"/>
      <c r="H369" s="101"/>
      <c r="I369" s="7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102"/>
      <c r="V369" s="7"/>
      <c r="W369" s="43"/>
      <c r="X369" s="43"/>
      <c r="Y369" s="43"/>
      <c r="Z369" s="43"/>
      <c r="AA369" s="43"/>
      <c r="AB369" s="43"/>
      <c r="AC369" s="43"/>
    </row>
    <row r="370" spans="1:29" ht="13.2">
      <c r="A370" s="43"/>
      <c r="B370" s="43"/>
      <c r="C370" s="7"/>
      <c r="D370" s="43"/>
      <c r="E370" s="43"/>
      <c r="F370" s="43"/>
      <c r="G370" s="43"/>
      <c r="H370" s="101"/>
      <c r="I370" s="7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102"/>
      <c r="V370" s="7"/>
      <c r="W370" s="43"/>
      <c r="X370" s="43"/>
      <c r="Y370" s="43"/>
      <c r="Z370" s="43"/>
      <c r="AA370" s="43"/>
      <c r="AB370" s="43"/>
      <c r="AC370" s="43"/>
    </row>
    <row r="371" spans="1:29" ht="13.2">
      <c r="A371" s="43"/>
      <c r="B371" s="43"/>
      <c r="C371" s="7"/>
      <c r="D371" s="43"/>
      <c r="E371" s="43"/>
      <c r="F371" s="43"/>
      <c r="G371" s="43"/>
      <c r="H371" s="101"/>
      <c r="I371" s="7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102"/>
      <c r="V371" s="7"/>
      <c r="W371" s="43"/>
      <c r="X371" s="43"/>
      <c r="Y371" s="43"/>
      <c r="Z371" s="43"/>
      <c r="AA371" s="43"/>
      <c r="AB371" s="43"/>
      <c r="AC371" s="43"/>
    </row>
    <row r="372" spans="1:29" ht="13.2">
      <c r="A372" s="43"/>
      <c r="B372" s="43"/>
      <c r="C372" s="7"/>
      <c r="D372" s="43"/>
      <c r="E372" s="43"/>
      <c r="F372" s="43"/>
      <c r="G372" s="43"/>
      <c r="H372" s="101"/>
      <c r="I372" s="7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102"/>
      <c r="V372" s="7"/>
      <c r="W372" s="43"/>
      <c r="X372" s="43"/>
      <c r="Y372" s="43"/>
      <c r="Z372" s="43"/>
      <c r="AA372" s="43"/>
      <c r="AB372" s="43"/>
      <c r="AC372" s="43"/>
    </row>
    <row r="373" spans="1:29" ht="13.2">
      <c r="A373" s="43"/>
      <c r="B373" s="43"/>
      <c r="C373" s="7"/>
      <c r="D373" s="43"/>
      <c r="E373" s="43"/>
      <c r="F373" s="43"/>
      <c r="G373" s="43"/>
      <c r="H373" s="101"/>
      <c r="I373" s="7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102"/>
      <c r="V373" s="7"/>
      <c r="W373" s="43"/>
      <c r="X373" s="43"/>
      <c r="Y373" s="43"/>
      <c r="Z373" s="43"/>
      <c r="AA373" s="43"/>
      <c r="AB373" s="43"/>
      <c r="AC373" s="43"/>
    </row>
    <row r="374" spans="1:29" ht="13.2">
      <c r="A374" s="43"/>
      <c r="B374" s="43"/>
      <c r="C374" s="7"/>
      <c r="D374" s="43"/>
      <c r="E374" s="43"/>
      <c r="F374" s="43"/>
      <c r="G374" s="43"/>
      <c r="H374" s="101"/>
      <c r="I374" s="7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102"/>
      <c r="V374" s="7"/>
      <c r="W374" s="43"/>
      <c r="X374" s="43"/>
      <c r="Y374" s="43"/>
      <c r="Z374" s="43"/>
      <c r="AA374" s="43"/>
      <c r="AB374" s="43"/>
      <c r="AC374" s="43"/>
    </row>
    <row r="375" spans="1:29" ht="13.2">
      <c r="A375" s="43"/>
      <c r="B375" s="43"/>
      <c r="C375" s="7"/>
      <c r="D375" s="43"/>
      <c r="E375" s="43"/>
      <c r="F375" s="43"/>
      <c r="G375" s="43"/>
      <c r="H375" s="101"/>
      <c r="I375" s="7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102"/>
      <c r="V375" s="7"/>
      <c r="W375" s="43"/>
      <c r="X375" s="43"/>
      <c r="Y375" s="43"/>
      <c r="Z375" s="43"/>
      <c r="AA375" s="43"/>
      <c r="AB375" s="43"/>
      <c r="AC375" s="43"/>
    </row>
    <row r="376" spans="1:29" ht="13.2">
      <c r="A376" s="43"/>
      <c r="B376" s="43"/>
      <c r="C376" s="7"/>
      <c r="D376" s="43"/>
      <c r="E376" s="43"/>
      <c r="F376" s="43"/>
      <c r="G376" s="43"/>
      <c r="H376" s="101"/>
      <c r="I376" s="7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102"/>
      <c r="V376" s="7"/>
      <c r="W376" s="43"/>
      <c r="X376" s="43"/>
      <c r="Y376" s="43"/>
      <c r="Z376" s="43"/>
      <c r="AA376" s="43"/>
      <c r="AB376" s="43"/>
      <c r="AC376" s="43"/>
    </row>
    <row r="377" spans="1:29" ht="13.2">
      <c r="A377" s="43"/>
      <c r="B377" s="43"/>
      <c r="C377" s="7"/>
      <c r="D377" s="43"/>
      <c r="E377" s="43"/>
      <c r="F377" s="43"/>
      <c r="G377" s="43"/>
      <c r="H377" s="101"/>
      <c r="I377" s="7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102"/>
      <c r="V377" s="7"/>
      <c r="W377" s="43"/>
      <c r="X377" s="43"/>
      <c r="Y377" s="43"/>
      <c r="Z377" s="43"/>
      <c r="AA377" s="43"/>
      <c r="AB377" s="43"/>
      <c r="AC377" s="43"/>
    </row>
    <row r="378" spans="1:29" ht="13.2">
      <c r="A378" s="43"/>
      <c r="B378" s="43"/>
      <c r="C378" s="7"/>
      <c r="D378" s="43"/>
      <c r="E378" s="43"/>
      <c r="F378" s="43"/>
      <c r="G378" s="43"/>
      <c r="H378" s="101"/>
      <c r="I378" s="7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102"/>
      <c r="V378" s="7"/>
      <c r="W378" s="43"/>
      <c r="X378" s="43"/>
      <c r="Y378" s="43"/>
      <c r="Z378" s="43"/>
      <c r="AA378" s="43"/>
      <c r="AB378" s="43"/>
      <c r="AC378" s="43"/>
    </row>
    <row r="379" spans="1:29" ht="13.2">
      <c r="A379" s="43"/>
      <c r="B379" s="43"/>
      <c r="C379" s="7"/>
      <c r="D379" s="43"/>
      <c r="E379" s="43"/>
      <c r="F379" s="43"/>
      <c r="G379" s="43"/>
      <c r="H379" s="101"/>
      <c r="I379" s="7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102"/>
      <c r="V379" s="7"/>
      <c r="W379" s="43"/>
      <c r="X379" s="43"/>
      <c r="Y379" s="43"/>
      <c r="Z379" s="43"/>
      <c r="AA379" s="43"/>
      <c r="AB379" s="43"/>
      <c r="AC379" s="43"/>
    </row>
    <row r="380" spans="1:29" ht="13.2">
      <c r="A380" s="43"/>
      <c r="B380" s="43"/>
      <c r="C380" s="7"/>
      <c r="D380" s="43"/>
      <c r="E380" s="43"/>
      <c r="F380" s="43"/>
      <c r="G380" s="43"/>
      <c r="H380" s="101"/>
      <c r="I380" s="7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102"/>
      <c r="V380" s="7"/>
      <c r="W380" s="43"/>
      <c r="X380" s="43"/>
      <c r="Y380" s="43"/>
      <c r="Z380" s="43"/>
      <c r="AA380" s="43"/>
      <c r="AB380" s="43"/>
      <c r="AC380" s="43"/>
    </row>
    <row r="381" spans="1:29" ht="13.2">
      <c r="A381" s="43"/>
      <c r="B381" s="43"/>
      <c r="C381" s="7"/>
      <c r="D381" s="43"/>
      <c r="E381" s="43"/>
      <c r="F381" s="43"/>
      <c r="G381" s="43"/>
      <c r="H381" s="101"/>
      <c r="I381" s="7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102"/>
      <c r="V381" s="7"/>
      <c r="W381" s="43"/>
      <c r="X381" s="43"/>
      <c r="Y381" s="43"/>
      <c r="Z381" s="43"/>
      <c r="AA381" s="43"/>
      <c r="AB381" s="43"/>
      <c r="AC381" s="43"/>
    </row>
    <row r="382" spans="1:29" ht="13.2">
      <c r="A382" s="43"/>
      <c r="B382" s="43"/>
      <c r="C382" s="7"/>
      <c r="D382" s="43"/>
      <c r="E382" s="43"/>
      <c r="F382" s="43"/>
      <c r="G382" s="43"/>
      <c r="H382" s="101"/>
      <c r="I382" s="7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102"/>
      <c r="V382" s="7"/>
      <c r="W382" s="43"/>
      <c r="X382" s="43"/>
      <c r="Y382" s="43"/>
      <c r="Z382" s="43"/>
      <c r="AA382" s="43"/>
      <c r="AB382" s="43"/>
      <c r="AC382" s="43"/>
    </row>
    <row r="383" spans="1:29" ht="13.2">
      <c r="A383" s="43"/>
      <c r="B383" s="43"/>
      <c r="C383" s="7"/>
      <c r="D383" s="43"/>
      <c r="E383" s="43"/>
      <c r="F383" s="43"/>
      <c r="G383" s="43"/>
      <c r="H383" s="101"/>
      <c r="I383" s="7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102"/>
      <c r="V383" s="7"/>
      <c r="W383" s="43"/>
      <c r="X383" s="43"/>
      <c r="Y383" s="43"/>
      <c r="Z383" s="43"/>
      <c r="AA383" s="43"/>
      <c r="AB383" s="43"/>
      <c r="AC383" s="43"/>
    </row>
    <row r="384" spans="1:29" ht="13.2">
      <c r="A384" s="43"/>
      <c r="B384" s="43"/>
      <c r="C384" s="7"/>
      <c r="D384" s="43"/>
      <c r="E384" s="43"/>
      <c r="F384" s="43"/>
      <c r="G384" s="43"/>
      <c r="H384" s="101"/>
      <c r="I384" s="7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102"/>
      <c r="V384" s="7"/>
      <c r="W384" s="43"/>
      <c r="X384" s="43"/>
      <c r="Y384" s="43"/>
      <c r="Z384" s="43"/>
      <c r="AA384" s="43"/>
      <c r="AB384" s="43"/>
      <c r="AC384" s="43"/>
    </row>
    <row r="385" spans="1:29" ht="13.2">
      <c r="A385" s="43"/>
      <c r="B385" s="43"/>
      <c r="C385" s="7"/>
      <c r="D385" s="43"/>
      <c r="E385" s="43"/>
      <c r="F385" s="43"/>
      <c r="G385" s="43"/>
      <c r="H385" s="101"/>
      <c r="I385" s="7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102"/>
      <c r="V385" s="7"/>
      <c r="W385" s="43"/>
      <c r="X385" s="43"/>
      <c r="Y385" s="43"/>
      <c r="Z385" s="43"/>
      <c r="AA385" s="43"/>
      <c r="AB385" s="43"/>
      <c r="AC385" s="43"/>
    </row>
    <row r="386" spans="1:29" ht="13.2">
      <c r="A386" s="43"/>
      <c r="B386" s="43"/>
      <c r="C386" s="7"/>
      <c r="D386" s="43"/>
      <c r="E386" s="43"/>
      <c r="F386" s="43"/>
      <c r="G386" s="43"/>
      <c r="H386" s="101"/>
      <c r="I386" s="7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102"/>
      <c r="V386" s="7"/>
      <c r="W386" s="43"/>
      <c r="X386" s="43"/>
      <c r="Y386" s="43"/>
      <c r="Z386" s="43"/>
      <c r="AA386" s="43"/>
      <c r="AB386" s="43"/>
      <c r="AC386" s="43"/>
    </row>
    <row r="387" spans="1:29" ht="13.2">
      <c r="A387" s="43"/>
      <c r="B387" s="43"/>
      <c r="C387" s="7"/>
      <c r="D387" s="43"/>
      <c r="E387" s="43"/>
      <c r="F387" s="43"/>
      <c r="G387" s="43"/>
      <c r="H387" s="101"/>
      <c r="I387" s="7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102"/>
      <c r="V387" s="7"/>
      <c r="W387" s="43"/>
      <c r="X387" s="43"/>
      <c r="Y387" s="43"/>
      <c r="Z387" s="43"/>
      <c r="AA387" s="43"/>
      <c r="AB387" s="43"/>
      <c r="AC387" s="43"/>
    </row>
    <row r="388" spans="1:29" ht="13.2">
      <c r="A388" s="43"/>
      <c r="B388" s="43"/>
      <c r="C388" s="7"/>
      <c r="D388" s="43"/>
      <c r="E388" s="43"/>
      <c r="F388" s="43"/>
      <c r="G388" s="43"/>
      <c r="H388" s="101"/>
      <c r="I388" s="7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102"/>
      <c r="V388" s="7"/>
      <c r="W388" s="43"/>
      <c r="X388" s="43"/>
      <c r="Y388" s="43"/>
      <c r="Z388" s="43"/>
      <c r="AA388" s="43"/>
      <c r="AB388" s="43"/>
      <c r="AC388" s="43"/>
    </row>
    <row r="389" spans="1:29" ht="13.2">
      <c r="A389" s="43"/>
      <c r="B389" s="43"/>
      <c r="C389" s="7"/>
      <c r="D389" s="43"/>
      <c r="E389" s="43"/>
      <c r="F389" s="43"/>
      <c r="G389" s="43"/>
      <c r="H389" s="101"/>
      <c r="I389" s="7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102"/>
      <c r="V389" s="7"/>
      <c r="W389" s="43"/>
      <c r="X389" s="43"/>
      <c r="Y389" s="43"/>
      <c r="Z389" s="43"/>
      <c r="AA389" s="43"/>
      <c r="AB389" s="43"/>
      <c r="AC389" s="43"/>
    </row>
    <row r="390" spans="1:29" ht="13.2">
      <c r="A390" s="43"/>
      <c r="B390" s="43"/>
      <c r="C390" s="7"/>
      <c r="D390" s="43"/>
      <c r="E390" s="43"/>
      <c r="F390" s="43"/>
      <c r="G390" s="43"/>
      <c r="H390" s="101"/>
      <c r="I390" s="7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102"/>
      <c r="V390" s="7"/>
      <c r="W390" s="43"/>
      <c r="X390" s="43"/>
      <c r="Y390" s="43"/>
      <c r="Z390" s="43"/>
      <c r="AA390" s="43"/>
      <c r="AB390" s="43"/>
      <c r="AC390" s="43"/>
    </row>
    <row r="391" spans="1:29" ht="13.2">
      <c r="A391" s="43"/>
      <c r="B391" s="43"/>
      <c r="C391" s="7"/>
      <c r="D391" s="43"/>
      <c r="E391" s="43"/>
      <c r="F391" s="43"/>
      <c r="G391" s="43"/>
      <c r="H391" s="101"/>
      <c r="I391" s="7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102"/>
      <c r="V391" s="7"/>
      <c r="W391" s="43"/>
      <c r="X391" s="43"/>
      <c r="Y391" s="43"/>
      <c r="Z391" s="43"/>
      <c r="AA391" s="43"/>
      <c r="AB391" s="43"/>
      <c r="AC391" s="43"/>
    </row>
    <row r="392" spans="1:29" ht="13.2">
      <c r="A392" s="43"/>
      <c r="B392" s="43"/>
      <c r="C392" s="7"/>
      <c r="D392" s="43"/>
      <c r="E392" s="43"/>
      <c r="F392" s="43"/>
      <c r="G392" s="43"/>
      <c r="H392" s="101"/>
      <c r="I392" s="7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102"/>
      <c r="V392" s="7"/>
      <c r="W392" s="43"/>
      <c r="X392" s="43"/>
      <c r="Y392" s="43"/>
      <c r="Z392" s="43"/>
      <c r="AA392" s="43"/>
      <c r="AB392" s="43"/>
      <c r="AC392" s="43"/>
    </row>
    <row r="393" spans="1:29" ht="13.2">
      <c r="A393" s="43"/>
      <c r="B393" s="43"/>
      <c r="C393" s="7"/>
      <c r="D393" s="43"/>
      <c r="E393" s="43"/>
      <c r="F393" s="43"/>
      <c r="G393" s="43"/>
      <c r="H393" s="101"/>
      <c r="I393" s="7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102"/>
      <c r="V393" s="7"/>
      <c r="W393" s="43"/>
      <c r="X393" s="43"/>
      <c r="Y393" s="43"/>
      <c r="Z393" s="43"/>
      <c r="AA393" s="43"/>
      <c r="AB393" s="43"/>
      <c r="AC393" s="43"/>
    </row>
    <row r="394" spans="1:29" ht="13.2">
      <c r="A394" s="43"/>
      <c r="B394" s="43"/>
      <c r="C394" s="7"/>
      <c r="D394" s="43"/>
      <c r="E394" s="43"/>
      <c r="F394" s="43"/>
      <c r="G394" s="43"/>
      <c r="H394" s="101"/>
      <c r="I394" s="7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102"/>
      <c r="V394" s="7"/>
      <c r="W394" s="43"/>
      <c r="X394" s="43"/>
      <c r="Y394" s="43"/>
      <c r="Z394" s="43"/>
      <c r="AA394" s="43"/>
      <c r="AB394" s="43"/>
      <c r="AC394" s="43"/>
    </row>
    <row r="395" spans="1:29" ht="13.2">
      <c r="A395" s="43"/>
      <c r="B395" s="43"/>
      <c r="C395" s="7"/>
      <c r="D395" s="43"/>
      <c r="E395" s="43"/>
      <c r="F395" s="43"/>
      <c r="G395" s="43"/>
      <c r="H395" s="101"/>
      <c r="I395" s="7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102"/>
      <c r="V395" s="7"/>
      <c r="W395" s="43"/>
      <c r="X395" s="43"/>
      <c r="Y395" s="43"/>
      <c r="Z395" s="43"/>
      <c r="AA395" s="43"/>
      <c r="AB395" s="43"/>
      <c r="AC395" s="43"/>
    </row>
    <row r="396" spans="1:29" ht="13.2">
      <c r="A396" s="43"/>
      <c r="B396" s="43"/>
      <c r="C396" s="7"/>
      <c r="D396" s="43"/>
      <c r="E396" s="43"/>
      <c r="F396" s="43"/>
      <c r="G396" s="43"/>
      <c r="H396" s="101"/>
      <c r="I396" s="7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102"/>
      <c r="V396" s="7"/>
      <c r="W396" s="43"/>
      <c r="X396" s="43"/>
      <c r="Y396" s="43"/>
      <c r="Z396" s="43"/>
      <c r="AA396" s="43"/>
      <c r="AB396" s="43"/>
      <c r="AC396" s="43"/>
    </row>
    <row r="397" spans="1:29" ht="13.2">
      <c r="A397" s="43"/>
      <c r="B397" s="43"/>
      <c r="C397" s="7"/>
      <c r="D397" s="43"/>
      <c r="E397" s="43"/>
      <c r="F397" s="43"/>
      <c r="G397" s="43"/>
      <c r="H397" s="101"/>
      <c r="I397" s="7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102"/>
      <c r="V397" s="7"/>
      <c r="W397" s="43"/>
      <c r="X397" s="43"/>
      <c r="Y397" s="43"/>
      <c r="Z397" s="43"/>
      <c r="AA397" s="43"/>
      <c r="AB397" s="43"/>
      <c r="AC397" s="43"/>
    </row>
    <row r="398" spans="1:29" ht="13.2">
      <c r="A398" s="43"/>
      <c r="B398" s="43"/>
      <c r="C398" s="7"/>
      <c r="D398" s="43"/>
      <c r="E398" s="43"/>
      <c r="F398" s="43"/>
      <c r="G398" s="43"/>
      <c r="H398" s="101"/>
      <c r="I398" s="7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102"/>
      <c r="V398" s="7"/>
      <c r="W398" s="43"/>
      <c r="X398" s="43"/>
      <c r="Y398" s="43"/>
      <c r="Z398" s="43"/>
      <c r="AA398" s="43"/>
      <c r="AB398" s="43"/>
      <c r="AC398" s="43"/>
    </row>
    <row r="399" spans="1:29" ht="13.2">
      <c r="A399" s="43"/>
      <c r="B399" s="43"/>
      <c r="C399" s="7"/>
      <c r="D399" s="43"/>
      <c r="E399" s="43"/>
      <c r="F399" s="43"/>
      <c r="G399" s="43"/>
      <c r="H399" s="101"/>
      <c r="I399" s="7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102"/>
      <c r="V399" s="7"/>
      <c r="W399" s="43"/>
      <c r="X399" s="43"/>
      <c r="Y399" s="43"/>
      <c r="Z399" s="43"/>
      <c r="AA399" s="43"/>
      <c r="AB399" s="43"/>
      <c r="AC399" s="43"/>
    </row>
    <row r="400" spans="1:29" ht="13.2">
      <c r="A400" s="43"/>
      <c r="B400" s="43"/>
      <c r="C400" s="7"/>
      <c r="D400" s="43"/>
      <c r="E400" s="43"/>
      <c r="F400" s="43"/>
      <c r="G400" s="43"/>
      <c r="H400" s="101"/>
      <c r="I400" s="7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102"/>
      <c r="V400" s="7"/>
      <c r="W400" s="43"/>
      <c r="X400" s="43"/>
      <c r="Y400" s="43"/>
      <c r="Z400" s="43"/>
      <c r="AA400" s="43"/>
      <c r="AB400" s="43"/>
      <c r="AC400" s="43"/>
    </row>
    <row r="401" spans="1:29" ht="13.2">
      <c r="A401" s="43"/>
      <c r="B401" s="43"/>
      <c r="C401" s="7"/>
      <c r="D401" s="43"/>
      <c r="E401" s="43"/>
      <c r="F401" s="43"/>
      <c r="G401" s="43"/>
      <c r="H401" s="101"/>
      <c r="I401" s="7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102"/>
      <c r="V401" s="7"/>
      <c r="W401" s="43"/>
      <c r="X401" s="43"/>
      <c r="Y401" s="43"/>
      <c r="Z401" s="43"/>
      <c r="AA401" s="43"/>
      <c r="AB401" s="43"/>
      <c r="AC401" s="43"/>
    </row>
    <row r="402" spans="1:29" ht="13.2">
      <c r="A402" s="43"/>
      <c r="B402" s="43"/>
      <c r="C402" s="7"/>
      <c r="D402" s="43"/>
      <c r="E402" s="43"/>
      <c r="F402" s="43"/>
      <c r="G402" s="43"/>
      <c r="H402" s="101"/>
      <c r="I402" s="7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102"/>
      <c r="V402" s="7"/>
      <c r="W402" s="43"/>
      <c r="X402" s="43"/>
      <c r="Y402" s="43"/>
      <c r="Z402" s="43"/>
      <c r="AA402" s="43"/>
      <c r="AB402" s="43"/>
      <c r="AC402" s="43"/>
    </row>
    <row r="403" spans="1:29" ht="13.2">
      <c r="A403" s="43"/>
      <c r="B403" s="43"/>
      <c r="C403" s="7"/>
      <c r="D403" s="43"/>
      <c r="E403" s="43"/>
      <c r="F403" s="43"/>
      <c r="G403" s="43"/>
      <c r="H403" s="101"/>
      <c r="I403" s="7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102"/>
      <c r="V403" s="7"/>
      <c r="W403" s="43"/>
      <c r="X403" s="43"/>
      <c r="Y403" s="43"/>
      <c r="Z403" s="43"/>
      <c r="AA403" s="43"/>
      <c r="AB403" s="43"/>
      <c r="AC403" s="43"/>
    </row>
    <row r="404" spans="1:29" ht="13.2">
      <c r="A404" s="43"/>
      <c r="B404" s="43"/>
      <c r="C404" s="7"/>
      <c r="D404" s="43"/>
      <c r="E404" s="43"/>
      <c r="F404" s="43"/>
      <c r="G404" s="43"/>
      <c r="H404" s="101"/>
      <c r="I404" s="7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102"/>
      <c r="V404" s="7"/>
      <c r="W404" s="43"/>
      <c r="X404" s="43"/>
      <c r="Y404" s="43"/>
      <c r="Z404" s="43"/>
      <c r="AA404" s="43"/>
      <c r="AB404" s="43"/>
      <c r="AC404" s="43"/>
    </row>
    <row r="405" spans="1:29" ht="13.2">
      <c r="A405" s="43"/>
      <c r="B405" s="43"/>
      <c r="C405" s="7"/>
      <c r="D405" s="43"/>
      <c r="E405" s="43"/>
      <c r="F405" s="43"/>
      <c r="G405" s="43"/>
      <c r="H405" s="101"/>
      <c r="I405" s="7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102"/>
      <c r="V405" s="7"/>
      <c r="W405" s="43"/>
      <c r="X405" s="43"/>
      <c r="Y405" s="43"/>
      <c r="Z405" s="43"/>
      <c r="AA405" s="43"/>
      <c r="AB405" s="43"/>
      <c r="AC405" s="43"/>
    </row>
    <row r="406" spans="1:29" ht="13.2">
      <c r="A406" s="43"/>
      <c r="B406" s="43"/>
      <c r="C406" s="7"/>
      <c r="D406" s="43"/>
      <c r="E406" s="43"/>
      <c r="F406" s="43"/>
      <c r="G406" s="43"/>
      <c r="H406" s="101"/>
      <c r="I406" s="7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102"/>
      <c r="V406" s="7"/>
      <c r="W406" s="43"/>
      <c r="X406" s="43"/>
      <c r="Y406" s="43"/>
      <c r="Z406" s="43"/>
      <c r="AA406" s="43"/>
      <c r="AB406" s="43"/>
      <c r="AC406" s="43"/>
    </row>
    <row r="407" spans="1:29" ht="13.2">
      <c r="A407" s="43"/>
      <c r="B407" s="43"/>
      <c r="C407" s="7"/>
      <c r="D407" s="43"/>
      <c r="E407" s="43"/>
      <c r="F407" s="43"/>
      <c r="G407" s="43"/>
      <c r="H407" s="101"/>
      <c r="I407" s="7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102"/>
      <c r="V407" s="7"/>
      <c r="W407" s="43"/>
      <c r="X407" s="43"/>
      <c r="Y407" s="43"/>
      <c r="Z407" s="43"/>
      <c r="AA407" s="43"/>
      <c r="AB407" s="43"/>
      <c r="AC407" s="43"/>
    </row>
    <row r="408" spans="1:29" ht="13.2">
      <c r="A408" s="43"/>
      <c r="B408" s="43"/>
      <c r="C408" s="7"/>
      <c r="D408" s="43"/>
      <c r="E408" s="43"/>
      <c r="F408" s="43"/>
      <c r="G408" s="43"/>
      <c r="H408" s="101"/>
      <c r="I408" s="7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102"/>
      <c r="V408" s="7"/>
      <c r="W408" s="43"/>
      <c r="X408" s="43"/>
      <c r="Y408" s="43"/>
      <c r="Z408" s="43"/>
      <c r="AA408" s="43"/>
      <c r="AB408" s="43"/>
      <c r="AC408" s="43"/>
    </row>
    <row r="409" spans="1:29" ht="13.2">
      <c r="A409" s="43"/>
      <c r="B409" s="43"/>
      <c r="C409" s="7"/>
      <c r="D409" s="43"/>
      <c r="E409" s="43"/>
      <c r="F409" s="43"/>
      <c r="G409" s="43"/>
      <c r="H409" s="101"/>
      <c r="I409" s="7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102"/>
      <c r="V409" s="7"/>
      <c r="W409" s="43"/>
      <c r="X409" s="43"/>
      <c r="Y409" s="43"/>
      <c r="Z409" s="43"/>
      <c r="AA409" s="43"/>
      <c r="AB409" s="43"/>
      <c r="AC409" s="43"/>
    </row>
    <row r="410" spans="1:29" ht="13.2">
      <c r="A410" s="43"/>
      <c r="B410" s="43"/>
      <c r="C410" s="7"/>
      <c r="D410" s="43"/>
      <c r="E410" s="43"/>
      <c r="F410" s="43"/>
      <c r="G410" s="43"/>
      <c r="H410" s="101"/>
      <c r="I410" s="7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102"/>
      <c r="V410" s="7"/>
      <c r="W410" s="43"/>
      <c r="X410" s="43"/>
      <c r="Y410" s="43"/>
      <c r="Z410" s="43"/>
      <c r="AA410" s="43"/>
      <c r="AB410" s="43"/>
      <c r="AC410" s="43"/>
    </row>
    <row r="411" spans="1:29" ht="13.2">
      <c r="A411" s="43"/>
      <c r="B411" s="43"/>
      <c r="C411" s="7"/>
      <c r="D411" s="43"/>
      <c r="E411" s="43"/>
      <c r="F411" s="43"/>
      <c r="G411" s="43"/>
      <c r="H411" s="101"/>
      <c r="I411" s="7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102"/>
      <c r="V411" s="7"/>
      <c r="W411" s="43"/>
      <c r="X411" s="43"/>
      <c r="Y411" s="43"/>
      <c r="Z411" s="43"/>
      <c r="AA411" s="43"/>
      <c r="AB411" s="43"/>
      <c r="AC411" s="43"/>
    </row>
    <row r="412" spans="1:29" ht="13.2">
      <c r="A412" s="43"/>
      <c r="B412" s="43"/>
      <c r="C412" s="7"/>
      <c r="D412" s="43"/>
      <c r="E412" s="43"/>
      <c r="F412" s="43"/>
      <c r="G412" s="43"/>
      <c r="H412" s="101"/>
      <c r="I412" s="7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102"/>
      <c r="V412" s="7"/>
      <c r="W412" s="43"/>
      <c r="X412" s="43"/>
      <c r="Y412" s="43"/>
      <c r="Z412" s="43"/>
      <c r="AA412" s="43"/>
      <c r="AB412" s="43"/>
      <c r="AC412" s="43"/>
    </row>
    <row r="413" spans="1:29" ht="13.2">
      <c r="A413" s="43"/>
      <c r="B413" s="43"/>
      <c r="C413" s="7"/>
      <c r="D413" s="43"/>
      <c r="E413" s="43"/>
      <c r="F413" s="43"/>
      <c r="G413" s="43"/>
      <c r="H413" s="101"/>
      <c r="I413" s="7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102"/>
      <c r="V413" s="7"/>
      <c r="W413" s="43"/>
      <c r="X413" s="43"/>
      <c r="Y413" s="43"/>
      <c r="Z413" s="43"/>
      <c r="AA413" s="43"/>
      <c r="AB413" s="43"/>
      <c r="AC413" s="43"/>
    </row>
    <row r="414" spans="1:29" ht="13.2">
      <c r="A414" s="43"/>
      <c r="B414" s="43"/>
      <c r="C414" s="7"/>
      <c r="D414" s="43"/>
      <c r="E414" s="43"/>
      <c r="F414" s="43"/>
      <c r="G414" s="43"/>
      <c r="H414" s="101"/>
      <c r="I414" s="7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102"/>
      <c r="V414" s="7"/>
      <c r="W414" s="43"/>
      <c r="X414" s="43"/>
      <c r="Y414" s="43"/>
      <c r="Z414" s="43"/>
      <c r="AA414" s="43"/>
      <c r="AB414" s="43"/>
      <c r="AC414" s="43"/>
    </row>
    <row r="415" spans="1:29" ht="13.2">
      <c r="A415" s="43"/>
      <c r="B415" s="43"/>
      <c r="C415" s="7"/>
      <c r="D415" s="43"/>
      <c r="E415" s="43"/>
      <c r="F415" s="43"/>
      <c r="G415" s="43"/>
      <c r="H415" s="101"/>
      <c r="I415" s="7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102"/>
      <c r="V415" s="7"/>
      <c r="W415" s="43"/>
      <c r="X415" s="43"/>
      <c r="Y415" s="43"/>
      <c r="Z415" s="43"/>
      <c r="AA415" s="43"/>
      <c r="AB415" s="43"/>
      <c r="AC415" s="43"/>
    </row>
    <row r="416" spans="1:29" ht="13.2">
      <c r="A416" s="43"/>
      <c r="B416" s="43"/>
      <c r="C416" s="7"/>
      <c r="D416" s="43"/>
      <c r="E416" s="43"/>
      <c r="F416" s="43"/>
      <c r="G416" s="43"/>
      <c r="H416" s="101"/>
      <c r="I416" s="7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102"/>
      <c r="V416" s="7"/>
      <c r="W416" s="43"/>
      <c r="X416" s="43"/>
      <c r="Y416" s="43"/>
      <c r="Z416" s="43"/>
      <c r="AA416" s="43"/>
      <c r="AB416" s="43"/>
      <c r="AC416" s="43"/>
    </row>
    <row r="417" spans="1:29" ht="13.2">
      <c r="A417" s="43"/>
      <c r="B417" s="43"/>
      <c r="C417" s="7"/>
      <c r="D417" s="43"/>
      <c r="E417" s="43"/>
      <c r="F417" s="43"/>
      <c r="G417" s="43"/>
      <c r="H417" s="101"/>
      <c r="I417" s="7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102"/>
      <c r="V417" s="7"/>
      <c r="W417" s="43"/>
      <c r="X417" s="43"/>
      <c r="Y417" s="43"/>
      <c r="Z417" s="43"/>
      <c r="AA417" s="43"/>
      <c r="AB417" s="43"/>
      <c r="AC417" s="43"/>
    </row>
    <row r="418" spans="1:29" ht="13.2">
      <c r="A418" s="43"/>
      <c r="B418" s="43"/>
      <c r="C418" s="7"/>
      <c r="D418" s="43"/>
      <c r="E418" s="43"/>
      <c r="F418" s="43"/>
      <c r="G418" s="43"/>
      <c r="H418" s="101"/>
      <c r="I418" s="7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102"/>
      <c r="V418" s="7"/>
      <c r="W418" s="43"/>
      <c r="X418" s="43"/>
      <c r="Y418" s="43"/>
      <c r="Z418" s="43"/>
      <c r="AA418" s="43"/>
      <c r="AB418" s="43"/>
      <c r="AC418" s="43"/>
    </row>
    <row r="419" spans="1:29" ht="13.2">
      <c r="A419" s="43"/>
      <c r="B419" s="43"/>
      <c r="C419" s="7"/>
      <c r="D419" s="43"/>
      <c r="E419" s="43"/>
      <c r="F419" s="43"/>
      <c r="G419" s="43"/>
      <c r="H419" s="101"/>
      <c r="I419" s="7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102"/>
      <c r="V419" s="7"/>
      <c r="W419" s="43"/>
      <c r="X419" s="43"/>
      <c r="Y419" s="43"/>
      <c r="Z419" s="43"/>
      <c r="AA419" s="43"/>
      <c r="AB419" s="43"/>
      <c r="AC419" s="43"/>
    </row>
    <row r="420" spans="1:29" ht="13.2">
      <c r="A420" s="43"/>
      <c r="B420" s="43"/>
      <c r="C420" s="7"/>
      <c r="D420" s="43"/>
      <c r="E420" s="43"/>
      <c r="F420" s="43"/>
      <c r="G420" s="43"/>
      <c r="H420" s="101"/>
      <c r="I420" s="7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102"/>
      <c r="V420" s="7"/>
      <c r="W420" s="43"/>
      <c r="X420" s="43"/>
      <c r="Y420" s="43"/>
      <c r="Z420" s="43"/>
      <c r="AA420" s="43"/>
      <c r="AB420" s="43"/>
      <c r="AC420" s="43"/>
    </row>
    <row r="421" spans="1:29" ht="13.2">
      <c r="A421" s="43"/>
      <c r="B421" s="43"/>
      <c r="C421" s="7"/>
      <c r="D421" s="43"/>
      <c r="E421" s="43"/>
      <c r="F421" s="43"/>
      <c r="G421" s="43"/>
      <c r="H421" s="101"/>
      <c r="I421" s="7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102"/>
      <c r="V421" s="7"/>
      <c r="W421" s="43"/>
      <c r="X421" s="43"/>
      <c r="Y421" s="43"/>
      <c r="Z421" s="43"/>
      <c r="AA421" s="43"/>
      <c r="AB421" s="43"/>
      <c r="AC421" s="43"/>
    </row>
    <row r="422" spans="1:29" ht="13.2">
      <c r="A422" s="43"/>
      <c r="B422" s="43"/>
      <c r="C422" s="7"/>
      <c r="D422" s="43"/>
      <c r="E422" s="43"/>
      <c r="F422" s="43"/>
      <c r="G422" s="43"/>
      <c r="H422" s="101"/>
      <c r="I422" s="7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102"/>
      <c r="V422" s="7"/>
      <c r="W422" s="43"/>
      <c r="X422" s="43"/>
      <c r="Y422" s="43"/>
      <c r="Z422" s="43"/>
      <c r="AA422" s="43"/>
      <c r="AB422" s="43"/>
      <c r="AC422" s="43"/>
    </row>
    <row r="423" spans="1:29" ht="13.2">
      <c r="A423" s="43"/>
      <c r="B423" s="43"/>
      <c r="C423" s="7"/>
      <c r="D423" s="43"/>
      <c r="E423" s="43"/>
      <c r="F423" s="43"/>
      <c r="G423" s="43"/>
      <c r="H423" s="101"/>
      <c r="I423" s="7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102"/>
      <c r="V423" s="7"/>
      <c r="W423" s="43"/>
      <c r="X423" s="43"/>
      <c r="Y423" s="43"/>
      <c r="Z423" s="43"/>
      <c r="AA423" s="43"/>
      <c r="AB423" s="43"/>
      <c r="AC423" s="43"/>
    </row>
    <row r="424" spans="1:29" ht="13.2">
      <c r="A424" s="43"/>
      <c r="B424" s="43"/>
      <c r="C424" s="7"/>
      <c r="D424" s="43"/>
      <c r="E424" s="43"/>
      <c r="F424" s="43"/>
      <c r="G424" s="43"/>
      <c r="H424" s="101"/>
      <c r="I424" s="7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102"/>
      <c r="V424" s="7"/>
      <c r="W424" s="43"/>
      <c r="X424" s="43"/>
      <c r="Y424" s="43"/>
      <c r="Z424" s="43"/>
      <c r="AA424" s="43"/>
      <c r="AB424" s="43"/>
      <c r="AC424" s="43"/>
    </row>
    <row r="425" spans="1:29" ht="13.2">
      <c r="A425" s="43"/>
      <c r="B425" s="43"/>
      <c r="C425" s="7"/>
      <c r="D425" s="43"/>
      <c r="E425" s="43"/>
      <c r="F425" s="43"/>
      <c r="G425" s="43"/>
      <c r="H425" s="101"/>
      <c r="I425" s="7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102"/>
      <c r="V425" s="7"/>
      <c r="W425" s="43"/>
      <c r="X425" s="43"/>
      <c r="Y425" s="43"/>
      <c r="Z425" s="43"/>
      <c r="AA425" s="43"/>
      <c r="AB425" s="43"/>
      <c r="AC425" s="43"/>
    </row>
    <row r="426" spans="1:29" ht="13.2">
      <c r="A426" s="43"/>
      <c r="B426" s="43"/>
      <c r="C426" s="7"/>
      <c r="D426" s="43"/>
      <c r="E426" s="43"/>
      <c r="F426" s="43"/>
      <c r="G426" s="43"/>
      <c r="H426" s="101"/>
      <c r="I426" s="7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102"/>
      <c r="V426" s="7"/>
      <c r="W426" s="43"/>
      <c r="X426" s="43"/>
      <c r="Y426" s="43"/>
      <c r="Z426" s="43"/>
      <c r="AA426" s="43"/>
      <c r="AB426" s="43"/>
      <c r="AC426" s="43"/>
    </row>
    <row r="427" spans="1:29" ht="13.2">
      <c r="A427" s="43"/>
      <c r="B427" s="43"/>
      <c r="C427" s="7"/>
      <c r="D427" s="43"/>
      <c r="E427" s="43"/>
      <c r="F427" s="43"/>
      <c r="G427" s="43"/>
      <c r="H427" s="101"/>
      <c r="I427" s="7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102"/>
      <c r="V427" s="7"/>
      <c r="W427" s="43"/>
      <c r="X427" s="43"/>
      <c r="Y427" s="43"/>
      <c r="Z427" s="43"/>
      <c r="AA427" s="43"/>
      <c r="AB427" s="43"/>
      <c r="AC427" s="43"/>
    </row>
    <row r="428" spans="1:29" ht="13.2">
      <c r="A428" s="43"/>
      <c r="B428" s="43"/>
      <c r="C428" s="7"/>
      <c r="D428" s="43"/>
      <c r="E428" s="43"/>
      <c r="F428" s="43"/>
      <c r="G428" s="43"/>
      <c r="H428" s="101"/>
      <c r="I428" s="7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102"/>
      <c r="V428" s="7"/>
      <c r="W428" s="43"/>
      <c r="X428" s="43"/>
      <c r="Y428" s="43"/>
      <c r="Z428" s="43"/>
      <c r="AA428" s="43"/>
      <c r="AB428" s="43"/>
      <c r="AC428" s="43"/>
    </row>
    <row r="429" spans="1:29" ht="13.2">
      <c r="A429" s="43"/>
      <c r="B429" s="43"/>
      <c r="C429" s="7"/>
      <c r="D429" s="43"/>
      <c r="E429" s="43"/>
      <c r="F429" s="43"/>
      <c r="G429" s="43"/>
      <c r="H429" s="101"/>
      <c r="I429" s="7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102"/>
      <c r="V429" s="7"/>
      <c r="W429" s="43"/>
      <c r="X429" s="43"/>
      <c r="Y429" s="43"/>
      <c r="Z429" s="43"/>
      <c r="AA429" s="43"/>
      <c r="AB429" s="43"/>
      <c r="AC429" s="43"/>
    </row>
    <row r="430" spans="1:29" ht="13.2">
      <c r="A430" s="43"/>
      <c r="B430" s="43"/>
      <c r="C430" s="7"/>
      <c r="D430" s="43"/>
      <c r="E430" s="43"/>
      <c r="F430" s="43"/>
      <c r="G430" s="43"/>
      <c r="H430" s="101"/>
      <c r="I430" s="7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102"/>
      <c r="V430" s="7"/>
      <c r="W430" s="43"/>
      <c r="X430" s="43"/>
      <c r="Y430" s="43"/>
      <c r="Z430" s="43"/>
      <c r="AA430" s="43"/>
      <c r="AB430" s="43"/>
      <c r="AC430" s="43"/>
    </row>
    <row r="431" spans="1:29" ht="13.2">
      <c r="A431" s="43"/>
      <c r="B431" s="43"/>
      <c r="C431" s="7"/>
      <c r="D431" s="43"/>
      <c r="E431" s="43"/>
      <c r="F431" s="43"/>
      <c r="G431" s="43"/>
      <c r="H431" s="101"/>
      <c r="I431" s="7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102"/>
      <c r="V431" s="7"/>
      <c r="W431" s="43"/>
      <c r="X431" s="43"/>
      <c r="Y431" s="43"/>
      <c r="Z431" s="43"/>
      <c r="AA431" s="43"/>
      <c r="AB431" s="43"/>
      <c r="AC431" s="43"/>
    </row>
    <row r="432" spans="1:29" ht="13.2">
      <c r="A432" s="43"/>
      <c r="B432" s="43"/>
      <c r="C432" s="7"/>
      <c r="D432" s="43"/>
      <c r="E432" s="43"/>
      <c r="F432" s="43"/>
      <c r="G432" s="43"/>
      <c r="H432" s="101"/>
      <c r="I432" s="7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102"/>
      <c r="V432" s="7"/>
      <c r="W432" s="43"/>
      <c r="X432" s="43"/>
      <c r="Y432" s="43"/>
      <c r="Z432" s="43"/>
      <c r="AA432" s="43"/>
      <c r="AB432" s="43"/>
      <c r="AC432" s="43"/>
    </row>
    <row r="433" spans="1:29" ht="13.2">
      <c r="A433" s="43"/>
      <c r="B433" s="43"/>
      <c r="C433" s="7"/>
      <c r="D433" s="43"/>
      <c r="E433" s="43"/>
      <c r="F433" s="43"/>
      <c r="G433" s="43"/>
      <c r="H433" s="101"/>
      <c r="I433" s="7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102"/>
      <c r="V433" s="7"/>
      <c r="W433" s="43"/>
      <c r="X433" s="43"/>
      <c r="Y433" s="43"/>
      <c r="Z433" s="43"/>
      <c r="AA433" s="43"/>
      <c r="AB433" s="43"/>
      <c r="AC433" s="43"/>
    </row>
    <row r="434" spans="1:29" ht="13.2">
      <c r="A434" s="43"/>
      <c r="B434" s="43"/>
      <c r="C434" s="7"/>
      <c r="D434" s="43"/>
      <c r="E434" s="43"/>
      <c r="F434" s="43"/>
      <c r="G434" s="43"/>
      <c r="H434" s="101"/>
      <c r="I434" s="7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102"/>
      <c r="V434" s="7"/>
      <c r="W434" s="43"/>
      <c r="X434" s="43"/>
      <c r="Y434" s="43"/>
      <c r="Z434" s="43"/>
      <c r="AA434" s="43"/>
      <c r="AB434" s="43"/>
      <c r="AC434" s="43"/>
    </row>
    <row r="435" spans="1:29" ht="13.2">
      <c r="A435" s="43"/>
      <c r="B435" s="43"/>
      <c r="C435" s="7"/>
      <c r="D435" s="43"/>
      <c r="E435" s="43"/>
      <c r="F435" s="43"/>
      <c r="G435" s="43"/>
      <c r="H435" s="101"/>
      <c r="I435" s="7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102"/>
      <c r="V435" s="7"/>
      <c r="W435" s="43"/>
      <c r="X435" s="43"/>
      <c r="Y435" s="43"/>
      <c r="Z435" s="43"/>
      <c r="AA435" s="43"/>
      <c r="AB435" s="43"/>
      <c r="AC435" s="43"/>
    </row>
    <row r="436" spans="1:29" ht="13.2">
      <c r="A436" s="43"/>
      <c r="B436" s="43"/>
      <c r="C436" s="7"/>
      <c r="D436" s="43"/>
      <c r="E436" s="43"/>
      <c r="F436" s="43"/>
      <c r="G436" s="43"/>
      <c r="H436" s="101"/>
      <c r="I436" s="7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102"/>
      <c r="V436" s="7"/>
      <c r="W436" s="43"/>
      <c r="X436" s="43"/>
      <c r="Y436" s="43"/>
      <c r="Z436" s="43"/>
      <c r="AA436" s="43"/>
      <c r="AB436" s="43"/>
      <c r="AC436" s="43"/>
    </row>
    <row r="437" spans="1:29" ht="13.2">
      <c r="A437" s="43"/>
      <c r="B437" s="43"/>
      <c r="C437" s="7"/>
      <c r="D437" s="43"/>
      <c r="E437" s="43"/>
      <c r="F437" s="43"/>
      <c r="G437" s="43"/>
      <c r="H437" s="101"/>
      <c r="I437" s="7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102"/>
      <c r="V437" s="7"/>
      <c r="W437" s="43"/>
      <c r="X437" s="43"/>
      <c r="Y437" s="43"/>
      <c r="Z437" s="43"/>
      <c r="AA437" s="43"/>
      <c r="AB437" s="43"/>
      <c r="AC437" s="43"/>
    </row>
    <row r="438" spans="1:29" ht="13.2">
      <c r="A438" s="43"/>
      <c r="B438" s="43"/>
      <c r="C438" s="7"/>
      <c r="D438" s="43"/>
      <c r="E438" s="43"/>
      <c r="F438" s="43"/>
      <c r="G438" s="43"/>
      <c r="H438" s="101"/>
      <c r="I438" s="7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102"/>
      <c r="V438" s="7"/>
      <c r="W438" s="43"/>
      <c r="X438" s="43"/>
      <c r="Y438" s="43"/>
      <c r="Z438" s="43"/>
      <c r="AA438" s="43"/>
      <c r="AB438" s="43"/>
      <c r="AC438" s="43"/>
    </row>
    <row r="439" spans="1:29" ht="13.2">
      <c r="A439" s="43"/>
      <c r="B439" s="43"/>
      <c r="C439" s="7"/>
      <c r="D439" s="43"/>
      <c r="E439" s="43"/>
      <c r="F439" s="43"/>
      <c r="G439" s="43"/>
      <c r="H439" s="101"/>
      <c r="I439" s="7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102"/>
      <c r="V439" s="7"/>
      <c r="W439" s="43"/>
      <c r="X439" s="43"/>
      <c r="Y439" s="43"/>
      <c r="Z439" s="43"/>
      <c r="AA439" s="43"/>
      <c r="AB439" s="43"/>
      <c r="AC439" s="43"/>
    </row>
    <row r="440" spans="1:29" ht="13.2">
      <c r="A440" s="43"/>
      <c r="B440" s="43"/>
      <c r="C440" s="7"/>
      <c r="D440" s="43"/>
      <c r="E440" s="43"/>
      <c r="F440" s="43"/>
      <c r="G440" s="43"/>
      <c r="H440" s="101"/>
      <c r="I440" s="7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102"/>
      <c r="V440" s="7"/>
      <c r="W440" s="43"/>
      <c r="X440" s="43"/>
      <c r="Y440" s="43"/>
      <c r="Z440" s="43"/>
      <c r="AA440" s="43"/>
      <c r="AB440" s="43"/>
      <c r="AC440" s="43"/>
    </row>
    <row r="441" spans="1:29" ht="13.2">
      <c r="A441" s="43"/>
      <c r="B441" s="43"/>
      <c r="C441" s="7"/>
      <c r="D441" s="43"/>
      <c r="E441" s="43"/>
      <c r="F441" s="43"/>
      <c r="G441" s="43"/>
      <c r="H441" s="101"/>
      <c r="I441" s="7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102"/>
      <c r="V441" s="7"/>
      <c r="W441" s="43"/>
      <c r="X441" s="43"/>
      <c r="Y441" s="43"/>
      <c r="Z441" s="43"/>
      <c r="AA441" s="43"/>
      <c r="AB441" s="43"/>
      <c r="AC441" s="43"/>
    </row>
    <row r="442" spans="1:29" ht="13.2">
      <c r="A442" s="43"/>
      <c r="B442" s="43"/>
      <c r="C442" s="7"/>
      <c r="D442" s="43"/>
      <c r="E442" s="43"/>
      <c r="F442" s="43"/>
      <c r="G442" s="43"/>
      <c r="H442" s="101"/>
      <c r="I442" s="7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102"/>
      <c r="V442" s="7"/>
      <c r="W442" s="43"/>
      <c r="X442" s="43"/>
      <c r="Y442" s="43"/>
      <c r="Z442" s="43"/>
      <c r="AA442" s="43"/>
      <c r="AB442" s="43"/>
      <c r="AC442" s="43"/>
    </row>
    <row r="443" spans="1:29" ht="13.2">
      <c r="A443" s="43"/>
      <c r="B443" s="43"/>
      <c r="C443" s="7"/>
      <c r="D443" s="43"/>
      <c r="E443" s="43"/>
      <c r="F443" s="43"/>
      <c r="G443" s="43"/>
      <c r="H443" s="101"/>
      <c r="I443" s="7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102"/>
      <c r="V443" s="7"/>
      <c r="W443" s="43"/>
      <c r="X443" s="43"/>
      <c r="Y443" s="43"/>
      <c r="Z443" s="43"/>
      <c r="AA443" s="43"/>
      <c r="AB443" s="43"/>
      <c r="AC443" s="43"/>
    </row>
    <row r="444" spans="1:29" ht="13.2">
      <c r="A444" s="43"/>
      <c r="B444" s="43"/>
      <c r="C444" s="7"/>
      <c r="D444" s="43"/>
      <c r="E444" s="43"/>
      <c r="F444" s="43"/>
      <c r="G444" s="43"/>
      <c r="H444" s="101"/>
      <c r="I444" s="7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102"/>
      <c r="V444" s="7"/>
      <c r="W444" s="43"/>
      <c r="X444" s="43"/>
      <c r="Y444" s="43"/>
      <c r="Z444" s="43"/>
      <c r="AA444" s="43"/>
      <c r="AB444" s="43"/>
      <c r="AC444" s="43"/>
    </row>
    <row r="445" spans="1:29" ht="13.2">
      <c r="A445" s="43"/>
      <c r="B445" s="43"/>
      <c r="C445" s="7"/>
      <c r="D445" s="43"/>
      <c r="E445" s="43"/>
      <c r="F445" s="43"/>
      <c r="G445" s="43"/>
      <c r="H445" s="101"/>
      <c r="I445" s="7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102"/>
      <c r="V445" s="7"/>
      <c r="W445" s="43"/>
      <c r="X445" s="43"/>
      <c r="Y445" s="43"/>
      <c r="Z445" s="43"/>
      <c r="AA445" s="43"/>
      <c r="AB445" s="43"/>
      <c r="AC445" s="43"/>
    </row>
    <row r="446" spans="1:29" ht="13.2">
      <c r="A446" s="43"/>
      <c r="B446" s="43"/>
      <c r="C446" s="7"/>
      <c r="D446" s="43"/>
      <c r="E446" s="43"/>
      <c r="F446" s="43"/>
      <c r="G446" s="43"/>
      <c r="H446" s="101"/>
      <c r="I446" s="7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102"/>
      <c r="V446" s="7"/>
      <c r="W446" s="43"/>
      <c r="X446" s="43"/>
      <c r="Y446" s="43"/>
      <c r="Z446" s="43"/>
      <c r="AA446" s="43"/>
      <c r="AB446" s="43"/>
      <c r="AC446" s="43"/>
    </row>
    <row r="447" spans="1:29" ht="13.2">
      <c r="A447" s="43"/>
      <c r="B447" s="43"/>
      <c r="C447" s="7"/>
      <c r="D447" s="43"/>
      <c r="E447" s="43"/>
      <c r="F447" s="43"/>
      <c r="G447" s="43"/>
      <c r="H447" s="101"/>
      <c r="I447" s="7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102"/>
      <c r="V447" s="7"/>
      <c r="W447" s="43"/>
      <c r="X447" s="43"/>
      <c r="Y447" s="43"/>
      <c r="Z447" s="43"/>
      <c r="AA447" s="43"/>
      <c r="AB447" s="43"/>
      <c r="AC447" s="43"/>
    </row>
    <row r="448" spans="1:29" ht="13.2">
      <c r="A448" s="43"/>
      <c r="B448" s="43"/>
      <c r="C448" s="7"/>
      <c r="D448" s="43"/>
      <c r="E448" s="43"/>
      <c r="F448" s="43"/>
      <c r="G448" s="43"/>
      <c r="H448" s="101"/>
      <c r="I448" s="7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102"/>
      <c r="V448" s="7"/>
      <c r="W448" s="43"/>
      <c r="X448" s="43"/>
      <c r="Y448" s="43"/>
      <c r="Z448" s="43"/>
      <c r="AA448" s="43"/>
      <c r="AB448" s="43"/>
      <c r="AC448" s="43"/>
    </row>
    <row r="449" spans="1:29" ht="13.2">
      <c r="A449" s="43"/>
      <c r="B449" s="43"/>
      <c r="C449" s="7"/>
      <c r="D449" s="43"/>
      <c r="E449" s="43"/>
      <c r="F449" s="43"/>
      <c r="G449" s="43"/>
      <c r="H449" s="101"/>
      <c r="I449" s="7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102"/>
      <c r="V449" s="7"/>
      <c r="W449" s="43"/>
      <c r="X449" s="43"/>
      <c r="Y449" s="43"/>
      <c r="Z449" s="43"/>
      <c r="AA449" s="43"/>
      <c r="AB449" s="43"/>
      <c r="AC449" s="43"/>
    </row>
    <row r="450" spans="1:29" ht="13.2">
      <c r="A450" s="43"/>
      <c r="B450" s="43"/>
      <c r="C450" s="7"/>
      <c r="D450" s="43"/>
      <c r="E450" s="43"/>
      <c r="F450" s="43"/>
      <c r="G450" s="43"/>
      <c r="H450" s="101"/>
      <c r="I450" s="7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102"/>
      <c r="V450" s="7"/>
      <c r="W450" s="43"/>
      <c r="X450" s="43"/>
      <c r="Y450" s="43"/>
      <c r="Z450" s="43"/>
      <c r="AA450" s="43"/>
      <c r="AB450" s="43"/>
      <c r="AC450" s="43"/>
    </row>
    <row r="451" spans="1:29" ht="13.2">
      <c r="A451" s="43"/>
      <c r="B451" s="43"/>
      <c r="C451" s="7"/>
      <c r="D451" s="43"/>
      <c r="E451" s="43"/>
      <c r="F451" s="43"/>
      <c r="G451" s="43"/>
      <c r="H451" s="101"/>
      <c r="I451" s="7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102"/>
      <c r="V451" s="7"/>
      <c r="W451" s="43"/>
      <c r="X451" s="43"/>
      <c r="Y451" s="43"/>
      <c r="Z451" s="43"/>
      <c r="AA451" s="43"/>
      <c r="AB451" s="43"/>
      <c r="AC451" s="43"/>
    </row>
    <row r="452" spans="1:29" ht="13.2">
      <c r="A452" s="43"/>
      <c r="B452" s="43"/>
      <c r="C452" s="7"/>
      <c r="D452" s="43"/>
      <c r="E452" s="43"/>
      <c r="F452" s="43"/>
      <c r="G452" s="43"/>
      <c r="H452" s="101"/>
      <c r="I452" s="7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102"/>
      <c r="V452" s="7"/>
      <c r="W452" s="43"/>
      <c r="X452" s="43"/>
      <c r="Y452" s="43"/>
      <c r="Z452" s="43"/>
      <c r="AA452" s="43"/>
      <c r="AB452" s="43"/>
      <c r="AC452" s="43"/>
    </row>
    <row r="453" spans="1:29" ht="13.2">
      <c r="A453" s="43"/>
      <c r="B453" s="43"/>
      <c r="C453" s="7"/>
      <c r="D453" s="43"/>
      <c r="E453" s="43"/>
      <c r="F453" s="43"/>
      <c r="G453" s="43"/>
      <c r="H453" s="101"/>
      <c r="I453" s="7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102"/>
      <c r="V453" s="7"/>
      <c r="W453" s="43"/>
      <c r="X453" s="43"/>
      <c r="Y453" s="43"/>
      <c r="Z453" s="43"/>
      <c r="AA453" s="43"/>
      <c r="AB453" s="43"/>
      <c r="AC453" s="43"/>
    </row>
    <row r="454" spans="1:29" ht="13.2">
      <c r="A454" s="43"/>
      <c r="B454" s="43"/>
      <c r="C454" s="7"/>
      <c r="D454" s="43"/>
      <c r="E454" s="43"/>
      <c r="F454" s="43"/>
      <c r="G454" s="43"/>
      <c r="H454" s="101"/>
      <c r="I454" s="7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102"/>
      <c r="V454" s="7"/>
      <c r="W454" s="43"/>
      <c r="X454" s="43"/>
      <c r="Y454" s="43"/>
      <c r="Z454" s="43"/>
      <c r="AA454" s="43"/>
      <c r="AB454" s="43"/>
      <c r="AC454" s="43"/>
    </row>
    <row r="455" spans="1:29" ht="13.2">
      <c r="A455" s="43"/>
      <c r="B455" s="43"/>
      <c r="C455" s="7"/>
      <c r="D455" s="43"/>
      <c r="E455" s="43"/>
      <c r="F455" s="43"/>
      <c r="G455" s="43"/>
      <c r="H455" s="101"/>
      <c r="I455" s="7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102"/>
      <c r="V455" s="7"/>
      <c r="W455" s="43"/>
      <c r="X455" s="43"/>
      <c r="Y455" s="43"/>
      <c r="Z455" s="43"/>
      <c r="AA455" s="43"/>
      <c r="AB455" s="43"/>
      <c r="AC455" s="43"/>
    </row>
    <row r="456" spans="1:29" ht="13.2">
      <c r="A456" s="43"/>
      <c r="B456" s="43"/>
      <c r="C456" s="7"/>
      <c r="D456" s="43"/>
      <c r="E456" s="43"/>
      <c r="F456" s="43"/>
      <c r="G456" s="43"/>
      <c r="H456" s="101"/>
      <c r="I456" s="7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102"/>
      <c r="V456" s="7"/>
      <c r="W456" s="43"/>
      <c r="X456" s="43"/>
      <c r="Y456" s="43"/>
      <c r="Z456" s="43"/>
      <c r="AA456" s="43"/>
      <c r="AB456" s="43"/>
      <c r="AC456" s="43"/>
    </row>
    <row r="457" spans="1:29" ht="13.2">
      <c r="A457" s="43"/>
      <c r="B457" s="43"/>
      <c r="C457" s="7"/>
      <c r="D457" s="43"/>
      <c r="E457" s="43"/>
      <c r="F457" s="43"/>
      <c r="G457" s="43"/>
      <c r="H457" s="101"/>
      <c r="I457" s="7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102"/>
      <c r="V457" s="7"/>
      <c r="W457" s="43"/>
      <c r="X457" s="43"/>
      <c r="Y457" s="43"/>
      <c r="Z457" s="43"/>
      <c r="AA457" s="43"/>
      <c r="AB457" s="43"/>
      <c r="AC457" s="43"/>
    </row>
    <row r="458" spans="1:29" ht="13.2">
      <c r="A458" s="43"/>
      <c r="B458" s="43"/>
      <c r="C458" s="7"/>
      <c r="D458" s="43"/>
      <c r="E458" s="43"/>
      <c r="F458" s="43"/>
      <c r="G458" s="43"/>
      <c r="H458" s="101"/>
      <c r="I458" s="7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102"/>
      <c r="V458" s="7"/>
      <c r="W458" s="43"/>
      <c r="X458" s="43"/>
      <c r="Y458" s="43"/>
      <c r="Z458" s="43"/>
      <c r="AA458" s="43"/>
      <c r="AB458" s="43"/>
      <c r="AC458" s="43"/>
    </row>
    <row r="459" spans="1:29" ht="13.2">
      <c r="A459" s="43"/>
      <c r="B459" s="43"/>
      <c r="C459" s="7"/>
      <c r="D459" s="43"/>
      <c r="E459" s="43"/>
      <c r="F459" s="43"/>
      <c r="G459" s="43"/>
      <c r="H459" s="101"/>
      <c r="I459" s="7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102"/>
      <c r="V459" s="7"/>
      <c r="W459" s="43"/>
      <c r="X459" s="43"/>
      <c r="Y459" s="43"/>
      <c r="Z459" s="43"/>
      <c r="AA459" s="43"/>
      <c r="AB459" s="43"/>
      <c r="AC459" s="43"/>
    </row>
    <row r="460" spans="1:29" ht="13.2">
      <c r="A460" s="43"/>
      <c r="B460" s="43"/>
      <c r="C460" s="7"/>
      <c r="D460" s="43"/>
      <c r="E460" s="43"/>
      <c r="F460" s="43"/>
      <c r="G460" s="43"/>
      <c r="H460" s="101"/>
      <c r="I460" s="7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102"/>
      <c r="V460" s="7"/>
      <c r="W460" s="43"/>
      <c r="X460" s="43"/>
      <c r="Y460" s="43"/>
      <c r="Z460" s="43"/>
      <c r="AA460" s="43"/>
      <c r="AB460" s="43"/>
      <c r="AC460" s="43"/>
    </row>
    <row r="461" spans="1:29" ht="13.2">
      <c r="A461" s="43"/>
      <c r="B461" s="43"/>
      <c r="C461" s="7"/>
      <c r="D461" s="43"/>
      <c r="E461" s="43"/>
      <c r="F461" s="43"/>
      <c r="G461" s="43"/>
      <c r="H461" s="101"/>
      <c r="I461" s="7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102"/>
      <c r="V461" s="7"/>
      <c r="W461" s="43"/>
      <c r="X461" s="43"/>
      <c r="Y461" s="43"/>
      <c r="Z461" s="43"/>
      <c r="AA461" s="43"/>
      <c r="AB461" s="43"/>
      <c r="AC461" s="43"/>
    </row>
    <row r="462" spans="1:29" ht="13.2">
      <c r="A462" s="43"/>
      <c r="B462" s="43"/>
      <c r="C462" s="7"/>
      <c r="D462" s="43"/>
      <c r="E462" s="43"/>
      <c r="F462" s="43"/>
      <c r="G462" s="43"/>
      <c r="H462" s="101"/>
      <c r="I462" s="7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102"/>
      <c r="V462" s="7"/>
      <c r="W462" s="43"/>
      <c r="X462" s="43"/>
      <c r="Y462" s="43"/>
      <c r="Z462" s="43"/>
      <c r="AA462" s="43"/>
      <c r="AB462" s="43"/>
      <c r="AC462" s="43"/>
    </row>
    <row r="463" spans="1:29" ht="13.2">
      <c r="A463" s="43"/>
      <c r="B463" s="43"/>
      <c r="C463" s="7"/>
      <c r="D463" s="43"/>
      <c r="E463" s="43"/>
      <c r="F463" s="43"/>
      <c r="G463" s="43"/>
      <c r="H463" s="101"/>
      <c r="I463" s="7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102"/>
      <c r="V463" s="7"/>
      <c r="W463" s="43"/>
      <c r="X463" s="43"/>
      <c r="Y463" s="43"/>
      <c r="Z463" s="43"/>
      <c r="AA463" s="43"/>
      <c r="AB463" s="43"/>
      <c r="AC463" s="43"/>
    </row>
    <row r="464" spans="1:29" ht="13.2">
      <c r="A464" s="43"/>
      <c r="B464" s="43"/>
      <c r="C464" s="7"/>
      <c r="D464" s="43"/>
      <c r="E464" s="43"/>
      <c r="F464" s="43"/>
      <c r="G464" s="43"/>
      <c r="H464" s="101"/>
      <c r="I464" s="7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102"/>
      <c r="V464" s="7"/>
      <c r="W464" s="43"/>
      <c r="X464" s="43"/>
      <c r="Y464" s="43"/>
      <c r="Z464" s="43"/>
      <c r="AA464" s="43"/>
      <c r="AB464" s="43"/>
      <c r="AC464" s="43"/>
    </row>
    <row r="465" spans="1:29" ht="13.2">
      <c r="A465" s="43"/>
      <c r="B465" s="43"/>
      <c r="C465" s="7"/>
      <c r="D465" s="43"/>
      <c r="E465" s="43"/>
      <c r="F465" s="43"/>
      <c r="G465" s="43"/>
      <c r="H465" s="101"/>
      <c r="I465" s="7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102"/>
      <c r="V465" s="7"/>
      <c r="W465" s="43"/>
      <c r="X465" s="43"/>
      <c r="Y465" s="43"/>
      <c r="Z465" s="43"/>
      <c r="AA465" s="43"/>
      <c r="AB465" s="43"/>
      <c r="AC465" s="43"/>
    </row>
    <row r="466" spans="1:29" ht="13.2">
      <c r="A466" s="43"/>
      <c r="B466" s="43"/>
      <c r="C466" s="7"/>
      <c r="D466" s="43"/>
      <c r="E466" s="43"/>
      <c r="F466" s="43"/>
      <c r="G466" s="43"/>
      <c r="H466" s="101"/>
      <c r="I466" s="7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102"/>
      <c r="V466" s="7"/>
      <c r="W466" s="43"/>
      <c r="X466" s="43"/>
      <c r="Y466" s="43"/>
      <c r="Z466" s="43"/>
      <c r="AA466" s="43"/>
      <c r="AB466" s="43"/>
      <c r="AC466" s="43"/>
    </row>
    <row r="467" spans="1:29" ht="13.2">
      <c r="A467" s="43"/>
      <c r="B467" s="43"/>
      <c r="C467" s="7"/>
      <c r="D467" s="43"/>
      <c r="E467" s="43"/>
      <c r="F467" s="43"/>
      <c r="G467" s="43"/>
      <c r="H467" s="101"/>
      <c r="I467" s="7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102"/>
      <c r="V467" s="7"/>
      <c r="W467" s="43"/>
      <c r="X467" s="43"/>
      <c r="Y467" s="43"/>
      <c r="Z467" s="43"/>
      <c r="AA467" s="43"/>
      <c r="AB467" s="43"/>
      <c r="AC467" s="43"/>
    </row>
    <row r="468" spans="1:29" ht="13.2">
      <c r="A468" s="43"/>
      <c r="B468" s="43"/>
      <c r="C468" s="7"/>
      <c r="D468" s="43"/>
      <c r="E468" s="43"/>
      <c r="F468" s="43"/>
      <c r="G468" s="43"/>
      <c r="H468" s="101"/>
      <c r="I468" s="7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102"/>
      <c r="V468" s="7"/>
      <c r="W468" s="43"/>
      <c r="X468" s="43"/>
      <c r="Y468" s="43"/>
      <c r="Z468" s="43"/>
      <c r="AA468" s="43"/>
      <c r="AB468" s="43"/>
      <c r="AC468" s="43"/>
    </row>
    <row r="469" spans="1:29" ht="13.2">
      <c r="A469" s="43"/>
      <c r="B469" s="43"/>
      <c r="C469" s="7"/>
      <c r="D469" s="43"/>
      <c r="E469" s="43"/>
      <c r="F469" s="43"/>
      <c r="G469" s="43"/>
      <c r="H469" s="101"/>
      <c r="I469" s="7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102"/>
      <c r="V469" s="7"/>
      <c r="W469" s="43"/>
      <c r="X469" s="43"/>
      <c r="Y469" s="43"/>
      <c r="Z469" s="43"/>
      <c r="AA469" s="43"/>
      <c r="AB469" s="43"/>
      <c r="AC469" s="43"/>
    </row>
    <row r="470" spans="1:29" ht="13.2">
      <c r="A470" s="43"/>
      <c r="B470" s="43"/>
      <c r="C470" s="7"/>
      <c r="D470" s="43"/>
      <c r="E470" s="43"/>
      <c r="F470" s="43"/>
      <c r="G470" s="43"/>
      <c r="H470" s="101"/>
      <c r="I470" s="7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102"/>
      <c r="V470" s="7"/>
      <c r="W470" s="43"/>
      <c r="X470" s="43"/>
      <c r="Y470" s="43"/>
      <c r="Z470" s="43"/>
      <c r="AA470" s="43"/>
      <c r="AB470" s="43"/>
      <c r="AC470" s="43"/>
    </row>
    <row r="471" spans="1:29" ht="13.2">
      <c r="A471" s="43"/>
      <c r="B471" s="43"/>
      <c r="C471" s="7"/>
      <c r="D471" s="43"/>
      <c r="E471" s="43"/>
      <c r="F471" s="43"/>
      <c r="G471" s="43"/>
      <c r="H471" s="101"/>
      <c r="I471" s="7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102"/>
      <c r="V471" s="7"/>
      <c r="W471" s="43"/>
      <c r="X471" s="43"/>
      <c r="Y471" s="43"/>
      <c r="Z471" s="43"/>
      <c r="AA471" s="43"/>
      <c r="AB471" s="43"/>
      <c r="AC471" s="43"/>
    </row>
    <row r="472" spans="1:29" ht="13.2">
      <c r="A472" s="43"/>
      <c r="B472" s="43"/>
      <c r="C472" s="7"/>
      <c r="D472" s="43"/>
      <c r="E472" s="43"/>
      <c r="F472" s="43"/>
      <c r="G472" s="43"/>
      <c r="H472" s="101"/>
      <c r="I472" s="7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102"/>
      <c r="V472" s="7"/>
      <c r="W472" s="43"/>
      <c r="X472" s="43"/>
      <c r="Y472" s="43"/>
      <c r="Z472" s="43"/>
      <c r="AA472" s="43"/>
      <c r="AB472" s="43"/>
      <c r="AC472" s="43"/>
    </row>
    <row r="473" spans="1:29" ht="13.2">
      <c r="A473" s="43"/>
      <c r="B473" s="43"/>
      <c r="C473" s="7"/>
      <c r="D473" s="43"/>
      <c r="E473" s="43"/>
      <c r="F473" s="43"/>
      <c r="G473" s="43"/>
      <c r="H473" s="101"/>
      <c r="I473" s="7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102"/>
      <c r="V473" s="7"/>
      <c r="W473" s="43"/>
      <c r="X473" s="43"/>
      <c r="Y473" s="43"/>
      <c r="Z473" s="43"/>
      <c r="AA473" s="43"/>
      <c r="AB473" s="43"/>
      <c r="AC473" s="43"/>
    </row>
    <row r="474" spans="1:29" ht="13.2">
      <c r="A474" s="43"/>
      <c r="B474" s="43"/>
      <c r="C474" s="7"/>
      <c r="D474" s="43"/>
      <c r="E474" s="43"/>
      <c r="F474" s="43"/>
      <c r="G474" s="43"/>
      <c r="H474" s="101"/>
      <c r="I474" s="7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102"/>
      <c r="V474" s="7"/>
      <c r="W474" s="43"/>
      <c r="X474" s="43"/>
      <c r="Y474" s="43"/>
      <c r="Z474" s="43"/>
      <c r="AA474" s="43"/>
      <c r="AB474" s="43"/>
      <c r="AC474" s="43"/>
    </row>
    <row r="475" spans="1:29" ht="13.2">
      <c r="A475" s="43"/>
      <c r="B475" s="43"/>
      <c r="C475" s="7"/>
      <c r="D475" s="43"/>
      <c r="E475" s="43"/>
      <c r="F475" s="43"/>
      <c r="G475" s="43"/>
      <c r="H475" s="101"/>
      <c r="I475" s="7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102"/>
      <c r="V475" s="7"/>
      <c r="W475" s="43"/>
      <c r="X475" s="43"/>
      <c r="Y475" s="43"/>
      <c r="Z475" s="43"/>
      <c r="AA475" s="43"/>
      <c r="AB475" s="43"/>
      <c r="AC475" s="43"/>
    </row>
    <row r="476" spans="1:29" ht="13.2">
      <c r="A476" s="43"/>
      <c r="B476" s="43"/>
      <c r="C476" s="7"/>
      <c r="D476" s="43"/>
      <c r="E476" s="43"/>
      <c r="F476" s="43"/>
      <c r="G476" s="43"/>
      <c r="H476" s="101"/>
      <c r="I476" s="7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102"/>
      <c r="V476" s="7"/>
      <c r="W476" s="43"/>
      <c r="X476" s="43"/>
      <c r="Y476" s="43"/>
      <c r="Z476" s="43"/>
      <c r="AA476" s="43"/>
      <c r="AB476" s="43"/>
      <c r="AC476" s="43"/>
    </row>
    <row r="477" spans="1:29" ht="13.2">
      <c r="A477" s="43"/>
      <c r="B477" s="43"/>
      <c r="C477" s="7"/>
      <c r="D477" s="43"/>
      <c r="E477" s="43"/>
      <c r="F477" s="43"/>
      <c r="G477" s="43"/>
      <c r="H477" s="101"/>
      <c r="I477" s="7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102"/>
      <c r="V477" s="7"/>
      <c r="W477" s="43"/>
      <c r="X477" s="43"/>
      <c r="Y477" s="43"/>
      <c r="Z477" s="43"/>
      <c r="AA477" s="43"/>
      <c r="AB477" s="43"/>
      <c r="AC477" s="43"/>
    </row>
    <row r="478" spans="1:29" ht="13.2">
      <c r="A478" s="43"/>
      <c r="B478" s="43"/>
      <c r="C478" s="7"/>
      <c r="D478" s="43"/>
      <c r="E478" s="43"/>
      <c r="F478" s="43"/>
      <c r="G478" s="43"/>
      <c r="H478" s="101"/>
      <c r="I478" s="7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102"/>
      <c r="V478" s="7"/>
      <c r="W478" s="43"/>
      <c r="X478" s="43"/>
      <c r="Y478" s="43"/>
      <c r="Z478" s="43"/>
      <c r="AA478" s="43"/>
      <c r="AB478" s="43"/>
      <c r="AC478" s="43"/>
    </row>
    <row r="479" spans="1:29" ht="13.2">
      <c r="A479" s="43"/>
      <c r="B479" s="43"/>
      <c r="C479" s="7"/>
      <c r="D479" s="43"/>
      <c r="E479" s="43"/>
      <c r="F479" s="43"/>
      <c r="G479" s="43"/>
      <c r="H479" s="101"/>
      <c r="I479" s="7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102"/>
      <c r="V479" s="7"/>
      <c r="W479" s="43"/>
      <c r="X479" s="43"/>
      <c r="Y479" s="43"/>
      <c r="Z479" s="43"/>
      <c r="AA479" s="43"/>
      <c r="AB479" s="43"/>
      <c r="AC479" s="43"/>
    </row>
    <row r="480" spans="1:29" ht="13.2">
      <c r="A480" s="43"/>
      <c r="B480" s="43"/>
      <c r="C480" s="7"/>
      <c r="D480" s="43"/>
      <c r="E480" s="43"/>
      <c r="F480" s="43"/>
      <c r="G480" s="43"/>
      <c r="H480" s="101"/>
      <c r="I480" s="7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102"/>
      <c r="V480" s="7"/>
      <c r="W480" s="43"/>
      <c r="X480" s="43"/>
      <c r="Y480" s="43"/>
      <c r="Z480" s="43"/>
      <c r="AA480" s="43"/>
      <c r="AB480" s="43"/>
      <c r="AC480" s="43"/>
    </row>
    <row r="481" spans="1:29" ht="13.2">
      <c r="A481" s="43"/>
      <c r="B481" s="43"/>
      <c r="C481" s="7"/>
      <c r="D481" s="43"/>
      <c r="E481" s="43"/>
      <c r="F481" s="43"/>
      <c r="G481" s="43"/>
      <c r="H481" s="101"/>
      <c r="I481" s="7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102"/>
      <c r="V481" s="7"/>
      <c r="W481" s="43"/>
      <c r="X481" s="43"/>
      <c r="Y481" s="43"/>
      <c r="Z481" s="43"/>
      <c r="AA481" s="43"/>
      <c r="AB481" s="43"/>
      <c r="AC481" s="43"/>
    </row>
    <row r="482" spans="1:29" ht="13.2">
      <c r="A482" s="43"/>
      <c r="B482" s="43"/>
      <c r="C482" s="7"/>
      <c r="D482" s="43"/>
      <c r="E482" s="43"/>
      <c r="F482" s="43"/>
      <c r="G482" s="43"/>
      <c r="H482" s="101"/>
      <c r="I482" s="7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102"/>
      <c r="V482" s="7"/>
      <c r="W482" s="43"/>
      <c r="X482" s="43"/>
      <c r="Y482" s="43"/>
      <c r="Z482" s="43"/>
      <c r="AA482" s="43"/>
      <c r="AB482" s="43"/>
      <c r="AC482" s="43"/>
    </row>
    <row r="483" spans="1:29" ht="13.2">
      <c r="A483" s="43"/>
      <c r="B483" s="43"/>
      <c r="C483" s="7"/>
      <c r="D483" s="43"/>
      <c r="E483" s="43"/>
      <c r="F483" s="43"/>
      <c r="G483" s="43"/>
      <c r="H483" s="101"/>
      <c r="I483" s="7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102"/>
      <c r="V483" s="7"/>
      <c r="W483" s="43"/>
      <c r="X483" s="43"/>
      <c r="Y483" s="43"/>
      <c r="Z483" s="43"/>
      <c r="AA483" s="43"/>
      <c r="AB483" s="43"/>
      <c r="AC483" s="43"/>
    </row>
    <row r="484" spans="1:29" ht="13.2">
      <c r="A484" s="43"/>
      <c r="B484" s="43"/>
      <c r="C484" s="7"/>
      <c r="D484" s="43"/>
      <c r="E484" s="43"/>
      <c r="F484" s="43"/>
      <c r="G484" s="43"/>
      <c r="H484" s="101"/>
      <c r="I484" s="7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102"/>
      <c r="V484" s="7"/>
      <c r="W484" s="43"/>
      <c r="X484" s="43"/>
      <c r="Y484" s="43"/>
      <c r="Z484" s="43"/>
      <c r="AA484" s="43"/>
      <c r="AB484" s="43"/>
      <c r="AC484" s="43"/>
    </row>
    <row r="485" spans="1:29" ht="13.2">
      <c r="A485" s="43"/>
      <c r="B485" s="43"/>
      <c r="C485" s="7"/>
      <c r="D485" s="43"/>
      <c r="E485" s="43"/>
      <c r="F485" s="43"/>
      <c r="G485" s="43"/>
      <c r="H485" s="101"/>
      <c r="I485" s="7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102"/>
      <c r="V485" s="7"/>
      <c r="W485" s="43"/>
      <c r="X485" s="43"/>
      <c r="Y485" s="43"/>
      <c r="Z485" s="43"/>
      <c r="AA485" s="43"/>
      <c r="AB485" s="43"/>
      <c r="AC485" s="43"/>
    </row>
    <row r="486" spans="1:29" ht="13.2">
      <c r="A486" s="43"/>
      <c r="B486" s="43"/>
      <c r="C486" s="7"/>
      <c r="D486" s="43"/>
      <c r="E486" s="43"/>
      <c r="F486" s="43"/>
      <c r="G486" s="43"/>
      <c r="H486" s="101"/>
      <c r="I486" s="7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102"/>
      <c r="V486" s="7"/>
      <c r="W486" s="43"/>
      <c r="X486" s="43"/>
      <c r="Y486" s="43"/>
      <c r="Z486" s="43"/>
      <c r="AA486" s="43"/>
      <c r="AB486" s="43"/>
      <c r="AC486" s="43"/>
    </row>
    <row r="487" spans="1:29" ht="13.2">
      <c r="A487" s="43"/>
      <c r="B487" s="43"/>
      <c r="C487" s="7"/>
      <c r="D487" s="43"/>
      <c r="E487" s="43"/>
      <c r="F487" s="43"/>
      <c r="G487" s="43"/>
      <c r="H487" s="101"/>
      <c r="I487" s="7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102"/>
      <c r="V487" s="7"/>
      <c r="W487" s="43"/>
      <c r="X487" s="43"/>
      <c r="Y487" s="43"/>
      <c r="Z487" s="43"/>
      <c r="AA487" s="43"/>
      <c r="AB487" s="43"/>
      <c r="AC487" s="43"/>
    </row>
    <row r="488" spans="1:29" ht="13.2">
      <c r="A488" s="43"/>
      <c r="B488" s="43"/>
      <c r="C488" s="7"/>
      <c r="D488" s="43"/>
      <c r="E488" s="43"/>
      <c r="F488" s="43"/>
      <c r="G488" s="43"/>
      <c r="H488" s="101"/>
      <c r="I488" s="7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102"/>
      <c r="V488" s="7"/>
      <c r="W488" s="43"/>
      <c r="X488" s="43"/>
      <c r="Y488" s="43"/>
      <c r="Z488" s="43"/>
      <c r="AA488" s="43"/>
      <c r="AB488" s="43"/>
      <c r="AC488" s="43"/>
    </row>
    <row r="489" spans="1:29" ht="13.2">
      <c r="A489" s="43"/>
      <c r="B489" s="43"/>
      <c r="C489" s="7"/>
      <c r="D489" s="43"/>
      <c r="E489" s="43"/>
      <c r="F489" s="43"/>
      <c r="G489" s="43"/>
      <c r="H489" s="101"/>
      <c r="I489" s="7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102"/>
      <c r="V489" s="7"/>
      <c r="W489" s="43"/>
      <c r="X489" s="43"/>
      <c r="Y489" s="43"/>
      <c r="Z489" s="43"/>
      <c r="AA489" s="43"/>
      <c r="AB489" s="43"/>
      <c r="AC489" s="43"/>
    </row>
    <row r="490" spans="1:29" ht="13.2">
      <c r="A490" s="43"/>
      <c r="B490" s="43"/>
      <c r="C490" s="7"/>
      <c r="D490" s="43"/>
      <c r="E490" s="43"/>
      <c r="F490" s="43"/>
      <c r="G490" s="43"/>
      <c r="H490" s="101"/>
      <c r="I490" s="7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102"/>
      <c r="V490" s="7"/>
      <c r="W490" s="43"/>
      <c r="X490" s="43"/>
      <c r="Y490" s="43"/>
      <c r="Z490" s="43"/>
      <c r="AA490" s="43"/>
      <c r="AB490" s="43"/>
      <c r="AC490" s="43"/>
    </row>
    <row r="491" spans="1:29" ht="13.2">
      <c r="A491" s="43"/>
      <c r="B491" s="43"/>
      <c r="C491" s="7"/>
      <c r="D491" s="43"/>
      <c r="E491" s="43"/>
      <c r="F491" s="43"/>
      <c r="G491" s="43"/>
      <c r="H491" s="101"/>
      <c r="I491" s="7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102"/>
      <c r="V491" s="7"/>
      <c r="W491" s="43"/>
      <c r="X491" s="43"/>
      <c r="Y491" s="43"/>
      <c r="Z491" s="43"/>
      <c r="AA491" s="43"/>
      <c r="AB491" s="43"/>
      <c r="AC491" s="43"/>
    </row>
    <row r="492" spans="1:29" ht="13.2">
      <c r="A492" s="43"/>
      <c r="B492" s="43"/>
      <c r="C492" s="7"/>
      <c r="D492" s="43"/>
      <c r="E492" s="43"/>
      <c r="F492" s="43"/>
      <c r="G492" s="43"/>
      <c r="H492" s="101"/>
      <c r="I492" s="7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102"/>
      <c r="V492" s="7"/>
      <c r="W492" s="43"/>
      <c r="X492" s="43"/>
      <c r="Y492" s="43"/>
      <c r="Z492" s="43"/>
      <c r="AA492" s="43"/>
      <c r="AB492" s="43"/>
      <c r="AC492" s="43"/>
    </row>
    <row r="493" spans="1:29" ht="13.2">
      <c r="A493" s="43"/>
      <c r="B493" s="43"/>
      <c r="C493" s="7"/>
      <c r="D493" s="43"/>
      <c r="E493" s="43"/>
      <c r="F493" s="43"/>
      <c r="G493" s="43"/>
      <c r="H493" s="101"/>
      <c r="I493" s="7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102"/>
      <c r="V493" s="7"/>
      <c r="W493" s="43"/>
      <c r="X493" s="43"/>
      <c r="Y493" s="43"/>
      <c r="Z493" s="43"/>
      <c r="AA493" s="43"/>
      <c r="AB493" s="43"/>
      <c r="AC493" s="43"/>
    </row>
    <row r="494" spans="1:29" ht="13.2">
      <c r="A494" s="43"/>
      <c r="B494" s="43"/>
      <c r="C494" s="7"/>
      <c r="D494" s="43"/>
      <c r="E494" s="43"/>
      <c r="F494" s="43"/>
      <c r="G494" s="43"/>
      <c r="H494" s="101"/>
      <c r="I494" s="7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102"/>
      <c r="V494" s="7"/>
      <c r="W494" s="43"/>
      <c r="X494" s="43"/>
      <c r="Y494" s="43"/>
      <c r="Z494" s="43"/>
      <c r="AA494" s="43"/>
      <c r="AB494" s="43"/>
      <c r="AC494" s="43"/>
    </row>
    <row r="495" spans="1:29" ht="13.2">
      <c r="A495" s="43"/>
      <c r="B495" s="43"/>
      <c r="C495" s="7"/>
      <c r="D495" s="43"/>
      <c r="E495" s="43"/>
      <c r="F495" s="43"/>
      <c r="G495" s="43"/>
      <c r="H495" s="101"/>
      <c r="I495" s="7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102"/>
      <c r="V495" s="7"/>
      <c r="W495" s="43"/>
      <c r="X495" s="43"/>
      <c r="Y495" s="43"/>
      <c r="Z495" s="43"/>
      <c r="AA495" s="43"/>
      <c r="AB495" s="43"/>
      <c r="AC495" s="43"/>
    </row>
    <row r="496" spans="1:29" ht="13.2">
      <c r="A496" s="43"/>
      <c r="B496" s="43"/>
      <c r="C496" s="7"/>
      <c r="D496" s="43"/>
      <c r="E496" s="43"/>
      <c r="F496" s="43"/>
      <c r="G496" s="43"/>
      <c r="H496" s="101"/>
      <c r="I496" s="7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102"/>
      <c r="V496" s="7"/>
      <c r="W496" s="43"/>
      <c r="X496" s="43"/>
      <c r="Y496" s="43"/>
      <c r="Z496" s="43"/>
      <c r="AA496" s="43"/>
      <c r="AB496" s="43"/>
      <c r="AC496" s="43"/>
    </row>
    <row r="497" spans="1:29" ht="13.2">
      <c r="A497" s="43"/>
      <c r="B497" s="43"/>
      <c r="C497" s="7"/>
      <c r="D497" s="43"/>
      <c r="E497" s="43"/>
      <c r="F497" s="43"/>
      <c r="G497" s="43"/>
      <c r="H497" s="101"/>
      <c r="I497" s="7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102"/>
      <c r="V497" s="7"/>
      <c r="W497" s="43"/>
      <c r="X497" s="43"/>
      <c r="Y497" s="43"/>
      <c r="Z497" s="43"/>
      <c r="AA497" s="43"/>
      <c r="AB497" s="43"/>
      <c r="AC497" s="43"/>
    </row>
    <row r="498" spans="1:29" ht="13.2">
      <c r="A498" s="43"/>
      <c r="B498" s="43"/>
      <c r="C498" s="7"/>
      <c r="D498" s="43"/>
      <c r="E498" s="43"/>
      <c r="F498" s="43"/>
      <c r="G498" s="43"/>
      <c r="H498" s="101"/>
      <c r="I498" s="7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102"/>
      <c r="V498" s="7"/>
      <c r="W498" s="43"/>
      <c r="X498" s="43"/>
      <c r="Y498" s="43"/>
      <c r="Z498" s="43"/>
      <c r="AA498" s="43"/>
      <c r="AB498" s="43"/>
      <c r="AC498" s="43"/>
    </row>
    <row r="499" spans="1:29" ht="13.2">
      <c r="A499" s="43"/>
      <c r="B499" s="43"/>
      <c r="C499" s="7"/>
      <c r="D499" s="43"/>
      <c r="E499" s="43"/>
      <c r="F499" s="43"/>
      <c r="G499" s="43"/>
      <c r="H499" s="101"/>
      <c r="I499" s="7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102"/>
      <c r="V499" s="7"/>
      <c r="W499" s="43"/>
      <c r="X499" s="43"/>
      <c r="Y499" s="43"/>
      <c r="Z499" s="43"/>
      <c r="AA499" s="43"/>
      <c r="AB499" s="43"/>
      <c r="AC499" s="43"/>
    </row>
    <row r="500" spans="1:29" ht="13.2">
      <c r="A500" s="43"/>
      <c r="B500" s="43"/>
      <c r="C500" s="7"/>
      <c r="D500" s="43"/>
      <c r="E500" s="43"/>
      <c r="F500" s="43"/>
      <c r="G500" s="43"/>
      <c r="H500" s="101"/>
      <c r="I500" s="7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102"/>
      <c r="V500" s="7"/>
      <c r="W500" s="43"/>
      <c r="X500" s="43"/>
      <c r="Y500" s="43"/>
      <c r="Z500" s="43"/>
      <c r="AA500" s="43"/>
      <c r="AB500" s="43"/>
      <c r="AC500" s="43"/>
    </row>
    <row r="501" spans="1:29" ht="13.2">
      <c r="A501" s="43"/>
      <c r="B501" s="43"/>
      <c r="C501" s="7"/>
      <c r="D501" s="43"/>
      <c r="E501" s="43"/>
      <c r="F501" s="43"/>
      <c r="G501" s="43"/>
      <c r="H501" s="101"/>
      <c r="I501" s="7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102"/>
      <c r="V501" s="7"/>
      <c r="W501" s="43"/>
      <c r="X501" s="43"/>
      <c r="Y501" s="43"/>
      <c r="Z501" s="43"/>
      <c r="AA501" s="43"/>
      <c r="AB501" s="43"/>
      <c r="AC501" s="43"/>
    </row>
    <row r="502" spans="1:29" ht="13.2">
      <c r="A502" s="43"/>
      <c r="B502" s="43"/>
      <c r="C502" s="7"/>
      <c r="D502" s="43"/>
      <c r="E502" s="43"/>
      <c r="F502" s="43"/>
      <c r="G502" s="43"/>
      <c r="H502" s="101"/>
      <c r="I502" s="7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102"/>
      <c r="V502" s="7"/>
      <c r="W502" s="43"/>
      <c r="X502" s="43"/>
      <c r="Y502" s="43"/>
      <c r="Z502" s="43"/>
      <c r="AA502" s="43"/>
      <c r="AB502" s="43"/>
      <c r="AC502" s="43"/>
    </row>
    <row r="503" spans="1:29" ht="13.2">
      <c r="A503" s="43"/>
      <c r="B503" s="43"/>
      <c r="C503" s="7"/>
      <c r="D503" s="43"/>
      <c r="E503" s="43"/>
      <c r="F503" s="43"/>
      <c r="G503" s="43"/>
      <c r="H503" s="101"/>
      <c r="I503" s="7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102"/>
      <c r="V503" s="7"/>
      <c r="W503" s="43"/>
      <c r="X503" s="43"/>
      <c r="Y503" s="43"/>
      <c r="Z503" s="43"/>
      <c r="AA503" s="43"/>
      <c r="AB503" s="43"/>
      <c r="AC503" s="43"/>
    </row>
    <row r="504" spans="1:29" ht="13.2">
      <c r="A504" s="43"/>
      <c r="B504" s="43"/>
      <c r="C504" s="7"/>
      <c r="D504" s="43"/>
      <c r="E504" s="43"/>
      <c r="F504" s="43"/>
      <c r="G504" s="43"/>
      <c r="H504" s="101"/>
      <c r="I504" s="7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102"/>
      <c r="V504" s="7"/>
      <c r="W504" s="43"/>
      <c r="X504" s="43"/>
      <c r="Y504" s="43"/>
      <c r="Z504" s="43"/>
      <c r="AA504" s="43"/>
      <c r="AB504" s="43"/>
      <c r="AC504" s="43"/>
    </row>
    <row r="505" spans="1:29" ht="13.2">
      <c r="A505" s="43"/>
      <c r="B505" s="43"/>
      <c r="C505" s="7"/>
      <c r="D505" s="43"/>
      <c r="E505" s="43"/>
      <c r="F505" s="43"/>
      <c r="G505" s="43"/>
      <c r="H505" s="101"/>
      <c r="I505" s="7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102"/>
      <c r="V505" s="7"/>
      <c r="W505" s="43"/>
      <c r="X505" s="43"/>
      <c r="Y505" s="43"/>
      <c r="Z505" s="43"/>
      <c r="AA505" s="43"/>
      <c r="AB505" s="43"/>
      <c r="AC505" s="43"/>
    </row>
    <row r="506" spans="1:29" ht="13.2">
      <c r="A506" s="43"/>
      <c r="B506" s="43"/>
      <c r="C506" s="7"/>
      <c r="D506" s="43"/>
      <c r="E506" s="43"/>
      <c r="F506" s="43"/>
      <c r="G506" s="43"/>
      <c r="H506" s="101"/>
      <c r="I506" s="7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102"/>
      <c r="V506" s="7"/>
      <c r="W506" s="43"/>
      <c r="X506" s="43"/>
      <c r="Y506" s="43"/>
      <c r="Z506" s="43"/>
      <c r="AA506" s="43"/>
      <c r="AB506" s="43"/>
      <c r="AC506" s="43"/>
    </row>
    <row r="507" spans="1:29" ht="13.2">
      <c r="A507" s="43"/>
      <c r="B507" s="43"/>
      <c r="C507" s="7"/>
      <c r="D507" s="43"/>
      <c r="E507" s="43"/>
      <c r="F507" s="43"/>
      <c r="G507" s="43"/>
      <c r="H507" s="101"/>
      <c r="I507" s="7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102"/>
      <c r="V507" s="7"/>
      <c r="W507" s="43"/>
      <c r="X507" s="43"/>
      <c r="Y507" s="43"/>
      <c r="Z507" s="43"/>
      <c r="AA507" s="43"/>
      <c r="AB507" s="43"/>
      <c r="AC507" s="43"/>
    </row>
    <row r="508" spans="1:29" ht="13.2">
      <c r="A508" s="43"/>
      <c r="B508" s="43"/>
      <c r="C508" s="7"/>
      <c r="D508" s="43"/>
      <c r="E508" s="43"/>
      <c r="F508" s="43"/>
      <c r="G508" s="43"/>
      <c r="H508" s="101"/>
      <c r="I508" s="7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102"/>
      <c r="V508" s="7"/>
      <c r="W508" s="43"/>
      <c r="X508" s="43"/>
      <c r="Y508" s="43"/>
      <c r="Z508" s="43"/>
      <c r="AA508" s="43"/>
      <c r="AB508" s="43"/>
      <c r="AC508" s="43"/>
    </row>
    <row r="509" spans="1:29" ht="13.2">
      <c r="A509" s="43"/>
      <c r="B509" s="43"/>
      <c r="C509" s="7"/>
      <c r="D509" s="43"/>
      <c r="E509" s="43"/>
      <c r="F509" s="43"/>
      <c r="G509" s="43"/>
      <c r="H509" s="101"/>
      <c r="I509" s="7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102"/>
      <c r="V509" s="7"/>
      <c r="W509" s="43"/>
      <c r="X509" s="43"/>
      <c r="Y509" s="43"/>
      <c r="Z509" s="43"/>
      <c r="AA509" s="43"/>
      <c r="AB509" s="43"/>
      <c r="AC509" s="43"/>
    </row>
    <row r="510" spans="1:29" ht="13.2">
      <c r="A510" s="43"/>
      <c r="B510" s="43"/>
      <c r="C510" s="7"/>
      <c r="D510" s="43"/>
      <c r="E510" s="43"/>
      <c r="F510" s="43"/>
      <c r="G510" s="43"/>
      <c r="H510" s="101"/>
      <c r="I510" s="7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102"/>
      <c r="V510" s="7"/>
      <c r="W510" s="43"/>
      <c r="X510" s="43"/>
      <c r="Y510" s="43"/>
      <c r="Z510" s="43"/>
      <c r="AA510" s="43"/>
      <c r="AB510" s="43"/>
      <c r="AC510" s="43"/>
    </row>
    <row r="511" spans="1:29" ht="13.2">
      <c r="A511" s="43"/>
      <c r="B511" s="43"/>
      <c r="C511" s="7"/>
      <c r="D511" s="43"/>
      <c r="E511" s="43"/>
      <c r="F511" s="43"/>
      <c r="G511" s="43"/>
      <c r="H511" s="101"/>
      <c r="I511" s="7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102"/>
      <c r="V511" s="7"/>
      <c r="W511" s="43"/>
      <c r="X511" s="43"/>
      <c r="Y511" s="43"/>
      <c r="Z511" s="43"/>
      <c r="AA511" s="43"/>
      <c r="AB511" s="43"/>
      <c r="AC511" s="43"/>
    </row>
    <row r="512" spans="1:29" ht="13.2">
      <c r="A512" s="43"/>
      <c r="B512" s="43"/>
      <c r="C512" s="7"/>
      <c r="D512" s="43"/>
      <c r="E512" s="43"/>
      <c r="F512" s="43"/>
      <c r="G512" s="43"/>
      <c r="H512" s="101"/>
      <c r="I512" s="7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102"/>
      <c r="V512" s="7"/>
      <c r="W512" s="43"/>
      <c r="X512" s="43"/>
      <c r="Y512" s="43"/>
      <c r="Z512" s="43"/>
      <c r="AA512" s="43"/>
      <c r="AB512" s="43"/>
      <c r="AC512" s="43"/>
    </row>
    <row r="513" spans="1:29" ht="13.2">
      <c r="A513" s="43"/>
      <c r="B513" s="43"/>
      <c r="C513" s="7"/>
      <c r="D513" s="43"/>
      <c r="E513" s="43"/>
      <c r="F513" s="43"/>
      <c r="G513" s="43"/>
      <c r="H513" s="101"/>
      <c r="I513" s="7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102"/>
      <c r="V513" s="7"/>
      <c r="W513" s="43"/>
      <c r="X513" s="43"/>
      <c r="Y513" s="43"/>
      <c r="Z513" s="43"/>
      <c r="AA513" s="43"/>
      <c r="AB513" s="43"/>
      <c r="AC513" s="43"/>
    </row>
    <row r="514" spans="1:29" ht="13.2">
      <c r="A514" s="43"/>
      <c r="B514" s="43"/>
      <c r="C514" s="7"/>
      <c r="D514" s="43"/>
      <c r="E514" s="43"/>
      <c r="F514" s="43"/>
      <c r="G514" s="43"/>
      <c r="H514" s="101"/>
      <c r="I514" s="7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102"/>
      <c r="V514" s="7"/>
      <c r="W514" s="43"/>
      <c r="X514" s="43"/>
      <c r="Y514" s="43"/>
      <c r="Z514" s="43"/>
      <c r="AA514" s="43"/>
      <c r="AB514" s="43"/>
      <c r="AC514" s="43"/>
    </row>
    <row r="515" spans="1:29" ht="13.2">
      <c r="A515" s="43"/>
      <c r="B515" s="43"/>
      <c r="C515" s="7"/>
      <c r="D515" s="43"/>
      <c r="E515" s="43"/>
      <c r="F515" s="43"/>
      <c r="G515" s="43"/>
      <c r="H515" s="101"/>
      <c r="I515" s="7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102"/>
      <c r="V515" s="7"/>
      <c r="W515" s="43"/>
      <c r="X515" s="43"/>
      <c r="Y515" s="43"/>
      <c r="Z515" s="43"/>
      <c r="AA515" s="43"/>
      <c r="AB515" s="43"/>
      <c r="AC515" s="43"/>
    </row>
    <row r="516" spans="1:29" ht="13.2">
      <c r="A516" s="43"/>
      <c r="B516" s="43"/>
      <c r="C516" s="7"/>
      <c r="D516" s="43"/>
      <c r="E516" s="43"/>
      <c r="F516" s="43"/>
      <c r="G516" s="43"/>
      <c r="H516" s="101"/>
      <c r="I516" s="7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102"/>
      <c r="V516" s="7"/>
      <c r="W516" s="43"/>
      <c r="X516" s="43"/>
      <c r="Y516" s="43"/>
      <c r="Z516" s="43"/>
      <c r="AA516" s="43"/>
      <c r="AB516" s="43"/>
      <c r="AC516" s="43"/>
    </row>
    <row r="517" spans="1:29" ht="13.2">
      <c r="A517" s="43"/>
      <c r="B517" s="43"/>
      <c r="C517" s="7"/>
      <c r="D517" s="43"/>
      <c r="E517" s="43"/>
      <c r="F517" s="43"/>
      <c r="G517" s="43"/>
      <c r="H517" s="101"/>
      <c r="I517" s="7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102"/>
      <c r="V517" s="7"/>
      <c r="W517" s="43"/>
      <c r="X517" s="43"/>
      <c r="Y517" s="43"/>
      <c r="Z517" s="43"/>
      <c r="AA517" s="43"/>
      <c r="AB517" s="43"/>
      <c r="AC517" s="43"/>
    </row>
    <row r="518" spans="1:29" ht="13.2">
      <c r="A518" s="43"/>
      <c r="B518" s="43"/>
      <c r="C518" s="7"/>
      <c r="D518" s="43"/>
      <c r="E518" s="43"/>
      <c r="F518" s="43"/>
      <c r="G518" s="43"/>
      <c r="H518" s="101"/>
      <c r="I518" s="7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102"/>
      <c r="V518" s="7"/>
      <c r="W518" s="43"/>
      <c r="X518" s="43"/>
      <c r="Y518" s="43"/>
      <c r="Z518" s="43"/>
      <c r="AA518" s="43"/>
      <c r="AB518" s="43"/>
      <c r="AC518" s="43"/>
    </row>
    <row r="519" spans="1:29" ht="13.2">
      <c r="A519" s="43"/>
      <c r="B519" s="43"/>
      <c r="C519" s="7"/>
      <c r="D519" s="43"/>
      <c r="E519" s="43"/>
      <c r="F519" s="43"/>
      <c r="G519" s="43"/>
      <c r="H519" s="101"/>
      <c r="I519" s="7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102"/>
      <c r="V519" s="7"/>
      <c r="W519" s="43"/>
      <c r="X519" s="43"/>
      <c r="Y519" s="43"/>
      <c r="Z519" s="43"/>
      <c r="AA519" s="43"/>
      <c r="AB519" s="43"/>
      <c r="AC519" s="43"/>
    </row>
    <row r="520" spans="1:29" ht="13.2">
      <c r="A520" s="43"/>
      <c r="B520" s="43"/>
      <c r="C520" s="7"/>
      <c r="D520" s="43"/>
      <c r="E520" s="43"/>
      <c r="F520" s="43"/>
      <c r="G520" s="43"/>
      <c r="H520" s="101"/>
      <c r="I520" s="7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102"/>
      <c r="V520" s="7"/>
      <c r="W520" s="43"/>
      <c r="X520" s="43"/>
      <c r="Y520" s="43"/>
      <c r="Z520" s="43"/>
      <c r="AA520" s="43"/>
      <c r="AB520" s="43"/>
      <c r="AC520" s="43"/>
    </row>
    <row r="521" spans="1:29" ht="13.2">
      <c r="A521" s="43"/>
      <c r="B521" s="43"/>
      <c r="C521" s="7"/>
      <c r="D521" s="43"/>
      <c r="E521" s="43"/>
      <c r="F521" s="43"/>
      <c r="G521" s="43"/>
      <c r="H521" s="101"/>
      <c r="I521" s="7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102"/>
      <c r="V521" s="7"/>
      <c r="W521" s="43"/>
      <c r="X521" s="43"/>
      <c r="Y521" s="43"/>
      <c r="Z521" s="43"/>
      <c r="AA521" s="43"/>
      <c r="AB521" s="43"/>
      <c r="AC521" s="43"/>
    </row>
    <row r="522" spans="1:29" ht="13.2">
      <c r="A522" s="43"/>
      <c r="B522" s="43"/>
      <c r="C522" s="7"/>
      <c r="D522" s="43"/>
      <c r="E522" s="43"/>
      <c r="F522" s="43"/>
      <c r="G522" s="43"/>
      <c r="H522" s="101"/>
      <c r="I522" s="7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102"/>
      <c r="V522" s="7"/>
      <c r="W522" s="43"/>
      <c r="X522" s="43"/>
      <c r="Y522" s="43"/>
      <c r="Z522" s="43"/>
      <c r="AA522" s="43"/>
      <c r="AB522" s="43"/>
      <c r="AC522" s="43"/>
    </row>
    <row r="523" spans="1:29" ht="13.2">
      <c r="A523" s="43"/>
      <c r="B523" s="43"/>
      <c r="C523" s="7"/>
      <c r="D523" s="43"/>
      <c r="E523" s="43"/>
      <c r="F523" s="43"/>
      <c r="G523" s="43"/>
      <c r="H523" s="101"/>
      <c r="I523" s="7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102"/>
      <c r="V523" s="7"/>
      <c r="W523" s="43"/>
      <c r="X523" s="43"/>
      <c r="Y523" s="43"/>
      <c r="Z523" s="43"/>
      <c r="AA523" s="43"/>
      <c r="AB523" s="43"/>
      <c r="AC523" s="43"/>
    </row>
    <row r="524" spans="1:29" ht="13.2">
      <c r="A524" s="43"/>
      <c r="B524" s="43"/>
      <c r="C524" s="7"/>
      <c r="D524" s="43"/>
      <c r="E524" s="43"/>
      <c r="F524" s="43"/>
      <c r="G524" s="43"/>
      <c r="H524" s="101"/>
      <c r="I524" s="7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102"/>
      <c r="V524" s="7"/>
      <c r="W524" s="43"/>
      <c r="X524" s="43"/>
      <c r="Y524" s="43"/>
      <c r="Z524" s="43"/>
      <c r="AA524" s="43"/>
      <c r="AB524" s="43"/>
      <c r="AC524" s="43"/>
    </row>
    <row r="525" spans="1:29" ht="13.2">
      <c r="A525" s="43"/>
      <c r="B525" s="43"/>
      <c r="C525" s="7"/>
      <c r="D525" s="43"/>
      <c r="E525" s="43"/>
      <c r="F525" s="43"/>
      <c r="G525" s="43"/>
      <c r="H525" s="101"/>
      <c r="I525" s="7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102"/>
      <c r="V525" s="7"/>
      <c r="W525" s="43"/>
      <c r="X525" s="43"/>
      <c r="Y525" s="43"/>
      <c r="Z525" s="43"/>
      <c r="AA525" s="43"/>
      <c r="AB525" s="43"/>
      <c r="AC525" s="43"/>
    </row>
    <row r="526" spans="1:29" ht="13.2">
      <c r="A526" s="43"/>
      <c r="B526" s="43"/>
      <c r="C526" s="7"/>
      <c r="D526" s="43"/>
      <c r="E526" s="43"/>
      <c r="F526" s="43"/>
      <c r="G526" s="43"/>
      <c r="H526" s="101"/>
      <c r="I526" s="7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102"/>
      <c r="V526" s="7"/>
      <c r="W526" s="43"/>
      <c r="X526" s="43"/>
      <c r="Y526" s="43"/>
      <c r="Z526" s="43"/>
      <c r="AA526" s="43"/>
      <c r="AB526" s="43"/>
      <c r="AC526" s="43"/>
    </row>
    <row r="527" spans="1:29" ht="13.2">
      <c r="A527" s="43"/>
      <c r="B527" s="43"/>
      <c r="C527" s="7"/>
      <c r="D527" s="43"/>
      <c r="E527" s="43"/>
      <c r="F527" s="43"/>
      <c r="G527" s="43"/>
      <c r="H527" s="101"/>
      <c r="I527" s="7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102"/>
      <c r="V527" s="7"/>
      <c r="W527" s="43"/>
      <c r="X527" s="43"/>
      <c r="Y527" s="43"/>
      <c r="Z527" s="43"/>
      <c r="AA527" s="43"/>
      <c r="AB527" s="43"/>
      <c r="AC527" s="43"/>
    </row>
    <row r="528" spans="1:29" ht="13.2">
      <c r="A528" s="43"/>
      <c r="B528" s="43"/>
      <c r="C528" s="7"/>
      <c r="D528" s="43"/>
      <c r="E528" s="43"/>
      <c r="F528" s="43"/>
      <c r="G528" s="43"/>
      <c r="H528" s="101"/>
      <c r="I528" s="7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102"/>
      <c r="V528" s="7"/>
      <c r="W528" s="43"/>
      <c r="X528" s="43"/>
      <c r="Y528" s="43"/>
      <c r="Z528" s="43"/>
      <c r="AA528" s="43"/>
      <c r="AB528" s="43"/>
      <c r="AC528" s="43"/>
    </row>
    <row r="529" spans="1:29" ht="13.2">
      <c r="A529" s="43"/>
      <c r="B529" s="43"/>
      <c r="C529" s="7"/>
      <c r="D529" s="43"/>
      <c r="E529" s="43"/>
      <c r="F529" s="43"/>
      <c r="G529" s="43"/>
      <c r="H529" s="101"/>
      <c r="I529" s="7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102"/>
      <c r="V529" s="7"/>
      <c r="W529" s="43"/>
      <c r="X529" s="43"/>
      <c r="Y529" s="43"/>
      <c r="Z529" s="43"/>
      <c r="AA529" s="43"/>
      <c r="AB529" s="43"/>
      <c r="AC529" s="43"/>
    </row>
    <row r="530" spans="1:29" ht="13.2">
      <c r="A530" s="43"/>
      <c r="B530" s="43"/>
      <c r="C530" s="7"/>
      <c r="D530" s="43"/>
      <c r="E530" s="43"/>
      <c r="F530" s="43"/>
      <c r="G530" s="43"/>
      <c r="H530" s="101"/>
      <c r="I530" s="7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102"/>
      <c r="V530" s="7"/>
      <c r="W530" s="43"/>
      <c r="X530" s="43"/>
      <c r="Y530" s="43"/>
      <c r="Z530" s="43"/>
      <c r="AA530" s="43"/>
      <c r="AB530" s="43"/>
      <c r="AC530" s="43"/>
    </row>
    <row r="531" spans="1:29" ht="13.2">
      <c r="A531" s="43"/>
      <c r="B531" s="43"/>
      <c r="C531" s="7"/>
      <c r="D531" s="43"/>
      <c r="E531" s="43"/>
      <c r="F531" s="43"/>
      <c r="G531" s="43"/>
      <c r="H531" s="101"/>
      <c r="I531" s="7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102"/>
      <c r="V531" s="7"/>
      <c r="W531" s="43"/>
      <c r="X531" s="43"/>
      <c r="Y531" s="43"/>
      <c r="Z531" s="43"/>
      <c r="AA531" s="43"/>
      <c r="AB531" s="43"/>
      <c r="AC531" s="43"/>
    </row>
    <row r="532" spans="1:29" ht="13.2">
      <c r="A532" s="43"/>
      <c r="B532" s="43"/>
      <c r="C532" s="7"/>
      <c r="D532" s="43"/>
      <c r="E532" s="43"/>
      <c r="F532" s="43"/>
      <c r="G532" s="43"/>
      <c r="H532" s="101"/>
      <c r="I532" s="7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102"/>
      <c r="V532" s="7"/>
      <c r="W532" s="43"/>
      <c r="X532" s="43"/>
      <c r="Y532" s="43"/>
      <c r="Z532" s="43"/>
      <c r="AA532" s="43"/>
      <c r="AB532" s="43"/>
      <c r="AC532" s="43"/>
    </row>
    <row r="533" spans="1:29" ht="13.2">
      <c r="A533" s="43"/>
      <c r="B533" s="43"/>
      <c r="C533" s="7"/>
      <c r="D533" s="43"/>
      <c r="E533" s="43"/>
      <c r="F533" s="43"/>
      <c r="G533" s="43"/>
      <c r="H533" s="101"/>
      <c r="I533" s="7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102"/>
      <c r="V533" s="7"/>
      <c r="W533" s="43"/>
      <c r="X533" s="43"/>
      <c r="Y533" s="43"/>
      <c r="Z533" s="43"/>
      <c r="AA533" s="43"/>
      <c r="AB533" s="43"/>
      <c r="AC533" s="43"/>
    </row>
    <row r="534" spans="1:29" ht="13.2">
      <c r="A534" s="43"/>
      <c r="B534" s="43"/>
      <c r="C534" s="7"/>
      <c r="D534" s="43"/>
      <c r="E534" s="43"/>
      <c r="F534" s="43"/>
      <c r="G534" s="43"/>
      <c r="H534" s="101"/>
      <c r="I534" s="7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102"/>
      <c r="V534" s="7"/>
      <c r="W534" s="43"/>
      <c r="X534" s="43"/>
      <c r="Y534" s="43"/>
      <c r="Z534" s="43"/>
      <c r="AA534" s="43"/>
      <c r="AB534" s="43"/>
      <c r="AC534" s="43"/>
    </row>
    <row r="535" spans="1:29" ht="13.2">
      <c r="A535" s="43"/>
      <c r="B535" s="43"/>
      <c r="C535" s="7"/>
      <c r="D535" s="43"/>
      <c r="E535" s="43"/>
      <c r="F535" s="43"/>
      <c r="G535" s="43"/>
      <c r="H535" s="101"/>
      <c r="I535" s="7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102"/>
      <c r="V535" s="7"/>
      <c r="W535" s="43"/>
      <c r="X535" s="43"/>
      <c r="Y535" s="43"/>
      <c r="Z535" s="43"/>
      <c r="AA535" s="43"/>
      <c r="AB535" s="43"/>
      <c r="AC535" s="43"/>
    </row>
    <row r="536" spans="1:29" ht="13.2">
      <c r="A536" s="43"/>
      <c r="B536" s="43"/>
      <c r="C536" s="7"/>
      <c r="D536" s="43"/>
      <c r="E536" s="43"/>
      <c r="F536" s="43"/>
      <c r="G536" s="43"/>
      <c r="H536" s="101"/>
      <c r="I536" s="7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102"/>
      <c r="V536" s="7"/>
      <c r="W536" s="43"/>
      <c r="X536" s="43"/>
      <c r="Y536" s="43"/>
      <c r="Z536" s="43"/>
      <c r="AA536" s="43"/>
      <c r="AB536" s="43"/>
      <c r="AC536" s="43"/>
    </row>
    <row r="537" spans="1:29" ht="13.2">
      <c r="A537" s="43"/>
      <c r="B537" s="43"/>
      <c r="C537" s="7"/>
      <c r="D537" s="43"/>
      <c r="E537" s="43"/>
      <c r="F537" s="43"/>
      <c r="G537" s="43"/>
      <c r="H537" s="101"/>
      <c r="I537" s="7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102"/>
      <c r="V537" s="7"/>
      <c r="W537" s="43"/>
      <c r="X537" s="43"/>
      <c r="Y537" s="43"/>
      <c r="Z537" s="43"/>
      <c r="AA537" s="43"/>
      <c r="AB537" s="43"/>
      <c r="AC537" s="43"/>
    </row>
    <row r="538" spans="1:29" ht="13.2">
      <c r="A538" s="43"/>
      <c r="B538" s="43"/>
      <c r="C538" s="7"/>
      <c r="D538" s="43"/>
      <c r="E538" s="43"/>
      <c r="F538" s="43"/>
      <c r="G538" s="43"/>
      <c r="H538" s="101"/>
      <c r="I538" s="7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102"/>
      <c r="V538" s="7"/>
      <c r="W538" s="43"/>
      <c r="X538" s="43"/>
      <c r="Y538" s="43"/>
      <c r="Z538" s="43"/>
      <c r="AA538" s="43"/>
      <c r="AB538" s="43"/>
      <c r="AC538" s="43"/>
    </row>
    <row r="539" spans="1:29" ht="13.2">
      <c r="A539" s="43"/>
      <c r="B539" s="43"/>
      <c r="C539" s="7"/>
      <c r="D539" s="43"/>
      <c r="E539" s="43"/>
      <c r="F539" s="43"/>
      <c r="G539" s="43"/>
      <c r="H539" s="101"/>
      <c r="I539" s="7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102"/>
      <c r="V539" s="7"/>
      <c r="W539" s="43"/>
      <c r="X539" s="43"/>
      <c r="Y539" s="43"/>
      <c r="Z539" s="43"/>
      <c r="AA539" s="43"/>
      <c r="AB539" s="43"/>
      <c r="AC539" s="43"/>
    </row>
    <row r="540" spans="1:29" ht="13.2">
      <c r="A540" s="43"/>
      <c r="B540" s="43"/>
      <c r="C540" s="7"/>
      <c r="D540" s="43"/>
      <c r="E540" s="43"/>
      <c r="F540" s="43"/>
      <c r="G540" s="43"/>
      <c r="H540" s="101"/>
      <c r="I540" s="7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102"/>
      <c r="V540" s="7"/>
      <c r="W540" s="43"/>
      <c r="X540" s="43"/>
      <c r="Y540" s="43"/>
      <c r="Z540" s="43"/>
      <c r="AA540" s="43"/>
      <c r="AB540" s="43"/>
      <c r="AC540" s="43"/>
    </row>
    <row r="541" spans="1:29" ht="13.2">
      <c r="A541" s="43"/>
      <c r="B541" s="43"/>
      <c r="C541" s="7"/>
      <c r="D541" s="43"/>
      <c r="E541" s="43"/>
      <c r="F541" s="43"/>
      <c r="G541" s="43"/>
      <c r="H541" s="101"/>
      <c r="I541" s="7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102"/>
      <c r="V541" s="7"/>
      <c r="W541" s="43"/>
      <c r="X541" s="43"/>
      <c r="Y541" s="43"/>
      <c r="Z541" s="43"/>
      <c r="AA541" s="43"/>
      <c r="AB541" s="43"/>
      <c r="AC541" s="43"/>
    </row>
    <row r="542" spans="1:29" ht="13.2">
      <c r="A542" s="43"/>
      <c r="B542" s="43"/>
      <c r="C542" s="7"/>
      <c r="D542" s="43"/>
      <c r="E542" s="43"/>
      <c r="F542" s="43"/>
      <c r="G542" s="43"/>
      <c r="H542" s="101"/>
      <c r="I542" s="7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102"/>
      <c r="V542" s="7"/>
      <c r="W542" s="43"/>
      <c r="X542" s="43"/>
      <c r="Y542" s="43"/>
      <c r="Z542" s="43"/>
      <c r="AA542" s="43"/>
      <c r="AB542" s="43"/>
      <c r="AC542" s="43"/>
    </row>
    <row r="543" spans="1:29" ht="13.2">
      <c r="A543" s="43"/>
      <c r="B543" s="43"/>
      <c r="C543" s="7"/>
      <c r="D543" s="43"/>
      <c r="E543" s="43"/>
      <c r="F543" s="43"/>
      <c r="G543" s="43"/>
      <c r="H543" s="101"/>
      <c r="I543" s="7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102"/>
      <c r="V543" s="7"/>
      <c r="W543" s="43"/>
      <c r="X543" s="43"/>
      <c r="Y543" s="43"/>
      <c r="Z543" s="43"/>
      <c r="AA543" s="43"/>
      <c r="AB543" s="43"/>
      <c r="AC543" s="43"/>
    </row>
    <row r="544" spans="1:29" ht="13.2">
      <c r="A544" s="43"/>
      <c r="B544" s="43"/>
      <c r="C544" s="7"/>
      <c r="D544" s="43"/>
      <c r="E544" s="43"/>
      <c r="F544" s="43"/>
      <c r="G544" s="43"/>
      <c r="H544" s="101"/>
      <c r="I544" s="7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102"/>
      <c r="V544" s="7"/>
      <c r="W544" s="43"/>
      <c r="X544" s="43"/>
      <c r="Y544" s="43"/>
      <c r="Z544" s="43"/>
      <c r="AA544" s="43"/>
      <c r="AB544" s="43"/>
      <c r="AC544" s="43"/>
    </row>
    <row r="545" spans="1:29" ht="13.2">
      <c r="A545" s="43"/>
      <c r="B545" s="43"/>
      <c r="C545" s="7"/>
      <c r="D545" s="43"/>
      <c r="E545" s="43"/>
      <c r="F545" s="43"/>
      <c r="G545" s="43"/>
      <c r="H545" s="101"/>
      <c r="I545" s="7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102"/>
      <c r="V545" s="7"/>
      <c r="W545" s="43"/>
      <c r="X545" s="43"/>
      <c r="Y545" s="43"/>
      <c r="Z545" s="43"/>
      <c r="AA545" s="43"/>
      <c r="AB545" s="43"/>
      <c r="AC545" s="43"/>
    </row>
    <row r="546" spans="1:29" ht="13.2">
      <c r="A546" s="43"/>
      <c r="B546" s="43"/>
      <c r="C546" s="7"/>
      <c r="D546" s="43"/>
      <c r="E546" s="43"/>
      <c r="F546" s="43"/>
      <c r="G546" s="43"/>
      <c r="H546" s="101"/>
      <c r="I546" s="7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102"/>
      <c r="V546" s="7"/>
      <c r="W546" s="43"/>
      <c r="X546" s="43"/>
      <c r="Y546" s="43"/>
      <c r="Z546" s="43"/>
      <c r="AA546" s="43"/>
      <c r="AB546" s="43"/>
      <c r="AC546" s="43"/>
    </row>
    <row r="547" spans="1:29" ht="13.2">
      <c r="A547" s="43"/>
      <c r="B547" s="43"/>
      <c r="C547" s="7"/>
      <c r="D547" s="43"/>
      <c r="E547" s="43"/>
      <c r="F547" s="43"/>
      <c r="G547" s="43"/>
      <c r="H547" s="101"/>
      <c r="I547" s="7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102"/>
      <c r="V547" s="7"/>
      <c r="W547" s="43"/>
      <c r="X547" s="43"/>
      <c r="Y547" s="43"/>
      <c r="Z547" s="43"/>
      <c r="AA547" s="43"/>
      <c r="AB547" s="43"/>
      <c r="AC547" s="43"/>
    </row>
    <row r="548" spans="1:29" ht="13.2">
      <c r="A548" s="43"/>
      <c r="B548" s="43"/>
      <c r="C548" s="7"/>
      <c r="D548" s="43"/>
      <c r="E548" s="43"/>
      <c r="F548" s="43"/>
      <c r="G548" s="43"/>
      <c r="H548" s="101"/>
      <c r="I548" s="7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102"/>
      <c r="V548" s="7"/>
      <c r="W548" s="43"/>
      <c r="X548" s="43"/>
      <c r="Y548" s="43"/>
      <c r="Z548" s="43"/>
      <c r="AA548" s="43"/>
      <c r="AB548" s="43"/>
      <c r="AC548" s="43"/>
    </row>
    <row r="549" spans="1:29" ht="13.2">
      <c r="A549" s="43"/>
      <c r="B549" s="43"/>
      <c r="C549" s="7"/>
      <c r="D549" s="43"/>
      <c r="E549" s="43"/>
      <c r="F549" s="43"/>
      <c r="G549" s="43"/>
      <c r="H549" s="101"/>
      <c r="I549" s="7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102"/>
      <c r="V549" s="7"/>
      <c r="W549" s="43"/>
      <c r="X549" s="43"/>
      <c r="Y549" s="43"/>
      <c r="Z549" s="43"/>
      <c r="AA549" s="43"/>
      <c r="AB549" s="43"/>
      <c r="AC549" s="43"/>
    </row>
    <row r="550" spans="1:29" ht="13.2">
      <c r="A550" s="43"/>
      <c r="B550" s="43"/>
      <c r="C550" s="7"/>
      <c r="D550" s="43"/>
      <c r="E550" s="43"/>
      <c r="F550" s="43"/>
      <c r="G550" s="43"/>
      <c r="H550" s="101"/>
      <c r="I550" s="7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102"/>
      <c r="V550" s="7"/>
      <c r="W550" s="43"/>
      <c r="X550" s="43"/>
      <c r="Y550" s="43"/>
      <c r="Z550" s="43"/>
      <c r="AA550" s="43"/>
      <c r="AB550" s="43"/>
      <c r="AC550" s="43"/>
    </row>
    <row r="551" spans="1:29" ht="13.2">
      <c r="A551" s="43"/>
      <c r="B551" s="43"/>
      <c r="C551" s="7"/>
      <c r="D551" s="43"/>
      <c r="E551" s="43"/>
      <c r="F551" s="43"/>
      <c r="G551" s="43"/>
      <c r="H551" s="101"/>
      <c r="I551" s="7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102"/>
      <c r="V551" s="7"/>
      <c r="W551" s="43"/>
      <c r="X551" s="43"/>
      <c r="Y551" s="43"/>
      <c r="Z551" s="43"/>
      <c r="AA551" s="43"/>
      <c r="AB551" s="43"/>
      <c r="AC551" s="43"/>
    </row>
    <row r="552" spans="1:29" ht="13.2">
      <c r="A552" s="43"/>
      <c r="B552" s="43"/>
      <c r="C552" s="7"/>
      <c r="D552" s="43"/>
      <c r="E552" s="43"/>
      <c r="F552" s="43"/>
      <c r="G552" s="43"/>
      <c r="H552" s="101"/>
      <c r="I552" s="7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102"/>
      <c r="V552" s="7"/>
      <c r="W552" s="43"/>
      <c r="X552" s="43"/>
      <c r="Y552" s="43"/>
      <c r="Z552" s="43"/>
      <c r="AA552" s="43"/>
      <c r="AB552" s="43"/>
      <c r="AC552" s="43"/>
    </row>
    <row r="553" spans="1:29" ht="13.2">
      <c r="A553" s="43"/>
      <c r="B553" s="43"/>
      <c r="C553" s="7"/>
      <c r="D553" s="43"/>
      <c r="E553" s="43"/>
      <c r="F553" s="43"/>
      <c r="G553" s="43"/>
      <c r="H553" s="101"/>
      <c r="I553" s="7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102"/>
      <c r="V553" s="7"/>
      <c r="W553" s="43"/>
      <c r="X553" s="43"/>
      <c r="Y553" s="43"/>
      <c r="Z553" s="43"/>
      <c r="AA553" s="43"/>
      <c r="AB553" s="43"/>
      <c r="AC553" s="43"/>
    </row>
    <row r="554" spans="1:29" ht="13.2">
      <c r="A554" s="43"/>
      <c r="B554" s="43"/>
      <c r="C554" s="7"/>
      <c r="D554" s="43"/>
      <c r="E554" s="43"/>
      <c r="F554" s="43"/>
      <c r="G554" s="43"/>
      <c r="H554" s="101"/>
      <c r="I554" s="7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102"/>
      <c r="V554" s="7"/>
      <c r="W554" s="43"/>
      <c r="X554" s="43"/>
      <c r="Y554" s="43"/>
      <c r="Z554" s="43"/>
      <c r="AA554" s="43"/>
      <c r="AB554" s="43"/>
      <c r="AC554" s="43"/>
    </row>
    <row r="555" spans="1:29" ht="13.2">
      <c r="A555" s="43"/>
      <c r="B555" s="43"/>
      <c r="C555" s="7"/>
      <c r="D555" s="43"/>
      <c r="E555" s="43"/>
      <c r="F555" s="43"/>
      <c r="G555" s="43"/>
      <c r="H555" s="101"/>
      <c r="I555" s="7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102"/>
      <c r="V555" s="7"/>
      <c r="W555" s="43"/>
      <c r="X555" s="43"/>
      <c r="Y555" s="43"/>
      <c r="Z555" s="43"/>
      <c r="AA555" s="43"/>
      <c r="AB555" s="43"/>
      <c r="AC555" s="43"/>
    </row>
    <row r="556" spans="1:29" ht="13.2">
      <c r="A556" s="43"/>
      <c r="B556" s="43"/>
      <c r="C556" s="7"/>
      <c r="D556" s="43"/>
      <c r="E556" s="43"/>
      <c r="F556" s="43"/>
      <c r="G556" s="43"/>
      <c r="H556" s="101"/>
      <c r="I556" s="7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102"/>
      <c r="V556" s="7"/>
      <c r="W556" s="43"/>
      <c r="X556" s="43"/>
      <c r="Y556" s="43"/>
      <c r="Z556" s="43"/>
      <c r="AA556" s="43"/>
      <c r="AB556" s="43"/>
      <c r="AC556" s="43"/>
    </row>
    <row r="557" spans="1:29" ht="13.2">
      <c r="A557" s="43"/>
      <c r="B557" s="43"/>
      <c r="C557" s="7"/>
      <c r="D557" s="43"/>
      <c r="E557" s="43"/>
      <c r="F557" s="43"/>
      <c r="G557" s="43"/>
      <c r="H557" s="101"/>
      <c r="I557" s="7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102"/>
      <c r="V557" s="7"/>
      <c r="W557" s="43"/>
      <c r="X557" s="43"/>
      <c r="Y557" s="43"/>
      <c r="Z557" s="43"/>
      <c r="AA557" s="43"/>
      <c r="AB557" s="43"/>
      <c r="AC557" s="43"/>
    </row>
    <row r="558" spans="1:29" ht="13.2">
      <c r="A558" s="43"/>
      <c r="B558" s="43"/>
      <c r="C558" s="7"/>
      <c r="D558" s="43"/>
      <c r="E558" s="43"/>
      <c r="F558" s="43"/>
      <c r="G558" s="43"/>
      <c r="H558" s="101"/>
      <c r="I558" s="7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102"/>
      <c r="V558" s="7"/>
      <c r="W558" s="43"/>
      <c r="X558" s="43"/>
      <c r="Y558" s="43"/>
      <c r="Z558" s="43"/>
      <c r="AA558" s="43"/>
      <c r="AB558" s="43"/>
      <c r="AC558" s="43"/>
    </row>
    <row r="559" spans="1:29" ht="13.2">
      <c r="A559" s="43"/>
      <c r="B559" s="43"/>
      <c r="C559" s="7"/>
      <c r="D559" s="43"/>
      <c r="E559" s="43"/>
      <c r="F559" s="43"/>
      <c r="G559" s="43"/>
      <c r="H559" s="101"/>
      <c r="I559" s="7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102"/>
      <c r="V559" s="7"/>
      <c r="W559" s="43"/>
      <c r="X559" s="43"/>
      <c r="Y559" s="43"/>
      <c r="Z559" s="43"/>
      <c r="AA559" s="43"/>
      <c r="AB559" s="43"/>
      <c r="AC559" s="43"/>
    </row>
    <row r="560" spans="1:29" ht="13.2">
      <c r="A560" s="43"/>
      <c r="B560" s="43"/>
      <c r="C560" s="7"/>
      <c r="D560" s="43"/>
      <c r="E560" s="43"/>
      <c r="F560" s="43"/>
      <c r="G560" s="43"/>
      <c r="H560" s="101"/>
      <c r="I560" s="7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102"/>
      <c r="V560" s="7"/>
      <c r="W560" s="43"/>
      <c r="X560" s="43"/>
      <c r="Y560" s="43"/>
      <c r="Z560" s="43"/>
      <c r="AA560" s="43"/>
      <c r="AB560" s="43"/>
      <c r="AC560" s="43"/>
    </row>
    <row r="561" spans="1:29" ht="13.2">
      <c r="A561" s="43"/>
      <c r="B561" s="43"/>
      <c r="C561" s="7"/>
      <c r="D561" s="43"/>
      <c r="E561" s="43"/>
      <c r="F561" s="43"/>
      <c r="G561" s="43"/>
      <c r="H561" s="101"/>
      <c r="I561" s="7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102"/>
      <c r="V561" s="7"/>
      <c r="W561" s="43"/>
      <c r="X561" s="43"/>
      <c r="Y561" s="43"/>
      <c r="Z561" s="43"/>
      <c r="AA561" s="43"/>
      <c r="AB561" s="43"/>
      <c r="AC561" s="43"/>
    </row>
    <row r="562" spans="1:29" ht="13.2">
      <c r="A562" s="43"/>
      <c r="B562" s="43"/>
      <c r="C562" s="7"/>
      <c r="D562" s="43"/>
      <c r="E562" s="43"/>
      <c r="F562" s="43"/>
      <c r="G562" s="43"/>
      <c r="H562" s="101"/>
      <c r="I562" s="7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102"/>
      <c r="V562" s="7"/>
      <c r="W562" s="43"/>
      <c r="X562" s="43"/>
      <c r="Y562" s="43"/>
      <c r="Z562" s="43"/>
      <c r="AA562" s="43"/>
      <c r="AB562" s="43"/>
      <c r="AC562" s="43"/>
    </row>
    <row r="563" spans="1:29" ht="13.2">
      <c r="A563" s="43"/>
      <c r="B563" s="43"/>
      <c r="C563" s="7"/>
      <c r="D563" s="43"/>
      <c r="E563" s="43"/>
      <c r="F563" s="43"/>
      <c r="G563" s="43"/>
      <c r="H563" s="101"/>
      <c r="I563" s="7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102"/>
      <c r="V563" s="7"/>
      <c r="W563" s="43"/>
      <c r="X563" s="43"/>
      <c r="Y563" s="43"/>
      <c r="Z563" s="43"/>
      <c r="AA563" s="43"/>
      <c r="AB563" s="43"/>
      <c r="AC563" s="43"/>
    </row>
    <row r="564" spans="1:29" ht="13.2">
      <c r="A564" s="43"/>
      <c r="B564" s="43"/>
      <c r="C564" s="7"/>
      <c r="D564" s="43"/>
      <c r="E564" s="43"/>
      <c r="F564" s="43"/>
      <c r="G564" s="43"/>
      <c r="H564" s="101"/>
      <c r="I564" s="7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102"/>
      <c r="V564" s="7"/>
      <c r="W564" s="43"/>
      <c r="X564" s="43"/>
      <c r="Y564" s="43"/>
      <c r="Z564" s="43"/>
      <c r="AA564" s="43"/>
      <c r="AB564" s="43"/>
      <c r="AC564" s="43"/>
    </row>
    <row r="565" spans="1:29" ht="13.2">
      <c r="A565" s="43"/>
      <c r="B565" s="43"/>
      <c r="C565" s="7"/>
      <c r="D565" s="43"/>
      <c r="E565" s="43"/>
      <c r="F565" s="43"/>
      <c r="G565" s="43"/>
      <c r="H565" s="101"/>
      <c r="I565" s="7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102"/>
      <c r="V565" s="7"/>
      <c r="W565" s="43"/>
      <c r="X565" s="43"/>
      <c r="Y565" s="43"/>
      <c r="Z565" s="43"/>
      <c r="AA565" s="43"/>
      <c r="AB565" s="43"/>
      <c r="AC565" s="43"/>
    </row>
    <row r="566" spans="1:29" ht="13.2">
      <c r="A566" s="43"/>
      <c r="B566" s="43"/>
      <c r="C566" s="7"/>
      <c r="D566" s="43"/>
      <c r="E566" s="43"/>
      <c r="F566" s="43"/>
      <c r="G566" s="43"/>
      <c r="H566" s="101"/>
      <c r="I566" s="7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102"/>
      <c r="V566" s="7"/>
      <c r="W566" s="43"/>
      <c r="X566" s="43"/>
      <c r="Y566" s="43"/>
      <c r="Z566" s="43"/>
      <c r="AA566" s="43"/>
      <c r="AB566" s="43"/>
      <c r="AC566" s="43"/>
    </row>
    <row r="567" spans="1:29" ht="13.2">
      <c r="A567" s="43"/>
      <c r="B567" s="43"/>
      <c r="C567" s="7"/>
      <c r="D567" s="43"/>
      <c r="E567" s="43"/>
      <c r="F567" s="43"/>
      <c r="G567" s="43"/>
      <c r="H567" s="101"/>
      <c r="I567" s="7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102"/>
      <c r="V567" s="7"/>
      <c r="W567" s="43"/>
      <c r="X567" s="43"/>
      <c r="Y567" s="43"/>
      <c r="Z567" s="43"/>
      <c r="AA567" s="43"/>
      <c r="AB567" s="43"/>
      <c r="AC567" s="43"/>
    </row>
    <row r="568" spans="1:29" ht="13.2">
      <c r="A568" s="43"/>
      <c r="B568" s="43"/>
      <c r="C568" s="7"/>
      <c r="D568" s="43"/>
      <c r="E568" s="43"/>
      <c r="F568" s="43"/>
      <c r="G568" s="43"/>
      <c r="H568" s="101"/>
      <c r="I568" s="7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102"/>
      <c r="V568" s="7"/>
      <c r="W568" s="43"/>
      <c r="X568" s="43"/>
      <c r="Y568" s="43"/>
      <c r="Z568" s="43"/>
      <c r="AA568" s="43"/>
      <c r="AB568" s="43"/>
      <c r="AC568" s="43"/>
    </row>
    <row r="569" spans="1:29" ht="13.2">
      <c r="A569" s="43"/>
      <c r="B569" s="43"/>
      <c r="C569" s="7"/>
      <c r="D569" s="43"/>
      <c r="E569" s="43"/>
      <c r="F569" s="43"/>
      <c r="G569" s="43"/>
      <c r="H569" s="101"/>
      <c r="I569" s="7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102"/>
      <c r="V569" s="7"/>
      <c r="W569" s="43"/>
      <c r="X569" s="43"/>
      <c r="Y569" s="43"/>
      <c r="Z569" s="43"/>
      <c r="AA569" s="43"/>
      <c r="AB569" s="43"/>
      <c r="AC569" s="43"/>
    </row>
    <row r="570" spans="1:29" ht="13.2">
      <c r="A570" s="43"/>
      <c r="B570" s="43"/>
      <c r="C570" s="7"/>
      <c r="D570" s="43"/>
      <c r="E570" s="43"/>
      <c r="F570" s="43"/>
      <c r="G570" s="43"/>
      <c r="H570" s="101"/>
      <c r="I570" s="7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102"/>
      <c r="V570" s="7"/>
      <c r="W570" s="43"/>
      <c r="X570" s="43"/>
      <c r="Y570" s="43"/>
      <c r="Z570" s="43"/>
      <c r="AA570" s="43"/>
      <c r="AB570" s="43"/>
      <c r="AC570" s="43"/>
    </row>
    <row r="571" spans="1:29" ht="13.2">
      <c r="A571" s="43"/>
      <c r="B571" s="43"/>
      <c r="C571" s="7"/>
      <c r="D571" s="43"/>
      <c r="E571" s="43"/>
      <c r="F571" s="43"/>
      <c r="G571" s="43"/>
      <c r="H571" s="101"/>
      <c r="I571" s="7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102"/>
      <c r="V571" s="7"/>
      <c r="W571" s="43"/>
      <c r="X571" s="43"/>
      <c r="Y571" s="43"/>
      <c r="Z571" s="43"/>
      <c r="AA571" s="43"/>
      <c r="AB571" s="43"/>
      <c r="AC571" s="43"/>
    </row>
    <row r="572" spans="1:29" ht="13.2">
      <c r="A572" s="43"/>
      <c r="B572" s="43"/>
      <c r="C572" s="7"/>
      <c r="D572" s="43"/>
      <c r="E572" s="43"/>
      <c r="F572" s="43"/>
      <c r="G572" s="43"/>
      <c r="H572" s="101"/>
      <c r="I572" s="7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102"/>
      <c r="V572" s="7"/>
      <c r="W572" s="43"/>
      <c r="X572" s="43"/>
      <c r="Y572" s="43"/>
      <c r="Z572" s="43"/>
      <c r="AA572" s="43"/>
      <c r="AB572" s="43"/>
      <c r="AC572" s="43"/>
    </row>
    <row r="573" spans="1:29" ht="13.2">
      <c r="A573" s="43"/>
      <c r="B573" s="43"/>
      <c r="C573" s="7"/>
      <c r="D573" s="43"/>
      <c r="E573" s="43"/>
      <c r="F573" s="43"/>
      <c r="G573" s="43"/>
      <c r="H573" s="101"/>
      <c r="I573" s="7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102"/>
      <c r="V573" s="7"/>
      <c r="W573" s="43"/>
      <c r="X573" s="43"/>
      <c r="Y573" s="43"/>
      <c r="Z573" s="43"/>
      <c r="AA573" s="43"/>
      <c r="AB573" s="43"/>
      <c r="AC573" s="43"/>
    </row>
    <row r="574" spans="1:29" ht="13.2">
      <c r="A574" s="43"/>
      <c r="B574" s="43"/>
      <c r="C574" s="7"/>
      <c r="D574" s="43"/>
      <c r="E574" s="43"/>
      <c r="F574" s="43"/>
      <c r="G574" s="43"/>
      <c r="H574" s="101"/>
      <c r="I574" s="7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102"/>
      <c r="V574" s="7"/>
      <c r="W574" s="43"/>
      <c r="X574" s="43"/>
      <c r="Y574" s="43"/>
      <c r="Z574" s="43"/>
      <c r="AA574" s="43"/>
      <c r="AB574" s="43"/>
      <c r="AC574" s="43"/>
    </row>
    <row r="575" spans="1:29" ht="13.2">
      <c r="A575" s="43"/>
      <c r="B575" s="43"/>
      <c r="C575" s="7"/>
      <c r="D575" s="43"/>
      <c r="E575" s="43"/>
      <c r="F575" s="43"/>
      <c r="G575" s="43"/>
      <c r="H575" s="101"/>
      <c r="I575" s="7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102"/>
      <c r="V575" s="7"/>
      <c r="W575" s="43"/>
      <c r="X575" s="43"/>
      <c r="Y575" s="43"/>
      <c r="Z575" s="43"/>
      <c r="AA575" s="43"/>
      <c r="AB575" s="43"/>
      <c r="AC575" s="43"/>
    </row>
    <row r="576" spans="1:29" ht="13.2">
      <c r="A576" s="43"/>
      <c r="B576" s="43"/>
      <c r="C576" s="7"/>
      <c r="D576" s="43"/>
      <c r="E576" s="43"/>
      <c r="F576" s="43"/>
      <c r="G576" s="43"/>
      <c r="H576" s="101"/>
      <c r="I576" s="7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102"/>
      <c r="V576" s="7"/>
      <c r="W576" s="43"/>
      <c r="X576" s="43"/>
      <c r="Y576" s="43"/>
      <c r="Z576" s="43"/>
      <c r="AA576" s="43"/>
      <c r="AB576" s="43"/>
      <c r="AC576" s="43"/>
    </row>
    <row r="577" spans="1:29" ht="13.2">
      <c r="A577" s="43"/>
      <c r="B577" s="43"/>
      <c r="C577" s="7"/>
      <c r="D577" s="43"/>
      <c r="E577" s="43"/>
      <c r="F577" s="43"/>
      <c r="G577" s="43"/>
      <c r="H577" s="101"/>
      <c r="I577" s="7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102"/>
      <c r="V577" s="7"/>
      <c r="W577" s="43"/>
      <c r="X577" s="43"/>
      <c r="Y577" s="43"/>
      <c r="Z577" s="43"/>
      <c r="AA577" s="43"/>
      <c r="AB577" s="43"/>
      <c r="AC577" s="43"/>
    </row>
    <row r="578" spans="1:29" ht="13.2">
      <c r="A578" s="43"/>
      <c r="B578" s="43"/>
      <c r="C578" s="7"/>
      <c r="D578" s="43"/>
      <c r="E578" s="43"/>
      <c r="F578" s="43"/>
      <c r="G578" s="43"/>
      <c r="H578" s="101"/>
      <c r="I578" s="7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102"/>
      <c r="V578" s="7"/>
      <c r="W578" s="43"/>
      <c r="X578" s="43"/>
      <c r="Y578" s="43"/>
      <c r="Z578" s="43"/>
      <c r="AA578" s="43"/>
      <c r="AB578" s="43"/>
      <c r="AC578" s="43"/>
    </row>
    <row r="579" spans="1:29" ht="13.2">
      <c r="A579" s="43"/>
      <c r="B579" s="43"/>
      <c r="C579" s="7"/>
      <c r="D579" s="43"/>
      <c r="E579" s="43"/>
      <c r="F579" s="43"/>
      <c r="G579" s="43"/>
      <c r="H579" s="101"/>
      <c r="I579" s="7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102"/>
      <c r="V579" s="7"/>
      <c r="W579" s="43"/>
      <c r="X579" s="43"/>
      <c r="Y579" s="43"/>
      <c r="Z579" s="43"/>
      <c r="AA579" s="43"/>
      <c r="AB579" s="43"/>
      <c r="AC579" s="43"/>
    </row>
    <row r="580" spans="1:29" ht="13.2">
      <c r="A580" s="43"/>
      <c r="B580" s="43"/>
      <c r="C580" s="7"/>
      <c r="D580" s="43"/>
      <c r="E580" s="43"/>
      <c r="F580" s="43"/>
      <c r="G580" s="43"/>
      <c r="H580" s="101"/>
      <c r="I580" s="7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102"/>
      <c r="V580" s="7"/>
      <c r="W580" s="43"/>
      <c r="X580" s="43"/>
      <c r="Y580" s="43"/>
      <c r="Z580" s="43"/>
      <c r="AA580" s="43"/>
      <c r="AB580" s="43"/>
      <c r="AC580" s="43"/>
    </row>
    <row r="581" spans="1:29" ht="13.2">
      <c r="A581" s="43"/>
      <c r="B581" s="43"/>
      <c r="C581" s="7"/>
      <c r="D581" s="43"/>
      <c r="E581" s="43"/>
      <c r="F581" s="43"/>
      <c r="G581" s="43"/>
      <c r="H581" s="101"/>
      <c r="I581" s="7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102"/>
      <c r="V581" s="7"/>
      <c r="W581" s="43"/>
      <c r="X581" s="43"/>
      <c r="Y581" s="43"/>
      <c r="Z581" s="43"/>
      <c r="AA581" s="43"/>
      <c r="AB581" s="43"/>
      <c r="AC581" s="43"/>
    </row>
    <row r="582" spans="1:29" ht="13.2">
      <c r="A582" s="43"/>
      <c r="B582" s="43"/>
      <c r="C582" s="7"/>
      <c r="D582" s="43"/>
      <c r="E582" s="43"/>
      <c r="F582" s="43"/>
      <c r="G582" s="43"/>
      <c r="H582" s="101"/>
      <c r="I582" s="7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102"/>
      <c r="V582" s="7"/>
      <c r="W582" s="43"/>
      <c r="X582" s="43"/>
      <c r="Y582" s="43"/>
      <c r="Z582" s="43"/>
      <c r="AA582" s="43"/>
      <c r="AB582" s="43"/>
      <c r="AC582" s="43"/>
    </row>
    <row r="583" spans="1:29" ht="13.2">
      <c r="A583" s="43"/>
      <c r="B583" s="43"/>
      <c r="C583" s="7"/>
      <c r="D583" s="43"/>
      <c r="E583" s="43"/>
      <c r="F583" s="43"/>
      <c r="G583" s="43"/>
      <c r="H583" s="101"/>
      <c r="I583" s="7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102"/>
      <c r="V583" s="7"/>
      <c r="W583" s="43"/>
      <c r="X583" s="43"/>
      <c r="Y583" s="43"/>
      <c r="Z583" s="43"/>
      <c r="AA583" s="43"/>
      <c r="AB583" s="43"/>
      <c r="AC583" s="43"/>
    </row>
    <row r="584" spans="1:29" ht="13.2">
      <c r="A584" s="43"/>
      <c r="B584" s="43"/>
      <c r="C584" s="7"/>
      <c r="D584" s="43"/>
      <c r="E584" s="43"/>
      <c r="F584" s="43"/>
      <c r="G584" s="43"/>
      <c r="H584" s="101"/>
      <c r="I584" s="7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102"/>
      <c r="V584" s="7"/>
      <c r="W584" s="43"/>
      <c r="X584" s="43"/>
      <c r="Y584" s="43"/>
      <c r="Z584" s="43"/>
      <c r="AA584" s="43"/>
      <c r="AB584" s="43"/>
      <c r="AC584" s="43"/>
    </row>
    <row r="585" spans="1:29" ht="13.2">
      <c r="A585" s="43"/>
      <c r="B585" s="43"/>
      <c r="C585" s="7"/>
      <c r="D585" s="43"/>
      <c r="E585" s="43"/>
      <c r="F585" s="43"/>
      <c r="G585" s="43"/>
      <c r="H585" s="101"/>
      <c r="I585" s="7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102"/>
      <c r="V585" s="7"/>
      <c r="W585" s="43"/>
      <c r="X585" s="43"/>
      <c r="Y585" s="43"/>
      <c r="Z585" s="43"/>
      <c r="AA585" s="43"/>
      <c r="AB585" s="43"/>
      <c r="AC585" s="43"/>
    </row>
    <row r="586" spans="1:29" ht="13.2">
      <c r="A586" s="43"/>
      <c r="B586" s="43"/>
      <c r="C586" s="7"/>
      <c r="D586" s="43"/>
      <c r="E586" s="43"/>
      <c r="F586" s="43"/>
      <c r="G586" s="43"/>
      <c r="H586" s="101"/>
      <c r="I586" s="7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102"/>
      <c r="V586" s="7"/>
      <c r="W586" s="43"/>
      <c r="X586" s="43"/>
      <c r="Y586" s="43"/>
      <c r="Z586" s="43"/>
      <c r="AA586" s="43"/>
      <c r="AB586" s="43"/>
      <c r="AC586" s="43"/>
    </row>
    <row r="587" spans="1:29" ht="13.2">
      <c r="A587" s="43"/>
      <c r="B587" s="43"/>
      <c r="C587" s="7"/>
      <c r="D587" s="43"/>
      <c r="E587" s="43"/>
      <c r="F587" s="43"/>
      <c r="G587" s="43"/>
      <c r="H587" s="101"/>
      <c r="I587" s="7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102"/>
      <c r="V587" s="7"/>
      <c r="W587" s="43"/>
      <c r="X587" s="43"/>
      <c r="Y587" s="43"/>
      <c r="Z587" s="43"/>
      <c r="AA587" s="43"/>
      <c r="AB587" s="43"/>
      <c r="AC587" s="43"/>
    </row>
    <row r="588" spans="1:29" ht="13.2">
      <c r="A588" s="43"/>
      <c r="B588" s="43"/>
      <c r="C588" s="7"/>
      <c r="D588" s="43"/>
      <c r="E588" s="43"/>
      <c r="F588" s="43"/>
      <c r="G588" s="43"/>
      <c r="H588" s="101"/>
      <c r="I588" s="7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102"/>
      <c r="V588" s="7"/>
      <c r="W588" s="43"/>
      <c r="X588" s="43"/>
      <c r="Y588" s="43"/>
      <c r="Z588" s="43"/>
      <c r="AA588" s="43"/>
      <c r="AB588" s="43"/>
      <c r="AC588" s="43"/>
    </row>
    <row r="589" spans="1:29" ht="13.2">
      <c r="A589" s="43"/>
      <c r="B589" s="43"/>
      <c r="C589" s="7"/>
      <c r="D589" s="43"/>
      <c r="E589" s="43"/>
      <c r="F589" s="43"/>
      <c r="G589" s="43"/>
      <c r="H589" s="101"/>
      <c r="I589" s="7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102"/>
      <c r="V589" s="7"/>
      <c r="W589" s="43"/>
      <c r="X589" s="43"/>
      <c r="Y589" s="43"/>
      <c r="Z589" s="43"/>
      <c r="AA589" s="43"/>
      <c r="AB589" s="43"/>
      <c r="AC589" s="43"/>
    </row>
    <row r="590" spans="1:29" ht="13.2">
      <c r="A590" s="43"/>
      <c r="B590" s="43"/>
      <c r="C590" s="7"/>
      <c r="D590" s="43"/>
      <c r="E590" s="43"/>
      <c r="F590" s="43"/>
      <c r="G590" s="43"/>
      <c r="H590" s="101"/>
      <c r="I590" s="7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102"/>
      <c r="V590" s="7"/>
      <c r="W590" s="43"/>
      <c r="X590" s="43"/>
      <c r="Y590" s="43"/>
      <c r="Z590" s="43"/>
      <c r="AA590" s="43"/>
      <c r="AB590" s="43"/>
      <c r="AC590" s="43"/>
    </row>
    <row r="591" spans="1:29" ht="13.2">
      <c r="A591" s="43"/>
      <c r="B591" s="43"/>
      <c r="C591" s="7"/>
      <c r="D591" s="43"/>
      <c r="E591" s="43"/>
      <c r="F591" s="43"/>
      <c r="G591" s="43"/>
      <c r="H591" s="101"/>
      <c r="I591" s="7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102"/>
      <c r="V591" s="7"/>
      <c r="W591" s="43"/>
      <c r="X591" s="43"/>
      <c r="Y591" s="43"/>
      <c r="Z591" s="43"/>
      <c r="AA591" s="43"/>
      <c r="AB591" s="43"/>
      <c r="AC591" s="43"/>
    </row>
    <row r="592" spans="1:29" ht="13.2">
      <c r="A592" s="43"/>
      <c r="B592" s="43"/>
      <c r="C592" s="7"/>
      <c r="D592" s="43"/>
      <c r="E592" s="43"/>
      <c r="F592" s="43"/>
      <c r="G592" s="43"/>
      <c r="H592" s="101"/>
      <c r="I592" s="7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102"/>
      <c r="V592" s="7"/>
      <c r="W592" s="43"/>
      <c r="X592" s="43"/>
      <c r="Y592" s="43"/>
      <c r="Z592" s="43"/>
      <c r="AA592" s="43"/>
      <c r="AB592" s="43"/>
      <c r="AC592" s="43"/>
    </row>
    <row r="593" spans="1:29" ht="13.2">
      <c r="A593" s="43"/>
      <c r="B593" s="43"/>
      <c r="C593" s="7"/>
      <c r="D593" s="43"/>
      <c r="E593" s="43"/>
      <c r="F593" s="43"/>
      <c r="G593" s="43"/>
      <c r="H593" s="101"/>
      <c r="I593" s="7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102"/>
      <c r="V593" s="7"/>
      <c r="W593" s="43"/>
      <c r="X593" s="43"/>
      <c r="Y593" s="43"/>
      <c r="Z593" s="43"/>
      <c r="AA593" s="43"/>
      <c r="AB593" s="43"/>
      <c r="AC593" s="43"/>
    </row>
    <row r="594" spans="1:29" ht="13.2">
      <c r="A594" s="43"/>
      <c r="B594" s="43"/>
      <c r="C594" s="7"/>
      <c r="D594" s="43"/>
      <c r="E594" s="43"/>
      <c r="F594" s="43"/>
      <c r="G594" s="43"/>
      <c r="H594" s="101"/>
      <c r="I594" s="7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102"/>
      <c r="V594" s="7"/>
      <c r="W594" s="43"/>
      <c r="X594" s="43"/>
      <c r="Y594" s="43"/>
      <c r="Z594" s="43"/>
      <c r="AA594" s="43"/>
      <c r="AB594" s="43"/>
      <c r="AC594" s="43"/>
    </row>
    <row r="595" spans="1:29" ht="13.2">
      <c r="A595" s="43"/>
      <c r="B595" s="43"/>
      <c r="C595" s="7"/>
      <c r="D595" s="43"/>
      <c r="E595" s="43"/>
      <c r="F595" s="43"/>
      <c r="G595" s="43"/>
      <c r="H595" s="101"/>
      <c r="I595" s="7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102"/>
      <c r="V595" s="7"/>
      <c r="W595" s="43"/>
      <c r="X595" s="43"/>
      <c r="Y595" s="43"/>
      <c r="Z595" s="43"/>
      <c r="AA595" s="43"/>
      <c r="AB595" s="43"/>
      <c r="AC595" s="43"/>
    </row>
    <row r="596" spans="1:29" ht="13.2">
      <c r="A596" s="43"/>
      <c r="B596" s="43"/>
      <c r="C596" s="7"/>
      <c r="D596" s="43"/>
      <c r="E596" s="43"/>
      <c r="F596" s="43"/>
      <c r="G596" s="43"/>
      <c r="H596" s="101"/>
      <c r="I596" s="7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102"/>
      <c r="V596" s="7"/>
      <c r="W596" s="43"/>
      <c r="X596" s="43"/>
      <c r="Y596" s="43"/>
      <c r="Z596" s="43"/>
      <c r="AA596" s="43"/>
      <c r="AB596" s="43"/>
      <c r="AC596" s="43"/>
    </row>
    <row r="597" spans="1:29" ht="13.2">
      <c r="A597" s="43"/>
      <c r="B597" s="43"/>
      <c r="C597" s="7"/>
      <c r="D597" s="43"/>
      <c r="E597" s="43"/>
      <c r="F597" s="43"/>
      <c r="G597" s="43"/>
      <c r="H597" s="101"/>
      <c r="I597" s="7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102"/>
      <c r="V597" s="7"/>
      <c r="W597" s="43"/>
      <c r="X597" s="43"/>
      <c r="Y597" s="43"/>
      <c r="Z597" s="43"/>
      <c r="AA597" s="43"/>
      <c r="AB597" s="43"/>
      <c r="AC597" s="43"/>
    </row>
    <row r="598" spans="1:29" ht="13.2">
      <c r="A598" s="43"/>
      <c r="B598" s="43"/>
      <c r="C598" s="7"/>
      <c r="D598" s="43"/>
      <c r="E598" s="43"/>
      <c r="F598" s="43"/>
      <c r="G598" s="43"/>
      <c r="H598" s="101"/>
      <c r="I598" s="7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102"/>
      <c r="V598" s="7"/>
      <c r="W598" s="43"/>
      <c r="X598" s="43"/>
      <c r="Y598" s="43"/>
      <c r="Z598" s="43"/>
      <c r="AA598" s="43"/>
      <c r="AB598" s="43"/>
      <c r="AC598" s="43"/>
    </row>
    <row r="599" spans="1:29" ht="13.2">
      <c r="A599" s="43"/>
      <c r="B599" s="43"/>
      <c r="C599" s="7"/>
      <c r="D599" s="43"/>
      <c r="E599" s="43"/>
      <c r="F599" s="43"/>
      <c r="G599" s="43"/>
      <c r="H599" s="101"/>
      <c r="I599" s="7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102"/>
      <c r="V599" s="7"/>
      <c r="W599" s="43"/>
      <c r="X599" s="43"/>
      <c r="Y599" s="43"/>
      <c r="Z599" s="43"/>
      <c r="AA599" s="43"/>
      <c r="AB599" s="43"/>
      <c r="AC599" s="43"/>
    </row>
    <row r="600" spans="1:29" ht="13.2">
      <c r="A600" s="43"/>
      <c r="B600" s="43"/>
      <c r="C600" s="7"/>
      <c r="D600" s="43"/>
      <c r="E600" s="43"/>
      <c r="F600" s="43"/>
      <c r="G600" s="43"/>
      <c r="H600" s="101"/>
      <c r="I600" s="7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102"/>
      <c r="V600" s="7"/>
      <c r="W600" s="43"/>
      <c r="X600" s="43"/>
      <c r="Y600" s="43"/>
      <c r="Z600" s="43"/>
      <c r="AA600" s="43"/>
      <c r="AB600" s="43"/>
      <c r="AC600" s="43"/>
    </row>
    <row r="601" spans="1:29" ht="13.2">
      <c r="A601" s="43"/>
      <c r="B601" s="43"/>
      <c r="C601" s="7"/>
      <c r="D601" s="43"/>
      <c r="E601" s="43"/>
      <c r="F601" s="43"/>
      <c r="G601" s="43"/>
      <c r="H601" s="101"/>
      <c r="I601" s="7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102"/>
      <c r="V601" s="7"/>
      <c r="W601" s="43"/>
      <c r="X601" s="43"/>
      <c r="Y601" s="43"/>
      <c r="Z601" s="43"/>
      <c r="AA601" s="43"/>
      <c r="AB601" s="43"/>
      <c r="AC601" s="43"/>
    </row>
    <row r="602" spans="1:29" ht="13.2">
      <c r="A602" s="43"/>
      <c r="B602" s="43"/>
      <c r="C602" s="7"/>
      <c r="D602" s="43"/>
      <c r="E602" s="43"/>
      <c r="F602" s="43"/>
      <c r="G602" s="43"/>
      <c r="H602" s="101"/>
      <c r="I602" s="7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102"/>
      <c r="V602" s="7"/>
      <c r="W602" s="43"/>
      <c r="X602" s="43"/>
      <c r="Y602" s="43"/>
      <c r="Z602" s="43"/>
      <c r="AA602" s="43"/>
      <c r="AB602" s="43"/>
      <c r="AC602" s="43"/>
    </row>
    <row r="603" spans="1:29" ht="13.2">
      <c r="A603" s="43"/>
      <c r="B603" s="43"/>
      <c r="C603" s="7"/>
      <c r="D603" s="43"/>
      <c r="E603" s="43"/>
      <c r="F603" s="43"/>
      <c r="G603" s="43"/>
      <c r="H603" s="101"/>
      <c r="I603" s="7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102"/>
      <c r="V603" s="7"/>
      <c r="W603" s="43"/>
      <c r="X603" s="43"/>
      <c r="Y603" s="43"/>
      <c r="Z603" s="43"/>
      <c r="AA603" s="43"/>
      <c r="AB603" s="43"/>
      <c r="AC603" s="43"/>
    </row>
    <row r="604" spans="1:29" ht="13.2">
      <c r="A604" s="43"/>
      <c r="B604" s="43"/>
      <c r="C604" s="7"/>
      <c r="D604" s="43"/>
      <c r="E604" s="43"/>
      <c r="F604" s="43"/>
      <c r="G604" s="43"/>
      <c r="H604" s="101"/>
      <c r="I604" s="7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102"/>
      <c r="V604" s="7"/>
      <c r="W604" s="43"/>
      <c r="X604" s="43"/>
      <c r="Y604" s="43"/>
      <c r="Z604" s="43"/>
      <c r="AA604" s="43"/>
      <c r="AB604" s="43"/>
      <c r="AC604" s="43"/>
    </row>
    <row r="605" spans="1:29" ht="13.2">
      <c r="A605" s="43"/>
      <c r="B605" s="43"/>
      <c r="C605" s="7"/>
      <c r="D605" s="43"/>
      <c r="E605" s="43"/>
      <c r="F605" s="43"/>
      <c r="G605" s="43"/>
      <c r="H605" s="101"/>
      <c r="I605" s="7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102"/>
      <c r="V605" s="7"/>
      <c r="W605" s="43"/>
      <c r="X605" s="43"/>
      <c r="Y605" s="43"/>
      <c r="Z605" s="43"/>
      <c r="AA605" s="43"/>
      <c r="AB605" s="43"/>
      <c r="AC605" s="43"/>
    </row>
    <row r="606" spans="1:29" ht="13.2">
      <c r="A606" s="43"/>
      <c r="B606" s="43"/>
      <c r="C606" s="7"/>
      <c r="D606" s="43"/>
      <c r="E606" s="43"/>
      <c r="F606" s="43"/>
      <c r="G606" s="43"/>
      <c r="H606" s="101"/>
      <c r="I606" s="7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102"/>
      <c r="V606" s="7"/>
      <c r="W606" s="43"/>
      <c r="X606" s="43"/>
      <c r="Y606" s="43"/>
      <c r="Z606" s="43"/>
      <c r="AA606" s="43"/>
      <c r="AB606" s="43"/>
      <c r="AC606" s="43"/>
    </row>
    <row r="607" spans="1:29" ht="13.2">
      <c r="A607" s="43"/>
      <c r="B607" s="43"/>
      <c r="C607" s="7"/>
      <c r="D607" s="43"/>
      <c r="E607" s="43"/>
      <c r="F607" s="43"/>
      <c r="G607" s="43"/>
      <c r="H607" s="101"/>
      <c r="I607" s="7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102"/>
      <c r="V607" s="7"/>
      <c r="W607" s="43"/>
      <c r="X607" s="43"/>
      <c r="Y607" s="43"/>
      <c r="Z607" s="43"/>
      <c r="AA607" s="43"/>
      <c r="AB607" s="43"/>
      <c r="AC607" s="43"/>
    </row>
    <row r="608" spans="1:29" ht="13.2">
      <c r="A608" s="43"/>
      <c r="B608" s="43"/>
      <c r="C608" s="7"/>
      <c r="D608" s="43"/>
      <c r="E608" s="43"/>
      <c r="F608" s="43"/>
      <c r="G608" s="43"/>
      <c r="H608" s="101"/>
      <c r="I608" s="7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102"/>
      <c r="V608" s="7"/>
      <c r="W608" s="43"/>
      <c r="X608" s="43"/>
      <c r="Y608" s="43"/>
      <c r="Z608" s="43"/>
      <c r="AA608" s="43"/>
      <c r="AB608" s="43"/>
      <c r="AC608" s="43"/>
    </row>
    <row r="609" spans="1:29" ht="13.2">
      <c r="A609" s="43"/>
      <c r="B609" s="43"/>
      <c r="C609" s="7"/>
      <c r="D609" s="43"/>
      <c r="E609" s="43"/>
      <c r="F609" s="43"/>
      <c r="G609" s="43"/>
      <c r="H609" s="101"/>
      <c r="I609" s="7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102"/>
      <c r="V609" s="7"/>
      <c r="W609" s="43"/>
      <c r="X609" s="43"/>
      <c r="Y609" s="43"/>
      <c r="Z609" s="43"/>
      <c r="AA609" s="43"/>
      <c r="AB609" s="43"/>
      <c r="AC609" s="43"/>
    </row>
    <row r="610" spans="1:29" ht="13.2">
      <c r="A610" s="43"/>
      <c r="B610" s="43"/>
      <c r="C610" s="7"/>
      <c r="D610" s="43"/>
      <c r="E610" s="43"/>
      <c r="F610" s="43"/>
      <c r="G610" s="43"/>
      <c r="H610" s="101"/>
      <c r="I610" s="7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102"/>
      <c r="V610" s="7"/>
      <c r="W610" s="43"/>
      <c r="X610" s="43"/>
      <c r="Y610" s="43"/>
      <c r="Z610" s="43"/>
      <c r="AA610" s="43"/>
      <c r="AB610" s="43"/>
      <c r="AC610" s="43"/>
    </row>
    <row r="611" spans="1:29" ht="13.2">
      <c r="A611" s="43"/>
      <c r="B611" s="43"/>
      <c r="C611" s="7"/>
      <c r="D611" s="43"/>
      <c r="E611" s="43"/>
      <c r="F611" s="43"/>
      <c r="G611" s="43"/>
      <c r="H611" s="101"/>
      <c r="I611" s="7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102"/>
      <c r="V611" s="7"/>
      <c r="W611" s="43"/>
      <c r="X611" s="43"/>
      <c r="Y611" s="43"/>
      <c r="Z611" s="43"/>
      <c r="AA611" s="43"/>
      <c r="AB611" s="43"/>
      <c r="AC611" s="43"/>
    </row>
    <row r="612" spans="1:29" ht="13.2">
      <c r="A612" s="43"/>
      <c r="B612" s="43"/>
      <c r="C612" s="7"/>
      <c r="D612" s="43"/>
      <c r="E612" s="43"/>
      <c r="F612" s="43"/>
      <c r="G612" s="43"/>
      <c r="H612" s="101"/>
      <c r="I612" s="7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102"/>
      <c r="V612" s="7"/>
      <c r="W612" s="43"/>
      <c r="X612" s="43"/>
      <c r="Y612" s="43"/>
      <c r="Z612" s="43"/>
      <c r="AA612" s="43"/>
      <c r="AB612" s="43"/>
      <c r="AC612" s="43"/>
    </row>
    <row r="613" spans="1:29" ht="13.2">
      <c r="A613" s="43"/>
      <c r="B613" s="43"/>
      <c r="C613" s="7"/>
      <c r="D613" s="43"/>
      <c r="E613" s="43"/>
      <c r="F613" s="43"/>
      <c r="G613" s="43"/>
      <c r="H613" s="101"/>
      <c r="I613" s="7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102"/>
      <c r="V613" s="7"/>
      <c r="W613" s="43"/>
      <c r="X613" s="43"/>
      <c r="Y613" s="43"/>
      <c r="Z613" s="43"/>
      <c r="AA613" s="43"/>
      <c r="AB613" s="43"/>
      <c r="AC613" s="43"/>
    </row>
    <row r="614" spans="1:29" ht="13.2">
      <c r="A614" s="43"/>
      <c r="B614" s="43"/>
      <c r="C614" s="7"/>
      <c r="D614" s="43"/>
      <c r="E614" s="43"/>
      <c r="F614" s="43"/>
      <c r="G614" s="43"/>
      <c r="H614" s="101"/>
      <c r="I614" s="7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102"/>
      <c r="V614" s="7"/>
      <c r="W614" s="43"/>
      <c r="X614" s="43"/>
      <c r="Y614" s="43"/>
      <c r="Z614" s="43"/>
      <c r="AA614" s="43"/>
      <c r="AB614" s="43"/>
      <c r="AC614" s="43"/>
    </row>
    <row r="615" spans="1:29" ht="13.2">
      <c r="A615" s="43"/>
      <c r="B615" s="43"/>
      <c r="C615" s="7"/>
      <c r="D615" s="43"/>
      <c r="E615" s="43"/>
      <c r="F615" s="43"/>
      <c r="G615" s="43"/>
      <c r="H615" s="101"/>
      <c r="I615" s="7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102"/>
      <c r="V615" s="7"/>
      <c r="W615" s="43"/>
      <c r="X615" s="43"/>
      <c r="Y615" s="43"/>
      <c r="Z615" s="43"/>
      <c r="AA615" s="43"/>
      <c r="AB615" s="43"/>
      <c r="AC615" s="43"/>
    </row>
    <row r="616" spans="1:29" ht="13.2">
      <c r="A616" s="43"/>
      <c r="B616" s="43"/>
      <c r="C616" s="7"/>
      <c r="D616" s="43"/>
      <c r="E616" s="43"/>
      <c r="F616" s="43"/>
      <c r="G616" s="43"/>
      <c r="H616" s="101"/>
      <c r="I616" s="7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102"/>
      <c r="V616" s="7"/>
      <c r="W616" s="43"/>
      <c r="X616" s="43"/>
      <c r="Y616" s="43"/>
      <c r="Z616" s="43"/>
      <c r="AA616" s="43"/>
      <c r="AB616" s="43"/>
      <c r="AC616" s="43"/>
    </row>
    <row r="617" spans="1:29" ht="13.2">
      <c r="A617" s="43"/>
      <c r="B617" s="43"/>
      <c r="C617" s="7"/>
      <c r="D617" s="43"/>
      <c r="E617" s="43"/>
      <c r="F617" s="43"/>
      <c r="G617" s="43"/>
      <c r="H617" s="101"/>
      <c r="I617" s="7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102"/>
      <c r="V617" s="7"/>
      <c r="W617" s="43"/>
      <c r="X617" s="43"/>
      <c r="Y617" s="43"/>
      <c r="Z617" s="43"/>
      <c r="AA617" s="43"/>
      <c r="AB617" s="43"/>
      <c r="AC617" s="43"/>
    </row>
    <row r="618" spans="1:29" ht="13.2">
      <c r="A618" s="43"/>
      <c r="B618" s="43"/>
      <c r="C618" s="7"/>
      <c r="D618" s="43"/>
      <c r="E618" s="43"/>
      <c r="F618" s="43"/>
      <c r="G618" s="43"/>
      <c r="H618" s="101"/>
      <c r="I618" s="7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102"/>
      <c r="V618" s="7"/>
      <c r="W618" s="43"/>
      <c r="X618" s="43"/>
      <c r="Y618" s="43"/>
      <c r="Z618" s="43"/>
      <c r="AA618" s="43"/>
      <c r="AB618" s="43"/>
      <c r="AC618" s="43"/>
    </row>
    <row r="619" spans="1:29" ht="13.2">
      <c r="A619" s="43"/>
      <c r="B619" s="43"/>
      <c r="C619" s="7"/>
      <c r="D619" s="43"/>
      <c r="E619" s="43"/>
      <c r="F619" s="43"/>
      <c r="G619" s="43"/>
      <c r="H619" s="101"/>
      <c r="I619" s="7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102"/>
      <c r="V619" s="7"/>
      <c r="W619" s="43"/>
      <c r="X619" s="43"/>
      <c r="Y619" s="43"/>
      <c r="Z619" s="43"/>
      <c r="AA619" s="43"/>
      <c r="AB619" s="43"/>
      <c r="AC619" s="43"/>
    </row>
    <row r="620" spans="1:29" ht="13.2">
      <c r="A620" s="43"/>
      <c r="B620" s="43"/>
      <c r="C620" s="7"/>
      <c r="D620" s="43"/>
      <c r="E620" s="43"/>
      <c r="F620" s="43"/>
      <c r="G620" s="43"/>
      <c r="H620" s="101"/>
      <c r="I620" s="7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102"/>
      <c r="V620" s="7"/>
      <c r="W620" s="43"/>
      <c r="X620" s="43"/>
      <c r="Y620" s="43"/>
      <c r="Z620" s="43"/>
      <c r="AA620" s="43"/>
      <c r="AB620" s="43"/>
      <c r="AC620" s="43"/>
    </row>
    <row r="621" spans="1:29" ht="13.2">
      <c r="A621" s="43"/>
      <c r="B621" s="43"/>
      <c r="C621" s="7"/>
      <c r="D621" s="43"/>
      <c r="E621" s="43"/>
      <c r="F621" s="43"/>
      <c r="G621" s="43"/>
      <c r="H621" s="101"/>
      <c r="I621" s="7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102"/>
      <c r="V621" s="7"/>
      <c r="W621" s="43"/>
      <c r="X621" s="43"/>
      <c r="Y621" s="43"/>
      <c r="Z621" s="43"/>
      <c r="AA621" s="43"/>
      <c r="AB621" s="43"/>
      <c r="AC621" s="43"/>
    </row>
    <row r="622" spans="1:29" ht="13.2">
      <c r="A622" s="43"/>
      <c r="B622" s="43"/>
      <c r="C622" s="7"/>
      <c r="D622" s="43"/>
      <c r="E622" s="43"/>
      <c r="F622" s="43"/>
      <c r="G622" s="43"/>
      <c r="H622" s="101"/>
      <c r="I622" s="7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102"/>
      <c r="V622" s="7"/>
      <c r="W622" s="43"/>
      <c r="X622" s="43"/>
      <c r="Y622" s="43"/>
      <c r="Z622" s="43"/>
      <c r="AA622" s="43"/>
      <c r="AB622" s="43"/>
      <c r="AC622" s="43"/>
    </row>
    <row r="623" spans="1:29" ht="13.2">
      <c r="A623" s="43"/>
      <c r="B623" s="43"/>
      <c r="C623" s="7"/>
      <c r="D623" s="43"/>
      <c r="E623" s="43"/>
      <c r="F623" s="43"/>
      <c r="G623" s="43"/>
      <c r="H623" s="101"/>
      <c r="I623" s="7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102"/>
      <c r="V623" s="7"/>
      <c r="W623" s="43"/>
      <c r="X623" s="43"/>
      <c r="Y623" s="43"/>
      <c r="Z623" s="43"/>
      <c r="AA623" s="43"/>
      <c r="AB623" s="43"/>
      <c r="AC623" s="43"/>
    </row>
    <row r="624" spans="1:29" ht="13.2">
      <c r="A624" s="43"/>
      <c r="B624" s="43"/>
      <c r="C624" s="7"/>
      <c r="D624" s="43"/>
      <c r="E624" s="43"/>
      <c r="F624" s="43"/>
      <c r="G624" s="43"/>
      <c r="H624" s="101"/>
      <c r="I624" s="7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102"/>
      <c r="V624" s="7"/>
      <c r="W624" s="43"/>
      <c r="X624" s="43"/>
      <c r="Y624" s="43"/>
      <c r="Z624" s="43"/>
      <c r="AA624" s="43"/>
      <c r="AB624" s="43"/>
      <c r="AC624" s="43"/>
    </row>
    <row r="625" spans="1:29" ht="13.2">
      <c r="A625" s="43"/>
      <c r="B625" s="43"/>
      <c r="C625" s="7"/>
      <c r="D625" s="43"/>
      <c r="E625" s="43"/>
      <c r="F625" s="43"/>
      <c r="G625" s="43"/>
      <c r="H625" s="101"/>
      <c r="I625" s="7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102"/>
      <c r="V625" s="7"/>
      <c r="W625" s="43"/>
      <c r="X625" s="43"/>
      <c r="Y625" s="43"/>
      <c r="Z625" s="43"/>
      <c r="AA625" s="43"/>
      <c r="AB625" s="43"/>
      <c r="AC625" s="43"/>
    </row>
    <row r="626" spans="1:29" ht="13.2">
      <c r="A626" s="43"/>
      <c r="B626" s="43"/>
      <c r="C626" s="7"/>
      <c r="D626" s="43"/>
      <c r="E626" s="43"/>
      <c r="F626" s="43"/>
      <c r="G626" s="43"/>
      <c r="H626" s="101"/>
      <c r="I626" s="7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102"/>
      <c r="V626" s="7"/>
      <c r="W626" s="43"/>
      <c r="X626" s="43"/>
      <c r="Y626" s="43"/>
      <c r="Z626" s="43"/>
      <c r="AA626" s="43"/>
      <c r="AB626" s="43"/>
      <c r="AC626" s="43"/>
    </row>
    <row r="627" spans="1:29" ht="13.2">
      <c r="A627" s="43"/>
      <c r="B627" s="43"/>
      <c r="C627" s="7"/>
      <c r="D627" s="43"/>
      <c r="E627" s="43"/>
      <c r="F627" s="43"/>
      <c r="G627" s="43"/>
      <c r="H627" s="101"/>
      <c r="I627" s="7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102"/>
      <c r="V627" s="7"/>
      <c r="W627" s="43"/>
      <c r="X627" s="43"/>
      <c r="Y627" s="43"/>
      <c r="Z627" s="43"/>
      <c r="AA627" s="43"/>
      <c r="AB627" s="43"/>
      <c r="AC627" s="43"/>
    </row>
    <row r="628" spans="1:29" ht="13.2">
      <c r="A628" s="43"/>
      <c r="B628" s="43"/>
      <c r="C628" s="7"/>
      <c r="D628" s="43"/>
      <c r="E628" s="43"/>
      <c r="F628" s="43"/>
      <c r="G628" s="43"/>
      <c r="H628" s="101"/>
      <c r="I628" s="7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102"/>
      <c r="V628" s="7"/>
      <c r="W628" s="43"/>
      <c r="X628" s="43"/>
      <c r="Y628" s="43"/>
      <c r="Z628" s="43"/>
      <c r="AA628" s="43"/>
      <c r="AB628" s="43"/>
      <c r="AC628" s="43"/>
    </row>
    <row r="629" spans="1:29" ht="13.2">
      <c r="A629" s="43"/>
      <c r="B629" s="43"/>
      <c r="C629" s="7"/>
      <c r="D629" s="43"/>
      <c r="E629" s="43"/>
      <c r="F629" s="43"/>
      <c r="G629" s="43"/>
      <c r="H629" s="101"/>
      <c r="I629" s="7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102"/>
      <c r="V629" s="7"/>
      <c r="W629" s="43"/>
      <c r="X629" s="43"/>
      <c r="Y629" s="43"/>
      <c r="Z629" s="43"/>
      <c r="AA629" s="43"/>
      <c r="AB629" s="43"/>
      <c r="AC629" s="43"/>
    </row>
    <row r="630" spans="1:29" ht="13.2">
      <c r="A630" s="43"/>
      <c r="B630" s="43"/>
      <c r="C630" s="7"/>
      <c r="D630" s="43"/>
      <c r="E630" s="43"/>
      <c r="F630" s="43"/>
      <c r="G630" s="43"/>
      <c r="H630" s="101"/>
      <c r="I630" s="7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102"/>
      <c r="V630" s="7"/>
      <c r="W630" s="43"/>
      <c r="X630" s="43"/>
      <c r="Y630" s="43"/>
      <c r="Z630" s="43"/>
      <c r="AA630" s="43"/>
      <c r="AB630" s="43"/>
      <c r="AC630" s="43"/>
    </row>
    <row r="631" spans="1:29" ht="13.2">
      <c r="A631" s="43"/>
      <c r="B631" s="43"/>
      <c r="C631" s="7"/>
      <c r="D631" s="43"/>
      <c r="E631" s="43"/>
      <c r="F631" s="43"/>
      <c r="G631" s="43"/>
      <c r="H631" s="101"/>
      <c r="I631" s="7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102"/>
      <c r="V631" s="7"/>
      <c r="W631" s="43"/>
      <c r="X631" s="43"/>
      <c r="Y631" s="43"/>
      <c r="Z631" s="43"/>
      <c r="AA631" s="43"/>
      <c r="AB631" s="43"/>
      <c r="AC631" s="43"/>
    </row>
    <row r="632" spans="1:29" ht="13.2">
      <c r="A632" s="43"/>
      <c r="B632" s="43"/>
      <c r="C632" s="7"/>
      <c r="D632" s="43"/>
      <c r="E632" s="43"/>
      <c r="F632" s="43"/>
      <c r="G632" s="43"/>
      <c r="H632" s="101"/>
      <c r="I632" s="7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102"/>
      <c r="V632" s="7"/>
      <c r="W632" s="43"/>
      <c r="X632" s="43"/>
      <c r="Y632" s="43"/>
      <c r="Z632" s="43"/>
      <c r="AA632" s="43"/>
      <c r="AB632" s="43"/>
      <c r="AC632" s="43"/>
    </row>
    <row r="633" spans="1:29" ht="13.2">
      <c r="A633" s="43"/>
      <c r="B633" s="43"/>
      <c r="C633" s="7"/>
      <c r="D633" s="43"/>
      <c r="E633" s="43"/>
      <c r="F633" s="43"/>
      <c r="G633" s="43"/>
      <c r="H633" s="101"/>
      <c r="I633" s="7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102"/>
      <c r="V633" s="7"/>
      <c r="W633" s="43"/>
      <c r="X633" s="43"/>
      <c r="Y633" s="43"/>
      <c r="Z633" s="43"/>
      <c r="AA633" s="43"/>
      <c r="AB633" s="43"/>
      <c r="AC633" s="43"/>
    </row>
    <row r="634" spans="1:29" ht="13.2">
      <c r="A634" s="43"/>
      <c r="B634" s="43"/>
      <c r="C634" s="7"/>
      <c r="D634" s="43"/>
      <c r="E634" s="43"/>
      <c r="F634" s="43"/>
      <c r="G634" s="43"/>
      <c r="H634" s="101"/>
      <c r="I634" s="7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102"/>
      <c r="V634" s="7"/>
      <c r="W634" s="43"/>
      <c r="X634" s="43"/>
      <c r="Y634" s="43"/>
      <c r="Z634" s="43"/>
      <c r="AA634" s="43"/>
      <c r="AB634" s="43"/>
      <c r="AC634" s="43"/>
    </row>
    <row r="635" spans="1:29" ht="13.2">
      <c r="A635" s="43"/>
      <c r="B635" s="43"/>
      <c r="C635" s="7"/>
      <c r="D635" s="43"/>
      <c r="E635" s="43"/>
      <c r="F635" s="43"/>
      <c r="G635" s="43"/>
      <c r="H635" s="101"/>
      <c r="I635" s="7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102"/>
      <c r="V635" s="7"/>
      <c r="W635" s="43"/>
      <c r="X635" s="43"/>
      <c r="Y635" s="43"/>
      <c r="Z635" s="43"/>
      <c r="AA635" s="43"/>
      <c r="AB635" s="43"/>
      <c r="AC635" s="43"/>
    </row>
    <row r="636" spans="1:29" ht="13.2">
      <c r="A636" s="43"/>
      <c r="B636" s="43"/>
      <c r="C636" s="7"/>
      <c r="D636" s="43"/>
      <c r="E636" s="43"/>
      <c r="F636" s="43"/>
      <c r="G636" s="43"/>
      <c r="H636" s="101"/>
      <c r="I636" s="7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102"/>
      <c r="V636" s="7"/>
      <c r="W636" s="43"/>
      <c r="X636" s="43"/>
      <c r="Y636" s="43"/>
      <c r="Z636" s="43"/>
      <c r="AA636" s="43"/>
      <c r="AB636" s="43"/>
      <c r="AC636" s="43"/>
    </row>
    <row r="637" spans="1:29" ht="13.2">
      <c r="A637" s="43"/>
      <c r="B637" s="43"/>
      <c r="C637" s="7"/>
      <c r="D637" s="43"/>
      <c r="E637" s="43"/>
      <c r="F637" s="43"/>
      <c r="G637" s="43"/>
      <c r="H637" s="101"/>
      <c r="I637" s="7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102"/>
      <c r="V637" s="7"/>
      <c r="W637" s="43"/>
      <c r="X637" s="43"/>
      <c r="Y637" s="43"/>
      <c r="Z637" s="43"/>
      <c r="AA637" s="43"/>
      <c r="AB637" s="43"/>
      <c r="AC637" s="43"/>
    </row>
    <row r="638" spans="1:29" ht="13.2">
      <c r="A638" s="43"/>
      <c r="B638" s="43"/>
      <c r="C638" s="7"/>
      <c r="D638" s="43"/>
      <c r="E638" s="43"/>
      <c r="F638" s="43"/>
      <c r="G638" s="43"/>
      <c r="H638" s="101"/>
      <c r="I638" s="7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102"/>
      <c r="V638" s="7"/>
      <c r="W638" s="43"/>
      <c r="X638" s="43"/>
      <c r="Y638" s="43"/>
      <c r="Z638" s="43"/>
      <c r="AA638" s="43"/>
      <c r="AB638" s="43"/>
      <c r="AC638" s="43"/>
    </row>
    <row r="639" spans="1:29" ht="13.2">
      <c r="A639" s="43"/>
      <c r="B639" s="43"/>
      <c r="C639" s="7"/>
      <c r="D639" s="43"/>
      <c r="E639" s="43"/>
      <c r="F639" s="43"/>
      <c r="G639" s="43"/>
      <c r="H639" s="101"/>
      <c r="I639" s="7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102"/>
      <c r="V639" s="7"/>
      <c r="W639" s="43"/>
      <c r="X639" s="43"/>
      <c r="Y639" s="43"/>
      <c r="Z639" s="43"/>
      <c r="AA639" s="43"/>
      <c r="AB639" s="43"/>
      <c r="AC639" s="43"/>
    </row>
    <row r="640" spans="1:29" ht="13.2">
      <c r="A640" s="43"/>
      <c r="B640" s="43"/>
      <c r="C640" s="7"/>
      <c r="D640" s="43"/>
      <c r="E640" s="43"/>
      <c r="F640" s="43"/>
      <c r="G640" s="43"/>
      <c r="H640" s="101"/>
      <c r="I640" s="7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102"/>
      <c r="V640" s="7"/>
      <c r="W640" s="43"/>
      <c r="X640" s="43"/>
      <c r="Y640" s="43"/>
      <c r="Z640" s="43"/>
      <c r="AA640" s="43"/>
      <c r="AB640" s="43"/>
      <c r="AC640" s="43"/>
    </row>
    <row r="641" spans="1:29" ht="13.2">
      <c r="A641" s="43"/>
      <c r="B641" s="43"/>
      <c r="C641" s="7"/>
      <c r="D641" s="43"/>
      <c r="E641" s="43"/>
      <c r="F641" s="43"/>
      <c r="G641" s="43"/>
      <c r="H641" s="101"/>
      <c r="I641" s="7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102"/>
      <c r="V641" s="7"/>
      <c r="W641" s="43"/>
      <c r="X641" s="43"/>
      <c r="Y641" s="43"/>
      <c r="Z641" s="43"/>
      <c r="AA641" s="43"/>
      <c r="AB641" s="43"/>
      <c r="AC641" s="43"/>
    </row>
    <row r="642" spans="1:29" ht="13.2">
      <c r="A642" s="43"/>
      <c r="B642" s="43"/>
      <c r="C642" s="7"/>
      <c r="D642" s="43"/>
      <c r="E642" s="43"/>
      <c r="F642" s="43"/>
      <c r="G642" s="43"/>
      <c r="H642" s="101"/>
      <c r="I642" s="7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102"/>
      <c r="V642" s="7"/>
      <c r="W642" s="43"/>
      <c r="X642" s="43"/>
      <c r="Y642" s="43"/>
      <c r="Z642" s="43"/>
      <c r="AA642" s="43"/>
      <c r="AB642" s="43"/>
      <c r="AC642" s="43"/>
    </row>
    <row r="643" spans="1:29" ht="13.2">
      <c r="A643" s="43"/>
      <c r="B643" s="43"/>
      <c r="C643" s="7"/>
      <c r="D643" s="43"/>
      <c r="E643" s="43"/>
      <c r="F643" s="43"/>
      <c r="G643" s="43"/>
      <c r="H643" s="101"/>
      <c r="I643" s="7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102"/>
      <c r="V643" s="7"/>
      <c r="W643" s="43"/>
      <c r="X643" s="43"/>
      <c r="Y643" s="43"/>
      <c r="Z643" s="43"/>
      <c r="AA643" s="43"/>
      <c r="AB643" s="43"/>
      <c r="AC643" s="43"/>
    </row>
    <row r="644" spans="1:29" ht="13.2">
      <c r="A644" s="43"/>
      <c r="B644" s="43"/>
      <c r="C644" s="7"/>
      <c r="D644" s="43"/>
      <c r="E644" s="43"/>
      <c r="F644" s="43"/>
      <c r="G644" s="43"/>
      <c r="H644" s="101"/>
      <c r="I644" s="7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102"/>
      <c r="V644" s="7"/>
      <c r="W644" s="43"/>
      <c r="X644" s="43"/>
      <c r="Y644" s="43"/>
      <c r="Z644" s="43"/>
      <c r="AA644" s="43"/>
      <c r="AB644" s="43"/>
      <c r="AC644" s="43"/>
    </row>
    <row r="645" spans="1:29" ht="13.2">
      <c r="A645" s="43"/>
      <c r="B645" s="43"/>
      <c r="C645" s="7"/>
      <c r="D645" s="43"/>
      <c r="E645" s="43"/>
      <c r="F645" s="43"/>
      <c r="G645" s="43"/>
      <c r="H645" s="101"/>
      <c r="I645" s="7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102"/>
      <c r="V645" s="7"/>
      <c r="W645" s="43"/>
      <c r="X645" s="43"/>
      <c r="Y645" s="43"/>
      <c r="Z645" s="43"/>
      <c r="AA645" s="43"/>
      <c r="AB645" s="43"/>
      <c r="AC645" s="43"/>
    </row>
    <row r="646" spans="1:29" ht="13.2">
      <c r="A646" s="43"/>
      <c r="B646" s="43"/>
      <c r="C646" s="7"/>
      <c r="D646" s="43"/>
      <c r="E646" s="43"/>
      <c r="F646" s="43"/>
      <c r="G646" s="43"/>
      <c r="H646" s="101"/>
      <c r="I646" s="7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102"/>
      <c r="V646" s="7"/>
      <c r="W646" s="43"/>
      <c r="X646" s="43"/>
      <c r="Y646" s="43"/>
      <c r="Z646" s="43"/>
      <c r="AA646" s="43"/>
      <c r="AB646" s="43"/>
      <c r="AC646" s="43"/>
    </row>
    <row r="647" spans="1:29" ht="13.2">
      <c r="A647" s="43"/>
      <c r="B647" s="43"/>
      <c r="C647" s="7"/>
      <c r="D647" s="43"/>
      <c r="E647" s="43"/>
      <c r="F647" s="43"/>
      <c r="G647" s="43"/>
      <c r="H647" s="101"/>
      <c r="I647" s="7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102"/>
      <c r="V647" s="7"/>
      <c r="W647" s="43"/>
      <c r="X647" s="43"/>
      <c r="Y647" s="43"/>
      <c r="Z647" s="43"/>
      <c r="AA647" s="43"/>
      <c r="AB647" s="43"/>
      <c r="AC647" s="43"/>
    </row>
    <row r="648" spans="1:29" ht="13.2">
      <c r="A648" s="43"/>
      <c r="B648" s="43"/>
      <c r="C648" s="7"/>
      <c r="D648" s="43"/>
      <c r="E648" s="43"/>
      <c r="F648" s="43"/>
      <c r="G648" s="43"/>
      <c r="H648" s="101"/>
      <c r="I648" s="7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102"/>
      <c r="V648" s="7"/>
      <c r="W648" s="43"/>
      <c r="X648" s="43"/>
      <c r="Y648" s="43"/>
      <c r="Z648" s="43"/>
      <c r="AA648" s="43"/>
      <c r="AB648" s="43"/>
      <c r="AC648" s="43"/>
    </row>
    <row r="649" spans="1:29" ht="13.2">
      <c r="A649" s="43"/>
      <c r="B649" s="43"/>
      <c r="C649" s="7"/>
      <c r="D649" s="43"/>
      <c r="E649" s="43"/>
      <c r="F649" s="43"/>
      <c r="G649" s="43"/>
      <c r="H649" s="101"/>
      <c r="I649" s="7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102"/>
      <c r="V649" s="7"/>
      <c r="W649" s="43"/>
      <c r="X649" s="43"/>
      <c r="Y649" s="43"/>
      <c r="Z649" s="43"/>
      <c r="AA649" s="43"/>
      <c r="AB649" s="43"/>
      <c r="AC649" s="43"/>
    </row>
    <row r="650" spans="1:29" ht="13.2">
      <c r="A650" s="43"/>
      <c r="B650" s="43"/>
      <c r="C650" s="7"/>
      <c r="D650" s="43"/>
      <c r="E650" s="43"/>
      <c r="F650" s="43"/>
      <c r="G650" s="43"/>
      <c r="H650" s="101"/>
      <c r="I650" s="7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102"/>
      <c r="V650" s="7"/>
      <c r="W650" s="43"/>
      <c r="X650" s="43"/>
      <c r="Y650" s="43"/>
      <c r="Z650" s="43"/>
      <c r="AA650" s="43"/>
      <c r="AB650" s="43"/>
      <c r="AC650" s="43"/>
    </row>
    <row r="651" spans="1:29" ht="13.2">
      <c r="A651" s="43"/>
      <c r="B651" s="43"/>
      <c r="C651" s="7"/>
      <c r="D651" s="43"/>
      <c r="E651" s="43"/>
      <c r="F651" s="43"/>
      <c r="G651" s="43"/>
      <c r="H651" s="101"/>
      <c r="I651" s="7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102"/>
      <c r="V651" s="7"/>
      <c r="W651" s="43"/>
      <c r="X651" s="43"/>
      <c r="Y651" s="43"/>
      <c r="Z651" s="43"/>
      <c r="AA651" s="43"/>
      <c r="AB651" s="43"/>
      <c r="AC651" s="43"/>
    </row>
    <row r="652" spans="1:29" ht="13.2">
      <c r="A652" s="43"/>
      <c r="B652" s="43"/>
      <c r="C652" s="7"/>
      <c r="D652" s="43"/>
      <c r="E652" s="43"/>
      <c r="F652" s="43"/>
      <c r="G652" s="43"/>
      <c r="H652" s="101"/>
      <c r="I652" s="7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102"/>
      <c r="V652" s="7"/>
      <c r="W652" s="43"/>
      <c r="X652" s="43"/>
      <c r="Y652" s="43"/>
      <c r="Z652" s="43"/>
      <c r="AA652" s="43"/>
      <c r="AB652" s="43"/>
      <c r="AC652" s="43"/>
    </row>
    <row r="653" spans="1:29" ht="13.2">
      <c r="A653" s="43"/>
      <c r="B653" s="43"/>
      <c r="C653" s="7"/>
      <c r="D653" s="43"/>
      <c r="E653" s="43"/>
      <c r="F653" s="43"/>
      <c r="G653" s="43"/>
      <c r="H653" s="101"/>
      <c r="I653" s="7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102"/>
      <c r="V653" s="7"/>
      <c r="W653" s="43"/>
      <c r="X653" s="43"/>
      <c r="Y653" s="43"/>
      <c r="Z653" s="43"/>
      <c r="AA653" s="43"/>
      <c r="AB653" s="43"/>
      <c r="AC653" s="43"/>
    </row>
    <row r="654" spans="1:29" ht="13.2">
      <c r="A654" s="43"/>
      <c r="B654" s="43"/>
      <c r="C654" s="7"/>
      <c r="D654" s="43"/>
      <c r="E654" s="43"/>
      <c r="F654" s="43"/>
      <c r="G654" s="43"/>
      <c r="H654" s="101"/>
      <c r="I654" s="7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102"/>
      <c r="V654" s="7"/>
      <c r="W654" s="43"/>
      <c r="X654" s="43"/>
      <c r="Y654" s="43"/>
      <c r="Z654" s="43"/>
      <c r="AA654" s="43"/>
      <c r="AB654" s="43"/>
      <c r="AC654" s="43"/>
    </row>
    <row r="655" spans="1:29" ht="13.2">
      <c r="A655" s="43"/>
      <c r="B655" s="43"/>
      <c r="C655" s="7"/>
      <c r="D655" s="43"/>
      <c r="E655" s="43"/>
      <c r="F655" s="43"/>
      <c r="G655" s="43"/>
      <c r="H655" s="101"/>
      <c r="I655" s="7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102"/>
      <c r="V655" s="7"/>
      <c r="W655" s="43"/>
      <c r="X655" s="43"/>
      <c r="Y655" s="43"/>
      <c r="Z655" s="43"/>
      <c r="AA655" s="43"/>
      <c r="AB655" s="43"/>
      <c r="AC655" s="43"/>
    </row>
    <row r="656" spans="1:29" ht="13.2">
      <c r="A656" s="43"/>
      <c r="B656" s="43"/>
      <c r="C656" s="7"/>
      <c r="D656" s="43"/>
      <c r="E656" s="43"/>
      <c r="F656" s="43"/>
      <c r="G656" s="43"/>
      <c r="H656" s="101"/>
      <c r="I656" s="7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102"/>
      <c r="V656" s="7"/>
      <c r="W656" s="43"/>
      <c r="X656" s="43"/>
      <c r="Y656" s="43"/>
      <c r="Z656" s="43"/>
      <c r="AA656" s="43"/>
      <c r="AB656" s="43"/>
      <c r="AC656" s="43"/>
    </row>
    <row r="657" spans="1:29" ht="13.2">
      <c r="A657" s="43"/>
      <c r="B657" s="43"/>
      <c r="C657" s="7"/>
      <c r="D657" s="43"/>
      <c r="E657" s="43"/>
      <c r="F657" s="43"/>
      <c r="G657" s="43"/>
      <c r="H657" s="101"/>
      <c r="I657" s="7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102"/>
      <c r="V657" s="7"/>
      <c r="W657" s="43"/>
      <c r="X657" s="43"/>
      <c r="Y657" s="43"/>
      <c r="Z657" s="43"/>
      <c r="AA657" s="43"/>
      <c r="AB657" s="43"/>
      <c r="AC657" s="43"/>
    </row>
    <row r="658" spans="1:29" ht="13.2">
      <c r="A658" s="43"/>
      <c r="B658" s="43"/>
      <c r="C658" s="7"/>
      <c r="D658" s="43"/>
      <c r="E658" s="43"/>
      <c r="F658" s="43"/>
      <c r="G658" s="43"/>
      <c r="H658" s="101"/>
      <c r="I658" s="7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102"/>
      <c r="V658" s="7"/>
      <c r="W658" s="43"/>
      <c r="X658" s="43"/>
      <c r="Y658" s="43"/>
      <c r="Z658" s="43"/>
      <c r="AA658" s="43"/>
      <c r="AB658" s="43"/>
      <c r="AC658" s="43"/>
    </row>
    <row r="659" spans="1:29" ht="13.2">
      <c r="A659" s="43"/>
      <c r="B659" s="43"/>
      <c r="C659" s="7"/>
      <c r="D659" s="43"/>
      <c r="E659" s="43"/>
      <c r="F659" s="43"/>
      <c r="G659" s="43"/>
      <c r="H659" s="101"/>
      <c r="I659" s="7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102"/>
      <c r="V659" s="7"/>
      <c r="W659" s="43"/>
      <c r="X659" s="43"/>
      <c r="Y659" s="43"/>
      <c r="Z659" s="43"/>
      <c r="AA659" s="43"/>
      <c r="AB659" s="43"/>
      <c r="AC659" s="43"/>
    </row>
    <row r="660" spans="1:29" ht="13.2">
      <c r="A660" s="43"/>
      <c r="B660" s="43"/>
      <c r="C660" s="7"/>
      <c r="D660" s="43"/>
      <c r="E660" s="43"/>
      <c r="F660" s="43"/>
      <c r="G660" s="43"/>
      <c r="H660" s="101"/>
      <c r="I660" s="7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102"/>
      <c r="V660" s="7"/>
      <c r="W660" s="43"/>
      <c r="X660" s="43"/>
      <c r="Y660" s="43"/>
      <c r="Z660" s="43"/>
      <c r="AA660" s="43"/>
      <c r="AB660" s="43"/>
      <c r="AC660" s="43"/>
    </row>
    <row r="661" spans="1:29" ht="13.2">
      <c r="A661" s="43"/>
      <c r="B661" s="43"/>
      <c r="C661" s="7"/>
      <c r="D661" s="43"/>
      <c r="E661" s="43"/>
      <c r="F661" s="43"/>
      <c r="G661" s="43"/>
      <c r="H661" s="101"/>
      <c r="I661" s="7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102"/>
      <c r="V661" s="7"/>
      <c r="W661" s="43"/>
      <c r="X661" s="43"/>
      <c r="Y661" s="43"/>
      <c r="Z661" s="43"/>
      <c r="AA661" s="43"/>
      <c r="AB661" s="43"/>
      <c r="AC661" s="43"/>
    </row>
    <row r="662" spans="1:29" ht="13.2">
      <c r="A662" s="43"/>
      <c r="B662" s="43"/>
      <c r="C662" s="7"/>
      <c r="D662" s="43"/>
      <c r="E662" s="43"/>
      <c r="F662" s="43"/>
      <c r="G662" s="43"/>
      <c r="H662" s="101"/>
      <c r="I662" s="7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102"/>
      <c r="V662" s="7"/>
      <c r="W662" s="43"/>
      <c r="X662" s="43"/>
      <c r="Y662" s="43"/>
      <c r="Z662" s="43"/>
      <c r="AA662" s="43"/>
      <c r="AB662" s="43"/>
      <c r="AC662" s="43"/>
    </row>
    <row r="663" spans="1:29" ht="13.2">
      <c r="A663" s="43"/>
      <c r="B663" s="43"/>
      <c r="C663" s="7"/>
      <c r="D663" s="43"/>
      <c r="E663" s="43"/>
      <c r="F663" s="43"/>
      <c r="G663" s="43"/>
      <c r="H663" s="101"/>
      <c r="I663" s="7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102"/>
      <c r="V663" s="7"/>
      <c r="W663" s="43"/>
      <c r="X663" s="43"/>
      <c r="Y663" s="43"/>
      <c r="Z663" s="43"/>
      <c r="AA663" s="43"/>
      <c r="AB663" s="43"/>
      <c r="AC663" s="43"/>
    </row>
    <row r="664" spans="1:29" ht="13.2">
      <c r="A664" s="43"/>
      <c r="B664" s="43"/>
      <c r="C664" s="7"/>
      <c r="D664" s="43"/>
      <c r="E664" s="43"/>
      <c r="F664" s="43"/>
      <c r="G664" s="43"/>
      <c r="H664" s="101"/>
      <c r="I664" s="7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102"/>
      <c r="V664" s="7"/>
      <c r="W664" s="43"/>
      <c r="X664" s="43"/>
      <c r="Y664" s="43"/>
      <c r="Z664" s="43"/>
      <c r="AA664" s="43"/>
      <c r="AB664" s="43"/>
      <c r="AC664" s="43"/>
    </row>
    <row r="665" spans="1:29" ht="13.2">
      <c r="A665" s="43"/>
      <c r="B665" s="43"/>
      <c r="C665" s="7"/>
      <c r="D665" s="43"/>
      <c r="E665" s="43"/>
      <c r="F665" s="43"/>
      <c r="G665" s="43"/>
      <c r="H665" s="101"/>
      <c r="I665" s="7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102"/>
      <c r="V665" s="7"/>
      <c r="W665" s="43"/>
      <c r="X665" s="43"/>
      <c r="Y665" s="43"/>
      <c r="Z665" s="43"/>
      <c r="AA665" s="43"/>
      <c r="AB665" s="43"/>
      <c r="AC665" s="43"/>
    </row>
    <row r="666" spans="1:29" ht="13.2">
      <c r="A666" s="43"/>
      <c r="B666" s="43"/>
      <c r="C666" s="7"/>
      <c r="D666" s="43"/>
      <c r="E666" s="43"/>
      <c r="F666" s="43"/>
      <c r="G666" s="43"/>
      <c r="H666" s="101"/>
      <c r="I666" s="7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102"/>
      <c r="V666" s="7"/>
      <c r="W666" s="43"/>
      <c r="X666" s="43"/>
      <c r="Y666" s="43"/>
      <c r="Z666" s="43"/>
      <c r="AA666" s="43"/>
      <c r="AB666" s="43"/>
      <c r="AC666" s="43"/>
    </row>
    <row r="667" spans="1:29" ht="13.2">
      <c r="A667" s="43"/>
      <c r="B667" s="43"/>
      <c r="C667" s="7"/>
      <c r="D667" s="43"/>
      <c r="E667" s="43"/>
      <c r="F667" s="43"/>
      <c r="G667" s="43"/>
      <c r="H667" s="101"/>
      <c r="I667" s="7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102"/>
      <c r="V667" s="7"/>
      <c r="W667" s="43"/>
      <c r="X667" s="43"/>
      <c r="Y667" s="43"/>
      <c r="Z667" s="43"/>
      <c r="AA667" s="43"/>
      <c r="AB667" s="43"/>
      <c r="AC667" s="43"/>
    </row>
    <row r="668" spans="1:29" ht="13.2">
      <c r="A668" s="43"/>
      <c r="B668" s="43"/>
      <c r="C668" s="7"/>
      <c r="D668" s="43"/>
      <c r="E668" s="43"/>
      <c r="F668" s="43"/>
      <c r="G668" s="43"/>
      <c r="H668" s="101"/>
      <c r="I668" s="7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102"/>
      <c r="V668" s="7"/>
      <c r="W668" s="43"/>
      <c r="X668" s="43"/>
      <c r="Y668" s="43"/>
      <c r="Z668" s="43"/>
      <c r="AA668" s="43"/>
      <c r="AB668" s="43"/>
      <c r="AC668" s="43"/>
    </row>
    <row r="669" spans="1:29" ht="13.2">
      <c r="A669" s="43"/>
      <c r="B669" s="43"/>
      <c r="C669" s="7"/>
      <c r="D669" s="43"/>
      <c r="E669" s="43"/>
      <c r="F669" s="43"/>
      <c r="G669" s="43"/>
      <c r="H669" s="101"/>
      <c r="I669" s="7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102"/>
      <c r="V669" s="7"/>
      <c r="W669" s="43"/>
      <c r="X669" s="43"/>
      <c r="Y669" s="43"/>
      <c r="Z669" s="43"/>
      <c r="AA669" s="43"/>
      <c r="AB669" s="43"/>
      <c r="AC669" s="43"/>
    </row>
    <row r="670" spans="1:29" ht="13.2">
      <c r="A670" s="43"/>
      <c r="B670" s="43"/>
      <c r="C670" s="7"/>
      <c r="D670" s="43"/>
      <c r="E670" s="43"/>
      <c r="F670" s="43"/>
      <c r="G670" s="43"/>
      <c r="H670" s="101"/>
      <c r="I670" s="7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102"/>
      <c r="V670" s="7"/>
      <c r="W670" s="43"/>
      <c r="X670" s="43"/>
      <c r="Y670" s="43"/>
      <c r="Z670" s="43"/>
      <c r="AA670" s="43"/>
      <c r="AB670" s="43"/>
      <c r="AC670" s="43"/>
    </row>
    <row r="671" spans="1:29" ht="13.2">
      <c r="A671" s="43"/>
      <c r="B671" s="43"/>
      <c r="C671" s="7"/>
      <c r="D671" s="43"/>
      <c r="E671" s="43"/>
      <c r="F671" s="43"/>
      <c r="G671" s="43"/>
      <c r="H671" s="101"/>
      <c r="I671" s="7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102"/>
      <c r="V671" s="7"/>
      <c r="W671" s="43"/>
      <c r="X671" s="43"/>
      <c r="Y671" s="43"/>
      <c r="Z671" s="43"/>
      <c r="AA671" s="43"/>
      <c r="AB671" s="43"/>
      <c r="AC671" s="43"/>
    </row>
    <row r="672" spans="1:29" ht="13.2">
      <c r="A672" s="43"/>
      <c r="B672" s="43"/>
      <c r="C672" s="7"/>
      <c r="D672" s="43"/>
      <c r="E672" s="43"/>
      <c r="F672" s="43"/>
      <c r="G672" s="43"/>
      <c r="H672" s="101"/>
      <c r="I672" s="7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102"/>
      <c r="V672" s="7"/>
      <c r="W672" s="43"/>
      <c r="X672" s="43"/>
      <c r="Y672" s="43"/>
      <c r="Z672" s="43"/>
      <c r="AA672" s="43"/>
      <c r="AB672" s="43"/>
      <c r="AC672" s="43"/>
    </row>
    <row r="673" spans="1:29" ht="13.2">
      <c r="A673" s="43"/>
      <c r="B673" s="43"/>
      <c r="C673" s="7"/>
      <c r="D673" s="43"/>
      <c r="E673" s="43"/>
      <c r="F673" s="43"/>
      <c r="G673" s="43"/>
      <c r="H673" s="101"/>
      <c r="I673" s="7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102"/>
      <c r="V673" s="7"/>
      <c r="W673" s="43"/>
      <c r="X673" s="43"/>
      <c r="Y673" s="43"/>
      <c r="Z673" s="43"/>
      <c r="AA673" s="43"/>
      <c r="AB673" s="43"/>
      <c r="AC673" s="43"/>
    </row>
    <row r="674" spans="1:29" ht="13.2">
      <c r="A674" s="43"/>
      <c r="B674" s="43"/>
      <c r="C674" s="7"/>
      <c r="D674" s="43"/>
      <c r="E674" s="43"/>
      <c r="F674" s="43"/>
      <c r="G674" s="43"/>
      <c r="H674" s="101"/>
      <c r="I674" s="7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102"/>
      <c r="V674" s="7"/>
      <c r="W674" s="43"/>
      <c r="X674" s="43"/>
      <c r="Y674" s="43"/>
      <c r="Z674" s="43"/>
      <c r="AA674" s="43"/>
      <c r="AB674" s="43"/>
      <c r="AC674" s="43"/>
    </row>
    <row r="675" spans="1:29" ht="13.2">
      <c r="A675" s="43"/>
      <c r="B675" s="43"/>
      <c r="C675" s="7"/>
      <c r="D675" s="43"/>
      <c r="E675" s="43"/>
      <c r="F675" s="43"/>
      <c r="G675" s="43"/>
      <c r="H675" s="101"/>
      <c r="I675" s="7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102"/>
      <c r="V675" s="7"/>
      <c r="W675" s="43"/>
      <c r="X675" s="43"/>
      <c r="Y675" s="43"/>
      <c r="Z675" s="43"/>
      <c r="AA675" s="43"/>
      <c r="AB675" s="43"/>
      <c r="AC675" s="43"/>
    </row>
    <row r="676" spans="1:29" ht="13.2">
      <c r="A676" s="43"/>
      <c r="B676" s="43"/>
      <c r="C676" s="7"/>
      <c r="D676" s="43"/>
      <c r="E676" s="43"/>
      <c r="F676" s="43"/>
      <c r="G676" s="43"/>
      <c r="H676" s="101"/>
      <c r="I676" s="7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102"/>
      <c r="V676" s="7"/>
      <c r="W676" s="43"/>
      <c r="X676" s="43"/>
      <c r="Y676" s="43"/>
      <c r="Z676" s="43"/>
      <c r="AA676" s="43"/>
      <c r="AB676" s="43"/>
      <c r="AC676" s="43"/>
    </row>
    <row r="677" spans="1:29" ht="13.2">
      <c r="A677" s="43"/>
      <c r="B677" s="43"/>
      <c r="C677" s="7"/>
      <c r="D677" s="43"/>
      <c r="E677" s="43"/>
      <c r="F677" s="43"/>
      <c r="G677" s="43"/>
      <c r="H677" s="101"/>
      <c r="I677" s="7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102"/>
      <c r="V677" s="7"/>
      <c r="W677" s="43"/>
      <c r="X677" s="43"/>
      <c r="Y677" s="43"/>
      <c r="Z677" s="43"/>
      <c r="AA677" s="43"/>
      <c r="AB677" s="43"/>
      <c r="AC677" s="43"/>
    </row>
    <row r="678" spans="1:29" ht="13.2">
      <c r="A678" s="43"/>
      <c r="B678" s="43"/>
      <c r="C678" s="7"/>
      <c r="D678" s="43"/>
      <c r="E678" s="43"/>
      <c r="F678" s="43"/>
      <c r="G678" s="43"/>
      <c r="H678" s="101"/>
      <c r="I678" s="7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102"/>
      <c r="V678" s="7"/>
      <c r="W678" s="43"/>
      <c r="X678" s="43"/>
      <c r="Y678" s="43"/>
      <c r="Z678" s="43"/>
      <c r="AA678" s="43"/>
      <c r="AB678" s="43"/>
      <c r="AC678" s="43"/>
    </row>
    <row r="679" spans="1:29" ht="13.2">
      <c r="A679" s="43"/>
      <c r="B679" s="43"/>
      <c r="C679" s="7"/>
      <c r="D679" s="43"/>
      <c r="E679" s="43"/>
      <c r="F679" s="43"/>
      <c r="G679" s="43"/>
      <c r="H679" s="101"/>
      <c r="I679" s="7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102"/>
      <c r="V679" s="7"/>
      <c r="W679" s="43"/>
      <c r="X679" s="43"/>
      <c r="Y679" s="43"/>
      <c r="Z679" s="43"/>
      <c r="AA679" s="43"/>
      <c r="AB679" s="43"/>
      <c r="AC679" s="43"/>
    </row>
    <row r="680" spans="1:29" ht="13.2">
      <c r="A680" s="43"/>
      <c r="B680" s="43"/>
      <c r="C680" s="7"/>
      <c r="D680" s="43"/>
      <c r="E680" s="43"/>
      <c r="F680" s="43"/>
      <c r="G680" s="43"/>
      <c r="H680" s="101"/>
      <c r="I680" s="7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102"/>
      <c r="V680" s="7"/>
      <c r="W680" s="43"/>
      <c r="X680" s="43"/>
      <c r="Y680" s="43"/>
      <c r="Z680" s="43"/>
      <c r="AA680" s="43"/>
      <c r="AB680" s="43"/>
      <c r="AC680" s="43"/>
    </row>
    <row r="681" spans="1:29" ht="13.2">
      <c r="A681" s="43"/>
      <c r="B681" s="43"/>
      <c r="C681" s="7"/>
      <c r="D681" s="43"/>
      <c r="E681" s="43"/>
      <c r="F681" s="43"/>
      <c r="G681" s="43"/>
      <c r="H681" s="101"/>
      <c r="I681" s="7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102"/>
      <c r="V681" s="7"/>
      <c r="W681" s="43"/>
      <c r="X681" s="43"/>
      <c r="Y681" s="43"/>
      <c r="Z681" s="43"/>
      <c r="AA681" s="43"/>
      <c r="AB681" s="43"/>
      <c r="AC681" s="43"/>
    </row>
    <row r="682" spans="1:29" ht="13.2">
      <c r="A682" s="43"/>
      <c r="B682" s="43"/>
      <c r="C682" s="7"/>
      <c r="D682" s="43"/>
      <c r="E682" s="43"/>
      <c r="F682" s="43"/>
      <c r="G682" s="43"/>
      <c r="H682" s="101"/>
      <c r="I682" s="7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102"/>
      <c r="V682" s="7"/>
      <c r="W682" s="43"/>
      <c r="X682" s="43"/>
      <c r="Y682" s="43"/>
      <c r="Z682" s="43"/>
      <c r="AA682" s="43"/>
      <c r="AB682" s="43"/>
      <c r="AC682" s="43"/>
    </row>
    <row r="683" spans="1:29" ht="13.2">
      <c r="A683" s="43"/>
      <c r="B683" s="43"/>
      <c r="C683" s="7"/>
      <c r="D683" s="43"/>
      <c r="E683" s="43"/>
      <c r="F683" s="43"/>
      <c r="G683" s="43"/>
      <c r="H683" s="101"/>
      <c r="I683" s="7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102"/>
      <c r="V683" s="7"/>
      <c r="W683" s="43"/>
      <c r="X683" s="43"/>
      <c r="Y683" s="43"/>
      <c r="Z683" s="43"/>
      <c r="AA683" s="43"/>
      <c r="AB683" s="43"/>
      <c r="AC683" s="43"/>
    </row>
    <row r="684" spans="1:29" ht="13.2">
      <c r="A684" s="43"/>
      <c r="B684" s="43"/>
      <c r="C684" s="7"/>
      <c r="D684" s="43"/>
      <c r="E684" s="43"/>
      <c r="F684" s="43"/>
      <c r="G684" s="43"/>
      <c r="H684" s="101"/>
      <c r="I684" s="7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102"/>
      <c r="V684" s="7"/>
      <c r="W684" s="43"/>
      <c r="X684" s="43"/>
      <c r="Y684" s="43"/>
      <c r="Z684" s="43"/>
      <c r="AA684" s="43"/>
      <c r="AB684" s="43"/>
      <c r="AC684" s="43"/>
    </row>
    <row r="685" spans="1:29" ht="13.2">
      <c r="A685" s="43"/>
      <c r="B685" s="43"/>
      <c r="C685" s="7"/>
      <c r="D685" s="43"/>
      <c r="E685" s="43"/>
      <c r="F685" s="43"/>
      <c r="G685" s="43"/>
      <c r="H685" s="101"/>
      <c r="I685" s="7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102"/>
      <c r="V685" s="7"/>
      <c r="W685" s="43"/>
      <c r="X685" s="43"/>
      <c r="Y685" s="43"/>
      <c r="Z685" s="43"/>
      <c r="AA685" s="43"/>
      <c r="AB685" s="43"/>
      <c r="AC685" s="43"/>
    </row>
    <row r="686" spans="1:29" ht="13.2">
      <c r="A686" s="43"/>
      <c r="B686" s="43"/>
      <c r="C686" s="7"/>
      <c r="D686" s="43"/>
      <c r="E686" s="43"/>
      <c r="F686" s="43"/>
      <c r="G686" s="43"/>
      <c r="H686" s="101"/>
      <c r="I686" s="7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102"/>
      <c r="V686" s="7"/>
      <c r="W686" s="43"/>
      <c r="X686" s="43"/>
      <c r="Y686" s="43"/>
      <c r="Z686" s="43"/>
      <c r="AA686" s="43"/>
      <c r="AB686" s="43"/>
      <c r="AC686" s="43"/>
    </row>
    <row r="687" spans="1:29" ht="13.2">
      <c r="A687" s="43"/>
      <c r="B687" s="43"/>
      <c r="C687" s="7"/>
      <c r="D687" s="43"/>
      <c r="E687" s="43"/>
      <c r="F687" s="43"/>
      <c r="G687" s="43"/>
      <c r="H687" s="101"/>
      <c r="I687" s="7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102"/>
      <c r="V687" s="7"/>
      <c r="W687" s="43"/>
      <c r="X687" s="43"/>
      <c r="Y687" s="43"/>
      <c r="Z687" s="43"/>
      <c r="AA687" s="43"/>
      <c r="AB687" s="43"/>
      <c r="AC687" s="43"/>
    </row>
    <row r="688" spans="1:29" ht="13.2">
      <c r="A688" s="43"/>
      <c r="B688" s="43"/>
      <c r="C688" s="7"/>
      <c r="D688" s="43"/>
      <c r="E688" s="43"/>
      <c r="F688" s="43"/>
      <c r="G688" s="43"/>
      <c r="H688" s="101"/>
      <c r="I688" s="7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102"/>
      <c r="V688" s="7"/>
      <c r="W688" s="43"/>
      <c r="X688" s="43"/>
      <c r="Y688" s="43"/>
      <c r="Z688" s="43"/>
      <c r="AA688" s="43"/>
      <c r="AB688" s="43"/>
      <c r="AC688" s="43"/>
    </row>
    <row r="689" spans="1:29" ht="13.2">
      <c r="A689" s="43"/>
      <c r="B689" s="43"/>
      <c r="C689" s="7"/>
      <c r="D689" s="43"/>
      <c r="E689" s="43"/>
      <c r="F689" s="43"/>
      <c r="G689" s="43"/>
      <c r="H689" s="101"/>
      <c r="I689" s="7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102"/>
      <c r="V689" s="7"/>
      <c r="W689" s="43"/>
      <c r="X689" s="43"/>
      <c r="Y689" s="43"/>
      <c r="Z689" s="43"/>
      <c r="AA689" s="43"/>
      <c r="AB689" s="43"/>
      <c r="AC689" s="43"/>
    </row>
    <row r="690" spans="1:29" ht="13.2">
      <c r="A690" s="43"/>
      <c r="B690" s="43"/>
      <c r="C690" s="7"/>
      <c r="D690" s="43"/>
      <c r="E690" s="43"/>
      <c r="F690" s="43"/>
      <c r="G690" s="43"/>
      <c r="H690" s="101"/>
      <c r="I690" s="7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102"/>
      <c r="V690" s="7"/>
      <c r="W690" s="43"/>
      <c r="X690" s="43"/>
      <c r="Y690" s="43"/>
      <c r="Z690" s="43"/>
      <c r="AA690" s="43"/>
      <c r="AB690" s="43"/>
      <c r="AC690" s="43"/>
    </row>
    <row r="691" spans="1:29" ht="13.2">
      <c r="A691" s="43"/>
      <c r="B691" s="43"/>
      <c r="C691" s="7"/>
      <c r="D691" s="43"/>
      <c r="E691" s="43"/>
      <c r="F691" s="43"/>
      <c r="G691" s="43"/>
      <c r="H691" s="101"/>
      <c r="I691" s="7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102"/>
      <c r="V691" s="7"/>
      <c r="W691" s="43"/>
      <c r="X691" s="43"/>
      <c r="Y691" s="43"/>
      <c r="Z691" s="43"/>
      <c r="AA691" s="43"/>
      <c r="AB691" s="43"/>
      <c r="AC691" s="43"/>
    </row>
    <row r="692" spans="1:29" ht="13.2">
      <c r="A692" s="43"/>
      <c r="B692" s="43"/>
      <c r="C692" s="7"/>
      <c r="D692" s="43"/>
      <c r="E692" s="43"/>
      <c r="F692" s="43"/>
      <c r="G692" s="43"/>
      <c r="H692" s="101"/>
      <c r="I692" s="7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102"/>
      <c r="V692" s="7"/>
      <c r="W692" s="43"/>
      <c r="X692" s="43"/>
      <c r="Y692" s="43"/>
      <c r="Z692" s="43"/>
      <c r="AA692" s="43"/>
      <c r="AB692" s="43"/>
      <c r="AC692" s="43"/>
    </row>
    <row r="693" spans="1:29" ht="13.2">
      <c r="A693" s="43"/>
      <c r="B693" s="43"/>
      <c r="C693" s="7"/>
      <c r="D693" s="43"/>
      <c r="E693" s="43"/>
      <c r="F693" s="43"/>
      <c r="G693" s="43"/>
      <c r="H693" s="101"/>
      <c r="I693" s="7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102"/>
      <c r="V693" s="7"/>
      <c r="W693" s="43"/>
      <c r="X693" s="43"/>
      <c r="Y693" s="43"/>
      <c r="Z693" s="43"/>
      <c r="AA693" s="43"/>
      <c r="AB693" s="43"/>
      <c r="AC693" s="43"/>
    </row>
    <row r="694" spans="1:29" ht="13.2">
      <c r="A694" s="43"/>
      <c r="B694" s="43"/>
      <c r="C694" s="7"/>
      <c r="D694" s="43"/>
      <c r="E694" s="43"/>
      <c r="F694" s="43"/>
      <c r="G694" s="43"/>
      <c r="H694" s="101"/>
      <c r="I694" s="7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102"/>
      <c r="V694" s="7"/>
      <c r="W694" s="43"/>
      <c r="X694" s="43"/>
      <c r="Y694" s="43"/>
      <c r="Z694" s="43"/>
      <c r="AA694" s="43"/>
      <c r="AB694" s="43"/>
      <c r="AC694" s="43"/>
    </row>
    <row r="695" spans="1:29" ht="13.2">
      <c r="A695" s="43"/>
      <c r="B695" s="43"/>
      <c r="C695" s="7"/>
      <c r="D695" s="43"/>
      <c r="E695" s="43"/>
      <c r="F695" s="43"/>
      <c r="G695" s="43"/>
      <c r="H695" s="101"/>
      <c r="I695" s="7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102"/>
      <c r="V695" s="7"/>
      <c r="W695" s="43"/>
      <c r="X695" s="43"/>
      <c r="Y695" s="43"/>
      <c r="Z695" s="43"/>
      <c r="AA695" s="43"/>
      <c r="AB695" s="43"/>
      <c r="AC695" s="43"/>
    </row>
    <row r="696" spans="1:29" ht="13.2">
      <c r="A696" s="43"/>
      <c r="B696" s="43"/>
      <c r="C696" s="7"/>
      <c r="D696" s="43"/>
      <c r="E696" s="43"/>
      <c r="F696" s="43"/>
      <c r="G696" s="43"/>
      <c r="H696" s="101"/>
      <c r="I696" s="7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102"/>
      <c r="V696" s="7"/>
      <c r="W696" s="43"/>
      <c r="X696" s="43"/>
      <c r="Y696" s="43"/>
      <c r="Z696" s="43"/>
      <c r="AA696" s="43"/>
      <c r="AB696" s="43"/>
      <c r="AC696" s="43"/>
    </row>
    <row r="697" spans="1:29" ht="13.2">
      <c r="A697" s="43"/>
      <c r="B697" s="43"/>
      <c r="C697" s="7"/>
      <c r="D697" s="43"/>
      <c r="E697" s="43"/>
      <c r="F697" s="43"/>
      <c r="G697" s="43"/>
      <c r="H697" s="101"/>
      <c r="I697" s="7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102"/>
      <c r="V697" s="7"/>
      <c r="W697" s="43"/>
      <c r="X697" s="43"/>
      <c r="Y697" s="43"/>
      <c r="Z697" s="43"/>
      <c r="AA697" s="43"/>
      <c r="AB697" s="43"/>
      <c r="AC697" s="43"/>
    </row>
    <row r="698" spans="1:29" ht="13.2">
      <c r="A698" s="43"/>
      <c r="B698" s="43"/>
      <c r="C698" s="7"/>
      <c r="D698" s="43"/>
      <c r="E698" s="43"/>
      <c r="F698" s="43"/>
      <c r="G698" s="43"/>
      <c r="H698" s="101"/>
      <c r="I698" s="7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102"/>
      <c r="V698" s="7"/>
      <c r="W698" s="43"/>
      <c r="X698" s="43"/>
      <c r="Y698" s="43"/>
      <c r="Z698" s="43"/>
      <c r="AA698" s="43"/>
      <c r="AB698" s="43"/>
      <c r="AC698" s="43"/>
    </row>
    <row r="699" spans="1:29" ht="13.2">
      <c r="A699" s="43"/>
      <c r="B699" s="43"/>
      <c r="C699" s="7"/>
      <c r="D699" s="43"/>
      <c r="E699" s="43"/>
      <c r="F699" s="43"/>
      <c r="G699" s="43"/>
      <c r="H699" s="101"/>
      <c r="I699" s="7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102"/>
      <c r="V699" s="7"/>
      <c r="W699" s="43"/>
      <c r="X699" s="43"/>
      <c r="Y699" s="43"/>
      <c r="Z699" s="43"/>
      <c r="AA699" s="43"/>
      <c r="AB699" s="43"/>
      <c r="AC699" s="43"/>
    </row>
    <row r="700" spans="1:29" ht="13.2">
      <c r="A700" s="43"/>
      <c r="B700" s="43"/>
      <c r="C700" s="7"/>
      <c r="D700" s="43"/>
      <c r="E700" s="43"/>
      <c r="F700" s="43"/>
      <c r="G700" s="43"/>
      <c r="H700" s="101"/>
      <c r="I700" s="7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102"/>
      <c r="V700" s="7"/>
      <c r="W700" s="43"/>
      <c r="X700" s="43"/>
      <c r="Y700" s="43"/>
      <c r="Z700" s="43"/>
      <c r="AA700" s="43"/>
      <c r="AB700" s="43"/>
      <c r="AC700" s="43"/>
    </row>
    <row r="701" spans="1:29" ht="13.2">
      <c r="A701" s="43"/>
      <c r="B701" s="43"/>
      <c r="C701" s="7"/>
      <c r="D701" s="43"/>
      <c r="E701" s="43"/>
      <c r="F701" s="43"/>
      <c r="G701" s="43"/>
      <c r="H701" s="101"/>
      <c r="I701" s="7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102"/>
      <c r="V701" s="7"/>
      <c r="W701" s="43"/>
      <c r="X701" s="43"/>
      <c r="Y701" s="43"/>
      <c r="Z701" s="43"/>
      <c r="AA701" s="43"/>
      <c r="AB701" s="43"/>
      <c r="AC701" s="43"/>
    </row>
    <row r="702" spans="1:29" ht="13.2">
      <c r="A702" s="43"/>
      <c r="B702" s="43"/>
      <c r="C702" s="7"/>
      <c r="D702" s="43"/>
      <c r="E702" s="43"/>
      <c r="F702" s="43"/>
      <c r="G702" s="43"/>
      <c r="H702" s="101"/>
      <c r="I702" s="7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102"/>
      <c r="V702" s="7"/>
      <c r="W702" s="43"/>
      <c r="X702" s="43"/>
      <c r="Y702" s="43"/>
      <c r="Z702" s="43"/>
      <c r="AA702" s="43"/>
      <c r="AB702" s="43"/>
      <c r="AC702" s="43"/>
    </row>
    <row r="703" spans="1:29" ht="13.2">
      <c r="A703" s="43"/>
      <c r="B703" s="43"/>
      <c r="C703" s="7"/>
      <c r="D703" s="43"/>
      <c r="E703" s="43"/>
      <c r="F703" s="43"/>
      <c r="G703" s="43"/>
      <c r="H703" s="101"/>
      <c r="I703" s="7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102"/>
      <c r="V703" s="7"/>
      <c r="W703" s="43"/>
      <c r="X703" s="43"/>
      <c r="Y703" s="43"/>
      <c r="Z703" s="43"/>
      <c r="AA703" s="43"/>
      <c r="AB703" s="43"/>
      <c r="AC703" s="43"/>
    </row>
    <row r="704" spans="1:29" ht="13.2">
      <c r="A704" s="43"/>
      <c r="B704" s="43"/>
      <c r="C704" s="7"/>
      <c r="D704" s="43"/>
      <c r="E704" s="43"/>
      <c r="F704" s="43"/>
      <c r="G704" s="43"/>
      <c r="H704" s="101"/>
      <c r="I704" s="7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102"/>
      <c r="V704" s="7"/>
      <c r="W704" s="43"/>
      <c r="X704" s="43"/>
      <c r="Y704" s="43"/>
      <c r="Z704" s="43"/>
      <c r="AA704" s="43"/>
      <c r="AB704" s="43"/>
      <c r="AC704" s="43"/>
    </row>
    <row r="705" spans="1:29" ht="13.2">
      <c r="A705" s="43"/>
      <c r="B705" s="43"/>
      <c r="C705" s="7"/>
      <c r="D705" s="43"/>
      <c r="E705" s="43"/>
      <c r="F705" s="43"/>
      <c r="G705" s="43"/>
      <c r="H705" s="101"/>
      <c r="I705" s="7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102"/>
      <c r="V705" s="7"/>
      <c r="W705" s="43"/>
      <c r="X705" s="43"/>
      <c r="Y705" s="43"/>
      <c r="Z705" s="43"/>
      <c r="AA705" s="43"/>
      <c r="AB705" s="43"/>
      <c r="AC705" s="43"/>
    </row>
    <row r="706" spans="1:29" ht="13.2">
      <c r="A706" s="43"/>
      <c r="B706" s="43"/>
      <c r="C706" s="7"/>
      <c r="D706" s="43"/>
      <c r="E706" s="43"/>
      <c r="F706" s="43"/>
      <c r="G706" s="43"/>
      <c r="H706" s="101"/>
      <c r="I706" s="7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102"/>
      <c r="V706" s="7"/>
      <c r="W706" s="43"/>
      <c r="X706" s="43"/>
      <c r="Y706" s="43"/>
      <c r="Z706" s="43"/>
      <c r="AA706" s="43"/>
      <c r="AB706" s="43"/>
      <c r="AC706" s="43"/>
    </row>
    <row r="707" spans="1:29" ht="13.2">
      <c r="A707" s="43"/>
      <c r="B707" s="43"/>
      <c r="C707" s="7"/>
      <c r="D707" s="43"/>
      <c r="E707" s="43"/>
      <c r="F707" s="43"/>
      <c r="G707" s="43"/>
      <c r="H707" s="101"/>
      <c r="I707" s="7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102"/>
      <c r="V707" s="7"/>
      <c r="W707" s="43"/>
      <c r="X707" s="43"/>
      <c r="Y707" s="43"/>
      <c r="Z707" s="43"/>
      <c r="AA707" s="43"/>
      <c r="AB707" s="43"/>
      <c r="AC707" s="43"/>
    </row>
    <row r="708" spans="1:29" ht="13.2">
      <c r="A708" s="43"/>
      <c r="B708" s="43"/>
      <c r="C708" s="7"/>
      <c r="D708" s="43"/>
      <c r="E708" s="43"/>
      <c r="F708" s="43"/>
      <c r="G708" s="43"/>
      <c r="H708" s="101"/>
      <c r="I708" s="7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102"/>
      <c r="V708" s="7"/>
      <c r="W708" s="43"/>
      <c r="X708" s="43"/>
      <c r="Y708" s="43"/>
      <c r="Z708" s="43"/>
      <c r="AA708" s="43"/>
      <c r="AB708" s="43"/>
      <c r="AC708" s="43"/>
    </row>
    <row r="709" spans="1:29" ht="13.2">
      <c r="A709" s="43"/>
      <c r="B709" s="43"/>
      <c r="C709" s="7"/>
      <c r="D709" s="43"/>
      <c r="E709" s="43"/>
      <c r="F709" s="43"/>
      <c r="G709" s="43"/>
      <c r="H709" s="101"/>
      <c r="I709" s="7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102"/>
      <c r="V709" s="7"/>
      <c r="W709" s="43"/>
      <c r="X709" s="43"/>
      <c r="Y709" s="43"/>
      <c r="Z709" s="43"/>
      <c r="AA709" s="43"/>
      <c r="AB709" s="43"/>
      <c r="AC709" s="43"/>
    </row>
    <row r="710" spans="1:29" ht="13.2">
      <c r="A710" s="43"/>
      <c r="B710" s="43"/>
      <c r="C710" s="7"/>
      <c r="D710" s="43"/>
      <c r="E710" s="43"/>
      <c r="F710" s="43"/>
      <c r="G710" s="43"/>
      <c r="H710" s="101"/>
      <c r="I710" s="7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102"/>
      <c r="V710" s="7"/>
      <c r="W710" s="43"/>
      <c r="X710" s="43"/>
      <c r="Y710" s="43"/>
      <c r="Z710" s="43"/>
      <c r="AA710" s="43"/>
      <c r="AB710" s="43"/>
      <c r="AC710" s="43"/>
    </row>
    <row r="711" spans="1:29" ht="13.2">
      <c r="A711" s="43"/>
      <c r="B711" s="43"/>
      <c r="C711" s="7"/>
      <c r="D711" s="43"/>
      <c r="E711" s="43"/>
      <c r="F711" s="43"/>
      <c r="G711" s="43"/>
      <c r="H711" s="101"/>
      <c r="I711" s="7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102"/>
      <c r="V711" s="7"/>
      <c r="W711" s="43"/>
      <c r="X711" s="43"/>
      <c r="Y711" s="43"/>
      <c r="Z711" s="43"/>
      <c r="AA711" s="43"/>
      <c r="AB711" s="43"/>
      <c r="AC711" s="43"/>
    </row>
    <row r="712" spans="1:29" ht="13.2">
      <c r="A712" s="43"/>
      <c r="B712" s="43"/>
      <c r="C712" s="7"/>
      <c r="D712" s="43"/>
      <c r="E712" s="43"/>
      <c r="F712" s="43"/>
      <c r="G712" s="43"/>
      <c r="H712" s="101"/>
      <c r="I712" s="7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102"/>
      <c r="V712" s="7"/>
      <c r="W712" s="43"/>
      <c r="X712" s="43"/>
      <c r="Y712" s="43"/>
      <c r="Z712" s="43"/>
      <c r="AA712" s="43"/>
      <c r="AB712" s="43"/>
      <c r="AC712" s="43"/>
    </row>
    <row r="713" spans="1:29" ht="13.2">
      <c r="A713" s="43"/>
      <c r="B713" s="43"/>
      <c r="C713" s="7"/>
      <c r="D713" s="43"/>
      <c r="E713" s="43"/>
      <c r="F713" s="43"/>
      <c r="G713" s="43"/>
      <c r="H713" s="101"/>
      <c r="I713" s="7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102"/>
      <c r="V713" s="7"/>
      <c r="W713" s="43"/>
      <c r="X713" s="43"/>
      <c r="Y713" s="43"/>
      <c r="Z713" s="43"/>
      <c r="AA713" s="43"/>
      <c r="AB713" s="43"/>
      <c r="AC713" s="43"/>
    </row>
    <row r="714" spans="1:29" ht="13.2">
      <c r="A714" s="43"/>
      <c r="B714" s="43"/>
      <c r="C714" s="7"/>
      <c r="D714" s="43"/>
      <c r="E714" s="43"/>
      <c r="F714" s="43"/>
      <c r="G714" s="43"/>
      <c r="H714" s="101"/>
      <c r="I714" s="7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102"/>
      <c r="V714" s="7"/>
      <c r="W714" s="43"/>
      <c r="X714" s="43"/>
      <c r="Y714" s="43"/>
      <c r="Z714" s="43"/>
      <c r="AA714" s="43"/>
      <c r="AB714" s="43"/>
      <c r="AC714" s="43"/>
    </row>
    <row r="715" spans="1:29" ht="13.2">
      <c r="A715" s="43"/>
      <c r="B715" s="43"/>
      <c r="C715" s="7"/>
      <c r="D715" s="43"/>
      <c r="E715" s="43"/>
      <c r="F715" s="43"/>
      <c r="G715" s="43"/>
      <c r="H715" s="101"/>
      <c r="I715" s="7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102"/>
      <c r="V715" s="7"/>
      <c r="W715" s="43"/>
      <c r="X715" s="43"/>
      <c r="Y715" s="43"/>
      <c r="Z715" s="43"/>
      <c r="AA715" s="43"/>
      <c r="AB715" s="43"/>
      <c r="AC715" s="43"/>
    </row>
    <row r="716" spans="1:29" ht="13.2">
      <c r="A716" s="43"/>
      <c r="B716" s="43"/>
      <c r="C716" s="7"/>
      <c r="D716" s="43"/>
      <c r="E716" s="43"/>
      <c r="F716" s="43"/>
      <c r="G716" s="43"/>
      <c r="H716" s="101"/>
      <c r="I716" s="7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102"/>
      <c r="V716" s="7"/>
      <c r="W716" s="43"/>
      <c r="X716" s="43"/>
      <c r="Y716" s="43"/>
      <c r="Z716" s="43"/>
      <c r="AA716" s="43"/>
      <c r="AB716" s="43"/>
      <c r="AC716" s="43"/>
    </row>
    <row r="717" spans="1:29" ht="13.2">
      <c r="A717" s="43"/>
      <c r="B717" s="43"/>
      <c r="C717" s="7"/>
      <c r="D717" s="43"/>
      <c r="E717" s="43"/>
      <c r="F717" s="43"/>
      <c r="G717" s="43"/>
      <c r="H717" s="101"/>
      <c r="I717" s="7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102"/>
      <c r="V717" s="7"/>
      <c r="W717" s="43"/>
      <c r="X717" s="43"/>
      <c r="Y717" s="43"/>
      <c r="Z717" s="43"/>
      <c r="AA717" s="43"/>
      <c r="AB717" s="43"/>
      <c r="AC717" s="43"/>
    </row>
    <row r="718" spans="1:29" ht="13.2">
      <c r="A718" s="43"/>
      <c r="B718" s="43"/>
      <c r="C718" s="7"/>
      <c r="D718" s="43"/>
      <c r="E718" s="43"/>
      <c r="F718" s="43"/>
      <c r="G718" s="43"/>
      <c r="H718" s="101"/>
      <c r="I718" s="7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102"/>
      <c r="V718" s="7"/>
      <c r="W718" s="43"/>
      <c r="X718" s="43"/>
      <c r="Y718" s="43"/>
      <c r="Z718" s="43"/>
      <c r="AA718" s="43"/>
      <c r="AB718" s="43"/>
      <c r="AC718" s="43"/>
    </row>
    <row r="719" spans="1:29" ht="13.2">
      <c r="A719" s="43"/>
      <c r="B719" s="43"/>
      <c r="C719" s="7"/>
      <c r="D719" s="43"/>
      <c r="E719" s="43"/>
      <c r="F719" s="43"/>
      <c r="G719" s="43"/>
      <c r="H719" s="101"/>
      <c r="I719" s="7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102"/>
      <c r="V719" s="7"/>
      <c r="W719" s="43"/>
      <c r="X719" s="43"/>
      <c r="Y719" s="43"/>
      <c r="Z719" s="43"/>
      <c r="AA719" s="43"/>
      <c r="AB719" s="43"/>
      <c r="AC719" s="43"/>
    </row>
    <row r="720" spans="1:29" ht="13.2">
      <c r="A720" s="43"/>
      <c r="B720" s="43"/>
      <c r="C720" s="7"/>
      <c r="D720" s="43"/>
      <c r="E720" s="43"/>
      <c r="F720" s="43"/>
      <c r="G720" s="43"/>
      <c r="H720" s="101"/>
      <c r="I720" s="7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102"/>
      <c r="V720" s="7"/>
      <c r="W720" s="43"/>
      <c r="X720" s="43"/>
      <c r="Y720" s="43"/>
      <c r="Z720" s="43"/>
      <c r="AA720" s="43"/>
      <c r="AB720" s="43"/>
      <c r="AC720" s="43"/>
    </row>
    <row r="721" spans="1:29" ht="13.2">
      <c r="A721" s="43"/>
      <c r="B721" s="43"/>
      <c r="C721" s="7"/>
      <c r="D721" s="43"/>
      <c r="E721" s="43"/>
      <c r="F721" s="43"/>
      <c r="G721" s="43"/>
      <c r="H721" s="101"/>
      <c r="I721" s="7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102"/>
      <c r="V721" s="7"/>
      <c r="W721" s="43"/>
      <c r="X721" s="43"/>
      <c r="Y721" s="43"/>
      <c r="Z721" s="43"/>
      <c r="AA721" s="43"/>
      <c r="AB721" s="43"/>
      <c r="AC721" s="43"/>
    </row>
    <row r="722" spans="1:29" ht="13.2">
      <c r="A722" s="43"/>
      <c r="B722" s="43"/>
      <c r="C722" s="7"/>
      <c r="D722" s="43"/>
      <c r="E722" s="43"/>
      <c r="F722" s="43"/>
      <c r="G722" s="43"/>
      <c r="H722" s="101"/>
      <c r="I722" s="7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102"/>
      <c r="V722" s="7"/>
      <c r="W722" s="43"/>
      <c r="X722" s="43"/>
      <c r="Y722" s="43"/>
      <c r="Z722" s="43"/>
      <c r="AA722" s="43"/>
      <c r="AB722" s="43"/>
      <c r="AC722" s="43"/>
    </row>
    <row r="723" spans="1:29" ht="13.2">
      <c r="A723" s="43"/>
      <c r="B723" s="43"/>
      <c r="C723" s="7"/>
      <c r="D723" s="43"/>
      <c r="E723" s="43"/>
      <c r="F723" s="43"/>
      <c r="G723" s="43"/>
      <c r="H723" s="101"/>
      <c r="I723" s="7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102"/>
      <c r="V723" s="7"/>
      <c r="W723" s="43"/>
      <c r="X723" s="43"/>
      <c r="Y723" s="43"/>
      <c r="Z723" s="43"/>
      <c r="AA723" s="43"/>
      <c r="AB723" s="43"/>
      <c r="AC723" s="43"/>
    </row>
    <row r="724" spans="1:29" ht="13.2">
      <c r="A724" s="43"/>
      <c r="B724" s="43"/>
      <c r="C724" s="7"/>
      <c r="D724" s="43"/>
      <c r="E724" s="43"/>
      <c r="F724" s="43"/>
      <c r="G724" s="43"/>
      <c r="H724" s="101"/>
      <c r="I724" s="7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102"/>
      <c r="V724" s="7"/>
      <c r="W724" s="43"/>
      <c r="X724" s="43"/>
      <c r="Y724" s="43"/>
      <c r="Z724" s="43"/>
      <c r="AA724" s="43"/>
      <c r="AB724" s="43"/>
      <c r="AC724" s="43"/>
    </row>
    <row r="725" spans="1:29" ht="13.2">
      <c r="A725" s="43"/>
      <c r="B725" s="43"/>
      <c r="C725" s="7"/>
      <c r="D725" s="43"/>
      <c r="E725" s="43"/>
      <c r="F725" s="43"/>
      <c r="G725" s="43"/>
      <c r="H725" s="101"/>
      <c r="I725" s="7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102"/>
      <c r="V725" s="7"/>
      <c r="W725" s="43"/>
      <c r="X725" s="43"/>
      <c r="Y725" s="43"/>
      <c r="Z725" s="43"/>
      <c r="AA725" s="43"/>
      <c r="AB725" s="43"/>
      <c r="AC725" s="43"/>
    </row>
    <row r="726" spans="1:29" ht="13.2">
      <c r="A726" s="43"/>
      <c r="B726" s="43"/>
      <c r="C726" s="7"/>
      <c r="D726" s="43"/>
      <c r="E726" s="43"/>
      <c r="F726" s="43"/>
      <c r="G726" s="43"/>
      <c r="H726" s="101"/>
      <c r="I726" s="7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102"/>
      <c r="V726" s="7"/>
      <c r="W726" s="43"/>
      <c r="X726" s="43"/>
      <c r="Y726" s="43"/>
      <c r="Z726" s="43"/>
      <c r="AA726" s="43"/>
      <c r="AB726" s="43"/>
      <c r="AC726" s="43"/>
    </row>
    <row r="727" spans="1:29" ht="13.2">
      <c r="A727" s="43"/>
      <c r="B727" s="43"/>
      <c r="C727" s="7"/>
      <c r="D727" s="43"/>
      <c r="E727" s="43"/>
      <c r="F727" s="43"/>
      <c r="G727" s="43"/>
      <c r="H727" s="101"/>
      <c r="I727" s="7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102"/>
      <c r="V727" s="7"/>
      <c r="W727" s="43"/>
      <c r="X727" s="43"/>
      <c r="Y727" s="43"/>
      <c r="Z727" s="43"/>
      <c r="AA727" s="43"/>
      <c r="AB727" s="43"/>
      <c r="AC727" s="43"/>
    </row>
    <row r="728" spans="1:29" ht="13.2">
      <c r="A728" s="43"/>
      <c r="B728" s="43"/>
      <c r="C728" s="7"/>
      <c r="D728" s="43"/>
      <c r="E728" s="43"/>
      <c r="F728" s="43"/>
      <c r="G728" s="43"/>
      <c r="H728" s="101"/>
      <c r="I728" s="7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102"/>
      <c r="V728" s="7"/>
      <c r="W728" s="43"/>
      <c r="X728" s="43"/>
      <c r="Y728" s="43"/>
      <c r="Z728" s="43"/>
      <c r="AA728" s="43"/>
      <c r="AB728" s="43"/>
      <c r="AC728" s="43"/>
    </row>
    <row r="729" spans="1:29" ht="13.2">
      <c r="A729" s="43"/>
      <c r="B729" s="43"/>
      <c r="C729" s="7"/>
      <c r="D729" s="43"/>
      <c r="E729" s="43"/>
      <c r="F729" s="43"/>
      <c r="G729" s="43"/>
      <c r="H729" s="101"/>
      <c r="I729" s="7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102"/>
      <c r="V729" s="7"/>
      <c r="W729" s="43"/>
      <c r="X729" s="43"/>
      <c r="Y729" s="43"/>
      <c r="Z729" s="43"/>
      <c r="AA729" s="43"/>
      <c r="AB729" s="43"/>
      <c r="AC729" s="43"/>
    </row>
    <row r="730" spans="1:29" ht="13.2">
      <c r="A730" s="43"/>
      <c r="B730" s="43"/>
      <c r="C730" s="7"/>
      <c r="D730" s="43"/>
      <c r="E730" s="43"/>
      <c r="F730" s="43"/>
      <c r="G730" s="43"/>
      <c r="H730" s="101"/>
      <c r="I730" s="7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102"/>
      <c r="V730" s="7"/>
      <c r="W730" s="43"/>
      <c r="X730" s="43"/>
      <c r="Y730" s="43"/>
      <c r="Z730" s="43"/>
      <c r="AA730" s="43"/>
      <c r="AB730" s="43"/>
      <c r="AC730" s="43"/>
    </row>
    <row r="731" spans="1:29" ht="13.2">
      <c r="A731" s="43"/>
      <c r="B731" s="43"/>
      <c r="C731" s="7"/>
      <c r="D731" s="43"/>
      <c r="E731" s="43"/>
      <c r="F731" s="43"/>
      <c r="G731" s="43"/>
      <c r="H731" s="101"/>
      <c r="I731" s="7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102"/>
      <c r="V731" s="7"/>
      <c r="W731" s="43"/>
      <c r="X731" s="43"/>
      <c r="Y731" s="43"/>
      <c r="Z731" s="43"/>
      <c r="AA731" s="43"/>
      <c r="AB731" s="43"/>
      <c r="AC731" s="43"/>
    </row>
    <row r="732" spans="1:29" ht="13.2">
      <c r="A732" s="43"/>
      <c r="B732" s="43"/>
      <c r="C732" s="7"/>
      <c r="D732" s="43"/>
      <c r="E732" s="43"/>
      <c r="F732" s="43"/>
      <c r="G732" s="43"/>
      <c r="H732" s="101"/>
      <c r="I732" s="7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102"/>
      <c r="V732" s="7"/>
      <c r="W732" s="43"/>
      <c r="X732" s="43"/>
      <c r="Y732" s="43"/>
      <c r="Z732" s="43"/>
      <c r="AA732" s="43"/>
      <c r="AB732" s="43"/>
      <c r="AC732" s="43"/>
    </row>
    <row r="733" spans="1:29" ht="13.2">
      <c r="A733" s="43"/>
      <c r="B733" s="43"/>
      <c r="C733" s="7"/>
      <c r="D733" s="43"/>
      <c r="E733" s="43"/>
      <c r="F733" s="43"/>
      <c r="G733" s="43"/>
      <c r="H733" s="101"/>
      <c r="I733" s="7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102"/>
      <c r="V733" s="7"/>
      <c r="W733" s="43"/>
      <c r="X733" s="43"/>
      <c r="Y733" s="43"/>
      <c r="Z733" s="43"/>
      <c r="AA733" s="43"/>
      <c r="AB733" s="43"/>
      <c r="AC733" s="43"/>
    </row>
    <row r="734" spans="1:29" ht="13.2">
      <c r="A734" s="43"/>
      <c r="B734" s="43"/>
      <c r="C734" s="7"/>
      <c r="D734" s="43"/>
      <c r="E734" s="43"/>
      <c r="F734" s="43"/>
      <c r="G734" s="43"/>
      <c r="H734" s="101"/>
      <c r="I734" s="7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102"/>
      <c r="V734" s="7"/>
      <c r="W734" s="43"/>
      <c r="X734" s="43"/>
      <c r="Y734" s="43"/>
      <c r="Z734" s="43"/>
      <c r="AA734" s="43"/>
      <c r="AB734" s="43"/>
      <c r="AC734" s="43"/>
    </row>
    <row r="735" spans="1:29" ht="13.2">
      <c r="A735" s="43"/>
      <c r="B735" s="43"/>
      <c r="C735" s="7"/>
      <c r="D735" s="43"/>
      <c r="E735" s="43"/>
      <c r="F735" s="43"/>
      <c r="G735" s="43"/>
      <c r="H735" s="101"/>
      <c r="I735" s="7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102"/>
      <c r="V735" s="7"/>
      <c r="W735" s="43"/>
      <c r="X735" s="43"/>
      <c r="Y735" s="43"/>
      <c r="Z735" s="43"/>
      <c r="AA735" s="43"/>
      <c r="AB735" s="43"/>
      <c r="AC735" s="43"/>
    </row>
    <row r="736" spans="1:29" ht="13.2">
      <c r="A736" s="43"/>
      <c r="B736" s="43"/>
      <c r="C736" s="7"/>
      <c r="D736" s="43"/>
      <c r="E736" s="43"/>
      <c r="F736" s="43"/>
      <c r="G736" s="43"/>
      <c r="H736" s="101"/>
      <c r="I736" s="7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102"/>
      <c r="V736" s="7"/>
      <c r="W736" s="43"/>
      <c r="X736" s="43"/>
      <c r="Y736" s="43"/>
      <c r="Z736" s="43"/>
      <c r="AA736" s="43"/>
      <c r="AB736" s="43"/>
      <c r="AC736" s="43"/>
    </row>
    <row r="737" spans="1:29" ht="13.2">
      <c r="A737" s="43"/>
      <c r="B737" s="43"/>
      <c r="C737" s="7"/>
      <c r="D737" s="43"/>
      <c r="E737" s="43"/>
      <c r="F737" s="43"/>
      <c r="G737" s="43"/>
      <c r="H737" s="101"/>
      <c r="I737" s="7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102"/>
      <c r="V737" s="7"/>
      <c r="W737" s="43"/>
      <c r="X737" s="43"/>
      <c r="Y737" s="43"/>
      <c r="Z737" s="43"/>
      <c r="AA737" s="43"/>
      <c r="AB737" s="43"/>
      <c r="AC737" s="43"/>
    </row>
    <row r="738" spans="1:29" ht="13.2">
      <c r="A738" s="43"/>
      <c r="B738" s="43"/>
      <c r="C738" s="7"/>
      <c r="D738" s="43"/>
      <c r="E738" s="43"/>
      <c r="F738" s="43"/>
      <c r="G738" s="43"/>
      <c r="H738" s="101"/>
      <c r="I738" s="7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102"/>
      <c r="V738" s="7"/>
      <c r="W738" s="43"/>
      <c r="X738" s="43"/>
      <c r="Y738" s="43"/>
      <c r="Z738" s="43"/>
      <c r="AA738" s="43"/>
      <c r="AB738" s="43"/>
      <c r="AC738" s="43"/>
    </row>
    <row r="739" spans="1:29" ht="13.2">
      <c r="A739" s="43"/>
      <c r="B739" s="43"/>
      <c r="C739" s="7"/>
      <c r="D739" s="43"/>
      <c r="E739" s="43"/>
      <c r="F739" s="43"/>
      <c r="G739" s="43"/>
      <c r="H739" s="101"/>
      <c r="I739" s="7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102"/>
      <c r="V739" s="7"/>
      <c r="W739" s="43"/>
      <c r="X739" s="43"/>
      <c r="Y739" s="43"/>
      <c r="Z739" s="43"/>
      <c r="AA739" s="43"/>
      <c r="AB739" s="43"/>
      <c r="AC739" s="43"/>
    </row>
    <row r="740" spans="1:29" ht="13.2">
      <c r="A740" s="43"/>
      <c r="B740" s="43"/>
      <c r="C740" s="7"/>
      <c r="D740" s="43"/>
      <c r="E740" s="43"/>
      <c r="F740" s="43"/>
      <c r="G740" s="43"/>
      <c r="H740" s="101"/>
      <c r="I740" s="7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102"/>
      <c r="V740" s="7"/>
      <c r="W740" s="43"/>
      <c r="X740" s="43"/>
      <c r="Y740" s="43"/>
      <c r="Z740" s="43"/>
      <c r="AA740" s="43"/>
      <c r="AB740" s="43"/>
      <c r="AC740" s="43"/>
    </row>
    <row r="741" spans="1:29" ht="13.2">
      <c r="A741" s="43"/>
      <c r="B741" s="43"/>
      <c r="C741" s="7"/>
      <c r="D741" s="43"/>
      <c r="E741" s="43"/>
      <c r="F741" s="43"/>
      <c r="G741" s="43"/>
      <c r="H741" s="101"/>
      <c r="I741" s="7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102"/>
      <c r="V741" s="7"/>
      <c r="W741" s="43"/>
      <c r="X741" s="43"/>
      <c r="Y741" s="43"/>
      <c r="Z741" s="43"/>
      <c r="AA741" s="43"/>
      <c r="AB741" s="43"/>
      <c r="AC741" s="43"/>
    </row>
    <row r="742" spans="1:29" ht="13.2">
      <c r="A742" s="43"/>
      <c r="B742" s="43"/>
      <c r="C742" s="7"/>
      <c r="D742" s="43"/>
      <c r="E742" s="43"/>
      <c r="F742" s="43"/>
      <c r="G742" s="43"/>
      <c r="H742" s="101"/>
      <c r="I742" s="7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102"/>
      <c r="V742" s="7"/>
      <c r="W742" s="43"/>
      <c r="X742" s="43"/>
      <c r="Y742" s="43"/>
      <c r="Z742" s="43"/>
      <c r="AA742" s="43"/>
      <c r="AB742" s="43"/>
      <c r="AC742" s="43"/>
    </row>
    <row r="743" spans="1:29" ht="13.2">
      <c r="A743" s="43"/>
      <c r="B743" s="43"/>
      <c r="C743" s="7"/>
      <c r="D743" s="43"/>
      <c r="E743" s="43"/>
      <c r="F743" s="43"/>
      <c r="G743" s="43"/>
      <c r="H743" s="101"/>
      <c r="I743" s="7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102"/>
      <c r="V743" s="7"/>
      <c r="W743" s="43"/>
      <c r="X743" s="43"/>
      <c r="Y743" s="43"/>
      <c r="Z743" s="43"/>
      <c r="AA743" s="43"/>
      <c r="AB743" s="43"/>
      <c r="AC743" s="43"/>
    </row>
    <row r="744" spans="1:29" ht="13.2">
      <c r="A744" s="43"/>
      <c r="B744" s="43"/>
      <c r="C744" s="7"/>
      <c r="D744" s="43"/>
      <c r="E744" s="43"/>
      <c r="F744" s="43"/>
      <c r="G744" s="43"/>
      <c r="H744" s="101"/>
      <c r="I744" s="7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102"/>
      <c r="V744" s="7"/>
      <c r="W744" s="43"/>
      <c r="X744" s="43"/>
      <c r="Y744" s="43"/>
      <c r="Z744" s="43"/>
      <c r="AA744" s="43"/>
      <c r="AB744" s="43"/>
      <c r="AC744" s="43"/>
    </row>
    <row r="745" spans="1:29" ht="13.2">
      <c r="A745" s="43"/>
      <c r="B745" s="43"/>
      <c r="C745" s="7"/>
      <c r="D745" s="43"/>
      <c r="E745" s="43"/>
      <c r="F745" s="43"/>
      <c r="G745" s="43"/>
      <c r="H745" s="101"/>
      <c r="I745" s="7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102"/>
      <c r="V745" s="7"/>
      <c r="W745" s="43"/>
      <c r="X745" s="43"/>
      <c r="Y745" s="43"/>
      <c r="Z745" s="43"/>
      <c r="AA745" s="43"/>
      <c r="AB745" s="43"/>
      <c r="AC745" s="43"/>
    </row>
    <row r="746" spans="1:29" ht="13.2">
      <c r="A746" s="43"/>
      <c r="B746" s="43"/>
      <c r="C746" s="7"/>
      <c r="D746" s="43"/>
      <c r="E746" s="43"/>
      <c r="F746" s="43"/>
      <c r="G746" s="43"/>
      <c r="H746" s="101"/>
      <c r="I746" s="7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102"/>
      <c r="V746" s="7"/>
      <c r="W746" s="43"/>
      <c r="X746" s="43"/>
      <c r="Y746" s="43"/>
      <c r="Z746" s="43"/>
      <c r="AA746" s="43"/>
      <c r="AB746" s="43"/>
      <c r="AC746" s="43"/>
    </row>
    <row r="747" spans="1:29" ht="13.2">
      <c r="A747" s="43"/>
      <c r="B747" s="43"/>
      <c r="C747" s="7"/>
      <c r="D747" s="43"/>
      <c r="E747" s="43"/>
      <c r="F747" s="43"/>
      <c r="G747" s="43"/>
      <c r="H747" s="101"/>
      <c r="I747" s="7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102"/>
      <c r="V747" s="7"/>
      <c r="W747" s="43"/>
      <c r="X747" s="43"/>
      <c r="Y747" s="43"/>
      <c r="Z747" s="43"/>
      <c r="AA747" s="43"/>
      <c r="AB747" s="43"/>
      <c r="AC747" s="43"/>
    </row>
    <row r="748" spans="1:29" ht="13.2">
      <c r="A748" s="43"/>
      <c r="B748" s="43"/>
      <c r="C748" s="7"/>
      <c r="D748" s="43"/>
      <c r="E748" s="43"/>
      <c r="F748" s="43"/>
      <c r="G748" s="43"/>
      <c r="H748" s="101"/>
      <c r="I748" s="7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102"/>
      <c r="V748" s="7"/>
      <c r="W748" s="43"/>
      <c r="X748" s="43"/>
      <c r="Y748" s="43"/>
      <c r="Z748" s="43"/>
      <c r="AA748" s="43"/>
      <c r="AB748" s="43"/>
      <c r="AC748" s="43"/>
    </row>
    <row r="749" spans="1:29" ht="13.2">
      <c r="A749" s="43"/>
      <c r="B749" s="43"/>
      <c r="C749" s="7"/>
      <c r="D749" s="43"/>
      <c r="E749" s="43"/>
      <c r="F749" s="43"/>
      <c r="G749" s="43"/>
      <c r="H749" s="101"/>
      <c r="I749" s="7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102"/>
      <c r="V749" s="7"/>
      <c r="W749" s="43"/>
      <c r="X749" s="43"/>
      <c r="Y749" s="43"/>
      <c r="Z749" s="43"/>
      <c r="AA749" s="43"/>
      <c r="AB749" s="43"/>
      <c r="AC749" s="43"/>
    </row>
    <row r="750" spans="1:29" ht="13.2">
      <c r="A750" s="43"/>
      <c r="B750" s="43"/>
      <c r="C750" s="7"/>
      <c r="D750" s="43"/>
      <c r="E750" s="43"/>
      <c r="F750" s="43"/>
      <c r="G750" s="43"/>
      <c r="H750" s="101"/>
      <c r="I750" s="7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102"/>
      <c r="V750" s="7"/>
      <c r="W750" s="43"/>
      <c r="X750" s="43"/>
      <c r="Y750" s="43"/>
      <c r="Z750" s="43"/>
      <c r="AA750" s="43"/>
      <c r="AB750" s="43"/>
      <c r="AC750" s="43"/>
    </row>
    <row r="751" spans="1:29" ht="13.2">
      <c r="A751" s="43"/>
      <c r="B751" s="43"/>
      <c r="C751" s="7"/>
      <c r="D751" s="43"/>
      <c r="E751" s="43"/>
      <c r="F751" s="43"/>
      <c r="G751" s="43"/>
      <c r="H751" s="101"/>
      <c r="I751" s="7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102"/>
      <c r="V751" s="7"/>
      <c r="W751" s="43"/>
      <c r="X751" s="43"/>
      <c r="Y751" s="43"/>
      <c r="Z751" s="43"/>
      <c r="AA751" s="43"/>
      <c r="AB751" s="43"/>
      <c r="AC751" s="43"/>
    </row>
    <row r="752" spans="1:29" ht="13.2">
      <c r="A752" s="43"/>
      <c r="B752" s="43"/>
      <c r="C752" s="7"/>
      <c r="D752" s="43"/>
      <c r="E752" s="43"/>
      <c r="F752" s="43"/>
      <c r="G752" s="43"/>
      <c r="H752" s="101"/>
      <c r="I752" s="7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102"/>
      <c r="V752" s="7"/>
      <c r="W752" s="43"/>
      <c r="X752" s="43"/>
      <c r="Y752" s="43"/>
      <c r="Z752" s="43"/>
      <c r="AA752" s="43"/>
      <c r="AB752" s="43"/>
      <c r="AC752" s="43"/>
    </row>
    <row r="753" spans="1:29" ht="13.2">
      <c r="A753" s="43"/>
      <c r="B753" s="43"/>
      <c r="C753" s="7"/>
      <c r="D753" s="43"/>
      <c r="E753" s="43"/>
      <c r="F753" s="43"/>
      <c r="G753" s="43"/>
      <c r="H753" s="101"/>
      <c r="I753" s="7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102"/>
      <c r="V753" s="7"/>
      <c r="W753" s="43"/>
      <c r="X753" s="43"/>
      <c r="Y753" s="43"/>
      <c r="Z753" s="43"/>
      <c r="AA753" s="43"/>
      <c r="AB753" s="43"/>
      <c r="AC753" s="43"/>
    </row>
    <row r="754" spans="1:29" ht="13.2">
      <c r="A754" s="43"/>
      <c r="B754" s="43"/>
      <c r="C754" s="7"/>
      <c r="D754" s="43"/>
      <c r="E754" s="43"/>
      <c r="F754" s="43"/>
      <c r="G754" s="43"/>
      <c r="H754" s="101"/>
      <c r="I754" s="7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102"/>
      <c r="V754" s="7"/>
      <c r="W754" s="43"/>
      <c r="X754" s="43"/>
      <c r="Y754" s="43"/>
      <c r="Z754" s="43"/>
      <c r="AA754" s="43"/>
      <c r="AB754" s="43"/>
      <c r="AC754" s="43"/>
    </row>
    <row r="755" spans="1:29" ht="13.2">
      <c r="A755" s="43"/>
      <c r="B755" s="43"/>
      <c r="C755" s="7"/>
      <c r="D755" s="43"/>
      <c r="E755" s="43"/>
      <c r="F755" s="43"/>
      <c r="G755" s="43"/>
      <c r="H755" s="101"/>
      <c r="I755" s="7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102"/>
      <c r="V755" s="7"/>
      <c r="W755" s="43"/>
      <c r="X755" s="43"/>
      <c r="Y755" s="43"/>
      <c r="Z755" s="43"/>
      <c r="AA755" s="43"/>
      <c r="AB755" s="43"/>
      <c r="AC755" s="43"/>
    </row>
    <row r="756" spans="1:29" ht="13.2">
      <c r="A756" s="43"/>
      <c r="B756" s="43"/>
      <c r="C756" s="7"/>
      <c r="D756" s="43"/>
      <c r="E756" s="43"/>
      <c r="F756" s="43"/>
      <c r="G756" s="43"/>
      <c r="H756" s="101"/>
      <c r="I756" s="7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102"/>
      <c r="V756" s="7"/>
      <c r="W756" s="43"/>
      <c r="X756" s="43"/>
      <c r="Y756" s="43"/>
      <c r="Z756" s="43"/>
      <c r="AA756" s="43"/>
      <c r="AB756" s="43"/>
      <c r="AC756" s="43"/>
    </row>
    <row r="757" spans="1:29" ht="13.2">
      <c r="A757" s="43"/>
      <c r="B757" s="43"/>
      <c r="C757" s="7"/>
      <c r="D757" s="43"/>
      <c r="E757" s="43"/>
      <c r="F757" s="43"/>
      <c r="G757" s="43"/>
      <c r="H757" s="101"/>
      <c r="I757" s="7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102"/>
      <c r="V757" s="7"/>
      <c r="W757" s="43"/>
      <c r="X757" s="43"/>
      <c r="Y757" s="43"/>
      <c r="Z757" s="43"/>
      <c r="AA757" s="43"/>
      <c r="AB757" s="43"/>
      <c r="AC757" s="43"/>
    </row>
    <row r="758" spans="1:29" ht="13.2">
      <c r="A758" s="43"/>
      <c r="B758" s="43"/>
      <c r="C758" s="7"/>
      <c r="D758" s="43"/>
      <c r="E758" s="43"/>
      <c r="F758" s="43"/>
      <c r="G758" s="43"/>
      <c r="H758" s="101"/>
      <c r="I758" s="7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102"/>
      <c r="V758" s="7"/>
      <c r="W758" s="43"/>
      <c r="X758" s="43"/>
      <c r="Y758" s="43"/>
      <c r="Z758" s="43"/>
      <c r="AA758" s="43"/>
      <c r="AB758" s="43"/>
      <c r="AC758" s="43"/>
    </row>
    <row r="759" spans="1:29" ht="13.2">
      <c r="A759" s="43"/>
      <c r="B759" s="43"/>
      <c r="C759" s="7"/>
      <c r="D759" s="43"/>
      <c r="E759" s="43"/>
      <c r="F759" s="43"/>
      <c r="G759" s="43"/>
      <c r="H759" s="101"/>
      <c r="I759" s="7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102"/>
      <c r="V759" s="7"/>
      <c r="W759" s="43"/>
      <c r="X759" s="43"/>
      <c r="Y759" s="43"/>
      <c r="Z759" s="43"/>
      <c r="AA759" s="43"/>
      <c r="AB759" s="43"/>
      <c r="AC759" s="43"/>
    </row>
    <row r="760" spans="1:29" ht="13.2">
      <c r="A760" s="43"/>
      <c r="B760" s="43"/>
      <c r="C760" s="7"/>
      <c r="D760" s="43"/>
      <c r="E760" s="43"/>
      <c r="F760" s="43"/>
      <c r="G760" s="43"/>
      <c r="H760" s="101"/>
      <c r="I760" s="7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102"/>
      <c r="V760" s="7"/>
      <c r="W760" s="43"/>
      <c r="X760" s="43"/>
      <c r="Y760" s="43"/>
      <c r="Z760" s="43"/>
      <c r="AA760" s="43"/>
      <c r="AB760" s="43"/>
      <c r="AC760" s="43"/>
    </row>
    <row r="761" spans="1:29" ht="13.2">
      <c r="A761" s="43"/>
      <c r="B761" s="43"/>
      <c r="C761" s="7"/>
      <c r="D761" s="43"/>
      <c r="E761" s="43"/>
      <c r="F761" s="43"/>
      <c r="G761" s="43"/>
      <c r="H761" s="101"/>
      <c r="I761" s="7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102"/>
      <c r="V761" s="7"/>
      <c r="W761" s="43"/>
      <c r="X761" s="43"/>
      <c r="Y761" s="43"/>
      <c r="Z761" s="43"/>
      <c r="AA761" s="43"/>
      <c r="AB761" s="43"/>
      <c r="AC761" s="43"/>
    </row>
    <row r="762" spans="1:29" ht="13.2">
      <c r="A762" s="43"/>
      <c r="B762" s="43"/>
      <c r="C762" s="7"/>
      <c r="D762" s="43"/>
      <c r="E762" s="43"/>
      <c r="F762" s="43"/>
      <c r="G762" s="43"/>
      <c r="H762" s="101"/>
      <c r="I762" s="7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102"/>
      <c r="V762" s="7"/>
      <c r="W762" s="43"/>
      <c r="X762" s="43"/>
      <c r="Y762" s="43"/>
      <c r="Z762" s="43"/>
      <c r="AA762" s="43"/>
      <c r="AB762" s="43"/>
      <c r="AC762" s="43"/>
    </row>
    <row r="763" spans="1:29" ht="13.2">
      <c r="A763" s="43"/>
      <c r="B763" s="43"/>
      <c r="C763" s="7"/>
      <c r="D763" s="43"/>
      <c r="E763" s="43"/>
      <c r="F763" s="43"/>
      <c r="G763" s="43"/>
      <c r="H763" s="101"/>
      <c r="I763" s="7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102"/>
      <c r="V763" s="7"/>
      <c r="W763" s="43"/>
      <c r="X763" s="43"/>
      <c r="Y763" s="43"/>
      <c r="Z763" s="43"/>
      <c r="AA763" s="43"/>
      <c r="AB763" s="43"/>
      <c r="AC763" s="43"/>
    </row>
    <row r="764" spans="1:29" ht="13.2">
      <c r="A764" s="43"/>
      <c r="B764" s="43"/>
      <c r="C764" s="7"/>
      <c r="D764" s="43"/>
      <c r="E764" s="43"/>
      <c r="F764" s="43"/>
      <c r="G764" s="43"/>
      <c r="H764" s="101"/>
      <c r="I764" s="7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102"/>
      <c r="V764" s="7"/>
      <c r="W764" s="43"/>
      <c r="X764" s="43"/>
      <c r="Y764" s="43"/>
      <c r="Z764" s="43"/>
      <c r="AA764" s="43"/>
      <c r="AB764" s="43"/>
      <c r="AC764" s="43"/>
    </row>
    <row r="765" spans="1:29" ht="13.2">
      <c r="A765" s="43"/>
      <c r="B765" s="43"/>
      <c r="C765" s="7"/>
      <c r="D765" s="43"/>
      <c r="E765" s="43"/>
      <c r="F765" s="43"/>
      <c r="G765" s="43"/>
      <c r="H765" s="101"/>
      <c r="I765" s="7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102"/>
      <c r="V765" s="7"/>
      <c r="W765" s="43"/>
      <c r="X765" s="43"/>
      <c r="Y765" s="43"/>
      <c r="Z765" s="43"/>
      <c r="AA765" s="43"/>
      <c r="AB765" s="43"/>
      <c r="AC765" s="43"/>
    </row>
    <row r="766" spans="1:29" ht="13.2">
      <c r="A766" s="43"/>
      <c r="B766" s="43"/>
      <c r="C766" s="7"/>
      <c r="D766" s="43"/>
      <c r="E766" s="43"/>
      <c r="F766" s="43"/>
      <c r="G766" s="43"/>
      <c r="H766" s="101"/>
      <c r="I766" s="7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102"/>
      <c r="V766" s="7"/>
      <c r="W766" s="43"/>
      <c r="X766" s="43"/>
      <c r="Y766" s="43"/>
      <c r="Z766" s="43"/>
      <c r="AA766" s="43"/>
      <c r="AB766" s="43"/>
      <c r="AC766" s="43"/>
    </row>
    <row r="767" spans="1:29" ht="13.2">
      <c r="A767" s="43"/>
      <c r="B767" s="43"/>
      <c r="C767" s="7"/>
      <c r="D767" s="43"/>
      <c r="E767" s="43"/>
      <c r="F767" s="43"/>
      <c r="G767" s="43"/>
      <c r="H767" s="101"/>
      <c r="I767" s="7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102"/>
      <c r="V767" s="7"/>
      <c r="W767" s="43"/>
      <c r="X767" s="43"/>
      <c r="Y767" s="43"/>
      <c r="Z767" s="43"/>
      <c r="AA767" s="43"/>
      <c r="AB767" s="43"/>
      <c r="AC767" s="43"/>
    </row>
    <row r="768" spans="1:29" ht="13.2">
      <c r="A768" s="43"/>
      <c r="B768" s="43"/>
      <c r="C768" s="7"/>
      <c r="D768" s="43"/>
      <c r="E768" s="43"/>
      <c r="F768" s="43"/>
      <c r="G768" s="43"/>
      <c r="H768" s="101"/>
      <c r="I768" s="7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102"/>
      <c r="V768" s="7"/>
      <c r="W768" s="43"/>
      <c r="X768" s="43"/>
      <c r="Y768" s="43"/>
      <c r="Z768" s="43"/>
      <c r="AA768" s="43"/>
      <c r="AB768" s="43"/>
      <c r="AC768" s="43"/>
    </row>
    <row r="769" spans="1:29" ht="13.2">
      <c r="A769" s="43"/>
      <c r="B769" s="43"/>
      <c r="C769" s="7"/>
      <c r="D769" s="43"/>
      <c r="E769" s="43"/>
      <c r="F769" s="43"/>
      <c r="G769" s="43"/>
      <c r="H769" s="101"/>
      <c r="I769" s="7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102"/>
      <c r="V769" s="7"/>
      <c r="W769" s="43"/>
      <c r="X769" s="43"/>
      <c r="Y769" s="43"/>
      <c r="Z769" s="43"/>
      <c r="AA769" s="43"/>
      <c r="AB769" s="43"/>
      <c r="AC769" s="43"/>
    </row>
    <row r="770" spans="1:29" ht="13.2">
      <c r="A770" s="43"/>
      <c r="B770" s="43"/>
      <c r="C770" s="7"/>
      <c r="D770" s="43"/>
      <c r="E770" s="43"/>
      <c r="F770" s="43"/>
      <c r="G770" s="43"/>
      <c r="H770" s="101"/>
      <c r="I770" s="7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102"/>
      <c r="V770" s="7"/>
      <c r="W770" s="43"/>
      <c r="X770" s="43"/>
      <c r="Y770" s="43"/>
      <c r="Z770" s="43"/>
      <c r="AA770" s="43"/>
      <c r="AB770" s="43"/>
      <c r="AC770" s="43"/>
    </row>
    <row r="771" spans="1:29" ht="13.2">
      <c r="A771" s="43"/>
      <c r="B771" s="43"/>
      <c r="C771" s="7"/>
      <c r="D771" s="43"/>
      <c r="E771" s="43"/>
      <c r="F771" s="43"/>
      <c r="G771" s="43"/>
      <c r="H771" s="101"/>
      <c r="I771" s="7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102"/>
      <c r="V771" s="7"/>
      <c r="W771" s="43"/>
      <c r="X771" s="43"/>
      <c r="Y771" s="43"/>
      <c r="Z771" s="43"/>
      <c r="AA771" s="43"/>
      <c r="AB771" s="43"/>
      <c r="AC771" s="43"/>
    </row>
    <row r="772" spans="1:29" ht="13.2">
      <c r="A772" s="43"/>
      <c r="B772" s="43"/>
      <c r="C772" s="7"/>
      <c r="D772" s="43"/>
      <c r="E772" s="43"/>
      <c r="F772" s="43"/>
      <c r="G772" s="43"/>
      <c r="H772" s="101"/>
      <c r="I772" s="7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102"/>
      <c r="V772" s="7"/>
      <c r="W772" s="43"/>
      <c r="X772" s="43"/>
      <c r="Y772" s="43"/>
      <c r="Z772" s="43"/>
      <c r="AA772" s="43"/>
      <c r="AB772" s="43"/>
      <c r="AC772" s="43"/>
    </row>
    <row r="773" spans="1:29" ht="13.2">
      <c r="A773" s="43"/>
      <c r="B773" s="43"/>
      <c r="C773" s="7"/>
      <c r="D773" s="43"/>
      <c r="E773" s="43"/>
      <c r="F773" s="43"/>
      <c r="G773" s="43"/>
      <c r="H773" s="101"/>
      <c r="I773" s="7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102"/>
      <c r="V773" s="7"/>
      <c r="W773" s="43"/>
      <c r="X773" s="43"/>
      <c r="Y773" s="43"/>
      <c r="Z773" s="43"/>
      <c r="AA773" s="43"/>
      <c r="AB773" s="43"/>
      <c r="AC773" s="43"/>
    </row>
    <row r="774" spans="1:29" ht="13.2">
      <c r="A774" s="43"/>
      <c r="B774" s="43"/>
      <c r="C774" s="7"/>
      <c r="D774" s="43"/>
      <c r="E774" s="43"/>
      <c r="F774" s="43"/>
      <c r="G774" s="43"/>
      <c r="H774" s="101"/>
      <c r="I774" s="7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102"/>
      <c r="V774" s="7"/>
      <c r="W774" s="43"/>
      <c r="X774" s="43"/>
      <c r="Y774" s="43"/>
      <c r="Z774" s="43"/>
      <c r="AA774" s="43"/>
      <c r="AB774" s="43"/>
      <c r="AC774" s="43"/>
    </row>
    <row r="775" spans="1:29" ht="13.2">
      <c r="A775" s="43"/>
      <c r="B775" s="43"/>
      <c r="C775" s="7"/>
      <c r="D775" s="43"/>
      <c r="E775" s="43"/>
      <c r="F775" s="43"/>
      <c r="G775" s="43"/>
      <c r="H775" s="101"/>
      <c r="I775" s="7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102"/>
      <c r="V775" s="7"/>
      <c r="W775" s="43"/>
      <c r="X775" s="43"/>
      <c r="Y775" s="43"/>
      <c r="Z775" s="43"/>
      <c r="AA775" s="43"/>
      <c r="AB775" s="43"/>
      <c r="AC775" s="43"/>
    </row>
    <row r="776" spans="1:29" ht="13.2">
      <c r="A776" s="43"/>
      <c r="B776" s="43"/>
      <c r="C776" s="7"/>
      <c r="D776" s="43"/>
      <c r="E776" s="43"/>
      <c r="F776" s="43"/>
      <c r="G776" s="43"/>
      <c r="H776" s="101"/>
      <c r="I776" s="7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102"/>
      <c r="V776" s="7"/>
      <c r="W776" s="43"/>
      <c r="X776" s="43"/>
      <c r="Y776" s="43"/>
      <c r="Z776" s="43"/>
      <c r="AA776" s="43"/>
      <c r="AB776" s="43"/>
      <c r="AC776" s="43"/>
    </row>
    <row r="777" spans="1:29" ht="13.2">
      <c r="A777" s="43"/>
      <c r="B777" s="43"/>
      <c r="C777" s="7"/>
      <c r="D777" s="43"/>
      <c r="E777" s="43"/>
      <c r="F777" s="43"/>
      <c r="G777" s="43"/>
      <c r="H777" s="101"/>
      <c r="I777" s="7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102"/>
      <c r="V777" s="7"/>
      <c r="W777" s="43"/>
      <c r="X777" s="43"/>
      <c r="Y777" s="43"/>
      <c r="Z777" s="43"/>
      <c r="AA777" s="43"/>
      <c r="AB777" s="43"/>
      <c r="AC777" s="43"/>
    </row>
    <row r="778" spans="1:29" ht="13.2">
      <c r="A778" s="43"/>
      <c r="B778" s="43"/>
      <c r="C778" s="7"/>
      <c r="D778" s="43"/>
      <c r="E778" s="43"/>
      <c r="F778" s="43"/>
      <c r="G778" s="43"/>
      <c r="H778" s="101"/>
      <c r="I778" s="7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102"/>
      <c r="V778" s="7"/>
      <c r="W778" s="43"/>
      <c r="X778" s="43"/>
      <c r="Y778" s="43"/>
      <c r="Z778" s="43"/>
      <c r="AA778" s="43"/>
      <c r="AB778" s="43"/>
      <c r="AC778" s="43"/>
    </row>
    <row r="779" spans="1:29" ht="13.2">
      <c r="A779" s="43"/>
      <c r="B779" s="43"/>
      <c r="C779" s="7"/>
      <c r="D779" s="43"/>
      <c r="E779" s="43"/>
      <c r="F779" s="43"/>
      <c r="G779" s="43"/>
      <c r="H779" s="101"/>
      <c r="I779" s="7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102"/>
      <c r="V779" s="7"/>
      <c r="W779" s="43"/>
      <c r="X779" s="43"/>
      <c r="Y779" s="43"/>
      <c r="Z779" s="43"/>
      <c r="AA779" s="43"/>
      <c r="AB779" s="43"/>
      <c r="AC779" s="43"/>
    </row>
    <row r="780" spans="1:29" ht="13.2">
      <c r="A780" s="43"/>
      <c r="B780" s="43"/>
      <c r="C780" s="7"/>
      <c r="D780" s="43"/>
      <c r="E780" s="43"/>
      <c r="F780" s="43"/>
      <c r="G780" s="43"/>
      <c r="H780" s="101"/>
      <c r="I780" s="7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102"/>
      <c r="V780" s="7"/>
      <c r="W780" s="43"/>
      <c r="X780" s="43"/>
      <c r="Y780" s="43"/>
      <c r="Z780" s="43"/>
      <c r="AA780" s="43"/>
      <c r="AB780" s="43"/>
      <c r="AC780" s="43"/>
    </row>
    <row r="781" spans="1:29" ht="13.2">
      <c r="A781" s="43"/>
      <c r="B781" s="43"/>
      <c r="C781" s="7"/>
      <c r="D781" s="43"/>
      <c r="E781" s="43"/>
      <c r="F781" s="43"/>
      <c r="G781" s="43"/>
      <c r="H781" s="101"/>
      <c r="I781" s="7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102"/>
      <c r="V781" s="7"/>
      <c r="W781" s="43"/>
      <c r="X781" s="43"/>
      <c r="Y781" s="43"/>
      <c r="Z781" s="43"/>
      <c r="AA781" s="43"/>
      <c r="AB781" s="43"/>
      <c r="AC781" s="43"/>
    </row>
    <row r="782" spans="1:29" ht="13.2">
      <c r="A782" s="43"/>
      <c r="B782" s="43"/>
      <c r="C782" s="7"/>
      <c r="D782" s="43"/>
      <c r="E782" s="43"/>
      <c r="F782" s="43"/>
      <c r="G782" s="43"/>
      <c r="H782" s="101"/>
      <c r="I782" s="7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102"/>
      <c r="V782" s="7"/>
      <c r="W782" s="43"/>
      <c r="X782" s="43"/>
      <c r="Y782" s="43"/>
      <c r="Z782" s="43"/>
      <c r="AA782" s="43"/>
      <c r="AB782" s="43"/>
      <c r="AC782" s="43"/>
    </row>
    <row r="783" spans="1:29" ht="13.2">
      <c r="A783" s="43"/>
      <c r="B783" s="43"/>
      <c r="C783" s="7"/>
      <c r="D783" s="43"/>
      <c r="E783" s="43"/>
      <c r="F783" s="43"/>
      <c r="G783" s="43"/>
      <c r="H783" s="101"/>
      <c r="I783" s="7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102"/>
      <c r="V783" s="7"/>
      <c r="W783" s="43"/>
      <c r="X783" s="43"/>
      <c r="Y783" s="43"/>
      <c r="Z783" s="43"/>
      <c r="AA783" s="43"/>
      <c r="AB783" s="43"/>
      <c r="AC783" s="43"/>
    </row>
    <row r="784" spans="1:29" ht="13.2">
      <c r="A784" s="43"/>
      <c r="B784" s="43"/>
      <c r="C784" s="7"/>
      <c r="D784" s="43"/>
      <c r="E784" s="43"/>
      <c r="F784" s="43"/>
      <c r="G784" s="43"/>
      <c r="H784" s="101"/>
      <c r="I784" s="7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102"/>
      <c r="V784" s="7"/>
      <c r="W784" s="43"/>
      <c r="X784" s="43"/>
      <c r="Y784" s="43"/>
      <c r="Z784" s="43"/>
      <c r="AA784" s="43"/>
      <c r="AB784" s="43"/>
      <c r="AC784" s="43"/>
    </row>
    <row r="785" spans="1:29" ht="13.2">
      <c r="A785" s="43"/>
      <c r="B785" s="43"/>
      <c r="C785" s="7"/>
      <c r="D785" s="43"/>
      <c r="E785" s="43"/>
      <c r="F785" s="43"/>
      <c r="G785" s="43"/>
      <c r="H785" s="101"/>
      <c r="I785" s="7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102"/>
      <c r="V785" s="7"/>
      <c r="W785" s="43"/>
      <c r="X785" s="43"/>
      <c r="Y785" s="43"/>
      <c r="Z785" s="43"/>
      <c r="AA785" s="43"/>
      <c r="AB785" s="43"/>
      <c r="AC785" s="43"/>
    </row>
    <row r="786" spans="1:29" ht="13.2">
      <c r="A786" s="43"/>
      <c r="B786" s="43"/>
      <c r="C786" s="7"/>
      <c r="D786" s="43"/>
      <c r="E786" s="43"/>
      <c r="F786" s="43"/>
      <c r="G786" s="43"/>
      <c r="H786" s="101"/>
      <c r="I786" s="7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102"/>
      <c r="V786" s="7"/>
      <c r="W786" s="43"/>
      <c r="X786" s="43"/>
      <c r="Y786" s="43"/>
      <c r="Z786" s="43"/>
      <c r="AA786" s="43"/>
      <c r="AB786" s="43"/>
      <c r="AC786" s="43"/>
    </row>
    <row r="787" spans="1:29" ht="13.2">
      <c r="A787" s="43"/>
      <c r="B787" s="43"/>
      <c r="C787" s="7"/>
      <c r="D787" s="43"/>
      <c r="E787" s="43"/>
      <c r="F787" s="43"/>
      <c r="G787" s="43"/>
      <c r="H787" s="101"/>
      <c r="I787" s="7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102"/>
      <c r="V787" s="7"/>
      <c r="W787" s="43"/>
      <c r="X787" s="43"/>
      <c r="Y787" s="43"/>
      <c r="Z787" s="43"/>
      <c r="AA787" s="43"/>
      <c r="AB787" s="43"/>
      <c r="AC787" s="43"/>
    </row>
    <row r="788" spans="1:29" ht="13.2">
      <c r="A788" s="43"/>
      <c r="B788" s="43"/>
      <c r="C788" s="7"/>
      <c r="D788" s="43"/>
      <c r="E788" s="43"/>
      <c r="F788" s="43"/>
      <c r="G788" s="43"/>
      <c r="H788" s="101"/>
      <c r="I788" s="7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102"/>
      <c r="V788" s="7"/>
      <c r="W788" s="43"/>
      <c r="X788" s="43"/>
      <c r="Y788" s="43"/>
      <c r="Z788" s="43"/>
      <c r="AA788" s="43"/>
      <c r="AB788" s="43"/>
      <c r="AC788" s="43"/>
    </row>
    <row r="789" spans="1:29" ht="13.2">
      <c r="A789" s="43"/>
      <c r="B789" s="43"/>
      <c r="C789" s="7"/>
      <c r="D789" s="43"/>
      <c r="E789" s="43"/>
      <c r="F789" s="43"/>
      <c r="G789" s="43"/>
      <c r="H789" s="101"/>
      <c r="I789" s="7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102"/>
      <c r="V789" s="7"/>
      <c r="W789" s="43"/>
      <c r="X789" s="43"/>
      <c r="Y789" s="43"/>
      <c r="Z789" s="43"/>
      <c r="AA789" s="43"/>
      <c r="AB789" s="43"/>
      <c r="AC789" s="43"/>
    </row>
    <row r="790" spans="1:29" ht="13.2">
      <c r="A790" s="43"/>
      <c r="B790" s="43"/>
      <c r="C790" s="7"/>
      <c r="D790" s="43"/>
      <c r="E790" s="43"/>
      <c r="F790" s="43"/>
      <c r="G790" s="43"/>
      <c r="H790" s="101"/>
      <c r="I790" s="7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102"/>
      <c r="V790" s="7"/>
      <c r="W790" s="43"/>
      <c r="X790" s="43"/>
      <c r="Y790" s="43"/>
      <c r="Z790" s="43"/>
      <c r="AA790" s="43"/>
      <c r="AB790" s="43"/>
      <c r="AC790" s="43"/>
    </row>
    <row r="791" spans="1:29" ht="13.2">
      <c r="A791" s="43"/>
      <c r="B791" s="43"/>
      <c r="C791" s="7"/>
      <c r="D791" s="43"/>
      <c r="E791" s="43"/>
      <c r="F791" s="43"/>
      <c r="G791" s="43"/>
      <c r="H791" s="101"/>
      <c r="I791" s="7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102"/>
      <c r="V791" s="7"/>
      <c r="W791" s="43"/>
      <c r="X791" s="43"/>
      <c r="Y791" s="43"/>
      <c r="Z791" s="43"/>
      <c r="AA791" s="43"/>
      <c r="AB791" s="43"/>
      <c r="AC791" s="43"/>
    </row>
    <row r="792" spans="1:29" ht="13.2">
      <c r="A792" s="43"/>
      <c r="B792" s="43"/>
      <c r="C792" s="7"/>
      <c r="D792" s="43"/>
      <c r="E792" s="43"/>
      <c r="F792" s="43"/>
      <c r="G792" s="43"/>
      <c r="H792" s="101"/>
      <c r="I792" s="7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102"/>
      <c r="V792" s="7"/>
      <c r="W792" s="43"/>
      <c r="X792" s="43"/>
      <c r="Y792" s="43"/>
      <c r="Z792" s="43"/>
      <c r="AA792" s="43"/>
      <c r="AB792" s="43"/>
      <c r="AC792" s="43"/>
    </row>
    <row r="793" spans="1:29" ht="13.2">
      <c r="A793" s="43"/>
      <c r="B793" s="43"/>
      <c r="C793" s="7"/>
      <c r="D793" s="43"/>
      <c r="E793" s="43"/>
      <c r="F793" s="43"/>
      <c r="G793" s="43"/>
      <c r="H793" s="101"/>
      <c r="I793" s="7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102"/>
      <c r="V793" s="7"/>
      <c r="W793" s="43"/>
      <c r="X793" s="43"/>
      <c r="Y793" s="43"/>
      <c r="Z793" s="43"/>
      <c r="AA793" s="43"/>
      <c r="AB793" s="43"/>
      <c r="AC793" s="43"/>
    </row>
    <row r="794" spans="1:29" ht="13.2">
      <c r="A794" s="43"/>
      <c r="B794" s="43"/>
      <c r="C794" s="7"/>
      <c r="D794" s="43"/>
      <c r="E794" s="43"/>
      <c r="F794" s="43"/>
      <c r="G794" s="43"/>
      <c r="H794" s="101"/>
      <c r="I794" s="7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102"/>
      <c r="V794" s="7"/>
      <c r="W794" s="43"/>
      <c r="X794" s="43"/>
      <c r="Y794" s="43"/>
      <c r="Z794" s="43"/>
      <c r="AA794" s="43"/>
      <c r="AB794" s="43"/>
      <c r="AC794" s="43"/>
    </row>
    <row r="795" spans="1:29" ht="13.2">
      <c r="A795" s="43"/>
      <c r="B795" s="43"/>
      <c r="C795" s="7"/>
      <c r="D795" s="43"/>
      <c r="E795" s="43"/>
      <c r="F795" s="43"/>
      <c r="G795" s="43"/>
      <c r="H795" s="101"/>
      <c r="I795" s="7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102"/>
      <c r="V795" s="7"/>
      <c r="W795" s="43"/>
      <c r="X795" s="43"/>
      <c r="Y795" s="43"/>
      <c r="Z795" s="43"/>
      <c r="AA795" s="43"/>
      <c r="AB795" s="43"/>
      <c r="AC795" s="43"/>
    </row>
    <row r="796" spans="1:29" ht="13.2">
      <c r="A796" s="43"/>
      <c r="B796" s="43"/>
      <c r="C796" s="7"/>
      <c r="D796" s="43"/>
      <c r="E796" s="43"/>
      <c r="F796" s="43"/>
      <c r="G796" s="43"/>
      <c r="H796" s="101"/>
      <c r="I796" s="7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102"/>
      <c r="V796" s="7"/>
      <c r="W796" s="43"/>
      <c r="X796" s="43"/>
      <c r="Y796" s="43"/>
      <c r="Z796" s="43"/>
      <c r="AA796" s="43"/>
      <c r="AB796" s="43"/>
      <c r="AC796" s="43"/>
    </row>
    <row r="797" spans="1:29" ht="13.2">
      <c r="A797" s="43"/>
      <c r="B797" s="43"/>
      <c r="C797" s="7"/>
      <c r="D797" s="43"/>
      <c r="E797" s="43"/>
      <c r="F797" s="43"/>
      <c r="G797" s="43"/>
      <c r="H797" s="101"/>
      <c r="I797" s="7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102"/>
      <c r="V797" s="7"/>
      <c r="W797" s="43"/>
      <c r="X797" s="43"/>
      <c r="Y797" s="43"/>
      <c r="Z797" s="43"/>
      <c r="AA797" s="43"/>
      <c r="AB797" s="43"/>
      <c r="AC797" s="43"/>
    </row>
    <row r="798" spans="1:29" ht="13.2">
      <c r="A798" s="43"/>
      <c r="B798" s="43"/>
      <c r="C798" s="7"/>
      <c r="D798" s="43"/>
      <c r="E798" s="43"/>
      <c r="F798" s="43"/>
      <c r="G798" s="43"/>
      <c r="H798" s="101"/>
      <c r="I798" s="7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102"/>
      <c r="V798" s="7"/>
      <c r="W798" s="43"/>
      <c r="X798" s="43"/>
      <c r="Y798" s="43"/>
      <c r="Z798" s="43"/>
      <c r="AA798" s="43"/>
      <c r="AB798" s="43"/>
      <c r="AC798" s="43"/>
    </row>
    <row r="799" spans="1:29" ht="13.2">
      <c r="A799" s="43"/>
      <c r="B799" s="43"/>
      <c r="C799" s="7"/>
      <c r="D799" s="43"/>
      <c r="E799" s="43"/>
      <c r="F799" s="43"/>
      <c r="G799" s="43"/>
      <c r="H799" s="101"/>
      <c r="I799" s="7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102"/>
      <c r="V799" s="7"/>
      <c r="W799" s="43"/>
      <c r="X799" s="43"/>
      <c r="Y799" s="43"/>
      <c r="Z799" s="43"/>
      <c r="AA799" s="43"/>
      <c r="AB799" s="43"/>
      <c r="AC799" s="43"/>
    </row>
    <row r="800" spans="1:29" ht="13.2">
      <c r="A800" s="43"/>
      <c r="B800" s="43"/>
      <c r="C800" s="7"/>
      <c r="D800" s="43"/>
      <c r="E800" s="43"/>
      <c r="F800" s="43"/>
      <c r="G800" s="43"/>
      <c r="H800" s="101"/>
      <c r="I800" s="7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102"/>
      <c r="V800" s="7"/>
      <c r="W800" s="43"/>
      <c r="X800" s="43"/>
      <c r="Y800" s="43"/>
      <c r="Z800" s="43"/>
      <c r="AA800" s="43"/>
      <c r="AB800" s="43"/>
      <c r="AC800" s="43"/>
    </row>
    <row r="801" spans="1:29" ht="13.2">
      <c r="A801" s="43"/>
      <c r="B801" s="43"/>
      <c r="C801" s="7"/>
      <c r="D801" s="43"/>
      <c r="E801" s="43"/>
      <c r="F801" s="43"/>
      <c r="G801" s="43"/>
      <c r="H801" s="101"/>
      <c r="I801" s="7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102"/>
      <c r="V801" s="7"/>
      <c r="W801" s="43"/>
      <c r="X801" s="43"/>
      <c r="Y801" s="43"/>
      <c r="Z801" s="43"/>
      <c r="AA801" s="43"/>
      <c r="AB801" s="43"/>
      <c r="AC801" s="43"/>
    </row>
    <row r="802" spans="1:29" ht="13.2">
      <c r="A802" s="43"/>
      <c r="B802" s="43"/>
      <c r="C802" s="7"/>
      <c r="D802" s="43"/>
      <c r="E802" s="43"/>
      <c r="F802" s="43"/>
      <c r="G802" s="43"/>
      <c r="H802" s="101"/>
      <c r="I802" s="7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102"/>
      <c r="V802" s="7"/>
      <c r="W802" s="43"/>
      <c r="X802" s="43"/>
      <c r="Y802" s="43"/>
      <c r="Z802" s="43"/>
      <c r="AA802" s="43"/>
      <c r="AB802" s="43"/>
      <c r="AC802" s="43"/>
    </row>
    <row r="803" spans="1:29" ht="13.2">
      <c r="A803" s="43"/>
      <c r="B803" s="43"/>
      <c r="C803" s="7"/>
      <c r="D803" s="43"/>
      <c r="E803" s="43"/>
      <c r="F803" s="43"/>
      <c r="G803" s="43"/>
      <c r="H803" s="101"/>
      <c r="I803" s="7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102"/>
      <c r="V803" s="7"/>
      <c r="W803" s="43"/>
      <c r="X803" s="43"/>
      <c r="Y803" s="43"/>
      <c r="Z803" s="43"/>
      <c r="AA803" s="43"/>
      <c r="AB803" s="43"/>
      <c r="AC803" s="43"/>
    </row>
    <row r="804" spans="1:29" ht="13.2">
      <c r="A804" s="43"/>
      <c r="B804" s="43"/>
      <c r="C804" s="7"/>
      <c r="D804" s="43"/>
      <c r="E804" s="43"/>
      <c r="F804" s="43"/>
      <c r="G804" s="43"/>
      <c r="H804" s="101"/>
      <c r="I804" s="7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102"/>
      <c r="V804" s="7"/>
      <c r="W804" s="43"/>
      <c r="X804" s="43"/>
      <c r="Y804" s="43"/>
      <c r="Z804" s="43"/>
      <c r="AA804" s="43"/>
      <c r="AB804" s="43"/>
      <c r="AC804" s="43"/>
    </row>
    <row r="805" spans="1:29" ht="13.2">
      <c r="A805" s="43"/>
      <c r="B805" s="43"/>
      <c r="C805" s="7"/>
      <c r="D805" s="43"/>
      <c r="E805" s="43"/>
      <c r="F805" s="43"/>
      <c r="G805" s="43"/>
      <c r="H805" s="101"/>
      <c r="I805" s="7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102"/>
      <c r="V805" s="7"/>
      <c r="W805" s="43"/>
      <c r="X805" s="43"/>
      <c r="Y805" s="43"/>
      <c r="Z805" s="43"/>
      <c r="AA805" s="43"/>
      <c r="AB805" s="43"/>
      <c r="AC805" s="43"/>
    </row>
    <row r="806" spans="1:29" ht="13.2">
      <c r="A806" s="43"/>
      <c r="B806" s="43"/>
      <c r="C806" s="7"/>
      <c r="D806" s="43"/>
      <c r="E806" s="43"/>
      <c r="F806" s="43"/>
      <c r="G806" s="43"/>
      <c r="H806" s="101"/>
      <c r="I806" s="7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102"/>
      <c r="V806" s="7"/>
      <c r="W806" s="43"/>
      <c r="X806" s="43"/>
      <c r="Y806" s="43"/>
      <c r="Z806" s="43"/>
      <c r="AA806" s="43"/>
      <c r="AB806" s="43"/>
      <c r="AC806" s="43"/>
    </row>
    <row r="807" spans="1:29" ht="13.2">
      <c r="A807" s="43"/>
      <c r="B807" s="43"/>
      <c r="C807" s="7"/>
      <c r="D807" s="43"/>
      <c r="E807" s="43"/>
      <c r="F807" s="43"/>
      <c r="G807" s="43"/>
      <c r="H807" s="101"/>
      <c r="I807" s="7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102"/>
      <c r="V807" s="7"/>
      <c r="W807" s="43"/>
      <c r="X807" s="43"/>
      <c r="Y807" s="43"/>
      <c r="Z807" s="43"/>
      <c r="AA807" s="43"/>
      <c r="AB807" s="43"/>
      <c r="AC807" s="43"/>
    </row>
    <row r="808" spans="1:29" ht="13.2">
      <c r="A808" s="43"/>
      <c r="B808" s="43"/>
      <c r="C808" s="7"/>
      <c r="D808" s="43"/>
      <c r="E808" s="43"/>
      <c r="F808" s="43"/>
      <c r="G808" s="43"/>
      <c r="H808" s="101"/>
      <c r="I808" s="7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102"/>
      <c r="V808" s="7"/>
      <c r="W808" s="43"/>
      <c r="X808" s="43"/>
      <c r="Y808" s="43"/>
      <c r="Z808" s="43"/>
      <c r="AA808" s="43"/>
      <c r="AB808" s="43"/>
      <c r="AC808" s="43"/>
    </row>
    <row r="809" spans="1:29" ht="13.2">
      <c r="A809" s="43"/>
      <c r="B809" s="43"/>
      <c r="C809" s="7"/>
      <c r="D809" s="43"/>
      <c r="E809" s="43"/>
      <c r="F809" s="43"/>
      <c r="G809" s="43"/>
      <c r="H809" s="101"/>
      <c r="I809" s="7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102"/>
      <c r="V809" s="7"/>
      <c r="W809" s="43"/>
      <c r="X809" s="43"/>
      <c r="Y809" s="43"/>
      <c r="Z809" s="43"/>
      <c r="AA809" s="43"/>
      <c r="AB809" s="43"/>
      <c r="AC809" s="43"/>
    </row>
    <row r="810" spans="1:29" ht="13.2">
      <c r="A810" s="43"/>
      <c r="B810" s="43"/>
      <c r="C810" s="7"/>
      <c r="D810" s="43"/>
      <c r="E810" s="43"/>
      <c r="F810" s="43"/>
      <c r="G810" s="43"/>
      <c r="H810" s="101"/>
      <c r="I810" s="7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102"/>
      <c r="V810" s="7"/>
      <c r="W810" s="43"/>
      <c r="X810" s="43"/>
      <c r="Y810" s="43"/>
      <c r="Z810" s="43"/>
      <c r="AA810" s="43"/>
      <c r="AB810" s="43"/>
      <c r="AC810" s="43"/>
    </row>
    <row r="811" spans="1:29" ht="13.2">
      <c r="A811" s="43"/>
      <c r="B811" s="43"/>
      <c r="C811" s="7"/>
      <c r="D811" s="43"/>
      <c r="E811" s="43"/>
      <c r="F811" s="43"/>
      <c r="G811" s="43"/>
      <c r="H811" s="101"/>
      <c r="I811" s="7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102"/>
      <c r="V811" s="7"/>
      <c r="W811" s="43"/>
      <c r="X811" s="43"/>
      <c r="Y811" s="43"/>
      <c r="Z811" s="43"/>
      <c r="AA811" s="43"/>
      <c r="AB811" s="43"/>
      <c r="AC811" s="43"/>
    </row>
    <row r="812" spans="1:29" ht="13.2">
      <c r="A812" s="43"/>
      <c r="B812" s="43"/>
      <c r="C812" s="7"/>
      <c r="D812" s="43"/>
      <c r="E812" s="43"/>
      <c r="F812" s="43"/>
      <c r="G812" s="43"/>
      <c r="H812" s="101"/>
      <c r="I812" s="7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102"/>
      <c r="V812" s="7"/>
      <c r="W812" s="43"/>
      <c r="X812" s="43"/>
      <c r="Y812" s="43"/>
      <c r="Z812" s="43"/>
      <c r="AA812" s="43"/>
      <c r="AB812" s="43"/>
      <c r="AC812" s="43"/>
    </row>
    <row r="813" spans="1:29" ht="13.2">
      <c r="A813" s="43"/>
      <c r="B813" s="43"/>
      <c r="C813" s="7"/>
      <c r="D813" s="43"/>
      <c r="E813" s="43"/>
      <c r="F813" s="43"/>
      <c r="G813" s="43"/>
      <c r="H813" s="101"/>
      <c r="I813" s="7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102"/>
      <c r="V813" s="7"/>
      <c r="W813" s="43"/>
      <c r="X813" s="43"/>
      <c r="Y813" s="43"/>
      <c r="Z813" s="43"/>
      <c r="AA813" s="43"/>
      <c r="AB813" s="43"/>
      <c r="AC813" s="43"/>
    </row>
    <row r="814" spans="1:29" ht="13.2">
      <c r="A814" s="43"/>
      <c r="B814" s="43"/>
      <c r="C814" s="7"/>
      <c r="D814" s="43"/>
      <c r="E814" s="43"/>
      <c r="F814" s="43"/>
      <c r="G814" s="43"/>
      <c r="H814" s="101"/>
      <c r="I814" s="7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102"/>
      <c r="V814" s="7"/>
      <c r="W814" s="43"/>
      <c r="X814" s="43"/>
      <c r="Y814" s="43"/>
      <c r="Z814" s="43"/>
      <c r="AA814" s="43"/>
      <c r="AB814" s="43"/>
      <c r="AC814" s="43"/>
    </row>
    <row r="815" spans="1:29" ht="13.2">
      <c r="A815" s="43"/>
      <c r="B815" s="43"/>
      <c r="C815" s="7"/>
      <c r="D815" s="43"/>
      <c r="E815" s="43"/>
      <c r="F815" s="43"/>
      <c r="G815" s="43"/>
      <c r="H815" s="101"/>
      <c r="I815" s="7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102"/>
      <c r="V815" s="7"/>
      <c r="W815" s="43"/>
      <c r="X815" s="43"/>
      <c r="Y815" s="43"/>
      <c r="Z815" s="43"/>
      <c r="AA815" s="43"/>
      <c r="AB815" s="43"/>
      <c r="AC815" s="43"/>
    </row>
    <row r="816" spans="1:29" ht="13.2">
      <c r="A816" s="43"/>
      <c r="B816" s="43"/>
      <c r="C816" s="7"/>
      <c r="D816" s="43"/>
      <c r="E816" s="43"/>
      <c r="F816" s="43"/>
      <c r="G816" s="43"/>
      <c r="H816" s="101"/>
      <c r="I816" s="7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102"/>
      <c r="V816" s="7"/>
      <c r="W816" s="43"/>
      <c r="X816" s="43"/>
      <c r="Y816" s="43"/>
      <c r="Z816" s="43"/>
      <c r="AA816" s="43"/>
      <c r="AB816" s="43"/>
      <c r="AC816" s="43"/>
    </row>
    <row r="817" spans="1:29" ht="13.2">
      <c r="A817" s="43"/>
      <c r="B817" s="43"/>
      <c r="C817" s="7"/>
      <c r="D817" s="43"/>
      <c r="E817" s="43"/>
      <c r="F817" s="43"/>
      <c r="G817" s="43"/>
      <c r="H817" s="101"/>
      <c r="I817" s="7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102"/>
      <c r="V817" s="7"/>
      <c r="W817" s="43"/>
      <c r="X817" s="43"/>
      <c r="Y817" s="43"/>
      <c r="Z817" s="43"/>
      <c r="AA817" s="43"/>
      <c r="AB817" s="43"/>
      <c r="AC817" s="43"/>
    </row>
    <row r="818" spans="1:29" ht="13.2">
      <c r="A818" s="43"/>
      <c r="B818" s="43"/>
      <c r="C818" s="7"/>
      <c r="D818" s="43"/>
      <c r="E818" s="43"/>
      <c r="F818" s="43"/>
      <c r="G818" s="43"/>
      <c r="H818" s="101"/>
      <c r="I818" s="7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102"/>
      <c r="V818" s="7"/>
      <c r="W818" s="43"/>
      <c r="X818" s="43"/>
      <c r="Y818" s="43"/>
      <c r="Z818" s="43"/>
      <c r="AA818" s="43"/>
      <c r="AB818" s="43"/>
      <c r="AC818" s="43"/>
    </row>
    <row r="819" spans="1:29" ht="13.2">
      <c r="A819" s="43"/>
      <c r="B819" s="43"/>
      <c r="C819" s="7"/>
      <c r="D819" s="43"/>
      <c r="E819" s="43"/>
      <c r="F819" s="43"/>
      <c r="G819" s="43"/>
      <c r="H819" s="101"/>
      <c r="I819" s="7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102"/>
      <c r="V819" s="7"/>
      <c r="W819" s="43"/>
      <c r="X819" s="43"/>
      <c r="Y819" s="43"/>
      <c r="Z819" s="43"/>
      <c r="AA819" s="43"/>
      <c r="AB819" s="43"/>
      <c r="AC819" s="43"/>
    </row>
    <row r="820" spans="1:29" ht="13.2">
      <c r="A820" s="43"/>
      <c r="B820" s="43"/>
      <c r="C820" s="7"/>
      <c r="D820" s="43"/>
      <c r="E820" s="43"/>
      <c r="F820" s="43"/>
      <c r="G820" s="43"/>
      <c r="H820" s="101"/>
      <c r="I820" s="7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102"/>
      <c r="V820" s="7"/>
      <c r="W820" s="43"/>
      <c r="X820" s="43"/>
      <c r="Y820" s="43"/>
      <c r="Z820" s="43"/>
      <c r="AA820" s="43"/>
      <c r="AB820" s="43"/>
      <c r="AC820" s="43"/>
    </row>
    <row r="821" spans="1:29" ht="13.2">
      <c r="A821" s="43"/>
      <c r="B821" s="43"/>
      <c r="C821" s="7"/>
      <c r="D821" s="43"/>
      <c r="E821" s="43"/>
      <c r="F821" s="43"/>
      <c r="G821" s="43"/>
      <c r="H821" s="101"/>
      <c r="I821" s="7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102"/>
      <c r="V821" s="7"/>
      <c r="W821" s="43"/>
      <c r="X821" s="43"/>
      <c r="Y821" s="43"/>
      <c r="Z821" s="43"/>
      <c r="AA821" s="43"/>
      <c r="AB821" s="43"/>
      <c r="AC821" s="43"/>
    </row>
    <row r="822" spans="1:29" ht="13.2">
      <c r="A822" s="43"/>
      <c r="B822" s="43"/>
      <c r="C822" s="7"/>
      <c r="D822" s="43"/>
      <c r="E822" s="43"/>
      <c r="F822" s="43"/>
      <c r="G822" s="43"/>
      <c r="H822" s="101"/>
      <c r="I822" s="7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102"/>
      <c r="V822" s="7"/>
      <c r="W822" s="43"/>
      <c r="X822" s="43"/>
      <c r="Y822" s="43"/>
      <c r="Z822" s="43"/>
      <c r="AA822" s="43"/>
      <c r="AB822" s="43"/>
      <c r="AC822" s="43"/>
    </row>
    <row r="823" spans="1:29" ht="13.2">
      <c r="A823" s="43"/>
      <c r="B823" s="43"/>
      <c r="C823" s="7"/>
      <c r="D823" s="43"/>
      <c r="E823" s="43"/>
      <c r="F823" s="43"/>
      <c r="G823" s="43"/>
      <c r="H823" s="101"/>
      <c r="I823" s="7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102"/>
      <c r="V823" s="7"/>
      <c r="W823" s="43"/>
      <c r="X823" s="43"/>
      <c r="Y823" s="43"/>
      <c r="Z823" s="43"/>
      <c r="AA823" s="43"/>
      <c r="AB823" s="43"/>
      <c r="AC823" s="43"/>
    </row>
    <row r="824" spans="1:29" ht="13.2">
      <c r="A824" s="43"/>
      <c r="B824" s="43"/>
      <c r="C824" s="7"/>
      <c r="D824" s="43"/>
      <c r="E824" s="43"/>
      <c r="F824" s="43"/>
      <c r="G824" s="43"/>
      <c r="H824" s="101"/>
      <c r="I824" s="7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102"/>
      <c r="V824" s="7"/>
      <c r="W824" s="43"/>
      <c r="X824" s="43"/>
      <c r="Y824" s="43"/>
      <c r="Z824" s="43"/>
      <c r="AA824" s="43"/>
      <c r="AB824" s="43"/>
      <c r="AC824" s="43"/>
    </row>
    <row r="825" spans="1:29" ht="13.2">
      <c r="A825" s="43"/>
      <c r="B825" s="43"/>
      <c r="C825" s="7"/>
      <c r="D825" s="43"/>
      <c r="E825" s="43"/>
      <c r="F825" s="43"/>
      <c r="G825" s="43"/>
      <c r="H825" s="101"/>
      <c r="I825" s="7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102"/>
      <c r="V825" s="7"/>
      <c r="W825" s="43"/>
      <c r="X825" s="43"/>
      <c r="Y825" s="43"/>
      <c r="Z825" s="43"/>
      <c r="AA825" s="43"/>
      <c r="AB825" s="43"/>
      <c r="AC825" s="43"/>
    </row>
    <row r="826" spans="1:29" ht="13.2">
      <c r="A826" s="43"/>
      <c r="B826" s="43"/>
      <c r="C826" s="7"/>
      <c r="D826" s="43"/>
      <c r="E826" s="43"/>
      <c r="F826" s="43"/>
      <c r="G826" s="43"/>
      <c r="H826" s="101"/>
      <c r="I826" s="7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102"/>
      <c r="V826" s="7"/>
      <c r="W826" s="43"/>
      <c r="X826" s="43"/>
      <c r="Y826" s="43"/>
      <c r="Z826" s="43"/>
      <c r="AA826" s="43"/>
      <c r="AB826" s="43"/>
      <c r="AC826" s="43"/>
    </row>
    <row r="827" spans="1:29" ht="13.2">
      <c r="A827" s="43"/>
      <c r="B827" s="43"/>
      <c r="C827" s="7"/>
      <c r="D827" s="43"/>
      <c r="E827" s="43"/>
      <c r="F827" s="43"/>
      <c r="G827" s="43"/>
      <c r="H827" s="101"/>
      <c r="I827" s="7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102"/>
      <c r="V827" s="7"/>
      <c r="W827" s="43"/>
      <c r="X827" s="43"/>
      <c r="Y827" s="43"/>
      <c r="Z827" s="43"/>
      <c r="AA827" s="43"/>
      <c r="AB827" s="43"/>
      <c r="AC827" s="43"/>
    </row>
    <row r="828" spans="1:29" ht="13.2">
      <c r="A828" s="43"/>
      <c r="B828" s="43"/>
      <c r="C828" s="7"/>
      <c r="D828" s="43"/>
      <c r="E828" s="43"/>
      <c r="F828" s="43"/>
      <c r="G828" s="43"/>
      <c r="H828" s="101"/>
      <c r="I828" s="7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102"/>
      <c r="V828" s="7"/>
      <c r="W828" s="43"/>
      <c r="X828" s="43"/>
      <c r="Y828" s="43"/>
      <c r="Z828" s="43"/>
      <c r="AA828" s="43"/>
      <c r="AB828" s="43"/>
      <c r="AC828" s="43"/>
    </row>
    <row r="829" spans="1:29" ht="13.2">
      <c r="A829" s="43"/>
      <c r="B829" s="43"/>
      <c r="C829" s="7"/>
      <c r="D829" s="43"/>
      <c r="E829" s="43"/>
      <c r="F829" s="43"/>
      <c r="G829" s="43"/>
      <c r="H829" s="101"/>
      <c r="I829" s="7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102"/>
      <c r="V829" s="7"/>
      <c r="W829" s="43"/>
      <c r="X829" s="43"/>
      <c r="Y829" s="43"/>
      <c r="Z829" s="43"/>
      <c r="AA829" s="43"/>
      <c r="AB829" s="43"/>
      <c r="AC829" s="43"/>
    </row>
    <row r="830" spans="1:29" ht="13.2">
      <c r="A830" s="43"/>
      <c r="B830" s="43"/>
      <c r="C830" s="7"/>
      <c r="D830" s="43"/>
      <c r="E830" s="43"/>
      <c r="F830" s="43"/>
      <c r="G830" s="43"/>
      <c r="H830" s="101"/>
      <c r="I830" s="7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102"/>
      <c r="V830" s="7"/>
      <c r="W830" s="43"/>
      <c r="X830" s="43"/>
      <c r="Y830" s="43"/>
      <c r="Z830" s="43"/>
      <c r="AA830" s="43"/>
      <c r="AB830" s="43"/>
      <c r="AC830" s="43"/>
    </row>
    <row r="831" spans="1:29" ht="13.2">
      <c r="A831" s="43"/>
      <c r="B831" s="43"/>
      <c r="C831" s="7"/>
      <c r="D831" s="43"/>
      <c r="E831" s="43"/>
      <c r="F831" s="43"/>
      <c r="G831" s="43"/>
      <c r="H831" s="101"/>
      <c r="I831" s="7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102"/>
      <c r="V831" s="7"/>
      <c r="W831" s="43"/>
      <c r="X831" s="43"/>
      <c r="Y831" s="43"/>
      <c r="Z831" s="43"/>
      <c r="AA831" s="43"/>
      <c r="AB831" s="43"/>
      <c r="AC831" s="43"/>
    </row>
    <row r="832" spans="1:29" ht="13.2">
      <c r="A832" s="43"/>
      <c r="B832" s="43"/>
      <c r="C832" s="7"/>
      <c r="D832" s="43"/>
      <c r="E832" s="43"/>
      <c r="F832" s="43"/>
      <c r="G832" s="43"/>
      <c r="H832" s="101"/>
      <c r="I832" s="7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102"/>
      <c r="V832" s="7"/>
      <c r="W832" s="43"/>
      <c r="X832" s="43"/>
      <c r="Y832" s="43"/>
      <c r="Z832" s="43"/>
      <c r="AA832" s="43"/>
      <c r="AB832" s="43"/>
      <c r="AC832" s="43"/>
    </row>
    <row r="833" spans="1:29" ht="13.2">
      <c r="A833" s="43"/>
      <c r="B833" s="43"/>
      <c r="C833" s="7"/>
      <c r="D833" s="43"/>
      <c r="E833" s="43"/>
      <c r="F833" s="43"/>
      <c r="G833" s="43"/>
      <c r="H833" s="101"/>
      <c r="I833" s="7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102"/>
      <c r="V833" s="7"/>
      <c r="W833" s="43"/>
      <c r="X833" s="43"/>
      <c r="Y833" s="43"/>
      <c r="Z833" s="43"/>
      <c r="AA833" s="43"/>
      <c r="AB833" s="43"/>
      <c r="AC833" s="43"/>
    </row>
    <row r="834" spans="1:29" ht="13.2">
      <c r="A834" s="43"/>
      <c r="B834" s="43"/>
      <c r="C834" s="7"/>
      <c r="D834" s="43"/>
      <c r="E834" s="43"/>
      <c r="F834" s="43"/>
      <c r="G834" s="43"/>
      <c r="H834" s="101"/>
      <c r="I834" s="7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102"/>
      <c r="V834" s="7"/>
      <c r="W834" s="43"/>
      <c r="X834" s="43"/>
      <c r="Y834" s="43"/>
      <c r="Z834" s="43"/>
      <c r="AA834" s="43"/>
      <c r="AB834" s="43"/>
      <c r="AC834" s="43"/>
    </row>
    <row r="835" spans="1:29" ht="13.2">
      <c r="A835" s="43"/>
      <c r="B835" s="43"/>
      <c r="C835" s="7"/>
      <c r="D835" s="43"/>
      <c r="E835" s="43"/>
      <c r="F835" s="43"/>
      <c r="G835" s="43"/>
      <c r="H835" s="101"/>
      <c r="I835" s="7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102"/>
      <c r="V835" s="7"/>
      <c r="W835" s="43"/>
      <c r="X835" s="43"/>
      <c r="Y835" s="43"/>
      <c r="Z835" s="43"/>
      <c r="AA835" s="43"/>
      <c r="AB835" s="43"/>
      <c r="AC835" s="43"/>
    </row>
    <row r="836" spans="1:29" ht="13.2">
      <c r="A836" s="43"/>
      <c r="B836" s="43"/>
      <c r="C836" s="7"/>
      <c r="D836" s="43"/>
      <c r="E836" s="43"/>
      <c r="F836" s="43"/>
      <c r="G836" s="43"/>
      <c r="H836" s="101"/>
      <c r="I836" s="7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102"/>
      <c r="V836" s="7"/>
      <c r="W836" s="43"/>
      <c r="X836" s="43"/>
      <c r="Y836" s="43"/>
      <c r="Z836" s="43"/>
      <c r="AA836" s="43"/>
      <c r="AB836" s="43"/>
      <c r="AC836" s="43"/>
    </row>
    <row r="837" spans="1:29" ht="13.2">
      <c r="A837" s="43"/>
      <c r="B837" s="43"/>
      <c r="C837" s="7"/>
      <c r="D837" s="43"/>
      <c r="E837" s="43"/>
      <c r="F837" s="43"/>
      <c r="G837" s="43"/>
      <c r="H837" s="101"/>
      <c r="I837" s="7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102"/>
      <c r="V837" s="7"/>
      <c r="W837" s="43"/>
      <c r="X837" s="43"/>
      <c r="Y837" s="43"/>
      <c r="Z837" s="43"/>
      <c r="AA837" s="43"/>
      <c r="AB837" s="43"/>
      <c r="AC837" s="43"/>
    </row>
    <row r="838" spans="1:29" ht="13.2">
      <c r="A838" s="43"/>
      <c r="B838" s="43"/>
      <c r="C838" s="7"/>
      <c r="D838" s="43"/>
      <c r="E838" s="43"/>
      <c r="F838" s="43"/>
      <c r="G838" s="43"/>
      <c r="H838" s="101"/>
      <c r="I838" s="7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102"/>
      <c r="V838" s="7"/>
      <c r="W838" s="43"/>
      <c r="X838" s="43"/>
      <c r="Y838" s="43"/>
      <c r="Z838" s="43"/>
      <c r="AA838" s="43"/>
      <c r="AB838" s="43"/>
      <c r="AC838" s="43"/>
    </row>
    <row r="839" spans="1:29" ht="13.2">
      <c r="A839" s="43"/>
      <c r="B839" s="43"/>
      <c r="C839" s="7"/>
      <c r="D839" s="43"/>
      <c r="E839" s="43"/>
      <c r="F839" s="43"/>
      <c r="G839" s="43"/>
      <c r="H839" s="101"/>
      <c r="I839" s="7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102"/>
      <c r="V839" s="7"/>
      <c r="W839" s="43"/>
      <c r="X839" s="43"/>
      <c r="Y839" s="43"/>
      <c r="Z839" s="43"/>
      <c r="AA839" s="43"/>
      <c r="AB839" s="43"/>
      <c r="AC839" s="43"/>
    </row>
    <row r="840" spans="1:29" ht="13.2">
      <c r="A840" s="43"/>
      <c r="B840" s="43"/>
      <c r="C840" s="7"/>
      <c r="D840" s="43"/>
      <c r="E840" s="43"/>
      <c r="F840" s="43"/>
      <c r="G840" s="43"/>
      <c r="H840" s="101"/>
      <c r="I840" s="7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102"/>
      <c r="V840" s="7"/>
      <c r="W840" s="43"/>
      <c r="X840" s="43"/>
      <c r="Y840" s="43"/>
      <c r="Z840" s="43"/>
      <c r="AA840" s="43"/>
      <c r="AB840" s="43"/>
      <c r="AC840" s="43"/>
    </row>
    <row r="841" spans="1:29" ht="13.2">
      <c r="A841" s="43"/>
      <c r="B841" s="43"/>
      <c r="C841" s="7"/>
      <c r="D841" s="43"/>
      <c r="E841" s="43"/>
      <c r="F841" s="43"/>
      <c r="G841" s="43"/>
      <c r="H841" s="101"/>
      <c r="I841" s="7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102"/>
      <c r="V841" s="7"/>
      <c r="W841" s="43"/>
      <c r="X841" s="43"/>
      <c r="Y841" s="43"/>
      <c r="Z841" s="43"/>
      <c r="AA841" s="43"/>
      <c r="AB841" s="43"/>
      <c r="AC841" s="43"/>
    </row>
    <row r="842" spans="1:29" ht="13.2">
      <c r="A842" s="43"/>
      <c r="B842" s="43"/>
      <c r="C842" s="7"/>
      <c r="D842" s="43"/>
      <c r="E842" s="43"/>
      <c r="F842" s="43"/>
      <c r="G842" s="43"/>
      <c r="H842" s="101"/>
      <c r="I842" s="7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102"/>
      <c r="V842" s="7"/>
      <c r="W842" s="43"/>
      <c r="X842" s="43"/>
      <c r="Y842" s="43"/>
      <c r="Z842" s="43"/>
      <c r="AA842" s="43"/>
      <c r="AB842" s="43"/>
      <c r="AC842" s="43"/>
    </row>
    <row r="843" spans="1:29" ht="13.2">
      <c r="A843" s="43"/>
      <c r="B843" s="43"/>
      <c r="C843" s="7"/>
      <c r="D843" s="43"/>
      <c r="E843" s="43"/>
      <c r="F843" s="43"/>
      <c r="G843" s="43"/>
      <c r="H843" s="101"/>
      <c r="I843" s="7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102"/>
      <c r="V843" s="7"/>
      <c r="W843" s="43"/>
      <c r="X843" s="43"/>
      <c r="Y843" s="43"/>
      <c r="Z843" s="43"/>
      <c r="AA843" s="43"/>
      <c r="AB843" s="43"/>
      <c r="AC843" s="43"/>
    </row>
    <row r="844" spans="1:29" ht="13.2">
      <c r="A844" s="43"/>
      <c r="B844" s="43"/>
      <c r="C844" s="7"/>
      <c r="D844" s="43"/>
      <c r="E844" s="43"/>
      <c r="F844" s="43"/>
      <c r="G844" s="43"/>
      <c r="H844" s="101"/>
      <c r="I844" s="7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102"/>
      <c r="V844" s="7"/>
      <c r="W844" s="43"/>
      <c r="X844" s="43"/>
      <c r="Y844" s="43"/>
      <c r="Z844" s="43"/>
      <c r="AA844" s="43"/>
      <c r="AB844" s="43"/>
      <c r="AC844" s="43"/>
    </row>
    <row r="845" spans="1:29" ht="13.2">
      <c r="A845" s="43"/>
      <c r="B845" s="43"/>
      <c r="C845" s="7"/>
      <c r="D845" s="43"/>
      <c r="E845" s="43"/>
      <c r="F845" s="43"/>
      <c r="G845" s="43"/>
      <c r="H845" s="101"/>
      <c r="I845" s="7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102"/>
      <c r="V845" s="7"/>
      <c r="W845" s="43"/>
      <c r="X845" s="43"/>
      <c r="Y845" s="43"/>
      <c r="Z845" s="43"/>
      <c r="AA845" s="43"/>
      <c r="AB845" s="43"/>
      <c r="AC845" s="43"/>
    </row>
    <row r="846" spans="1:29" ht="13.2">
      <c r="A846" s="43"/>
      <c r="B846" s="43"/>
      <c r="C846" s="7"/>
      <c r="D846" s="43"/>
      <c r="E846" s="43"/>
      <c r="F846" s="43"/>
      <c r="G846" s="43"/>
      <c r="H846" s="101"/>
      <c r="I846" s="7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102"/>
      <c r="V846" s="7"/>
      <c r="W846" s="43"/>
      <c r="X846" s="43"/>
      <c r="Y846" s="43"/>
      <c r="Z846" s="43"/>
      <c r="AA846" s="43"/>
      <c r="AB846" s="43"/>
      <c r="AC846" s="43"/>
    </row>
    <row r="847" spans="1:29" ht="13.2">
      <c r="A847" s="43"/>
      <c r="B847" s="43"/>
      <c r="C847" s="7"/>
      <c r="D847" s="43"/>
      <c r="E847" s="43"/>
      <c r="F847" s="43"/>
      <c r="G847" s="43"/>
      <c r="H847" s="101"/>
      <c r="I847" s="7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102"/>
      <c r="V847" s="7"/>
      <c r="W847" s="43"/>
      <c r="X847" s="43"/>
      <c r="Y847" s="43"/>
      <c r="Z847" s="43"/>
      <c r="AA847" s="43"/>
      <c r="AB847" s="43"/>
      <c r="AC847" s="43"/>
    </row>
    <row r="848" spans="1:29" ht="13.2">
      <c r="A848" s="43"/>
      <c r="B848" s="43"/>
      <c r="C848" s="7"/>
      <c r="D848" s="43"/>
      <c r="E848" s="43"/>
      <c r="F848" s="43"/>
      <c r="G848" s="43"/>
      <c r="H848" s="101"/>
      <c r="I848" s="7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102"/>
      <c r="V848" s="7"/>
      <c r="W848" s="43"/>
      <c r="X848" s="43"/>
      <c r="Y848" s="43"/>
      <c r="Z848" s="43"/>
      <c r="AA848" s="43"/>
      <c r="AB848" s="43"/>
      <c r="AC848" s="43"/>
    </row>
    <row r="849" spans="1:29" ht="13.2">
      <c r="A849" s="43"/>
      <c r="B849" s="43"/>
      <c r="C849" s="7"/>
      <c r="D849" s="43"/>
      <c r="E849" s="43"/>
      <c r="F849" s="43"/>
      <c r="G849" s="43"/>
      <c r="H849" s="101"/>
      <c r="I849" s="7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102"/>
      <c r="V849" s="7"/>
      <c r="W849" s="43"/>
      <c r="X849" s="43"/>
      <c r="Y849" s="43"/>
      <c r="Z849" s="43"/>
      <c r="AA849" s="43"/>
      <c r="AB849" s="43"/>
      <c r="AC849" s="43"/>
    </row>
    <row r="850" spans="1:29" ht="13.2">
      <c r="A850" s="43"/>
      <c r="B850" s="43"/>
      <c r="C850" s="7"/>
      <c r="D850" s="43"/>
      <c r="E850" s="43"/>
      <c r="F850" s="43"/>
      <c r="G850" s="43"/>
      <c r="H850" s="101"/>
      <c r="I850" s="7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102"/>
      <c r="V850" s="7"/>
      <c r="W850" s="43"/>
      <c r="X850" s="43"/>
      <c r="Y850" s="43"/>
      <c r="Z850" s="43"/>
      <c r="AA850" s="43"/>
      <c r="AB850" s="43"/>
      <c r="AC850" s="43"/>
    </row>
    <row r="851" spans="1:29" ht="13.2">
      <c r="A851" s="43"/>
      <c r="B851" s="43"/>
      <c r="C851" s="7"/>
      <c r="D851" s="43"/>
      <c r="E851" s="43"/>
      <c r="F851" s="43"/>
      <c r="G851" s="43"/>
      <c r="H851" s="101"/>
      <c r="I851" s="7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102"/>
      <c r="V851" s="7"/>
      <c r="W851" s="43"/>
      <c r="X851" s="43"/>
      <c r="Y851" s="43"/>
      <c r="Z851" s="43"/>
      <c r="AA851" s="43"/>
      <c r="AB851" s="43"/>
      <c r="AC851" s="43"/>
    </row>
    <row r="852" spans="1:29" ht="13.2">
      <c r="A852" s="43"/>
      <c r="B852" s="43"/>
      <c r="C852" s="7"/>
      <c r="D852" s="43"/>
      <c r="E852" s="43"/>
      <c r="F852" s="43"/>
      <c r="G852" s="43"/>
      <c r="H852" s="101"/>
      <c r="I852" s="7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102"/>
      <c r="V852" s="7"/>
      <c r="W852" s="43"/>
      <c r="X852" s="43"/>
      <c r="Y852" s="43"/>
      <c r="Z852" s="43"/>
      <c r="AA852" s="43"/>
      <c r="AB852" s="43"/>
      <c r="AC852" s="43"/>
    </row>
    <row r="853" spans="1:29" ht="13.2">
      <c r="A853" s="43"/>
      <c r="B853" s="43"/>
      <c r="C853" s="7"/>
      <c r="D853" s="43"/>
      <c r="E853" s="43"/>
      <c r="F853" s="43"/>
      <c r="G853" s="43"/>
      <c r="H853" s="101"/>
      <c r="I853" s="7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102"/>
      <c r="V853" s="7"/>
      <c r="W853" s="43"/>
      <c r="X853" s="43"/>
      <c r="Y853" s="43"/>
      <c r="Z853" s="43"/>
      <c r="AA853" s="43"/>
      <c r="AB853" s="43"/>
      <c r="AC853" s="43"/>
    </row>
    <row r="854" spans="1:29" ht="13.2">
      <c r="A854" s="43"/>
      <c r="B854" s="43"/>
      <c r="C854" s="7"/>
      <c r="D854" s="43"/>
      <c r="E854" s="43"/>
      <c r="F854" s="43"/>
      <c r="G854" s="43"/>
      <c r="H854" s="101"/>
      <c r="I854" s="7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102"/>
      <c r="V854" s="7"/>
      <c r="W854" s="43"/>
      <c r="X854" s="43"/>
      <c r="Y854" s="43"/>
      <c r="Z854" s="43"/>
      <c r="AA854" s="43"/>
      <c r="AB854" s="43"/>
      <c r="AC854" s="43"/>
    </row>
    <row r="855" spans="1:29" ht="13.2">
      <c r="A855" s="43"/>
      <c r="B855" s="43"/>
      <c r="C855" s="7"/>
      <c r="D855" s="43"/>
      <c r="E855" s="43"/>
      <c r="F855" s="43"/>
      <c r="G855" s="43"/>
      <c r="H855" s="101"/>
      <c r="I855" s="7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102"/>
      <c r="V855" s="7"/>
      <c r="W855" s="43"/>
      <c r="X855" s="43"/>
      <c r="Y855" s="43"/>
      <c r="Z855" s="43"/>
      <c r="AA855" s="43"/>
      <c r="AB855" s="43"/>
      <c r="AC855" s="43"/>
    </row>
    <row r="856" spans="1:29" ht="13.2">
      <c r="A856" s="43"/>
      <c r="B856" s="43"/>
      <c r="C856" s="7"/>
      <c r="D856" s="43"/>
      <c r="E856" s="43"/>
      <c r="F856" s="43"/>
      <c r="G856" s="43"/>
      <c r="H856" s="101"/>
      <c r="I856" s="7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102"/>
      <c r="V856" s="7"/>
      <c r="W856" s="43"/>
      <c r="X856" s="43"/>
      <c r="Y856" s="43"/>
      <c r="Z856" s="43"/>
      <c r="AA856" s="43"/>
      <c r="AB856" s="43"/>
      <c r="AC856" s="43"/>
    </row>
    <row r="857" spans="1:29" ht="13.2">
      <c r="A857" s="43"/>
      <c r="B857" s="43"/>
      <c r="C857" s="7"/>
      <c r="D857" s="43"/>
      <c r="E857" s="43"/>
      <c r="F857" s="43"/>
      <c r="G857" s="43"/>
      <c r="H857" s="101"/>
      <c r="I857" s="7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102"/>
      <c r="V857" s="7"/>
      <c r="W857" s="43"/>
      <c r="X857" s="43"/>
      <c r="Y857" s="43"/>
      <c r="Z857" s="43"/>
      <c r="AA857" s="43"/>
      <c r="AB857" s="43"/>
      <c r="AC857" s="43"/>
    </row>
    <row r="858" spans="1:29" ht="13.2">
      <c r="A858" s="43"/>
      <c r="B858" s="43"/>
      <c r="C858" s="7"/>
      <c r="D858" s="43"/>
      <c r="E858" s="43"/>
      <c r="F858" s="43"/>
      <c r="G858" s="43"/>
      <c r="H858" s="101"/>
      <c r="I858" s="7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102"/>
      <c r="V858" s="7"/>
      <c r="W858" s="43"/>
      <c r="X858" s="43"/>
      <c r="Y858" s="43"/>
      <c r="Z858" s="43"/>
      <c r="AA858" s="43"/>
      <c r="AB858" s="43"/>
      <c r="AC858" s="43"/>
    </row>
    <row r="859" spans="1:29" ht="13.2">
      <c r="A859" s="43"/>
      <c r="B859" s="43"/>
      <c r="C859" s="7"/>
      <c r="D859" s="43"/>
      <c r="E859" s="43"/>
      <c r="F859" s="43"/>
      <c r="G859" s="43"/>
      <c r="H859" s="101"/>
      <c r="I859" s="7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102"/>
      <c r="V859" s="7"/>
      <c r="W859" s="43"/>
      <c r="X859" s="43"/>
      <c r="Y859" s="43"/>
      <c r="Z859" s="43"/>
      <c r="AA859" s="43"/>
      <c r="AB859" s="43"/>
      <c r="AC859" s="43"/>
    </row>
    <row r="860" spans="1:29" ht="13.2">
      <c r="A860" s="43"/>
      <c r="B860" s="43"/>
      <c r="C860" s="7"/>
      <c r="D860" s="43"/>
      <c r="E860" s="43"/>
      <c r="F860" s="43"/>
      <c r="G860" s="43"/>
      <c r="H860" s="101"/>
      <c r="I860" s="7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102"/>
      <c r="V860" s="7"/>
      <c r="W860" s="43"/>
      <c r="X860" s="43"/>
      <c r="Y860" s="43"/>
      <c r="Z860" s="43"/>
      <c r="AA860" s="43"/>
      <c r="AB860" s="43"/>
      <c r="AC860" s="43"/>
    </row>
    <row r="861" spans="1:29" ht="13.2">
      <c r="A861" s="43"/>
      <c r="B861" s="43"/>
      <c r="C861" s="7"/>
      <c r="D861" s="43"/>
      <c r="E861" s="43"/>
      <c r="F861" s="43"/>
      <c r="G861" s="43"/>
      <c r="H861" s="101"/>
      <c r="I861" s="7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102"/>
      <c r="V861" s="7"/>
      <c r="W861" s="43"/>
      <c r="X861" s="43"/>
      <c r="Y861" s="43"/>
      <c r="Z861" s="43"/>
      <c r="AA861" s="43"/>
      <c r="AB861" s="43"/>
      <c r="AC861" s="43"/>
    </row>
    <row r="862" spans="1:29" ht="13.2">
      <c r="A862" s="43"/>
      <c r="B862" s="43"/>
      <c r="C862" s="7"/>
      <c r="D862" s="43"/>
      <c r="E862" s="43"/>
      <c r="F862" s="43"/>
      <c r="G862" s="43"/>
      <c r="H862" s="101"/>
      <c r="I862" s="7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102"/>
      <c r="V862" s="7"/>
      <c r="W862" s="43"/>
      <c r="X862" s="43"/>
      <c r="Y862" s="43"/>
      <c r="Z862" s="43"/>
      <c r="AA862" s="43"/>
      <c r="AB862" s="43"/>
      <c r="AC862" s="43"/>
    </row>
    <row r="863" spans="1:29" ht="13.2">
      <c r="A863" s="43"/>
      <c r="B863" s="43"/>
      <c r="C863" s="7"/>
      <c r="D863" s="43"/>
      <c r="E863" s="43"/>
      <c r="F863" s="43"/>
      <c r="G863" s="43"/>
      <c r="H863" s="101"/>
      <c r="I863" s="7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102"/>
      <c r="V863" s="7"/>
      <c r="W863" s="43"/>
      <c r="X863" s="43"/>
      <c r="Y863" s="43"/>
      <c r="Z863" s="43"/>
      <c r="AA863" s="43"/>
      <c r="AB863" s="43"/>
      <c r="AC863" s="43"/>
    </row>
    <row r="864" spans="1:29" ht="13.2">
      <c r="A864" s="43"/>
      <c r="B864" s="43"/>
      <c r="C864" s="7"/>
      <c r="D864" s="43"/>
      <c r="E864" s="43"/>
      <c r="F864" s="43"/>
      <c r="G864" s="43"/>
      <c r="H864" s="101"/>
      <c r="I864" s="7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102"/>
      <c r="V864" s="7"/>
      <c r="W864" s="43"/>
      <c r="X864" s="43"/>
      <c r="Y864" s="43"/>
      <c r="Z864" s="43"/>
      <c r="AA864" s="43"/>
      <c r="AB864" s="43"/>
      <c r="AC864" s="43"/>
    </row>
    <row r="865" spans="1:29" ht="13.2">
      <c r="A865" s="43"/>
      <c r="B865" s="43"/>
      <c r="C865" s="7"/>
      <c r="D865" s="43"/>
      <c r="E865" s="43"/>
      <c r="F865" s="43"/>
      <c r="G865" s="43"/>
      <c r="H865" s="101"/>
      <c r="I865" s="7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102"/>
      <c r="V865" s="7"/>
      <c r="W865" s="43"/>
      <c r="X865" s="43"/>
      <c r="Y865" s="43"/>
      <c r="Z865" s="43"/>
      <c r="AA865" s="43"/>
      <c r="AB865" s="43"/>
      <c r="AC865" s="43"/>
    </row>
    <row r="866" spans="1:29" ht="13.2">
      <c r="A866" s="43"/>
      <c r="B866" s="43"/>
      <c r="C866" s="7"/>
      <c r="D866" s="43"/>
      <c r="E866" s="43"/>
      <c r="F866" s="43"/>
      <c r="G866" s="43"/>
      <c r="H866" s="101"/>
      <c r="I866" s="7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102"/>
      <c r="V866" s="7"/>
      <c r="W866" s="43"/>
      <c r="X866" s="43"/>
      <c r="Y866" s="43"/>
      <c r="Z866" s="43"/>
      <c r="AA866" s="43"/>
      <c r="AB866" s="43"/>
      <c r="AC866" s="43"/>
    </row>
    <row r="867" spans="1:29" ht="13.2">
      <c r="A867" s="43"/>
      <c r="B867" s="43"/>
      <c r="C867" s="7"/>
      <c r="D867" s="43"/>
      <c r="E867" s="43"/>
      <c r="F867" s="43"/>
      <c r="G867" s="43"/>
      <c r="H867" s="101"/>
      <c r="I867" s="7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102"/>
      <c r="V867" s="7"/>
      <c r="W867" s="43"/>
      <c r="X867" s="43"/>
      <c r="Y867" s="43"/>
      <c r="Z867" s="43"/>
      <c r="AA867" s="43"/>
      <c r="AB867" s="43"/>
      <c r="AC867" s="43"/>
    </row>
    <row r="868" spans="1:29" ht="13.2">
      <c r="A868" s="43"/>
      <c r="B868" s="43"/>
      <c r="C868" s="7"/>
      <c r="D868" s="43"/>
      <c r="E868" s="43"/>
      <c r="F868" s="43"/>
      <c r="G868" s="43"/>
      <c r="H868" s="101"/>
      <c r="I868" s="7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102"/>
      <c r="V868" s="7"/>
      <c r="W868" s="43"/>
      <c r="X868" s="43"/>
      <c r="Y868" s="43"/>
      <c r="Z868" s="43"/>
      <c r="AA868" s="43"/>
      <c r="AB868" s="43"/>
      <c r="AC868" s="43"/>
    </row>
    <row r="869" spans="1:29" ht="13.2">
      <c r="A869" s="43"/>
      <c r="B869" s="43"/>
      <c r="C869" s="7"/>
      <c r="D869" s="43"/>
      <c r="E869" s="43"/>
      <c r="F869" s="43"/>
      <c r="G869" s="43"/>
      <c r="H869" s="101"/>
      <c r="I869" s="7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102"/>
      <c r="V869" s="7"/>
      <c r="W869" s="43"/>
      <c r="X869" s="43"/>
      <c r="Y869" s="43"/>
      <c r="Z869" s="43"/>
      <c r="AA869" s="43"/>
      <c r="AB869" s="43"/>
      <c r="AC869" s="43"/>
    </row>
    <row r="870" spans="1:29" ht="13.2">
      <c r="A870" s="43"/>
      <c r="B870" s="43"/>
      <c r="C870" s="7"/>
      <c r="D870" s="43"/>
      <c r="E870" s="43"/>
      <c r="F870" s="43"/>
      <c r="G870" s="43"/>
      <c r="H870" s="101"/>
      <c r="I870" s="7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102"/>
      <c r="V870" s="7"/>
      <c r="W870" s="43"/>
      <c r="X870" s="43"/>
      <c r="Y870" s="43"/>
      <c r="Z870" s="43"/>
      <c r="AA870" s="43"/>
      <c r="AB870" s="43"/>
      <c r="AC870" s="43"/>
    </row>
    <row r="871" spans="1:29" ht="13.2">
      <c r="A871" s="43"/>
      <c r="B871" s="43"/>
      <c r="C871" s="7"/>
      <c r="D871" s="43"/>
      <c r="E871" s="43"/>
      <c r="F871" s="43"/>
      <c r="G871" s="43"/>
      <c r="H871" s="101"/>
      <c r="I871" s="7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102"/>
      <c r="V871" s="7"/>
      <c r="W871" s="43"/>
      <c r="X871" s="43"/>
      <c r="Y871" s="43"/>
      <c r="Z871" s="43"/>
      <c r="AA871" s="43"/>
      <c r="AB871" s="43"/>
      <c r="AC871" s="43"/>
    </row>
    <row r="872" spans="1:29" ht="13.2">
      <c r="A872" s="43"/>
      <c r="B872" s="43"/>
      <c r="C872" s="7"/>
      <c r="D872" s="43"/>
      <c r="E872" s="43"/>
      <c r="F872" s="43"/>
      <c r="G872" s="43"/>
      <c r="H872" s="101"/>
      <c r="I872" s="7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102"/>
      <c r="V872" s="7"/>
      <c r="W872" s="43"/>
      <c r="X872" s="43"/>
      <c r="Y872" s="43"/>
      <c r="Z872" s="43"/>
      <c r="AA872" s="43"/>
      <c r="AB872" s="43"/>
      <c r="AC872" s="43"/>
    </row>
    <row r="873" spans="1:29" ht="13.2">
      <c r="A873" s="43"/>
      <c r="B873" s="43"/>
      <c r="C873" s="7"/>
      <c r="D873" s="43"/>
      <c r="E873" s="43"/>
      <c r="F873" s="43"/>
      <c r="G873" s="43"/>
      <c r="H873" s="101"/>
      <c r="I873" s="7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102"/>
      <c r="V873" s="7"/>
      <c r="W873" s="43"/>
      <c r="X873" s="43"/>
      <c r="Y873" s="43"/>
      <c r="Z873" s="43"/>
      <c r="AA873" s="43"/>
      <c r="AB873" s="43"/>
      <c r="AC873" s="43"/>
    </row>
    <row r="874" spans="1:29" ht="13.2">
      <c r="A874" s="43"/>
      <c r="B874" s="43"/>
      <c r="C874" s="7"/>
      <c r="D874" s="43"/>
      <c r="E874" s="43"/>
      <c r="F874" s="43"/>
      <c r="G874" s="43"/>
      <c r="H874" s="101"/>
      <c r="I874" s="7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102"/>
      <c r="V874" s="7"/>
      <c r="W874" s="43"/>
      <c r="X874" s="43"/>
      <c r="Y874" s="43"/>
      <c r="Z874" s="43"/>
      <c r="AA874" s="43"/>
      <c r="AB874" s="43"/>
      <c r="AC874" s="43"/>
    </row>
    <row r="875" spans="1:29" ht="13.2">
      <c r="A875" s="43"/>
      <c r="B875" s="43"/>
      <c r="C875" s="7"/>
      <c r="D875" s="43"/>
      <c r="E875" s="43"/>
      <c r="F875" s="43"/>
      <c r="G875" s="43"/>
      <c r="H875" s="101"/>
      <c r="I875" s="7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102"/>
      <c r="V875" s="7"/>
      <c r="W875" s="43"/>
      <c r="X875" s="43"/>
      <c r="Y875" s="43"/>
      <c r="Z875" s="43"/>
      <c r="AA875" s="43"/>
      <c r="AB875" s="43"/>
      <c r="AC875" s="43"/>
    </row>
    <row r="876" spans="1:29" ht="13.2">
      <c r="A876" s="43"/>
      <c r="B876" s="43"/>
      <c r="C876" s="7"/>
      <c r="D876" s="43"/>
      <c r="E876" s="43"/>
      <c r="F876" s="43"/>
      <c r="G876" s="43"/>
      <c r="H876" s="101"/>
      <c r="I876" s="7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102"/>
      <c r="V876" s="7"/>
      <c r="W876" s="43"/>
      <c r="X876" s="43"/>
      <c r="Y876" s="43"/>
      <c r="Z876" s="43"/>
      <c r="AA876" s="43"/>
      <c r="AB876" s="43"/>
      <c r="AC876" s="43"/>
    </row>
    <row r="877" spans="1:29" ht="13.2">
      <c r="A877" s="43"/>
      <c r="B877" s="43"/>
      <c r="C877" s="7"/>
      <c r="D877" s="43"/>
      <c r="E877" s="43"/>
      <c r="F877" s="43"/>
      <c r="G877" s="43"/>
      <c r="H877" s="101"/>
      <c r="I877" s="7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102"/>
      <c r="V877" s="7"/>
      <c r="W877" s="43"/>
      <c r="X877" s="43"/>
      <c r="Y877" s="43"/>
      <c r="Z877" s="43"/>
      <c r="AA877" s="43"/>
      <c r="AB877" s="43"/>
      <c r="AC877" s="43"/>
    </row>
    <row r="878" spans="1:29" ht="13.2">
      <c r="A878" s="43"/>
      <c r="B878" s="43"/>
      <c r="C878" s="7"/>
      <c r="D878" s="43"/>
      <c r="E878" s="43"/>
      <c r="F878" s="43"/>
      <c r="G878" s="43"/>
      <c r="H878" s="101"/>
      <c r="I878" s="7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102"/>
      <c r="V878" s="7"/>
      <c r="W878" s="43"/>
      <c r="X878" s="43"/>
      <c r="Y878" s="43"/>
      <c r="Z878" s="43"/>
      <c r="AA878" s="43"/>
      <c r="AB878" s="43"/>
      <c r="AC878" s="43"/>
    </row>
    <row r="879" spans="1:29" ht="13.2">
      <c r="A879" s="43"/>
      <c r="B879" s="43"/>
      <c r="C879" s="7"/>
      <c r="D879" s="43"/>
      <c r="E879" s="43"/>
      <c r="F879" s="43"/>
      <c r="G879" s="43"/>
      <c r="H879" s="101"/>
      <c r="I879" s="7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102"/>
      <c r="V879" s="7"/>
      <c r="W879" s="43"/>
      <c r="X879" s="43"/>
      <c r="Y879" s="43"/>
      <c r="Z879" s="43"/>
      <c r="AA879" s="43"/>
      <c r="AB879" s="43"/>
      <c r="AC879" s="43"/>
    </row>
    <row r="880" spans="1:29" ht="13.2">
      <c r="A880" s="43"/>
      <c r="B880" s="43"/>
      <c r="C880" s="7"/>
      <c r="D880" s="43"/>
      <c r="E880" s="43"/>
      <c r="F880" s="43"/>
      <c r="G880" s="43"/>
      <c r="H880" s="101"/>
      <c r="I880" s="7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102"/>
      <c r="V880" s="7"/>
      <c r="W880" s="43"/>
      <c r="X880" s="43"/>
      <c r="Y880" s="43"/>
      <c r="Z880" s="43"/>
      <c r="AA880" s="43"/>
      <c r="AB880" s="43"/>
      <c r="AC880" s="43"/>
    </row>
    <row r="881" spans="1:29" ht="13.2">
      <c r="A881" s="43"/>
      <c r="B881" s="43"/>
      <c r="C881" s="7"/>
      <c r="D881" s="43"/>
      <c r="E881" s="43"/>
      <c r="F881" s="43"/>
      <c r="G881" s="43"/>
      <c r="H881" s="101"/>
      <c r="I881" s="7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102"/>
      <c r="V881" s="7"/>
      <c r="W881" s="43"/>
      <c r="X881" s="43"/>
      <c r="Y881" s="43"/>
      <c r="Z881" s="43"/>
      <c r="AA881" s="43"/>
      <c r="AB881" s="43"/>
      <c r="AC881" s="43"/>
    </row>
    <row r="882" spans="1:29" ht="13.2">
      <c r="A882" s="43"/>
      <c r="B882" s="43"/>
      <c r="C882" s="7"/>
      <c r="D882" s="43"/>
      <c r="E882" s="43"/>
      <c r="F882" s="43"/>
      <c r="G882" s="43"/>
      <c r="H882" s="101"/>
      <c r="I882" s="7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102"/>
      <c r="V882" s="7"/>
      <c r="W882" s="43"/>
      <c r="X882" s="43"/>
      <c r="Y882" s="43"/>
      <c r="Z882" s="43"/>
      <c r="AA882" s="43"/>
      <c r="AB882" s="43"/>
      <c r="AC882" s="43"/>
    </row>
    <row r="883" spans="1:29" ht="13.2">
      <c r="A883" s="43"/>
      <c r="B883" s="43"/>
      <c r="C883" s="7"/>
      <c r="D883" s="43"/>
      <c r="E883" s="43"/>
      <c r="F883" s="43"/>
      <c r="G883" s="43"/>
      <c r="H883" s="101"/>
      <c r="I883" s="7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102"/>
      <c r="V883" s="7"/>
      <c r="W883" s="43"/>
      <c r="X883" s="43"/>
      <c r="Y883" s="43"/>
      <c r="Z883" s="43"/>
      <c r="AA883" s="43"/>
      <c r="AB883" s="43"/>
      <c r="AC883" s="43"/>
    </row>
    <row r="884" spans="1:29" ht="13.2">
      <c r="A884" s="43"/>
      <c r="B884" s="43"/>
      <c r="C884" s="7"/>
      <c r="D884" s="43"/>
      <c r="E884" s="43"/>
      <c r="F884" s="43"/>
      <c r="G884" s="43"/>
      <c r="H884" s="101"/>
      <c r="I884" s="7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102"/>
      <c r="V884" s="7"/>
      <c r="W884" s="43"/>
      <c r="X884" s="43"/>
      <c r="Y884" s="43"/>
      <c r="Z884" s="43"/>
      <c r="AA884" s="43"/>
      <c r="AB884" s="43"/>
      <c r="AC884" s="43"/>
    </row>
    <row r="885" spans="1:29" ht="13.2">
      <c r="A885" s="43"/>
      <c r="B885" s="43"/>
      <c r="C885" s="7"/>
      <c r="D885" s="43"/>
      <c r="E885" s="43"/>
      <c r="F885" s="43"/>
      <c r="G885" s="43"/>
      <c r="H885" s="101"/>
      <c r="I885" s="7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102"/>
      <c r="V885" s="7"/>
      <c r="W885" s="43"/>
      <c r="X885" s="43"/>
      <c r="Y885" s="43"/>
      <c r="Z885" s="43"/>
      <c r="AA885" s="43"/>
      <c r="AB885" s="43"/>
      <c r="AC885" s="43"/>
    </row>
    <row r="886" spans="1:29" ht="13.2">
      <c r="A886" s="43"/>
      <c r="B886" s="43"/>
      <c r="C886" s="7"/>
      <c r="D886" s="43"/>
      <c r="E886" s="43"/>
      <c r="F886" s="43"/>
      <c r="G886" s="43"/>
      <c r="H886" s="101"/>
      <c r="I886" s="7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102"/>
      <c r="V886" s="7"/>
      <c r="W886" s="43"/>
      <c r="X886" s="43"/>
      <c r="Y886" s="43"/>
      <c r="Z886" s="43"/>
      <c r="AA886" s="43"/>
      <c r="AB886" s="43"/>
      <c r="AC886" s="43"/>
    </row>
    <row r="887" spans="1:29" ht="13.2">
      <c r="A887" s="43"/>
      <c r="B887" s="43"/>
      <c r="C887" s="7"/>
      <c r="D887" s="43"/>
      <c r="E887" s="43"/>
      <c r="F887" s="43"/>
      <c r="G887" s="43"/>
      <c r="H887" s="101"/>
      <c r="I887" s="7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102"/>
      <c r="V887" s="7"/>
      <c r="W887" s="43"/>
      <c r="X887" s="43"/>
      <c r="Y887" s="43"/>
      <c r="Z887" s="43"/>
      <c r="AA887" s="43"/>
      <c r="AB887" s="43"/>
      <c r="AC887" s="43"/>
    </row>
    <row r="888" spans="1:29" ht="13.2">
      <c r="A888" s="43"/>
      <c r="B888" s="43"/>
      <c r="C888" s="7"/>
      <c r="D888" s="43"/>
      <c r="E888" s="43"/>
      <c r="F888" s="43"/>
      <c r="G888" s="43"/>
      <c r="H888" s="101"/>
      <c r="I888" s="7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102"/>
      <c r="V888" s="7"/>
      <c r="W888" s="43"/>
      <c r="X888" s="43"/>
      <c r="Y888" s="43"/>
      <c r="Z888" s="43"/>
      <c r="AA888" s="43"/>
      <c r="AB888" s="43"/>
      <c r="AC888" s="43"/>
    </row>
    <row r="889" spans="1:29" ht="13.2">
      <c r="A889" s="43"/>
      <c r="B889" s="43"/>
      <c r="C889" s="7"/>
      <c r="D889" s="43"/>
      <c r="E889" s="43"/>
      <c r="F889" s="43"/>
      <c r="G889" s="43"/>
      <c r="H889" s="101"/>
      <c r="I889" s="7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102"/>
      <c r="V889" s="7"/>
      <c r="W889" s="43"/>
      <c r="X889" s="43"/>
      <c r="Y889" s="43"/>
      <c r="Z889" s="43"/>
      <c r="AA889" s="43"/>
      <c r="AB889" s="43"/>
      <c r="AC889" s="43"/>
    </row>
    <row r="890" spans="1:29" ht="13.2">
      <c r="A890" s="43"/>
      <c r="B890" s="43"/>
      <c r="C890" s="7"/>
      <c r="D890" s="43"/>
      <c r="E890" s="43"/>
      <c r="F890" s="43"/>
      <c r="G890" s="43"/>
      <c r="H890" s="101"/>
      <c r="I890" s="7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102"/>
      <c r="V890" s="7"/>
      <c r="W890" s="43"/>
      <c r="X890" s="43"/>
      <c r="Y890" s="43"/>
      <c r="Z890" s="43"/>
      <c r="AA890" s="43"/>
      <c r="AB890" s="43"/>
      <c r="AC890" s="43"/>
    </row>
    <row r="891" spans="1:29" ht="13.2">
      <c r="A891" s="43"/>
      <c r="B891" s="43"/>
      <c r="C891" s="7"/>
      <c r="D891" s="43"/>
      <c r="E891" s="43"/>
      <c r="F891" s="43"/>
      <c r="G891" s="43"/>
      <c r="H891" s="101"/>
      <c r="I891" s="7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102"/>
      <c r="V891" s="7"/>
      <c r="W891" s="43"/>
      <c r="X891" s="43"/>
      <c r="Y891" s="43"/>
      <c r="Z891" s="43"/>
      <c r="AA891" s="43"/>
      <c r="AB891" s="43"/>
      <c r="AC891" s="43"/>
    </row>
    <row r="892" spans="1:29" ht="13.2">
      <c r="A892" s="43"/>
      <c r="B892" s="43"/>
      <c r="C892" s="7"/>
      <c r="D892" s="43"/>
      <c r="E892" s="43"/>
      <c r="F892" s="43"/>
      <c r="G892" s="43"/>
      <c r="H892" s="101"/>
      <c r="I892" s="7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102"/>
      <c r="V892" s="7"/>
      <c r="W892" s="43"/>
      <c r="X892" s="43"/>
      <c r="Y892" s="43"/>
      <c r="Z892" s="43"/>
      <c r="AA892" s="43"/>
      <c r="AB892" s="43"/>
      <c r="AC892" s="43"/>
    </row>
    <row r="893" spans="1:29" ht="13.2">
      <c r="A893" s="43"/>
      <c r="B893" s="43"/>
      <c r="C893" s="7"/>
      <c r="D893" s="43"/>
      <c r="E893" s="43"/>
      <c r="F893" s="43"/>
      <c r="G893" s="43"/>
      <c r="H893" s="101"/>
      <c r="I893" s="7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102"/>
      <c r="V893" s="7"/>
      <c r="W893" s="43"/>
      <c r="X893" s="43"/>
      <c r="Y893" s="43"/>
      <c r="Z893" s="43"/>
      <c r="AA893" s="43"/>
      <c r="AB893" s="43"/>
      <c r="AC893" s="43"/>
    </row>
    <row r="894" spans="1:29" ht="13.2">
      <c r="A894" s="43"/>
      <c r="B894" s="43"/>
      <c r="C894" s="7"/>
      <c r="D894" s="43"/>
      <c r="E894" s="43"/>
      <c r="F894" s="43"/>
      <c r="G894" s="43"/>
      <c r="H894" s="101"/>
      <c r="I894" s="7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102"/>
      <c r="V894" s="7"/>
      <c r="W894" s="43"/>
      <c r="X894" s="43"/>
      <c r="Y894" s="43"/>
      <c r="Z894" s="43"/>
      <c r="AA894" s="43"/>
      <c r="AB894" s="43"/>
      <c r="AC894" s="43"/>
    </row>
    <row r="895" spans="1:29" ht="13.2">
      <c r="A895" s="43"/>
      <c r="B895" s="43"/>
      <c r="C895" s="7"/>
      <c r="D895" s="43"/>
      <c r="E895" s="43"/>
      <c r="F895" s="43"/>
      <c r="G895" s="43"/>
      <c r="H895" s="101"/>
      <c r="I895" s="7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102"/>
      <c r="V895" s="7"/>
      <c r="W895" s="43"/>
      <c r="X895" s="43"/>
      <c r="Y895" s="43"/>
      <c r="Z895" s="43"/>
      <c r="AA895" s="43"/>
      <c r="AB895" s="43"/>
      <c r="AC895" s="43"/>
    </row>
    <row r="896" spans="1:29" ht="13.2">
      <c r="A896" s="43"/>
      <c r="B896" s="43"/>
      <c r="C896" s="7"/>
      <c r="D896" s="43"/>
      <c r="E896" s="43"/>
      <c r="F896" s="43"/>
      <c r="G896" s="43"/>
      <c r="H896" s="101"/>
      <c r="I896" s="7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102"/>
      <c r="V896" s="7"/>
      <c r="W896" s="43"/>
      <c r="X896" s="43"/>
      <c r="Y896" s="43"/>
      <c r="Z896" s="43"/>
      <c r="AA896" s="43"/>
      <c r="AB896" s="43"/>
      <c r="AC896" s="43"/>
    </row>
    <row r="897" spans="1:29" ht="13.2">
      <c r="A897" s="43"/>
      <c r="B897" s="43"/>
      <c r="C897" s="7"/>
      <c r="D897" s="43"/>
      <c r="E897" s="43"/>
      <c r="F897" s="43"/>
      <c r="G897" s="43"/>
      <c r="H897" s="101"/>
      <c r="I897" s="7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102"/>
      <c r="V897" s="7"/>
      <c r="W897" s="43"/>
      <c r="X897" s="43"/>
      <c r="Y897" s="43"/>
      <c r="Z897" s="43"/>
      <c r="AA897" s="43"/>
      <c r="AB897" s="43"/>
      <c r="AC897" s="43"/>
    </row>
    <row r="898" spans="1:29" ht="13.2">
      <c r="A898" s="43"/>
      <c r="B898" s="43"/>
      <c r="C898" s="7"/>
      <c r="D898" s="43"/>
      <c r="E898" s="43"/>
      <c r="F898" s="43"/>
      <c r="G898" s="43"/>
      <c r="H898" s="101"/>
      <c r="I898" s="7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102"/>
      <c r="V898" s="7"/>
      <c r="W898" s="43"/>
      <c r="X898" s="43"/>
      <c r="Y898" s="43"/>
      <c r="Z898" s="43"/>
      <c r="AA898" s="43"/>
      <c r="AB898" s="43"/>
      <c r="AC898" s="43"/>
    </row>
    <row r="899" spans="1:29" ht="13.2">
      <c r="A899" s="43"/>
      <c r="B899" s="43"/>
      <c r="C899" s="7"/>
      <c r="D899" s="43"/>
      <c r="E899" s="43"/>
      <c r="F899" s="43"/>
      <c r="G899" s="43"/>
      <c r="H899" s="101"/>
      <c r="I899" s="7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102"/>
      <c r="V899" s="7"/>
      <c r="W899" s="43"/>
      <c r="X899" s="43"/>
      <c r="Y899" s="43"/>
      <c r="Z899" s="43"/>
      <c r="AA899" s="43"/>
      <c r="AB899" s="43"/>
      <c r="AC899" s="43"/>
    </row>
    <row r="900" spans="1:29" ht="13.2">
      <c r="A900" s="43"/>
      <c r="B900" s="43"/>
      <c r="C900" s="7"/>
      <c r="D900" s="43"/>
      <c r="E900" s="43"/>
      <c r="F900" s="43"/>
      <c r="G900" s="43"/>
      <c r="H900" s="101"/>
      <c r="I900" s="7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102"/>
      <c r="V900" s="7"/>
      <c r="W900" s="43"/>
      <c r="X900" s="43"/>
      <c r="Y900" s="43"/>
      <c r="Z900" s="43"/>
      <c r="AA900" s="43"/>
      <c r="AB900" s="43"/>
      <c r="AC900" s="43"/>
    </row>
    <row r="901" spans="1:29" ht="13.2">
      <c r="A901" s="43"/>
      <c r="B901" s="43"/>
      <c r="C901" s="7"/>
      <c r="D901" s="43"/>
      <c r="E901" s="43"/>
      <c r="F901" s="43"/>
      <c r="G901" s="43"/>
      <c r="H901" s="101"/>
      <c r="I901" s="7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102"/>
      <c r="V901" s="7"/>
      <c r="W901" s="43"/>
      <c r="X901" s="43"/>
      <c r="Y901" s="43"/>
      <c r="Z901" s="43"/>
      <c r="AA901" s="43"/>
      <c r="AB901" s="43"/>
      <c r="AC901" s="43"/>
    </row>
    <row r="902" spans="1:29" ht="13.2">
      <c r="A902" s="43"/>
      <c r="B902" s="43"/>
      <c r="C902" s="7"/>
      <c r="D902" s="43"/>
      <c r="E902" s="43"/>
      <c r="F902" s="43"/>
      <c r="G902" s="43"/>
      <c r="H902" s="101"/>
      <c r="I902" s="7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102"/>
      <c r="V902" s="7"/>
      <c r="W902" s="43"/>
      <c r="X902" s="43"/>
      <c r="Y902" s="43"/>
      <c r="Z902" s="43"/>
      <c r="AA902" s="43"/>
      <c r="AB902" s="43"/>
      <c r="AC902" s="43"/>
    </row>
    <row r="903" spans="1:29" ht="13.2">
      <c r="A903" s="43"/>
      <c r="B903" s="43"/>
      <c r="C903" s="7"/>
      <c r="D903" s="43"/>
      <c r="E903" s="43"/>
      <c r="F903" s="43"/>
      <c r="G903" s="43"/>
      <c r="H903" s="101"/>
      <c r="I903" s="7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102"/>
      <c r="V903" s="7"/>
      <c r="W903" s="43"/>
      <c r="X903" s="43"/>
      <c r="Y903" s="43"/>
      <c r="Z903" s="43"/>
      <c r="AA903" s="43"/>
      <c r="AB903" s="43"/>
      <c r="AC903" s="43"/>
    </row>
    <row r="904" spans="1:29" ht="13.2">
      <c r="A904" s="43"/>
      <c r="B904" s="43"/>
      <c r="C904" s="7"/>
      <c r="D904" s="43"/>
      <c r="E904" s="43"/>
      <c r="F904" s="43"/>
      <c r="G904" s="43"/>
      <c r="H904" s="101"/>
      <c r="I904" s="7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102"/>
      <c r="V904" s="7"/>
      <c r="W904" s="43"/>
      <c r="X904" s="43"/>
      <c r="Y904" s="43"/>
      <c r="Z904" s="43"/>
      <c r="AA904" s="43"/>
      <c r="AB904" s="43"/>
      <c r="AC904" s="43"/>
    </row>
    <row r="905" spans="1:29" ht="13.2">
      <c r="A905" s="43"/>
      <c r="B905" s="43"/>
      <c r="C905" s="7"/>
      <c r="D905" s="43"/>
      <c r="E905" s="43"/>
      <c r="F905" s="43"/>
      <c r="G905" s="43"/>
      <c r="H905" s="101"/>
      <c r="I905" s="7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102"/>
      <c r="V905" s="7"/>
      <c r="W905" s="43"/>
      <c r="X905" s="43"/>
      <c r="Y905" s="43"/>
      <c r="Z905" s="43"/>
      <c r="AA905" s="43"/>
      <c r="AB905" s="43"/>
      <c r="AC905" s="43"/>
    </row>
    <row r="906" spans="1:29" ht="13.2">
      <c r="A906" s="43"/>
      <c r="B906" s="43"/>
      <c r="C906" s="7"/>
      <c r="D906" s="43"/>
      <c r="E906" s="43"/>
      <c r="F906" s="43"/>
      <c r="G906" s="43"/>
      <c r="H906" s="101"/>
      <c r="I906" s="7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102"/>
      <c r="V906" s="7"/>
      <c r="W906" s="43"/>
      <c r="X906" s="43"/>
      <c r="Y906" s="43"/>
      <c r="Z906" s="43"/>
      <c r="AA906" s="43"/>
      <c r="AB906" s="43"/>
      <c r="AC906" s="43"/>
    </row>
    <row r="907" spans="1:29" ht="13.2">
      <c r="A907" s="43"/>
      <c r="B907" s="43"/>
      <c r="C907" s="7"/>
      <c r="D907" s="43"/>
      <c r="E907" s="43"/>
      <c r="F907" s="43"/>
      <c r="G907" s="43"/>
      <c r="H907" s="101"/>
      <c r="I907" s="7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102"/>
      <c r="V907" s="7"/>
      <c r="W907" s="43"/>
      <c r="X907" s="43"/>
      <c r="Y907" s="43"/>
      <c r="Z907" s="43"/>
      <c r="AA907" s="43"/>
      <c r="AB907" s="43"/>
      <c r="AC907" s="43"/>
    </row>
    <row r="908" spans="1:29" ht="13.2">
      <c r="A908" s="43"/>
      <c r="B908" s="43"/>
      <c r="C908" s="7"/>
      <c r="D908" s="43"/>
      <c r="E908" s="43"/>
      <c r="F908" s="43"/>
      <c r="G908" s="43"/>
      <c r="H908" s="101"/>
      <c r="I908" s="7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102"/>
      <c r="V908" s="7"/>
      <c r="W908" s="43"/>
      <c r="X908" s="43"/>
      <c r="Y908" s="43"/>
      <c r="Z908" s="43"/>
      <c r="AA908" s="43"/>
      <c r="AB908" s="43"/>
      <c r="AC908" s="43"/>
    </row>
    <row r="909" spans="1:29" ht="13.2">
      <c r="A909" s="43"/>
      <c r="B909" s="43"/>
      <c r="C909" s="7"/>
      <c r="D909" s="43"/>
      <c r="E909" s="43"/>
      <c r="F909" s="43"/>
      <c r="G909" s="43"/>
      <c r="H909" s="101"/>
      <c r="I909" s="7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102"/>
      <c r="V909" s="7"/>
      <c r="W909" s="43"/>
      <c r="X909" s="43"/>
      <c r="Y909" s="43"/>
      <c r="Z909" s="43"/>
      <c r="AA909" s="43"/>
      <c r="AB909" s="43"/>
      <c r="AC909" s="43"/>
    </row>
    <row r="910" spans="1:29" ht="13.2">
      <c r="A910" s="43"/>
      <c r="B910" s="43"/>
      <c r="C910" s="7"/>
      <c r="D910" s="43"/>
      <c r="E910" s="43"/>
      <c r="F910" s="43"/>
      <c r="G910" s="43"/>
      <c r="H910" s="101"/>
      <c r="I910" s="7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102"/>
      <c r="V910" s="7"/>
      <c r="W910" s="43"/>
      <c r="X910" s="43"/>
      <c r="Y910" s="43"/>
      <c r="Z910" s="43"/>
      <c r="AA910" s="43"/>
      <c r="AB910" s="43"/>
      <c r="AC910" s="43"/>
    </row>
    <row r="911" spans="1:29" ht="13.2">
      <c r="A911" s="43"/>
      <c r="B911" s="43"/>
      <c r="C911" s="7"/>
      <c r="D911" s="43"/>
      <c r="E911" s="43"/>
      <c r="F911" s="43"/>
      <c r="G911" s="43"/>
      <c r="H911" s="101"/>
      <c r="I911" s="7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102"/>
      <c r="V911" s="7"/>
      <c r="W911" s="43"/>
      <c r="X911" s="43"/>
      <c r="Y911" s="43"/>
      <c r="Z911" s="43"/>
      <c r="AA911" s="43"/>
      <c r="AB911" s="43"/>
      <c r="AC911" s="43"/>
    </row>
    <row r="912" spans="1:29" ht="13.2">
      <c r="A912" s="43"/>
      <c r="B912" s="43"/>
      <c r="C912" s="7"/>
      <c r="D912" s="43"/>
      <c r="E912" s="43"/>
      <c r="F912" s="43"/>
      <c r="G912" s="43"/>
      <c r="H912" s="101"/>
      <c r="I912" s="7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102"/>
      <c r="V912" s="7"/>
      <c r="W912" s="43"/>
      <c r="X912" s="43"/>
      <c r="Y912" s="43"/>
      <c r="Z912" s="43"/>
      <c r="AA912" s="43"/>
      <c r="AB912" s="43"/>
      <c r="AC912" s="43"/>
    </row>
    <row r="913" spans="1:29" ht="13.2">
      <c r="A913" s="43"/>
      <c r="B913" s="43"/>
      <c r="C913" s="7"/>
      <c r="D913" s="43"/>
      <c r="E913" s="43"/>
      <c r="F913" s="43"/>
      <c r="G913" s="43"/>
      <c r="H913" s="101"/>
      <c r="I913" s="7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102"/>
      <c r="V913" s="7"/>
      <c r="W913" s="43"/>
      <c r="X913" s="43"/>
      <c r="Y913" s="43"/>
      <c r="Z913" s="43"/>
      <c r="AA913" s="43"/>
      <c r="AB913" s="43"/>
      <c r="AC913" s="43"/>
    </row>
    <row r="914" spans="1:29" ht="13.2">
      <c r="A914" s="43"/>
      <c r="B914" s="43"/>
      <c r="C914" s="7"/>
      <c r="D914" s="43"/>
      <c r="E914" s="43"/>
      <c r="F914" s="43"/>
      <c r="G914" s="43"/>
      <c r="H914" s="101"/>
      <c r="I914" s="7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102"/>
      <c r="V914" s="7"/>
      <c r="W914" s="43"/>
      <c r="X914" s="43"/>
      <c r="Y914" s="43"/>
      <c r="Z914" s="43"/>
      <c r="AA914" s="43"/>
      <c r="AB914" s="43"/>
      <c r="AC914" s="43"/>
    </row>
    <row r="915" spans="1:29" ht="13.2">
      <c r="A915" s="43"/>
      <c r="B915" s="43"/>
      <c r="C915" s="7"/>
      <c r="D915" s="43"/>
      <c r="E915" s="43"/>
      <c r="F915" s="43"/>
      <c r="G915" s="43"/>
      <c r="H915" s="101"/>
      <c r="I915" s="7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102"/>
      <c r="V915" s="7"/>
      <c r="W915" s="43"/>
      <c r="X915" s="43"/>
      <c r="Y915" s="43"/>
      <c r="Z915" s="43"/>
      <c r="AA915" s="43"/>
      <c r="AB915" s="43"/>
      <c r="AC915" s="43"/>
    </row>
    <row r="916" spans="1:29" ht="13.2">
      <c r="A916" s="43"/>
      <c r="B916" s="43"/>
      <c r="C916" s="7"/>
      <c r="D916" s="43"/>
      <c r="E916" s="43"/>
      <c r="F916" s="43"/>
      <c r="G916" s="43"/>
      <c r="H916" s="101"/>
      <c r="I916" s="7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102"/>
      <c r="V916" s="7"/>
      <c r="W916" s="43"/>
      <c r="X916" s="43"/>
      <c r="Y916" s="43"/>
      <c r="Z916" s="43"/>
      <c r="AA916" s="43"/>
      <c r="AB916" s="43"/>
      <c r="AC916" s="43"/>
    </row>
    <row r="917" spans="1:29" ht="13.2">
      <c r="A917" s="43"/>
      <c r="B917" s="43"/>
      <c r="C917" s="7"/>
      <c r="D917" s="43"/>
      <c r="E917" s="43"/>
      <c r="F917" s="43"/>
      <c r="G917" s="43"/>
      <c r="H917" s="101"/>
      <c r="I917" s="7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102"/>
      <c r="V917" s="7"/>
      <c r="W917" s="43"/>
      <c r="X917" s="43"/>
      <c r="Y917" s="43"/>
      <c r="Z917" s="43"/>
      <c r="AA917" s="43"/>
      <c r="AB917" s="43"/>
      <c r="AC917" s="43"/>
    </row>
    <row r="918" spans="1:29" ht="13.2">
      <c r="A918" s="43"/>
      <c r="B918" s="43"/>
      <c r="C918" s="7"/>
      <c r="D918" s="43"/>
      <c r="E918" s="43"/>
      <c r="F918" s="43"/>
      <c r="G918" s="43"/>
      <c r="H918" s="101"/>
      <c r="I918" s="7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102"/>
      <c r="V918" s="7"/>
      <c r="W918" s="43"/>
      <c r="X918" s="43"/>
      <c r="Y918" s="43"/>
      <c r="Z918" s="43"/>
      <c r="AA918" s="43"/>
      <c r="AB918" s="43"/>
      <c r="AC918" s="43"/>
    </row>
    <row r="919" spans="1:29" ht="13.2">
      <c r="A919" s="43"/>
      <c r="B919" s="43"/>
      <c r="C919" s="7"/>
      <c r="D919" s="43"/>
      <c r="E919" s="43"/>
      <c r="F919" s="43"/>
      <c r="G919" s="43"/>
      <c r="H919" s="101"/>
      <c r="I919" s="7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102"/>
      <c r="V919" s="7"/>
      <c r="W919" s="43"/>
      <c r="X919" s="43"/>
      <c r="Y919" s="43"/>
      <c r="Z919" s="43"/>
      <c r="AA919" s="43"/>
      <c r="AB919" s="43"/>
      <c r="AC919" s="43"/>
    </row>
    <row r="920" spans="1:29" ht="13.2">
      <c r="A920" s="43"/>
      <c r="B920" s="43"/>
      <c r="C920" s="7"/>
      <c r="D920" s="43"/>
      <c r="E920" s="43"/>
      <c r="F920" s="43"/>
      <c r="G920" s="43"/>
      <c r="H920" s="101"/>
      <c r="I920" s="7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102"/>
      <c r="V920" s="7"/>
      <c r="W920" s="43"/>
      <c r="X920" s="43"/>
      <c r="Y920" s="43"/>
      <c r="Z920" s="43"/>
      <c r="AA920" s="43"/>
      <c r="AB920" s="43"/>
      <c r="AC920" s="43"/>
    </row>
    <row r="921" spans="1:29" ht="13.2">
      <c r="A921" s="43"/>
      <c r="B921" s="43"/>
      <c r="C921" s="7"/>
      <c r="D921" s="43"/>
      <c r="E921" s="43"/>
      <c r="F921" s="43"/>
      <c r="G921" s="43"/>
      <c r="H921" s="101"/>
      <c r="I921" s="7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102"/>
      <c r="V921" s="7"/>
      <c r="W921" s="43"/>
      <c r="X921" s="43"/>
      <c r="Y921" s="43"/>
      <c r="Z921" s="43"/>
      <c r="AA921" s="43"/>
      <c r="AB921" s="43"/>
      <c r="AC921" s="43"/>
    </row>
    <row r="922" spans="1:29" ht="13.2">
      <c r="A922" s="43"/>
      <c r="B922" s="43"/>
      <c r="C922" s="7"/>
      <c r="D922" s="43"/>
      <c r="E922" s="43"/>
      <c r="F922" s="43"/>
      <c r="G922" s="43"/>
      <c r="H922" s="101"/>
      <c r="I922" s="7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102"/>
      <c r="V922" s="7"/>
      <c r="W922" s="43"/>
      <c r="X922" s="43"/>
      <c r="Y922" s="43"/>
      <c r="Z922" s="43"/>
      <c r="AA922" s="43"/>
      <c r="AB922" s="43"/>
      <c r="AC922" s="43"/>
    </row>
    <row r="923" spans="1:29" ht="13.2">
      <c r="A923" s="43"/>
      <c r="B923" s="43"/>
      <c r="C923" s="7"/>
      <c r="D923" s="43"/>
      <c r="E923" s="43"/>
      <c r="F923" s="43"/>
      <c r="G923" s="43"/>
      <c r="H923" s="101"/>
      <c r="I923" s="7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102"/>
      <c r="V923" s="7"/>
      <c r="W923" s="43"/>
      <c r="X923" s="43"/>
      <c r="Y923" s="43"/>
      <c r="Z923" s="43"/>
      <c r="AA923" s="43"/>
      <c r="AB923" s="43"/>
      <c r="AC923" s="43"/>
    </row>
    <row r="924" spans="1:29" ht="13.2">
      <c r="A924" s="43"/>
      <c r="B924" s="43"/>
      <c r="C924" s="7"/>
      <c r="D924" s="43"/>
      <c r="E924" s="43"/>
      <c r="F924" s="43"/>
      <c r="G924" s="43"/>
      <c r="H924" s="101"/>
      <c r="I924" s="7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102"/>
      <c r="V924" s="7"/>
      <c r="W924" s="43"/>
      <c r="X924" s="43"/>
      <c r="Y924" s="43"/>
      <c r="Z924" s="43"/>
      <c r="AA924" s="43"/>
      <c r="AB924" s="43"/>
      <c r="AC924" s="43"/>
    </row>
    <row r="925" spans="1:29" ht="13.2">
      <c r="A925" s="43"/>
      <c r="B925" s="43"/>
      <c r="C925" s="7"/>
      <c r="D925" s="43"/>
      <c r="E925" s="43"/>
      <c r="F925" s="43"/>
      <c r="G925" s="43"/>
      <c r="H925" s="101"/>
      <c r="I925" s="7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102"/>
      <c r="V925" s="7"/>
      <c r="W925" s="43"/>
      <c r="X925" s="43"/>
      <c r="Y925" s="43"/>
      <c r="Z925" s="43"/>
      <c r="AA925" s="43"/>
      <c r="AB925" s="43"/>
      <c r="AC925" s="43"/>
    </row>
    <row r="926" spans="1:29" ht="13.2">
      <c r="A926" s="43"/>
      <c r="B926" s="43"/>
      <c r="C926" s="7"/>
      <c r="D926" s="43"/>
      <c r="E926" s="43"/>
      <c r="F926" s="43"/>
      <c r="G926" s="43"/>
      <c r="H926" s="101"/>
      <c r="I926" s="7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102"/>
      <c r="V926" s="7"/>
      <c r="W926" s="43"/>
      <c r="X926" s="43"/>
      <c r="Y926" s="43"/>
      <c r="Z926" s="43"/>
      <c r="AA926" s="43"/>
      <c r="AB926" s="43"/>
      <c r="AC926" s="43"/>
    </row>
    <row r="927" spans="1:29" ht="13.2">
      <c r="A927" s="43"/>
      <c r="B927" s="43"/>
      <c r="C927" s="7"/>
      <c r="D927" s="43"/>
      <c r="E927" s="43"/>
      <c r="F927" s="43"/>
      <c r="G927" s="43"/>
      <c r="H927" s="101"/>
      <c r="I927" s="7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102"/>
      <c r="V927" s="7"/>
      <c r="W927" s="43"/>
      <c r="X927" s="43"/>
      <c r="Y927" s="43"/>
      <c r="Z927" s="43"/>
      <c r="AA927" s="43"/>
      <c r="AB927" s="43"/>
      <c r="AC927" s="43"/>
    </row>
    <row r="928" spans="1:29" ht="13.2">
      <c r="A928" s="43"/>
      <c r="B928" s="43"/>
      <c r="C928" s="7"/>
      <c r="D928" s="43"/>
      <c r="E928" s="43"/>
      <c r="F928" s="43"/>
      <c r="G928" s="43"/>
      <c r="H928" s="101"/>
      <c r="I928" s="7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102"/>
      <c r="V928" s="7"/>
      <c r="W928" s="43"/>
      <c r="X928" s="43"/>
      <c r="Y928" s="43"/>
      <c r="Z928" s="43"/>
      <c r="AA928" s="43"/>
      <c r="AB928" s="43"/>
      <c r="AC928" s="43"/>
    </row>
    <row r="929" spans="1:29" ht="13.2">
      <c r="A929" s="43"/>
      <c r="B929" s="43"/>
      <c r="C929" s="7"/>
      <c r="D929" s="43"/>
      <c r="E929" s="43"/>
      <c r="F929" s="43"/>
      <c r="G929" s="43"/>
      <c r="H929" s="101"/>
      <c r="I929" s="7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102"/>
      <c r="V929" s="7"/>
      <c r="W929" s="43"/>
      <c r="X929" s="43"/>
      <c r="Y929" s="43"/>
      <c r="Z929" s="43"/>
      <c r="AA929" s="43"/>
      <c r="AB929" s="43"/>
      <c r="AC929" s="43"/>
    </row>
    <row r="930" spans="1:29" ht="13.2">
      <c r="A930" s="43"/>
      <c r="B930" s="43"/>
      <c r="C930" s="7"/>
      <c r="D930" s="43"/>
      <c r="E930" s="43"/>
      <c r="F930" s="43"/>
      <c r="G930" s="43"/>
      <c r="H930" s="101"/>
      <c r="I930" s="7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102"/>
      <c r="V930" s="7"/>
      <c r="W930" s="43"/>
      <c r="X930" s="43"/>
      <c r="Y930" s="43"/>
      <c r="Z930" s="43"/>
      <c r="AA930" s="43"/>
      <c r="AB930" s="43"/>
      <c r="AC930" s="43"/>
    </row>
    <row r="931" spans="1:29" ht="13.2">
      <c r="A931" s="43"/>
      <c r="B931" s="43"/>
      <c r="C931" s="7"/>
      <c r="D931" s="43"/>
      <c r="E931" s="43"/>
      <c r="F931" s="43"/>
      <c r="G931" s="43"/>
      <c r="H931" s="101"/>
      <c r="I931" s="7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102"/>
      <c r="V931" s="7"/>
      <c r="W931" s="43"/>
      <c r="X931" s="43"/>
      <c r="Y931" s="43"/>
      <c r="Z931" s="43"/>
      <c r="AA931" s="43"/>
      <c r="AB931" s="43"/>
      <c r="AC931" s="43"/>
    </row>
    <row r="932" spans="1:29" ht="13.2">
      <c r="A932" s="43"/>
      <c r="B932" s="43"/>
      <c r="C932" s="7"/>
      <c r="D932" s="43"/>
      <c r="E932" s="43"/>
      <c r="F932" s="43"/>
      <c r="G932" s="43"/>
      <c r="H932" s="101"/>
      <c r="I932" s="7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102"/>
      <c r="V932" s="7"/>
      <c r="W932" s="43"/>
      <c r="X932" s="43"/>
      <c r="Y932" s="43"/>
      <c r="Z932" s="43"/>
      <c r="AA932" s="43"/>
      <c r="AB932" s="43"/>
      <c r="AC932" s="43"/>
    </row>
    <row r="933" spans="1:29" ht="13.2">
      <c r="A933" s="43"/>
      <c r="B933" s="43"/>
      <c r="C933" s="7"/>
      <c r="D933" s="43"/>
      <c r="E933" s="43"/>
      <c r="F933" s="43"/>
      <c r="G933" s="43"/>
      <c r="H933" s="101"/>
      <c r="I933" s="7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102"/>
      <c r="V933" s="7"/>
      <c r="W933" s="43"/>
      <c r="X933" s="43"/>
      <c r="Y933" s="43"/>
      <c r="Z933" s="43"/>
      <c r="AA933" s="43"/>
      <c r="AB933" s="43"/>
      <c r="AC933" s="43"/>
    </row>
    <row r="934" spans="1:29" ht="13.2">
      <c r="A934" s="43"/>
      <c r="B934" s="43"/>
      <c r="C934" s="7"/>
      <c r="D934" s="43"/>
      <c r="E934" s="43"/>
      <c r="F934" s="43"/>
      <c r="G934" s="43"/>
      <c r="H934" s="101"/>
      <c r="I934" s="7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102"/>
      <c r="V934" s="7"/>
      <c r="W934" s="43"/>
      <c r="X934" s="43"/>
      <c r="Y934" s="43"/>
      <c r="Z934" s="43"/>
      <c r="AA934" s="43"/>
      <c r="AB934" s="43"/>
      <c r="AC934" s="43"/>
    </row>
    <row r="935" spans="1:29" ht="13.2">
      <c r="A935" s="43"/>
      <c r="B935" s="43"/>
      <c r="C935" s="7"/>
      <c r="D935" s="43"/>
      <c r="E935" s="43"/>
      <c r="F935" s="43"/>
      <c r="G935" s="43"/>
      <c r="H935" s="101"/>
      <c r="I935" s="7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102"/>
      <c r="V935" s="7"/>
      <c r="W935" s="43"/>
      <c r="X935" s="43"/>
      <c r="Y935" s="43"/>
      <c r="Z935" s="43"/>
      <c r="AA935" s="43"/>
      <c r="AB935" s="43"/>
      <c r="AC935" s="43"/>
    </row>
    <row r="936" spans="1:29" ht="13.2">
      <c r="A936" s="43"/>
      <c r="B936" s="43"/>
      <c r="C936" s="7"/>
      <c r="D936" s="43"/>
      <c r="E936" s="43"/>
      <c r="F936" s="43"/>
      <c r="G936" s="43"/>
      <c r="H936" s="101"/>
      <c r="I936" s="7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102"/>
      <c r="V936" s="7"/>
      <c r="W936" s="43"/>
      <c r="X936" s="43"/>
      <c r="Y936" s="43"/>
      <c r="Z936" s="43"/>
      <c r="AA936" s="43"/>
      <c r="AB936" s="43"/>
      <c r="AC936" s="43"/>
    </row>
    <row r="937" spans="1:29" ht="13.2">
      <c r="A937" s="43"/>
      <c r="B937" s="43"/>
      <c r="C937" s="7"/>
      <c r="D937" s="43"/>
      <c r="E937" s="43"/>
      <c r="F937" s="43"/>
      <c r="G937" s="43"/>
      <c r="H937" s="101"/>
      <c r="I937" s="7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102"/>
      <c r="V937" s="7"/>
      <c r="W937" s="43"/>
      <c r="X937" s="43"/>
      <c r="Y937" s="43"/>
      <c r="Z937" s="43"/>
      <c r="AA937" s="43"/>
      <c r="AB937" s="43"/>
      <c r="AC937" s="43"/>
    </row>
    <row r="938" spans="1:29" ht="13.2">
      <c r="A938" s="43"/>
      <c r="B938" s="43"/>
      <c r="C938" s="7"/>
      <c r="D938" s="43"/>
      <c r="E938" s="43"/>
      <c r="F938" s="43"/>
      <c r="G938" s="43"/>
      <c r="H938" s="101"/>
      <c r="I938" s="7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102"/>
      <c r="V938" s="7"/>
      <c r="W938" s="43"/>
      <c r="X938" s="43"/>
      <c r="Y938" s="43"/>
      <c r="Z938" s="43"/>
      <c r="AA938" s="43"/>
      <c r="AB938" s="43"/>
      <c r="AC938" s="43"/>
    </row>
    <row r="939" spans="1:29" ht="13.2">
      <c r="A939" s="43"/>
      <c r="B939" s="43"/>
      <c r="C939" s="7"/>
      <c r="D939" s="43"/>
      <c r="E939" s="43"/>
      <c r="F939" s="43"/>
      <c r="G939" s="43"/>
      <c r="H939" s="101"/>
      <c r="I939" s="7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102"/>
      <c r="V939" s="7"/>
      <c r="W939" s="43"/>
      <c r="X939" s="43"/>
      <c r="Y939" s="43"/>
      <c r="Z939" s="43"/>
      <c r="AA939" s="43"/>
      <c r="AB939" s="43"/>
      <c r="AC939" s="43"/>
    </row>
    <row r="940" spans="1:29" ht="13.2">
      <c r="A940" s="43"/>
      <c r="B940" s="43"/>
      <c r="C940" s="7"/>
      <c r="D940" s="43"/>
      <c r="E940" s="43"/>
      <c r="F940" s="43"/>
      <c r="G940" s="43"/>
      <c r="H940" s="101"/>
      <c r="I940" s="7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102"/>
      <c r="V940" s="7"/>
      <c r="W940" s="43"/>
      <c r="X940" s="43"/>
      <c r="Y940" s="43"/>
      <c r="Z940" s="43"/>
      <c r="AA940" s="43"/>
      <c r="AB940" s="43"/>
      <c r="AC940" s="43"/>
    </row>
    <row r="941" spans="1:29" ht="13.2">
      <c r="A941" s="43"/>
      <c r="B941" s="43"/>
      <c r="C941" s="7"/>
      <c r="D941" s="43"/>
      <c r="E941" s="43"/>
      <c r="F941" s="43"/>
      <c r="G941" s="43"/>
      <c r="H941" s="101"/>
      <c r="I941" s="7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102"/>
      <c r="V941" s="7"/>
      <c r="W941" s="43"/>
      <c r="X941" s="43"/>
      <c r="Y941" s="43"/>
      <c r="Z941" s="43"/>
      <c r="AA941" s="43"/>
      <c r="AB941" s="43"/>
      <c r="AC941" s="43"/>
    </row>
    <row r="942" spans="1:29" ht="13.2">
      <c r="A942" s="43"/>
      <c r="B942" s="43"/>
      <c r="C942" s="7"/>
      <c r="D942" s="43"/>
      <c r="E942" s="43"/>
      <c r="F942" s="43"/>
      <c r="G942" s="43"/>
      <c r="H942" s="101"/>
      <c r="I942" s="7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102"/>
      <c r="V942" s="7"/>
      <c r="W942" s="43"/>
      <c r="X942" s="43"/>
      <c r="Y942" s="43"/>
      <c r="Z942" s="43"/>
      <c r="AA942" s="43"/>
      <c r="AB942" s="43"/>
      <c r="AC942" s="43"/>
    </row>
    <row r="943" spans="1:29" ht="13.2">
      <c r="A943" s="43"/>
      <c r="B943" s="43"/>
      <c r="C943" s="7"/>
      <c r="D943" s="43"/>
      <c r="E943" s="43"/>
      <c r="F943" s="43"/>
      <c r="G943" s="43"/>
      <c r="H943" s="101"/>
      <c r="I943" s="7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102"/>
      <c r="V943" s="7"/>
      <c r="W943" s="43"/>
      <c r="X943" s="43"/>
      <c r="Y943" s="43"/>
      <c r="Z943" s="43"/>
      <c r="AA943" s="43"/>
      <c r="AB943" s="43"/>
      <c r="AC943" s="43"/>
    </row>
    <row r="944" spans="1:29" ht="13.2">
      <c r="A944" s="43"/>
      <c r="B944" s="43"/>
      <c r="C944" s="7"/>
      <c r="D944" s="43"/>
      <c r="E944" s="43"/>
      <c r="F944" s="43"/>
      <c r="G944" s="43"/>
      <c r="H944" s="101"/>
      <c r="I944" s="7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102"/>
      <c r="V944" s="7"/>
      <c r="W944" s="43"/>
      <c r="X944" s="43"/>
      <c r="Y944" s="43"/>
      <c r="Z944" s="43"/>
      <c r="AA944" s="43"/>
      <c r="AB944" s="43"/>
      <c r="AC944" s="43"/>
    </row>
    <row r="945" spans="1:29" ht="13.2">
      <c r="A945" s="43"/>
      <c r="B945" s="43"/>
      <c r="C945" s="7"/>
      <c r="D945" s="43"/>
      <c r="E945" s="43"/>
      <c r="F945" s="43"/>
      <c r="G945" s="43"/>
      <c r="H945" s="101"/>
      <c r="I945" s="7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102"/>
      <c r="V945" s="7"/>
      <c r="W945" s="43"/>
      <c r="X945" s="43"/>
      <c r="Y945" s="43"/>
      <c r="Z945" s="43"/>
      <c r="AA945" s="43"/>
      <c r="AB945" s="43"/>
      <c r="AC945" s="43"/>
    </row>
    <row r="946" spans="1:29" ht="13.2">
      <c r="A946" s="43"/>
      <c r="B946" s="43"/>
      <c r="C946" s="7"/>
      <c r="D946" s="43"/>
      <c r="E946" s="43"/>
      <c r="F946" s="43"/>
      <c r="G946" s="43"/>
      <c r="H946" s="101"/>
      <c r="I946" s="7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102"/>
      <c r="V946" s="7"/>
      <c r="W946" s="43"/>
      <c r="X946" s="43"/>
      <c r="Y946" s="43"/>
      <c r="Z946" s="43"/>
      <c r="AA946" s="43"/>
      <c r="AB946" s="43"/>
      <c r="AC946" s="43"/>
    </row>
    <row r="947" spans="1:29" ht="13.2">
      <c r="A947" s="43"/>
      <c r="B947" s="43"/>
      <c r="C947" s="7"/>
      <c r="D947" s="43"/>
      <c r="E947" s="43"/>
      <c r="F947" s="43"/>
      <c r="G947" s="43"/>
      <c r="H947" s="101"/>
      <c r="I947" s="7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102"/>
      <c r="V947" s="7"/>
      <c r="W947" s="43"/>
      <c r="X947" s="43"/>
      <c r="Y947" s="43"/>
      <c r="Z947" s="43"/>
      <c r="AA947" s="43"/>
      <c r="AB947" s="43"/>
      <c r="AC947" s="43"/>
    </row>
    <row r="948" spans="1:29" ht="13.2">
      <c r="A948" s="43"/>
      <c r="B948" s="43"/>
      <c r="C948" s="7"/>
      <c r="D948" s="43"/>
      <c r="E948" s="43"/>
      <c r="F948" s="43"/>
      <c r="G948" s="43"/>
      <c r="H948" s="101"/>
      <c r="I948" s="7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102"/>
      <c r="V948" s="7"/>
      <c r="W948" s="43"/>
      <c r="X948" s="43"/>
      <c r="Y948" s="43"/>
      <c r="Z948" s="43"/>
      <c r="AA948" s="43"/>
      <c r="AB948" s="43"/>
      <c r="AC948" s="43"/>
    </row>
    <row r="949" spans="1:29" ht="13.2">
      <c r="A949" s="43"/>
      <c r="B949" s="43"/>
      <c r="C949" s="7"/>
      <c r="D949" s="43"/>
      <c r="E949" s="43"/>
      <c r="F949" s="43"/>
      <c r="G949" s="43"/>
      <c r="H949" s="101"/>
      <c r="I949" s="7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102"/>
      <c r="V949" s="7"/>
      <c r="W949" s="43"/>
      <c r="X949" s="43"/>
      <c r="Y949" s="43"/>
      <c r="Z949" s="43"/>
      <c r="AA949" s="43"/>
      <c r="AB949" s="43"/>
      <c r="AC949" s="43"/>
    </row>
    <row r="950" spans="1:29" ht="13.2">
      <c r="A950" s="43"/>
      <c r="B950" s="43"/>
      <c r="C950" s="7"/>
      <c r="D950" s="43"/>
      <c r="E950" s="43"/>
      <c r="F950" s="43"/>
      <c r="G950" s="43"/>
      <c r="H950" s="101"/>
      <c r="I950" s="7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102"/>
      <c r="V950" s="7"/>
      <c r="W950" s="43"/>
      <c r="X950" s="43"/>
      <c r="Y950" s="43"/>
      <c r="Z950" s="43"/>
      <c r="AA950" s="43"/>
      <c r="AB950" s="43"/>
      <c r="AC950" s="43"/>
    </row>
    <row r="951" spans="1:29" ht="13.2">
      <c r="A951" s="43"/>
      <c r="B951" s="43"/>
      <c r="C951" s="7"/>
      <c r="D951" s="43"/>
      <c r="E951" s="43"/>
      <c r="F951" s="43"/>
      <c r="G951" s="43"/>
      <c r="H951" s="101"/>
      <c r="I951" s="7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102"/>
      <c r="V951" s="7"/>
      <c r="W951" s="43"/>
      <c r="X951" s="43"/>
      <c r="Y951" s="43"/>
      <c r="Z951" s="43"/>
      <c r="AA951" s="43"/>
      <c r="AB951" s="43"/>
      <c r="AC951" s="43"/>
    </row>
    <row r="952" spans="1:29" ht="13.2">
      <c r="A952" s="43"/>
      <c r="B952" s="43"/>
      <c r="C952" s="7"/>
      <c r="D952" s="43"/>
      <c r="E952" s="43"/>
      <c r="F952" s="43"/>
      <c r="G952" s="43"/>
      <c r="H952" s="101"/>
      <c r="I952" s="7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102"/>
      <c r="V952" s="7"/>
      <c r="W952" s="43"/>
      <c r="X952" s="43"/>
      <c r="Y952" s="43"/>
      <c r="Z952" s="43"/>
      <c r="AA952" s="43"/>
      <c r="AB952" s="43"/>
      <c r="AC952" s="43"/>
    </row>
    <row r="953" spans="1:29" ht="13.2">
      <c r="A953" s="43"/>
      <c r="B953" s="43"/>
      <c r="C953" s="7"/>
      <c r="D953" s="43"/>
      <c r="E953" s="43"/>
      <c r="F953" s="43"/>
      <c r="G953" s="43"/>
      <c r="H953" s="101"/>
      <c r="I953" s="7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102"/>
      <c r="V953" s="7"/>
      <c r="W953" s="43"/>
      <c r="X953" s="43"/>
      <c r="Y953" s="43"/>
      <c r="Z953" s="43"/>
      <c r="AA953" s="43"/>
      <c r="AB953" s="43"/>
      <c r="AC953" s="43"/>
    </row>
    <row r="954" spans="1:29" ht="13.2">
      <c r="A954" s="43"/>
      <c r="B954" s="43"/>
      <c r="C954" s="7"/>
      <c r="D954" s="43"/>
      <c r="E954" s="43"/>
      <c r="F954" s="43"/>
      <c r="G954" s="43"/>
      <c r="H954" s="101"/>
      <c r="I954" s="7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102"/>
      <c r="V954" s="7"/>
      <c r="W954" s="43"/>
      <c r="X954" s="43"/>
      <c r="Y954" s="43"/>
      <c r="Z954" s="43"/>
      <c r="AA954" s="43"/>
      <c r="AB954" s="43"/>
      <c r="AC954" s="43"/>
    </row>
    <row r="955" spans="1:29" ht="13.2">
      <c r="A955" s="43"/>
      <c r="B955" s="43"/>
      <c r="C955" s="7"/>
      <c r="D955" s="43"/>
      <c r="E955" s="43"/>
      <c r="F955" s="43"/>
      <c r="G955" s="43"/>
      <c r="H955" s="101"/>
      <c r="I955" s="7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102"/>
      <c r="V955" s="7"/>
      <c r="W955" s="43"/>
      <c r="X955" s="43"/>
      <c r="Y955" s="43"/>
      <c r="Z955" s="43"/>
      <c r="AA955" s="43"/>
      <c r="AB955" s="43"/>
      <c r="AC955" s="43"/>
    </row>
    <row r="956" spans="1:29" ht="13.2">
      <c r="A956" s="43"/>
      <c r="B956" s="43"/>
      <c r="C956" s="7"/>
      <c r="D956" s="43"/>
      <c r="E956" s="43"/>
      <c r="F956" s="43"/>
      <c r="G956" s="43"/>
      <c r="H956" s="101"/>
      <c r="I956" s="7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102"/>
      <c r="V956" s="7"/>
      <c r="W956" s="43"/>
      <c r="X956" s="43"/>
      <c r="Y956" s="43"/>
      <c r="Z956" s="43"/>
      <c r="AA956" s="43"/>
      <c r="AB956" s="43"/>
      <c r="AC956" s="43"/>
    </row>
    <row r="957" spans="1:29" ht="13.2">
      <c r="A957" s="43"/>
      <c r="B957" s="43"/>
      <c r="C957" s="7"/>
      <c r="D957" s="43"/>
      <c r="E957" s="43"/>
      <c r="F957" s="43"/>
      <c r="G957" s="43"/>
      <c r="H957" s="101"/>
      <c r="I957" s="7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102"/>
      <c r="V957" s="7"/>
      <c r="W957" s="43"/>
      <c r="X957" s="43"/>
      <c r="Y957" s="43"/>
      <c r="Z957" s="43"/>
      <c r="AA957" s="43"/>
      <c r="AB957" s="43"/>
      <c r="AC957" s="43"/>
    </row>
    <row r="958" spans="1:29" ht="13.2">
      <c r="A958" s="43"/>
      <c r="B958" s="43"/>
      <c r="C958" s="7"/>
      <c r="D958" s="43"/>
      <c r="E958" s="43"/>
      <c r="F958" s="43"/>
      <c r="G958" s="43"/>
      <c r="H958" s="101"/>
      <c r="I958" s="7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102"/>
      <c r="V958" s="7"/>
      <c r="W958" s="43"/>
      <c r="X958" s="43"/>
      <c r="Y958" s="43"/>
      <c r="Z958" s="43"/>
      <c r="AA958" s="43"/>
      <c r="AB958" s="43"/>
      <c r="AC958" s="43"/>
    </row>
    <row r="959" spans="1:29" ht="13.2">
      <c r="A959" s="43"/>
      <c r="B959" s="43"/>
      <c r="C959" s="7"/>
      <c r="D959" s="43"/>
      <c r="E959" s="43"/>
      <c r="F959" s="43"/>
      <c r="G959" s="43"/>
      <c r="H959" s="101"/>
      <c r="I959" s="7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102"/>
      <c r="V959" s="7"/>
      <c r="W959" s="43"/>
      <c r="X959" s="43"/>
      <c r="Y959" s="43"/>
      <c r="Z959" s="43"/>
      <c r="AA959" s="43"/>
      <c r="AB959" s="43"/>
      <c r="AC959" s="43"/>
    </row>
    <row r="960" spans="1:29" ht="13.2">
      <c r="A960" s="43"/>
      <c r="B960" s="43"/>
      <c r="C960" s="7"/>
      <c r="D960" s="43"/>
      <c r="E960" s="43"/>
      <c r="F960" s="43"/>
      <c r="G960" s="43"/>
      <c r="H960" s="101"/>
      <c r="I960" s="7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102"/>
      <c r="V960" s="7"/>
      <c r="W960" s="43"/>
      <c r="X960" s="43"/>
      <c r="Y960" s="43"/>
      <c r="Z960" s="43"/>
      <c r="AA960" s="43"/>
      <c r="AB960" s="43"/>
      <c r="AC960" s="43"/>
    </row>
    <row r="961" spans="1:29" ht="13.2">
      <c r="A961" s="43"/>
      <c r="B961" s="43"/>
      <c r="C961" s="7"/>
      <c r="D961" s="43"/>
      <c r="E961" s="43"/>
      <c r="F961" s="43"/>
      <c r="G961" s="43"/>
      <c r="H961" s="101"/>
      <c r="I961" s="7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102"/>
      <c r="V961" s="7"/>
      <c r="W961" s="43"/>
      <c r="X961" s="43"/>
      <c r="Y961" s="43"/>
      <c r="Z961" s="43"/>
      <c r="AA961" s="43"/>
      <c r="AB961" s="43"/>
      <c r="AC961" s="43"/>
    </row>
    <row r="962" spans="1:29" ht="13.2">
      <c r="A962" s="43"/>
      <c r="B962" s="43"/>
      <c r="C962" s="7"/>
      <c r="D962" s="43"/>
      <c r="E962" s="43"/>
      <c r="F962" s="43"/>
      <c r="G962" s="43"/>
      <c r="H962" s="101"/>
      <c r="I962" s="7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102"/>
      <c r="V962" s="7"/>
      <c r="W962" s="43"/>
      <c r="X962" s="43"/>
      <c r="Y962" s="43"/>
      <c r="Z962" s="43"/>
      <c r="AA962" s="43"/>
      <c r="AB962" s="43"/>
      <c r="AC962" s="43"/>
    </row>
    <row r="963" spans="1:29" ht="13.2">
      <c r="A963" s="43"/>
      <c r="B963" s="43"/>
      <c r="C963" s="7"/>
      <c r="D963" s="43"/>
      <c r="E963" s="43"/>
      <c r="F963" s="43"/>
      <c r="G963" s="43"/>
      <c r="H963" s="101"/>
      <c r="I963" s="7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102"/>
      <c r="V963" s="7"/>
      <c r="W963" s="43"/>
      <c r="X963" s="43"/>
      <c r="Y963" s="43"/>
      <c r="Z963" s="43"/>
      <c r="AA963" s="43"/>
      <c r="AB963" s="43"/>
      <c r="AC963" s="43"/>
    </row>
    <row r="964" spans="1:29" ht="13.2">
      <c r="A964" s="43"/>
      <c r="B964" s="43"/>
      <c r="C964" s="7"/>
      <c r="D964" s="43"/>
      <c r="E964" s="43"/>
      <c r="F964" s="43"/>
      <c r="G964" s="43"/>
      <c r="H964" s="101"/>
      <c r="I964" s="7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102"/>
      <c r="V964" s="7"/>
      <c r="W964" s="43"/>
      <c r="X964" s="43"/>
      <c r="Y964" s="43"/>
      <c r="Z964" s="43"/>
      <c r="AA964" s="43"/>
      <c r="AB964" s="43"/>
      <c r="AC964" s="43"/>
    </row>
    <row r="965" spans="1:29" ht="13.2">
      <c r="A965" s="43"/>
      <c r="B965" s="43"/>
      <c r="C965" s="7"/>
      <c r="D965" s="43"/>
      <c r="E965" s="43"/>
      <c r="F965" s="43"/>
      <c r="G965" s="43"/>
      <c r="H965" s="101"/>
      <c r="I965" s="7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102"/>
      <c r="V965" s="7"/>
      <c r="W965" s="43"/>
      <c r="X965" s="43"/>
      <c r="Y965" s="43"/>
      <c r="Z965" s="43"/>
      <c r="AA965" s="43"/>
      <c r="AB965" s="43"/>
      <c r="AC965" s="43"/>
    </row>
    <row r="966" spans="1:29" ht="13.2">
      <c r="A966" s="43"/>
      <c r="B966" s="43"/>
      <c r="C966" s="7"/>
      <c r="D966" s="43"/>
      <c r="E966" s="43"/>
      <c r="F966" s="43"/>
      <c r="G966" s="43"/>
      <c r="H966" s="101"/>
      <c r="I966" s="7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102"/>
      <c r="V966" s="7"/>
      <c r="W966" s="43"/>
      <c r="X966" s="43"/>
      <c r="Y966" s="43"/>
      <c r="Z966" s="43"/>
      <c r="AA966" s="43"/>
      <c r="AB966" s="43"/>
      <c r="AC966" s="43"/>
    </row>
    <row r="967" spans="1:29" ht="13.2">
      <c r="A967" s="43"/>
      <c r="B967" s="43"/>
      <c r="C967" s="7"/>
      <c r="D967" s="43"/>
      <c r="E967" s="43"/>
      <c r="F967" s="43"/>
      <c r="G967" s="43"/>
      <c r="H967" s="101"/>
      <c r="I967" s="7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102"/>
      <c r="V967" s="7"/>
      <c r="W967" s="43"/>
      <c r="X967" s="43"/>
      <c r="Y967" s="43"/>
      <c r="Z967" s="43"/>
      <c r="AA967" s="43"/>
      <c r="AB967" s="43"/>
      <c r="AC967" s="43"/>
    </row>
    <row r="968" spans="1:29" ht="13.2">
      <c r="A968" s="43"/>
      <c r="B968" s="43"/>
      <c r="C968" s="7"/>
      <c r="D968" s="43"/>
      <c r="E968" s="43"/>
      <c r="F968" s="43"/>
      <c r="G968" s="43"/>
      <c r="H968" s="101"/>
      <c r="I968" s="7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102"/>
      <c r="V968" s="7"/>
      <c r="W968" s="43"/>
      <c r="X968" s="43"/>
      <c r="Y968" s="43"/>
      <c r="Z968" s="43"/>
      <c r="AA968" s="43"/>
      <c r="AB968" s="43"/>
      <c r="AC968" s="43"/>
    </row>
    <row r="969" spans="1:29" ht="13.2">
      <c r="A969" s="43"/>
      <c r="B969" s="43"/>
      <c r="C969" s="7"/>
      <c r="D969" s="43"/>
      <c r="E969" s="43"/>
      <c r="F969" s="43"/>
      <c r="G969" s="43"/>
      <c r="H969" s="101"/>
      <c r="I969" s="7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102"/>
      <c r="V969" s="7"/>
      <c r="W969" s="43"/>
      <c r="X969" s="43"/>
      <c r="Y969" s="43"/>
      <c r="Z969" s="43"/>
      <c r="AA969" s="43"/>
      <c r="AB969" s="43"/>
      <c r="AC969" s="43"/>
    </row>
    <row r="970" spans="1:29" ht="13.2">
      <c r="A970" s="43"/>
      <c r="B970" s="43"/>
      <c r="C970" s="7"/>
      <c r="D970" s="43"/>
      <c r="E970" s="43"/>
      <c r="F970" s="43"/>
      <c r="G970" s="43"/>
      <c r="H970" s="101"/>
      <c r="I970" s="7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102"/>
      <c r="V970" s="7"/>
      <c r="W970" s="43"/>
      <c r="X970" s="43"/>
      <c r="Y970" s="43"/>
      <c r="Z970" s="43"/>
      <c r="AA970" s="43"/>
      <c r="AB970" s="43"/>
      <c r="AC970" s="43"/>
    </row>
    <row r="971" spans="1:29" ht="13.2">
      <c r="A971" s="43"/>
      <c r="B971" s="43"/>
      <c r="C971" s="7"/>
      <c r="D971" s="43"/>
      <c r="E971" s="43"/>
      <c r="F971" s="43"/>
      <c r="G971" s="43"/>
      <c r="H971" s="101"/>
      <c r="I971" s="7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102"/>
      <c r="V971" s="7"/>
      <c r="W971" s="43"/>
      <c r="X971" s="43"/>
      <c r="Y971" s="43"/>
      <c r="Z971" s="43"/>
      <c r="AA971" s="43"/>
      <c r="AB971" s="43"/>
      <c r="AC971" s="43"/>
    </row>
    <row r="972" spans="1:29" ht="13.2">
      <c r="A972" s="43"/>
      <c r="B972" s="43"/>
      <c r="C972" s="7"/>
      <c r="D972" s="43"/>
      <c r="E972" s="43"/>
      <c r="F972" s="43"/>
      <c r="G972" s="43"/>
      <c r="H972" s="101"/>
      <c r="I972" s="7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102"/>
      <c r="V972" s="7"/>
      <c r="W972" s="43"/>
      <c r="X972" s="43"/>
      <c r="Y972" s="43"/>
      <c r="Z972" s="43"/>
      <c r="AA972" s="43"/>
      <c r="AB972" s="43"/>
      <c r="AC972" s="43"/>
    </row>
    <row r="973" spans="1:29" ht="13.2">
      <c r="A973" s="43"/>
      <c r="B973" s="43"/>
      <c r="C973" s="7"/>
      <c r="D973" s="43"/>
      <c r="E973" s="43"/>
      <c r="F973" s="43"/>
      <c r="G973" s="43"/>
      <c r="H973" s="101"/>
      <c r="I973" s="7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102"/>
      <c r="V973" s="7"/>
      <c r="W973" s="43"/>
      <c r="X973" s="43"/>
      <c r="Y973" s="43"/>
      <c r="Z973" s="43"/>
      <c r="AA973" s="43"/>
      <c r="AB973" s="43"/>
      <c r="AC973" s="43"/>
    </row>
    <row r="974" spans="1:29" ht="13.2">
      <c r="A974" s="43"/>
      <c r="B974" s="43"/>
      <c r="C974" s="7"/>
      <c r="D974" s="43"/>
      <c r="E974" s="43"/>
      <c r="F974" s="43"/>
      <c r="G974" s="43"/>
      <c r="H974" s="101"/>
      <c r="I974" s="7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102"/>
      <c r="V974" s="7"/>
      <c r="W974" s="43"/>
      <c r="X974" s="43"/>
      <c r="Y974" s="43"/>
      <c r="Z974" s="43"/>
      <c r="AA974" s="43"/>
      <c r="AB974" s="43"/>
      <c r="AC974" s="43"/>
    </row>
    <row r="975" spans="1:29" ht="13.2">
      <c r="A975" s="43"/>
      <c r="B975" s="43"/>
      <c r="C975" s="7"/>
      <c r="D975" s="43"/>
      <c r="E975" s="43"/>
      <c r="F975" s="43"/>
      <c r="G975" s="43"/>
      <c r="H975" s="101"/>
      <c r="I975" s="7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102"/>
      <c r="V975" s="7"/>
      <c r="W975" s="43"/>
      <c r="X975" s="43"/>
      <c r="Y975" s="43"/>
      <c r="Z975" s="43"/>
      <c r="AA975" s="43"/>
      <c r="AB975" s="43"/>
      <c r="AC975" s="43"/>
    </row>
    <row r="976" spans="1:29" ht="13.2">
      <c r="A976" s="43"/>
      <c r="B976" s="43"/>
      <c r="C976" s="7"/>
      <c r="D976" s="43"/>
      <c r="E976" s="43"/>
      <c r="F976" s="43"/>
      <c r="G976" s="43"/>
      <c r="H976" s="101"/>
      <c r="I976" s="7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102"/>
      <c r="V976" s="7"/>
      <c r="W976" s="43"/>
      <c r="X976" s="43"/>
      <c r="Y976" s="43"/>
      <c r="Z976" s="43"/>
      <c r="AA976" s="43"/>
      <c r="AB976" s="43"/>
      <c r="AC976" s="43"/>
    </row>
    <row r="977" spans="1:29" ht="13.2">
      <c r="A977" s="43"/>
      <c r="B977" s="43"/>
      <c r="C977" s="7"/>
      <c r="D977" s="43"/>
      <c r="E977" s="43"/>
      <c r="F977" s="43"/>
      <c r="G977" s="43"/>
      <c r="H977" s="101"/>
      <c r="I977" s="7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102"/>
      <c r="V977" s="7"/>
      <c r="W977" s="43"/>
      <c r="X977" s="43"/>
      <c r="Y977" s="43"/>
      <c r="Z977" s="43"/>
      <c r="AA977" s="43"/>
      <c r="AB977" s="43"/>
      <c r="AC977" s="43"/>
    </row>
    <row r="978" spans="1:29" ht="13.2">
      <c r="A978" s="43"/>
      <c r="B978" s="43"/>
      <c r="C978" s="7"/>
      <c r="D978" s="43"/>
      <c r="E978" s="43"/>
      <c r="F978" s="43"/>
      <c r="G978" s="43"/>
      <c r="H978" s="101"/>
      <c r="I978" s="7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102"/>
      <c r="V978" s="7"/>
      <c r="W978" s="43"/>
      <c r="X978" s="43"/>
      <c r="Y978" s="43"/>
      <c r="Z978" s="43"/>
      <c r="AA978" s="43"/>
      <c r="AB978" s="43"/>
      <c r="AC978" s="43"/>
    </row>
    <row r="979" spans="1:29" ht="13.2">
      <c r="A979" s="43"/>
      <c r="B979" s="43"/>
      <c r="C979" s="7"/>
      <c r="D979" s="43"/>
      <c r="E979" s="43"/>
      <c r="F979" s="43"/>
      <c r="G979" s="43"/>
      <c r="H979" s="101"/>
      <c r="I979" s="7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102"/>
      <c r="V979" s="7"/>
      <c r="W979" s="43"/>
      <c r="X979" s="43"/>
      <c r="Y979" s="43"/>
      <c r="Z979" s="43"/>
      <c r="AA979" s="43"/>
      <c r="AB979" s="43"/>
      <c r="AC979" s="43"/>
    </row>
    <row r="980" spans="1:29" ht="13.2">
      <c r="A980" s="43"/>
      <c r="B980" s="43"/>
      <c r="C980" s="7"/>
      <c r="D980" s="43"/>
      <c r="E980" s="43"/>
      <c r="F980" s="43"/>
      <c r="G980" s="43"/>
      <c r="H980" s="101"/>
      <c r="I980" s="7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102"/>
      <c r="V980" s="7"/>
      <c r="W980" s="43"/>
      <c r="X980" s="43"/>
      <c r="Y980" s="43"/>
      <c r="Z980" s="43"/>
      <c r="AA980" s="43"/>
      <c r="AB980" s="43"/>
      <c r="AC980" s="43"/>
    </row>
    <row r="981" spans="1:29" ht="13.2">
      <c r="A981" s="43"/>
      <c r="B981" s="43"/>
      <c r="C981" s="7"/>
      <c r="D981" s="43"/>
      <c r="E981" s="43"/>
      <c r="F981" s="43"/>
      <c r="G981" s="43"/>
      <c r="H981" s="101"/>
      <c r="I981" s="7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102"/>
      <c r="V981" s="7"/>
      <c r="W981" s="43"/>
      <c r="X981" s="43"/>
      <c r="Y981" s="43"/>
      <c r="Z981" s="43"/>
      <c r="AA981" s="43"/>
      <c r="AB981" s="43"/>
      <c r="AC981" s="43"/>
    </row>
    <row r="982" spans="1:29" ht="13.2">
      <c r="A982" s="43"/>
      <c r="B982" s="43"/>
      <c r="C982" s="7"/>
      <c r="D982" s="43"/>
      <c r="E982" s="43"/>
      <c r="F982" s="43"/>
      <c r="G982" s="43"/>
      <c r="H982" s="101"/>
      <c r="I982" s="7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102"/>
      <c r="V982" s="7"/>
      <c r="W982" s="43"/>
      <c r="X982" s="43"/>
      <c r="Y982" s="43"/>
      <c r="Z982" s="43"/>
      <c r="AA982" s="43"/>
      <c r="AB982" s="43"/>
      <c r="AC982" s="43"/>
    </row>
    <row r="983" spans="1:29" ht="13.2">
      <c r="A983" s="43"/>
      <c r="B983" s="43"/>
      <c r="C983" s="7"/>
      <c r="D983" s="43"/>
      <c r="E983" s="43"/>
      <c r="F983" s="43"/>
      <c r="G983" s="43"/>
      <c r="H983" s="101"/>
      <c r="I983" s="7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102"/>
      <c r="V983" s="7"/>
      <c r="W983" s="43"/>
      <c r="X983" s="43"/>
      <c r="Y983" s="43"/>
      <c r="Z983" s="43"/>
      <c r="AA983" s="43"/>
      <c r="AB983" s="43"/>
      <c r="AC983" s="43"/>
    </row>
    <row r="984" spans="1:29" ht="13.2">
      <c r="A984" s="43"/>
      <c r="B984" s="43"/>
      <c r="C984" s="7"/>
      <c r="D984" s="43"/>
      <c r="E984" s="43"/>
      <c r="F984" s="43"/>
      <c r="G984" s="43"/>
      <c r="H984" s="101"/>
      <c r="I984" s="7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102"/>
      <c r="V984" s="7"/>
      <c r="W984" s="43"/>
      <c r="X984" s="43"/>
      <c r="Y984" s="43"/>
      <c r="Z984" s="43"/>
      <c r="AA984" s="43"/>
      <c r="AB984" s="43"/>
      <c r="AC984" s="43"/>
    </row>
    <row r="985" spans="1:29" ht="13.2">
      <c r="A985" s="43"/>
      <c r="B985" s="43"/>
      <c r="C985" s="7"/>
      <c r="D985" s="43"/>
      <c r="E985" s="43"/>
      <c r="F985" s="43"/>
      <c r="G985" s="43"/>
      <c r="H985" s="101"/>
      <c r="I985" s="7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102"/>
      <c r="V985" s="7"/>
      <c r="W985" s="43"/>
      <c r="X985" s="43"/>
      <c r="Y985" s="43"/>
      <c r="Z985" s="43"/>
      <c r="AA985" s="43"/>
      <c r="AB985" s="43"/>
      <c r="AC985" s="43"/>
    </row>
    <row r="986" spans="1:29" ht="13.2">
      <c r="A986" s="43"/>
      <c r="B986" s="43"/>
      <c r="C986" s="7"/>
      <c r="D986" s="43"/>
      <c r="E986" s="43"/>
      <c r="F986" s="43"/>
      <c r="G986" s="43"/>
      <c r="H986" s="101"/>
      <c r="I986" s="7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102"/>
      <c r="V986" s="7"/>
      <c r="W986" s="43"/>
      <c r="X986" s="43"/>
      <c r="Y986" s="43"/>
      <c r="Z986" s="43"/>
      <c r="AA986" s="43"/>
      <c r="AB986" s="43"/>
      <c r="AC986" s="43"/>
    </row>
    <row r="987" spans="1:29" ht="13.2">
      <c r="A987" s="43"/>
      <c r="B987" s="43"/>
      <c r="C987" s="7"/>
      <c r="D987" s="43"/>
      <c r="E987" s="43"/>
      <c r="F987" s="43"/>
      <c r="G987" s="43"/>
      <c r="H987" s="101"/>
      <c r="I987" s="7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102"/>
      <c r="V987" s="7"/>
      <c r="W987" s="43"/>
      <c r="X987" s="43"/>
      <c r="Y987" s="43"/>
      <c r="Z987" s="43"/>
      <c r="AA987" s="43"/>
      <c r="AB987" s="43"/>
      <c r="AC987" s="43"/>
    </row>
    <row r="988" spans="1:29" ht="13.2">
      <c r="A988" s="43"/>
      <c r="B988" s="43"/>
      <c r="C988" s="7"/>
      <c r="D988" s="43"/>
      <c r="E988" s="43"/>
      <c r="F988" s="43"/>
      <c r="G988" s="43"/>
      <c r="H988" s="101"/>
      <c r="I988" s="7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102"/>
      <c r="V988" s="7"/>
      <c r="W988" s="43"/>
      <c r="X988" s="43"/>
      <c r="Y988" s="43"/>
      <c r="Z988" s="43"/>
      <c r="AA988" s="43"/>
      <c r="AB988" s="43"/>
      <c r="AC988" s="43"/>
    </row>
    <row r="989" spans="1:29" ht="13.2">
      <c r="A989" s="43"/>
      <c r="B989" s="43"/>
      <c r="C989" s="7"/>
      <c r="D989" s="43"/>
      <c r="E989" s="43"/>
      <c r="F989" s="43"/>
      <c r="G989" s="43"/>
      <c r="H989" s="101"/>
      <c r="I989" s="7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102"/>
      <c r="V989" s="7"/>
      <c r="W989" s="43"/>
      <c r="X989" s="43"/>
      <c r="Y989" s="43"/>
      <c r="Z989" s="43"/>
      <c r="AA989" s="43"/>
      <c r="AB989" s="43"/>
      <c r="AC989" s="43"/>
    </row>
    <row r="990" spans="1:29" ht="13.2">
      <c r="A990" s="43"/>
      <c r="B990" s="43"/>
      <c r="C990" s="7"/>
      <c r="D990" s="43"/>
      <c r="E990" s="43"/>
      <c r="F990" s="43"/>
      <c r="G990" s="43"/>
      <c r="H990" s="101"/>
      <c r="I990" s="7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102"/>
      <c r="V990" s="7"/>
      <c r="W990" s="43"/>
      <c r="X990" s="43"/>
      <c r="Y990" s="43"/>
      <c r="Z990" s="43"/>
      <c r="AA990" s="43"/>
      <c r="AB990" s="43"/>
      <c r="AC990" s="43"/>
    </row>
    <row r="991" spans="1:29" ht="13.2">
      <c r="A991" s="43"/>
      <c r="B991" s="43"/>
      <c r="C991" s="7"/>
      <c r="D991" s="43"/>
      <c r="E991" s="43"/>
      <c r="F991" s="43"/>
      <c r="G991" s="43"/>
      <c r="H991" s="101"/>
      <c r="I991" s="7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102"/>
      <c r="V991" s="7"/>
      <c r="W991" s="43"/>
      <c r="X991" s="43"/>
      <c r="Y991" s="43"/>
      <c r="Z991" s="43"/>
      <c r="AA991" s="43"/>
      <c r="AB991" s="43"/>
      <c r="AC991" s="43"/>
    </row>
    <row r="992" spans="1:29" ht="13.2">
      <c r="A992" s="43"/>
      <c r="B992" s="43"/>
      <c r="C992" s="7"/>
      <c r="D992" s="43"/>
      <c r="E992" s="43"/>
      <c r="F992" s="43"/>
      <c r="G992" s="43"/>
      <c r="H992" s="101"/>
      <c r="I992" s="7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102"/>
      <c r="V992" s="7"/>
      <c r="W992" s="43"/>
      <c r="X992" s="43"/>
      <c r="Y992" s="43"/>
      <c r="Z992" s="43"/>
      <c r="AA992" s="43"/>
      <c r="AB992" s="43"/>
      <c r="AC992" s="43"/>
    </row>
    <row r="993" spans="1:29" ht="13.2">
      <c r="A993" s="43"/>
      <c r="B993" s="43"/>
      <c r="C993" s="7"/>
      <c r="D993" s="43"/>
      <c r="E993" s="43"/>
      <c r="F993" s="43"/>
      <c r="G993" s="43"/>
      <c r="H993" s="101"/>
      <c r="I993" s="7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102"/>
      <c r="V993" s="7"/>
      <c r="W993" s="43"/>
      <c r="X993" s="43"/>
      <c r="Y993" s="43"/>
      <c r="Z993" s="43"/>
      <c r="AA993" s="43"/>
      <c r="AB993" s="43"/>
      <c r="AC993" s="43"/>
    </row>
    <row r="994" spans="1:29" ht="13.2">
      <c r="A994" s="43"/>
      <c r="B994" s="43"/>
      <c r="C994" s="7"/>
      <c r="D994" s="43"/>
      <c r="E994" s="43"/>
      <c r="F994" s="43"/>
      <c r="G994" s="43"/>
      <c r="H994" s="101"/>
      <c r="I994" s="7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102"/>
      <c r="V994" s="7"/>
      <c r="W994" s="43"/>
      <c r="X994" s="43"/>
      <c r="Y994" s="43"/>
      <c r="Z994" s="43"/>
      <c r="AA994" s="43"/>
      <c r="AB994" s="43"/>
      <c r="AC994" s="43"/>
    </row>
    <row r="995" spans="1:29" ht="13.2">
      <c r="A995" s="43"/>
      <c r="B995" s="43"/>
      <c r="C995" s="7"/>
      <c r="D995" s="43"/>
      <c r="E995" s="43"/>
      <c r="F995" s="43"/>
      <c r="G995" s="43"/>
      <c r="H995" s="101"/>
      <c r="I995" s="7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102"/>
      <c r="V995" s="7"/>
      <c r="W995" s="43"/>
      <c r="X995" s="43"/>
      <c r="Y995" s="43"/>
      <c r="Z995" s="43"/>
      <c r="AA995" s="43"/>
      <c r="AB995" s="43"/>
      <c r="AC995" s="43"/>
    </row>
    <row r="996" spans="1:29" ht="13.2">
      <c r="A996" s="43"/>
      <c r="B996" s="43"/>
      <c r="C996" s="7"/>
      <c r="D996" s="43"/>
      <c r="E996" s="43"/>
      <c r="F996" s="43"/>
      <c r="G996" s="43"/>
      <c r="H996" s="101"/>
      <c r="I996" s="7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102"/>
      <c r="V996" s="7"/>
      <c r="W996" s="43"/>
      <c r="X996" s="43"/>
      <c r="Y996" s="43"/>
      <c r="Z996" s="43"/>
      <c r="AA996" s="43"/>
      <c r="AB996" s="43"/>
      <c r="AC996" s="43"/>
    </row>
    <row r="997" spans="1:29" ht="13.2">
      <c r="A997" s="43"/>
      <c r="B997" s="43"/>
      <c r="C997" s="7"/>
      <c r="D997" s="43"/>
      <c r="E997" s="43"/>
      <c r="F997" s="43"/>
      <c r="G997" s="43"/>
      <c r="H997" s="101"/>
      <c r="I997" s="7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102"/>
      <c r="V997" s="7"/>
      <c r="W997" s="43"/>
      <c r="X997" s="43"/>
      <c r="Y997" s="43"/>
      <c r="Z997" s="43"/>
      <c r="AA997" s="43"/>
      <c r="AB997" s="43"/>
      <c r="AC997" s="43"/>
    </row>
    <row r="998" spans="1:29" ht="13.2">
      <c r="A998" s="43"/>
      <c r="B998" s="43"/>
      <c r="C998" s="7"/>
      <c r="D998" s="43"/>
      <c r="E998" s="43"/>
      <c r="F998" s="43"/>
      <c r="G998" s="43"/>
      <c r="H998" s="101"/>
      <c r="I998" s="7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102"/>
      <c r="V998" s="7"/>
      <c r="W998" s="43"/>
      <c r="X998" s="43"/>
      <c r="Y998" s="43"/>
      <c r="Z998" s="43"/>
      <c r="AA998" s="43"/>
      <c r="AB998" s="43"/>
      <c r="AC998" s="43"/>
    </row>
    <row r="999" spans="1:29" ht="13.2">
      <c r="A999" s="43"/>
      <c r="B999" s="43"/>
      <c r="C999" s="7"/>
      <c r="D999" s="43"/>
      <c r="E999" s="43"/>
      <c r="F999" s="43"/>
      <c r="G999" s="43"/>
      <c r="H999" s="101"/>
      <c r="I999" s="7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102"/>
      <c r="V999" s="7"/>
      <c r="W999" s="43"/>
      <c r="X999" s="43"/>
      <c r="Y999" s="43"/>
      <c r="Z999" s="43"/>
      <c r="AA999" s="43"/>
      <c r="AB999" s="43"/>
      <c r="AC999" s="43"/>
    </row>
    <row r="1000" spans="1:29" ht="13.2">
      <c r="A1000" s="43"/>
      <c r="B1000" s="43"/>
      <c r="C1000" s="7"/>
      <c r="D1000" s="43"/>
      <c r="E1000" s="43"/>
      <c r="F1000" s="43"/>
      <c r="G1000" s="43"/>
      <c r="H1000" s="101"/>
      <c r="I1000" s="7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102"/>
      <c r="V1000" s="7"/>
      <c r="W1000" s="43"/>
      <c r="X1000" s="43"/>
      <c r="Y1000" s="43"/>
      <c r="Z1000" s="43"/>
      <c r="AA1000" s="43"/>
      <c r="AB1000" s="43"/>
      <c r="AC1000" s="43"/>
    </row>
    <row r="1001" spans="1:29" ht="13.2">
      <c r="A1001" s="43"/>
      <c r="B1001" s="43"/>
      <c r="C1001" s="7"/>
      <c r="D1001" s="43"/>
      <c r="E1001" s="43"/>
      <c r="F1001" s="43"/>
      <c r="G1001" s="43"/>
      <c r="H1001" s="101"/>
      <c r="I1001" s="7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102"/>
      <c r="V1001" s="7"/>
      <c r="W1001" s="43"/>
      <c r="X1001" s="43"/>
      <c r="Y1001" s="43"/>
      <c r="Z1001" s="43"/>
      <c r="AA1001" s="43"/>
      <c r="AB1001" s="43"/>
      <c r="AC1001" s="43"/>
    </row>
    <row r="1002" spans="1:29" ht="13.2">
      <c r="A1002" s="43"/>
      <c r="B1002" s="43"/>
      <c r="C1002" s="7"/>
      <c r="D1002" s="43"/>
      <c r="E1002" s="43"/>
      <c r="F1002" s="43"/>
      <c r="G1002" s="43"/>
      <c r="H1002" s="101"/>
      <c r="I1002" s="7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102"/>
      <c r="V1002" s="7"/>
      <c r="W1002" s="43"/>
      <c r="X1002" s="43"/>
      <c r="Y1002" s="43"/>
      <c r="Z1002" s="43"/>
      <c r="AA1002" s="43"/>
      <c r="AB1002" s="43"/>
      <c r="AC1002" s="43"/>
    </row>
    <row r="1003" spans="1:29" ht="13.2">
      <c r="A1003" s="43"/>
      <c r="B1003" s="43"/>
      <c r="C1003" s="7"/>
      <c r="D1003" s="43"/>
      <c r="E1003" s="43"/>
      <c r="F1003" s="43"/>
      <c r="G1003" s="43"/>
      <c r="H1003" s="101"/>
      <c r="I1003" s="7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102"/>
      <c r="V1003" s="7"/>
      <c r="W1003" s="43"/>
      <c r="X1003" s="43"/>
      <c r="Y1003" s="43"/>
      <c r="Z1003" s="43"/>
      <c r="AA1003" s="43"/>
      <c r="AB1003" s="43"/>
      <c r="AC1003" s="43"/>
    </row>
    <row r="1004" spans="1:29" ht="13.2">
      <c r="A1004" s="43"/>
      <c r="B1004" s="43"/>
      <c r="C1004" s="7"/>
      <c r="D1004" s="43"/>
      <c r="E1004" s="43"/>
      <c r="F1004" s="43"/>
      <c r="G1004" s="43"/>
      <c r="H1004" s="101"/>
      <c r="I1004" s="7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102"/>
      <c r="V1004" s="7"/>
      <c r="W1004" s="43"/>
      <c r="X1004" s="43"/>
      <c r="Y1004" s="43"/>
      <c r="Z1004" s="43"/>
      <c r="AA1004" s="43"/>
      <c r="AB1004" s="43"/>
      <c r="AC1004" s="43"/>
    </row>
    <row r="1005" spans="1:29" ht="13.2">
      <c r="A1005" s="43"/>
      <c r="B1005" s="43"/>
      <c r="C1005" s="7"/>
      <c r="D1005" s="43"/>
      <c r="E1005" s="43"/>
      <c r="F1005" s="43"/>
      <c r="G1005" s="43"/>
      <c r="H1005" s="101"/>
      <c r="I1005" s="7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102"/>
      <c r="V1005" s="7"/>
      <c r="W1005" s="43"/>
      <c r="X1005" s="43"/>
      <c r="Y1005" s="43"/>
      <c r="Z1005" s="43"/>
      <c r="AA1005" s="43"/>
      <c r="AB1005" s="43"/>
      <c r="AC1005" s="43"/>
    </row>
    <row r="1006" spans="1:29" ht="13.2">
      <c r="A1006" s="43"/>
      <c r="B1006" s="43"/>
      <c r="C1006" s="7"/>
      <c r="D1006" s="43"/>
      <c r="E1006" s="43"/>
      <c r="F1006" s="43"/>
      <c r="G1006" s="43"/>
      <c r="H1006" s="101"/>
      <c r="I1006" s="7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102"/>
      <c r="V1006" s="7"/>
      <c r="W1006" s="43"/>
      <c r="X1006" s="43"/>
      <c r="Y1006" s="43"/>
      <c r="Z1006" s="43"/>
      <c r="AA1006" s="43"/>
      <c r="AB1006" s="43"/>
      <c r="AC1006" s="43"/>
    </row>
    <row r="1007" spans="1:29" ht="13.2">
      <c r="A1007" s="43"/>
      <c r="B1007" s="43"/>
      <c r="C1007" s="7"/>
      <c r="D1007" s="43"/>
      <c r="E1007" s="43"/>
      <c r="F1007" s="43"/>
      <c r="G1007" s="43"/>
      <c r="H1007" s="101"/>
      <c r="I1007" s="7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102"/>
      <c r="V1007" s="7"/>
      <c r="W1007" s="43"/>
      <c r="X1007" s="43"/>
      <c r="Y1007" s="43"/>
      <c r="Z1007" s="43"/>
      <c r="AA1007" s="43"/>
      <c r="AB1007" s="43"/>
      <c r="AC1007" s="43"/>
    </row>
    <row r="1008" spans="1:29" ht="13.2">
      <c r="A1008" s="43"/>
      <c r="B1008" s="43"/>
      <c r="C1008" s="7"/>
      <c r="D1008" s="43"/>
      <c r="E1008" s="43"/>
      <c r="F1008" s="43"/>
      <c r="G1008" s="43"/>
      <c r="H1008" s="101"/>
      <c r="I1008" s="7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102"/>
      <c r="V1008" s="7"/>
      <c r="W1008" s="43"/>
      <c r="X1008" s="43"/>
      <c r="Y1008" s="43"/>
      <c r="Z1008" s="43"/>
      <c r="AA1008" s="43"/>
      <c r="AB1008" s="43"/>
      <c r="AC1008" s="43"/>
    </row>
    <row r="1009" spans="1:29" ht="13.2">
      <c r="A1009" s="43"/>
      <c r="B1009" s="43"/>
      <c r="C1009" s="7"/>
      <c r="D1009" s="43"/>
      <c r="E1009" s="43"/>
      <c r="F1009" s="43"/>
      <c r="G1009" s="43"/>
      <c r="H1009" s="101"/>
      <c r="I1009" s="7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102"/>
      <c r="V1009" s="7"/>
      <c r="W1009" s="43"/>
      <c r="X1009" s="43"/>
      <c r="Y1009" s="43"/>
      <c r="Z1009" s="43"/>
      <c r="AA1009" s="43"/>
      <c r="AB1009" s="43"/>
      <c r="AC1009" s="43"/>
    </row>
    <row r="1010" spans="1:29" ht="13.2">
      <c r="A1010" s="43"/>
      <c r="B1010" s="43"/>
      <c r="C1010" s="43"/>
      <c r="D1010" s="43"/>
      <c r="E1010" s="43"/>
      <c r="F1010" s="43"/>
      <c r="G1010" s="43"/>
      <c r="H1010" s="107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102"/>
      <c r="V1010" s="7"/>
      <c r="W1010" s="43"/>
      <c r="X1010" s="43"/>
      <c r="Y1010" s="43"/>
      <c r="Z1010" s="43"/>
      <c r="AA1010" s="43"/>
      <c r="AB1010" s="43"/>
      <c r="AC1010" s="43"/>
    </row>
    <row r="1011" spans="1:29" ht="13.2">
      <c r="A1011" s="43"/>
      <c r="B1011" s="43"/>
      <c r="C1011" s="43"/>
      <c r="D1011" s="43"/>
      <c r="E1011" s="43"/>
      <c r="F1011" s="43"/>
      <c r="G1011" s="43"/>
      <c r="H1011" s="107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102"/>
      <c r="V1011" s="7"/>
      <c r="W1011" s="43"/>
      <c r="X1011" s="43"/>
      <c r="Y1011" s="43"/>
      <c r="Z1011" s="43"/>
      <c r="AA1011" s="43"/>
      <c r="AB1011" s="43"/>
      <c r="AC1011" s="43"/>
    </row>
    <row r="1012" spans="1:29" ht="13.2">
      <c r="A1012" s="43"/>
      <c r="B1012" s="43"/>
      <c r="C1012" s="43"/>
      <c r="D1012" s="43"/>
      <c r="E1012" s="43"/>
      <c r="F1012" s="43"/>
      <c r="G1012" s="43"/>
      <c r="H1012" s="107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102"/>
      <c r="V1012" s="43"/>
      <c r="W1012" s="43"/>
      <c r="X1012" s="43"/>
      <c r="Y1012" s="43"/>
      <c r="Z1012" s="43"/>
      <c r="AA1012" s="43"/>
      <c r="AB1012" s="43"/>
      <c r="AC1012" s="43"/>
    </row>
  </sheetData>
  <mergeCells count="4">
    <mergeCell ref="A1:E1"/>
    <mergeCell ref="G1:N1"/>
    <mergeCell ref="P1:S1"/>
    <mergeCell ref="U1:W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R1012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3" max="3" width="20" customWidth="1"/>
    <col min="4" max="4" width="18" customWidth="1"/>
    <col min="5" max="5" width="17.21875" customWidth="1"/>
    <col min="7" max="7" width="16.88671875" customWidth="1"/>
    <col min="8" max="8" width="19.109375" customWidth="1"/>
    <col min="9" max="9" width="18" customWidth="1"/>
    <col min="10" max="10" width="20.88671875" customWidth="1"/>
    <col min="14" max="14" width="18.77734375" customWidth="1"/>
    <col min="15" max="15" width="17.21875" customWidth="1"/>
    <col min="16" max="16" width="18.44140625" customWidth="1"/>
    <col min="17" max="17" width="18.88671875" customWidth="1"/>
    <col min="20" max="20" width="18" customWidth="1"/>
    <col min="24" max="24" width="11.21875" customWidth="1"/>
    <col min="25" max="25" width="16.33203125" customWidth="1"/>
    <col min="26" max="26" width="18.77734375" customWidth="1"/>
    <col min="27" max="27" width="10" customWidth="1"/>
    <col min="28" max="28" width="11.109375" customWidth="1"/>
    <col min="30" max="30" width="19.21875" customWidth="1"/>
    <col min="32" max="32" width="8.77734375" customWidth="1"/>
    <col min="34" max="34" width="19.44140625" customWidth="1"/>
    <col min="35" max="35" width="22" customWidth="1"/>
    <col min="51" max="51" width="26.33203125" customWidth="1"/>
    <col min="52" max="52" width="16.21875" customWidth="1"/>
    <col min="53" max="53" width="18" customWidth="1"/>
    <col min="58" max="58" width="18.6640625" customWidth="1"/>
    <col min="59" max="59" width="20.77734375" customWidth="1"/>
    <col min="61" max="61" width="21.109375" customWidth="1"/>
    <col min="62" max="62" width="16.44140625" customWidth="1"/>
    <col min="63" max="63" width="20.77734375" customWidth="1"/>
    <col min="72" max="72" width="20.33203125" customWidth="1"/>
    <col min="73" max="73" width="24.44140625" customWidth="1"/>
    <col min="74" max="74" width="18" customWidth="1"/>
    <col min="75" max="75" width="20.21875" customWidth="1"/>
    <col min="76" max="76" width="22" customWidth="1"/>
    <col min="77" max="77" width="25.44140625" customWidth="1"/>
    <col min="78" max="78" width="21.109375" customWidth="1"/>
    <col min="79" max="79" width="16.77734375" customWidth="1"/>
    <col min="80" max="80" width="9.88671875" customWidth="1"/>
    <col min="81" max="81" width="13.77734375" customWidth="1"/>
    <col min="82" max="82" width="19.44140625" customWidth="1"/>
    <col min="83" max="83" width="17.44140625" customWidth="1"/>
  </cols>
  <sheetData>
    <row r="1" spans="1:96" ht="13.2">
      <c r="A1" s="124" t="s">
        <v>490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08"/>
      <c r="M1" s="43"/>
      <c r="N1" s="124" t="s">
        <v>491</v>
      </c>
      <c r="O1" s="125"/>
      <c r="P1" s="125"/>
      <c r="Q1" s="125"/>
      <c r="R1" s="125"/>
      <c r="S1" s="125"/>
      <c r="T1" s="125"/>
      <c r="U1" s="43"/>
      <c r="V1" s="43"/>
      <c r="W1" s="124" t="s">
        <v>492</v>
      </c>
      <c r="X1" s="125"/>
      <c r="Y1" s="125"/>
      <c r="Z1" s="125"/>
      <c r="AA1" s="125"/>
      <c r="AB1" s="125"/>
      <c r="AC1" s="21"/>
      <c r="AD1" s="124" t="s">
        <v>493</v>
      </c>
      <c r="AE1" s="125"/>
      <c r="AF1" s="125"/>
      <c r="AG1" s="125"/>
      <c r="AH1" s="125"/>
      <c r="AI1" s="21"/>
      <c r="AJ1" s="124" t="s">
        <v>494</v>
      </c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5"/>
      <c r="AY1" s="21"/>
      <c r="AZ1" s="124" t="s">
        <v>495</v>
      </c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21"/>
      <c r="BM1" s="5" t="s">
        <v>496</v>
      </c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21"/>
      <c r="CA1" s="128" t="s">
        <v>497</v>
      </c>
      <c r="CB1" s="125"/>
      <c r="CC1" s="125"/>
      <c r="CD1" s="125"/>
      <c r="CE1" s="125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</row>
    <row r="2" spans="1:96" ht="46.8">
      <c r="A2" s="73" t="s">
        <v>94</v>
      </c>
      <c r="B2" s="73" t="s">
        <v>95</v>
      </c>
      <c r="C2" s="73" t="s">
        <v>498</v>
      </c>
      <c r="D2" s="73" t="s">
        <v>499</v>
      </c>
      <c r="E2" s="73" t="s">
        <v>500</v>
      </c>
      <c r="F2" s="14" t="s">
        <v>501</v>
      </c>
      <c r="G2" s="73" t="s">
        <v>143</v>
      </c>
      <c r="H2" s="14" t="s">
        <v>502</v>
      </c>
      <c r="I2" s="73" t="s">
        <v>98</v>
      </c>
      <c r="J2" s="14" t="s">
        <v>503</v>
      </c>
      <c r="K2" s="73" t="s">
        <v>36</v>
      </c>
      <c r="L2" s="110" t="s">
        <v>504</v>
      </c>
      <c r="M2" s="111"/>
      <c r="N2" s="73" t="s">
        <v>498</v>
      </c>
      <c r="O2" s="73" t="s">
        <v>499</v>
      </c>
      <c r="P2" s="73" t="s">
        <v>500</v>
      </c>
      <c r="Q2" s="73" t="s">
        <v>505</v>
      </c>
      <c r="R2" s="14" t="s">
        <v>506</v>
      </c>
      <c r="S2" s="14" t="s">
        <v>507</v>
      </c>
      <c r="T2" s="73" t="s">
        <v>508</v>
      </c>
      <c r="U2" s="111"/>
      <c r="V2" s="97"/>
      <c r="W2" s="73" t="s">
        <v>114</v>
      </c>
      <c r="X2" s="73" t="s">
        <v>509</v>
      </c>
      <c r="Y2" s="73" t="s">
        <v>510</v>
      </c>
      <c r="Z2" s="73" t="s">
        <v>511</v>
      </c>
      <c r="AA2" s="73" t="s">
        <v>512</v>
      </c>
      <c r="AB2" s="73" t="s">
        <v>513</v>
      </c>
      <c r="AC2" s="111"/>
      <c r="AD2" s="73" t="s">
        <v>514</v>
      </c>
      <c r="AE2" s="14" t="s">
        <v>515</v>
      </c>
      <c r="AF2" s="73" t="s">
        <v>516</v>
      </c>
      <c r="AG2" s="73" t="s">
        <v>507</v>
      </c>
      <c r="AH2" s="14" t="s">
        <v>480</v>
      </c>
      <c r="AI2" s="111"/>
      <c r="AJ2" s="73" t="s">
        <v>507</v>
      </c>
      <c r="AK2" s="73" t="s">
        <v>517</v>
      </c>
      <c r="AL2" s="73" t="s">
        <v>518</v>
      </c>
      <c r="AM2" s="73" t="s">
        <v>501</v>
      </c>
      <c r="AN2" s="73" t="s">
        <v>143</v>
      </c>
      <c r="AO2" s="73" t="s">
        <v>515</v>
      </c>
      <c r="AP2" s="73" t="s">
        <v>515</v>
      </c>
      <c r="AQ2" s="73" t="s">
        <v>519</v>
      </c>
      <c r="AR2" s="112" t="s">
        <v>520</v>
      </c>
      <c r="AS2" s="112" t="s">
        <v>520</v>
      </c>
      <c r="AT2" s="112" t="s">
        <v>520</v>
      </c>
      <c r="AU2" s="112" t="s">
        <v>520</v>
      </c>
      <c r="AV2" s="112" t="s">
        <v>521</v>
      </c>
      <c r="AW2" s="14" t="s">
        <v>522</v>
      </c>
      <c r="AX2" s="14" t="s">
        <v>523</v>
      </c>
      <c r="AY2" s="111"/>
      <c r="AZ2" s="73" t="s">
        <v>524</v>
      </c>
      <c r="BA2" s="73" t="s">
        <v>98</v>
      </c>
      <c r="BB2" s="73" t="s">
        <v>114</v>
      </c>
      <c r="BC2" s="73" t="s">
        <v>167</v>
      </c>
      <c r="BD2" s="73" t="s">
        <v>388</v>
      </c>
      <c r="BE2" s="73" t="s">
        <v>169</v>
      </c>
      <c r="BF2" s="73" t="s">
        <v>525</v>
      </c>
      <c r="BG2" s="73" t="s">
        <v>526</v>
      </c>
      <c r="BH2" s="73" t="s">
        <v>527</v>
      </c>
      <c r="BI2" s="73" t="s">
        <v>528</v>
      </c>
      <c r="BJ2" s="73" t="s">
        <v>529</v>
      </c>
      <c r="BK2" s="73" t="s">
        <v>530</v>
      </c>
      <c r="BL2" s="111"/>
      <c r="BM2" s="73" t="s">
        <v>524</v>
      </c>
      <c r="BN2" s="73" t="s">
        <v>98</v>
      </c>
      <c r="BO2" s="73" t="s">
        <v>114</v>
      </c>
      <c r="BP2" s="73" t="s">
        <v>167</v>
      </c>
      <c r="BQ2" s="73" t="s">
        <v>388</v>
      </c>
      <c r="BR2" s="73" t="s">
        <v>242</v>
      </c>
      <c r="BS2" s="73" t="s">
        <v>169</v>
      </c>
      <c r="BT2" s="14" t="s">
        <v>531</v>
      </c>
      <c r="BU2" s="14" t="s">
        <v>532</v>
      </c>
      <c r="BV2" s="14" t="s">
        <v>533</v>
      </c>
      <c r="BW2" s="14" t="s">
        <v>534</v>
      </c>
      <c r="BX2" s="14" t="s">
        <v>535</v>
      </c>
      <c r="BY2" s="14" t="s">
        <v>536</v>
      </c>
      <c r="BZ2" s="111"/>
      <c r="CA2" s="14" t="s">
        <v>537</v>
      </c>
      <c r="CB2" s="113" t="s">
        <v>538</v>
      </c>
      <c r="CC2" s="14" t="s">
        <v>539</v>
      </c>
      <c r="CD2" s="14" t="s">
        <v>497</v>
      </c>
      <c r="CE2" s="14" t="s">
        <v>540</v>
      </c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</row>
    <row r="3" spans="1:96" ht="15.75" customHeight="1">
      <c r="A3" s="7" t="s">
        <v>195</v>
      </c>
      <c r="B3" s="32">
        <v>36707</v>
      </c>
      <c r="C3" s="21">
        <v>-1.2999999999999999E-2</v>
      </c>
      <c r="D3" s="21">
        <v>0</v>
      </c>
      <c r="E3" s="21">
        <v>0</v>
      </c>
      <c r="F3" s="21">
        <f t="shared" ref="F3:F28" si="0">SUM(C3:E3)</f>
        <v>-1.2999999999999999E-2</v>
      </c>
      <c r="G3" s="7">
        <v>9.4209999999999994</v>
      </c>
      <c r="H3" s="114">
        <f t="shared" ref="H3:H28" si="1">(F3/G3)*-1</f>
        <v>1.3798959770724977E-3</v>
      </c>
      <c r="I3" s="7">
        <v>6.1520000000000001</v>
      </c>
      <c r="J3" s="87">
        <f t="shared" ref="J3:J28" si="2">(F3/I3)*-1</f>
        <v>2.1131339401820543E-3</v>
      </c>
      <c r="K3" s="7">
        <v>528.60581999999999</v>
      </c>
      <c r="L3" s="115">
        <f t="shared" ref="L3:L28" si="3">(F3/K3)*-100</f>
        <v>2.4592994454733777E-3</v>
      </c>
      <c r="M3" s="43"/>
      <c r="N3" s="43">
        <v>-1.2999999999999999E-2</v>
      </c>
      <c r="O3" s="43">
        <v>0</v>
      </c>
      <c r="P3" s="43">
        <v>0</v>
      </c>
      <c r="Q3" s="43">
        <f t="shared" ref="Q3:Q28" si="4">(N3+O3+P3)*-1</f>
        <v>1.2999999999999999E-2</v>
      </c>
      <c r="R3" s="21">
        <v>0</v>
      </c>
      <c r="S3" s="21">
        <v>0</v>
      </c>
      <c r="T3" s="43">
        <f t="shared" ref="T3:T28" si="5">(R3+S3)*-1</f>
        <v>0</v>
      </c>
      <c r="U3" s="43"/>
      <c r="V3" s="21"/>
      <c r="W3" s="43">
        <v>3.5539999999999998</v>
      </c>
      <c r="X3" s="43">
        <v>0.47199999999999998</v>
      </c>
      <c r="Y3" s="43">
        <v>5.5350000000000001</v>
      </c>
      <c r="Z3" s="43">
        <v>0</v>
      </c>
      <c r="AA3" s="43">
        <v>9.4209999999999994</v>
      </c>
      <c r="AB3" s="43">
        <v>0</v>
      </c>
      <c r="AC3" s="43"/>
      <c r="AD3" s="43">
        <v>0</v>
      </c>
      <c r="AE3" s="78">
        <v>-4.5890000000000004</v>
      </c>
      <c r="AF3" s="43">
        <v>-0.26</v>
      </c>
      <c r="AG3" s="43">
        <v>-1.2999999999999999E-2</v>
      </c>
      <c r="AH3" s="43">
        <v>-2.1789999999999998</v>
      </c>
      <c r="AI3" s="43"/>
      <c r="AJ3" s="116">
        <v>-1.2999999999999999E-2</v>
      </c>
      <c r="AK3" s="43">
        <v>0</v>
      </c>
      <c r="AL3" s="43">
        <v>0</v>
      </c>
      <c r="AM3" s="43">
        <f t="shared" ref="AM3:AM28" si="6">SUM(AJ3:AL3)</f>
        <v>-1.2999999999999999E-2</v>
      </c>
      <c r="AN3" s="7">
        <v>9.4209999999999994</v>
      </c>
      <c r="AO3" s="43">
        <v>-4.5890000000000004</v>
      </c>
      <c r="AP3" s="116">
        <v>-0.21</v>
      </c>
      <c r="AQ3" s="7">
        <f t="shared" ref="AQ3:AQ28" si="7">(AO3+AP3)</f>
        <v>-4.7990000000000004</v>
      </c>
      <c r="AR3" s="116">
        <v>13.843999999999999</v>
      </c>
      <c r="AS3" s="116">
        <v>13.614000000000001</v>
      </c>
      <c r="AT3" s="116">
        <v>0</v>
      </c>
      <c r="AU3" s="116">
        <v>0</v>
      </c>
      <c r="AV3" s="116">
        <f t="shared" ref="AV3:AV28" si="8">(AR3+AS3+AT3+AU3)</f>
        <v>27.457999999999998</v>
      </c>
      <c r="AW3" s="21">
        <f>AV3+(AN3-(AQ3+AM3)*-1)</f>
        <v>32.067</v>
      </c>
      <c r="AX3" s="21">
        <f>AW3</f>
        <v>32.067</v>
      </c>
      <c r="AY3" s="43"/>
      <c r="AZ3" s="7">
        <v>9.4209999999999994</v>
      </c>
      <c r="BA3" s="7">
        <v>6.1520000000000001</v>
      </c>
      <c r="BB3" s="7">
        <v>41.368000000000002</v>
      </c>
      <c r="BC3" s="7">
        <v>0</v>
      </c>
      <c r="BD3" s="43">
        <v>0</v>
      </c>
      <c r="BE3" s="43">
        <f t="shared" ref="BE3:BE28" si="9">(BB3+BD3-BC3)</f>
        <v>41.368000000000002</v>
      </c>
      <c r="BF3" s="43"/>
      <c r="BG3" s="43"/>
      <c r="BH3" s="43"/>
      <c r="BI3" s="43"/>
      <c r="BJ3" s="43"/>
      <c r="BK3" s="43"/>
      <c r="BL3" s="43"/>
      <c r="BM3" s="7">
        <v>9.4209999999999994</v>
      </c>
      <c r="BN3" s="7">
        <v>6.1520000000000001</v>
      </c>
      <c r="BO3" s="7">
        <v>41.368000000000002</v>
      </c>
      <c r="BP3" s="7">
        <v>0</v>
      </c>
      <c r="BQ3" s="43">
        <v>0</v>
      </c>
      <c r="BR3" s="43">
        <v>0</v>
      </c>
      <c r="BS3" s="43">
        <f t="shared" ref="BS3:BS28" si="10">(BO3+BQ3-BP3)</f>
        <v>41.368000000000002</v>
      </c>
      <c r="BT3" s="43"/>
      <c r="BU3" s="43"/>
      <c r="BV3" s="43"/>
      <c r="BW3" s="43"/>
      <c r="BX3" s="43"/>
      <c r="BY3" s="43"/>
      <c r="BZ3" s="43"/>
      <c r="CA3" s="43">
        <v>5283000000</v>
      </c>
      <c r="CB3" s="43">
        <v>0</v>
      </c>
      <c r="CC3" s="43">
        <v>5283000000</v>
      </c>
      <c r="CD3" s="43">
        <f t="shared" ref="CD3:CD28" si="11">(CB3/CA3)</f>
        <v>0</v>
      </c>
      <c r="CE3" s="43">
        <f t="shared" ref="CE3:CE28" si="12">(CC3/CA3)*100</f>
        <v>100</v>
      </c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</row>
    <row r="4" spans="1:96" ht="15.75" customHeight="1">
      <c r="A4" s="7" t="s">
        <v>195</v>
      </c>
      <c r="B4" s="32">
        <v>37072</v>
      </c>
      <c r="C4" s="21">
        <v>0</v>
      </c>
      <c r="D4" s="21">
        <v>0</v>
      </c>
      <c r="E4" s="21">
        <v>0</v>
      </c>
      <c r="F4" s="21">
        <f t="shared" si="0"/>
        <v>0</v>
      </c>
      <c r="G4" s="7">
        <v>7.3460000000000001</v>
      </c>
      <c r="H4" s="114">
        <f t="shared" si="1"/>
        <v>0</v>
      </c>
      <c r="I4" s="7">
        <v>7.9160000000000004</v>
      </c>
      <c r="J4" s="87">
        <f t="shared" si="2"/>
        <v>0</v>
      </c>
      <c r="K4" s="7">
        <v>560.14200000000005</v>
      </c>
      <c r="L4" s="115">
        <f t="shared" si="3"/>
        <v>0</v>
      </c>
      <c r="M4" s="43"/>
      <c r="N4" s="43">
        <v>0</v>
      </c>
      <c r="O4" s="43">
        <v>0</v>
      </c>
      <c r="P4" s="43">
        <v>0</v>
      </c>
      <c r="Q4" s="43">
        <f t="shared" si="4"/>
        <v>0</v>
      </c>
      <c r="R4" s="21">
        <v>0</v>
      </c>
      <c r="S4" s="21">
        <v>0</v>
      </c>
      <c r="T4" s="43">
        <f t="shared" si="5"/>
        <v>0</v>
      </c>
      <c r="U4" s="43"/>
      <c r="V4" s="21"/>
      <c r="W4" s="43">
        <v>4.8899999999999997</v>
      </c>
      <c r="X4" s="43">
        <v>-1.367</v>
      </c>
      <c r="Y4" s="43">
        <v>2.0659999999999998</v>
      </c>
      <c r="Z4" s="43">
        <v>0</v>
      </c>
      <c r="AA4" s="43">
        <v>7.3460000000000001</v>
      </c>
      <c r="AB4" s="43">
        <v>0</v>
      </c>
      <c r="AC4" s="43"/>
      <c r="AD4" s="43">
        <v>0</v>
      </c>
      <c r="AE4" s="21">
        <v>-5.68</v>
      </c>
      <c r="AF4" s="43">
        <v>-0.94</v>
      </c>
      <c r="AG4" s="43">
        <v>0</v>
      </c>
      <c r="AH4" s="43">
        <v>-5.8209999999999997</v>
      </c>
      <c r="AI4" s="43"/>
      <c r="AJ4" s="116">
        <v>0</v>
      </c>
      <c r="AK4" s="43">
        <v>0</v>
      </c>
      <c r="AL4" s="43">
        <v>0</v>
      </c>
      <c r="AM4" s="43">
        <f t="shared" si="6"/>
        <v>0</v>
      </c>
      <c r="AN4" s="7">
        <v>7.3460000000000001</v>
      </c>
      <c r="AO4" s="43">
        <v>-5.68</v>
      </c>
      <c r="AP4" s="116">
        <v>-0.39400000000000002</v>
      </c>
      <c r="AQ4" s="7">
        <f t="shared" si="7"/>
        <v>-6.0739999999999998</v>
      </c>
      <c r="AR4" s="116">
        <v>23.195</v>
      </c>
      <c r="AS4" s="116">
        <v>18.172999999999998</v>
      </c>
      <c r="AT4" s="116">
        <v>0</v>
      </c>
      <c r="AU4" s="116">
        <v>0</v>
      </c>
      <c r="AV4" s="116">
        <f t="shared" si="8"/>
        <v>41.367999999999995</v>
      </c>
      <c r="AW4" s="21">
        <f t="shared" ref="AW4:AW28" si="13">(AN4-(AQ4+AM4)*-1)</f>
        <v>1.2720000000000002</v>
      </c>
      <c r="AX4" s="21">
        <f t="shared" ref="AX4:AX28" si="14">AX3+AW4</f>
        <v>33.338999999999999</v>
      </c>
      <c r="AY4" s="43"/>
      <c r="AZ4" s="7">
        <v>7.3460000000000001</v>
      </c>
      <c r="BA4" s="7">
        <v>7.9160000000000004</v>
      </c>
      <c r="BB4" s="7">
        <v>47.289000000000001</v>
      </c>
      <c r="BC4" s="7">
        <v>1.9119999999999999</v>
      </c>
      <c r="BD4" s="43">
        <v>0</v>
      </c>
      <c r="BE4" s="43">
        <f t="shared" si="9"/>
        <v>45.377000000000002</v>
      </c>
      <c r="BF4" s="43">
        <f t="shared" ref="BF4:BF28" si="15">AZ4/(BD3+BB3)*100</f>
        <v>17.757687101140977</v>
      </c>
      <c r="BG4" s="43">
        <f t="shared" ref="BG4:BG28" si="16">BA4/(BD3+BB3)*100</f>
        <v>19.135563720750337</v>
      </c>
      <c r="BH4" s="43">
        <f t="shared" ref="BH4:BH28" si="17">(AZ4/BE4)*100</f>
        <v>16.188818123719066</v>
      </c>
      <c r="BI4" s="43">
        <f t="shared" ref="BI4:BI28" si="18">(BA4/BE4)*100</f>
        <v>17.444961103642814</v>
      </c>
      <c r="BJ4" s="43">
        <f t="shared" ref="BJ4:BJ28" si="19">AZ4/(BB4+BD4)*100</f>
        <v>15.534268011588317</v>
      </c>
      <c r="BK4" s="43">
        <f t="shared" ref="BK4:BK28" si="20">BA4/(BB4+BD4)*100</f>
        <v>16.739622322315974</v>
      </c>
      <c r="BL4" s="43"/>
      <c r="BM4" s="7">
        <v>7.3460000000000001</v>
      </c>
      <c r="BN4" s="7">
        <v>7.9160000000000004</v>
      </c>
      <c r="BO4" s="7">
        <v>47.289000000000001</v>
      </c>
      <c r="BP4" s="7">
        <v>1.9119999999999999</v>
      </c>
      <c r="BQ4" s="43">
        <v>0</v>
      </c>
      <c r="BR4" s="43">
        <v>0</v>
      </c>
      <c r="BS4" s="43">
        <f t="shared" si="10"/>
        <v>45.377000000000002</v>
      </c>
      <c r="BT4" s="43">
        <f t="shared" ref="BT4:BT28" si="21">BM4/(BS4+BR4)*100</f>
        <v>16.188818123719066</v>
      </c>
      <c r="BU4" s="43">
        <f t="shared" ref="BU4:BU28" si="22">BN4/(BS4+BR4)*100</f>
        <v>17.444961103642814</v>
      </c>
      <c r="BV4" s="43">
        <f t="shared" ref="BV4:BV28" si="23">BM4/(BO3+BQ3+BR3)*100</f>
        <v>17.757687101140977</v>
      </c>
      <c r="BW4" s="43">
        <f t="shared" ref="BW4:BW28" si="24">BN4/(BO3+BQ3+BR3)*100</f>
        <v>19.135563720750337</v>
      </c>
      <c r="BX4" s="43">
        <f t="shared" ref="BX4:BX28" si="25">BM4/(BQ4+BO4+BR4)*100</f>
        <v>15.534268011588317</v>
      </c>
      <c r="BY4" s="43">
        <f t="shared" ref="BY4:BY28" si="26">BN4/(BQ4+BO4+BR4)*100</f>
        <v>16.739622322315974</v>
      </c>
      <c r="BZ4" s="43"/>
      <c r="CA4" s="43">
        <v>5383000000</v>
      </c>
      <c r="CB4" s="43">
        <v>0</v>
      </c>
      <c r="CC4" s="43">
        <v>5383000000</v>
      </c>
      <c r="CD4" s="43">
        <f t="shared" si="11"/>
        <v>0</v>
      </c>
      <c r="CE4" s="43">
        <f t="shared" si="12"/>
        <v>100</v>
      </c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</row>
    <row r="5" spans="1:96" ht="15.75" customHeight="1">
      <c r="A5" s="7" t="s">
        <v>195</v>
      </c>
      <c r="B5" s="32">
        <v>37437</v>
      </c>
      <c r="C5" s="21">
        <v>0</v>
      </c>
      <c r="D5" s="21">
        <v>0</v>
      </c>
      <c r="E5" s="21">
        <v>0</v>
      </c>
      <c r="F5" s="21">
        <f t="shared" si="0"/>
        <v>0</v>
      </c>
      <c r="G5" s="7">
        <v>7.8289999999999997</v>
      </c>
      <c r="H5" s="114">
        <f t="shared" si="1"/>
        <v>0</v>
      </c>
      <c r="I5" s="7">
        <v>8.2260000000000009</v>
      </c>
      <c r="J5" s="87">
        <f t="shared" si="2"/>
        <v>0</v>
      </c>
      <c r="K5" s="7">
        <v>486.50927999999902</v>
      </c>
      <c r="L5" s="115">
        <f t="shared" si="3"/>
        <v>0</v>
      </c>
      <c r="M5" s="43"/>
      <c r="N5" s="43">
        <v>0</v>
      </c>
      <c r="O5" s="43">
        <v>0</v>
      </c>
      <c r="P5" s="43">
        <v>0</v>
      </c>
      <c r="Q5" s="43">
        <f t="shared" si="4"/>
        <v>0</v>
      </c>
      <c r="R5" s="21">
        <v>0</v>
      </c>
      <c r="S5" s="21">
        <v>0</v>
      </c>
      <c r="T5" s="43">
        <f t="shared" si="5"/>
        <v>0</v>
      </c>
      <c r="U5" s="43"/>
      <c r="V5" s="21"/>
      <c r="W5" s="43">
        <v>2.1909999999999998</v>
      </c>
      <c r="X5" s="43">
        <v>10.343999999999999</v>
      </c>
      <c r="Y5" s="43">
        <v>1.5960000000000001</v>
      </c>
      <c r="Z5" s="43">
        <v>0</v>
      </c>
      <c r="AA5" s="43">
        <v>5.3550000000000004</v>
      </c>
      <c r="AB5" s="43">
        <v>0</v>
      </c>
      <c r="AC5" s="43"/>
      <c r="AD5" s="43">
        <v>-5.0620000000000003</v>
      </c>
      <c r="AE5" s="21">
        <v>-6.1909999999999998</v>
      </c>
      <c r="AF5" s="43">
        <v>-4.0000000000000001E-3</v>
      </c>
      <c r="AG5" s="43">
        <v>0</v>
      </c>
      <c r="AH5" s="43">
        <v>-4.5720000000000001</v>
      </c>
      <c r="AI5" s="43"/>
      <c r="AJ5" s="116">
        <v>0</v>
      </c>
      <c r="AK5" s="43">
        <v>0</v>
      </c>
      <c r="AL5" s="43">
        <v>0</v>
      </c>
      <c r="AM5" s="43">
        <f t="shared" si="6"/>
        <v>0</v>
      </c>
      <c r="AN5" s="7">
        <v>7.8289999999999997</v>
      </c>
      <c r="AO5" s="43">
        <v>-6.1909999999999998</v>
      </c>
      <c r="AP5" s="116">
        <v>-0.67600000000000005</v>
      </c>
      <c r="AQ5" s="7">
        <f t="shared" si="7"/>
        <v>-6.867</v>
      </c>
      <c r="AR5" s="116">
        <v>28.39</v>
      </c>
      <c r="AS5" s="116">
        <v>18.899000000000001</v>
      </c>
      <c r="AT5" s="116">
        <v>0</v>
      </c>
      <c r="AU5" s="116">
        <v>0</v>
      </c>
      <c r="AV5" s="116">
        <f t="shared" si="8"/>
        <v>47.289000000000001</v>
      </c>
      <c r="AW5" s="21">
        <f t="shared" si="13"/>
        <v>0.96199999999999974</v>
      </c>
      <c r="AX5" s="21">
        <f t="shared" si="14"/>
        <v>34.301000000000002</v>
      </c>
      <c r="AY5" s="43"/>
      <c r="AZ5" s="7">
        <v>7.8289999999999997</v>
      </c>
      <c r="BA5" s="7">
        <v>8.2260000000000009</v>
      </c>
      <c r="BB5" s="7">
        <v>54.841999999999999</v>
      </c>
      <c r="BC5" s="7">
        <v>1.669</v>
      </c>
      <c r="BD5" s="43">
        <v>0</v>
      </c>
      <c r="BE5" s="43">
        <f t="shared" si="9"/>
        <v>53.173000000000002</v>
      </c>
      <c r="BF5" s="43">
        <f t="shared" si="15"/>
        <v>16.555647190678595</v>
      </c>
      <c r="BG5" s="43">
        <f t="shared" si="16"/>
        <v>17.395165894816977</v>
      </c>
      <c r="BH5" s="43">
        <f t="shared" si="17"/>
        <v>14.723637936546744</v>
      </c>
      <c r="BI5" s="43">
        <f t="shared" si="18"/>
        <v>15.470257461493617</v>
      </c>
      <c r="BJ5" s="43">
        <f t="shared" si="19"/>
        <v>14.275555231391998</v>
      </c>
      <c r="BK5" s="43">
        <f t="shared" si="20"/>
        <v>14.999452973998032</v>
      </c>
      <c r="BL5" s="43"/>
      <c r="BM5" s="7">
        <v>7.8289999999999997</v>
      </c>
      <c r="BN5" s="7">
        <v>8.2260000000000009</v>
      </c>
      <c r="BO5" s="7">
        <v>54.841999999999999</v>
      </c>
      <c r="BP5" s="7">
        <v>1.669</v>
      </c>
      <c r="BQ5" s="43">
        <v>0</v>
      </c>
      <c r="BR5" s="43">
        <v>0</v>
      </c>
      <c r="BS5" s="43">
        <f t="shared" si="10"/>
        <v>53.173000000000002</v>
      </c>
      <c r="BT5" s="43">
        <f t="shared" si="21"/>
        <v>14.723637936546744</v>
      </c>
      <c r="BU5" s="43">
        <f t="shared" si="22"/>
        <v>15.470257461493617</v>
      </c>
      <c r="BV5" s="43">
        <f t="shared" si="23"/>
        <v>16.555647190678595</v>
      </c>
      <c r="BW5" s="43">
        <f t="shared" si="24"/>
        <v>17.395165894816977</v>
      </c>
      <c r="BX5" s="43">
        <f t="shared" si="25"/>
        <v>14.275555231391998</v>
      </c>
      <c r="BY5" s="43">
        <f t="shared" si="26"/>
        <v>14.999452973998032</v>
      </c>
      <c r="BZ5" s="43"/>
      <c r="CA5" s="43">
        <v>5359000000</v>
      </c>
      <c r="CB5" s="43">
        <v>0</v>
      </c>
      <c r="CC5" s="43">
        <v>5359000000</v>
      </c>
      <c r="CD5" s="43">
        <f t="shared" si="11"/>
        <v>0</v>
      </c>
      <c r="CE5" s="43">
        <f t="shared" si="12"/>
        <v>100</v>
      </c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</row>
    <row r="6" spans="1:96" ht="15.75" customHeight="1">
      <c r="A6" s="7" t="s">
        <v>195</v>
      </c>
      <c r="B6" s="32">
        <v>37802</v>
      </c>
      <c r="C6" s="21">
        <v>-0.85699999999999998</v>
      </c>
      <c r="D6" s="21">
        <v>0</v>
      </c>
      <c r="E6" s="21">
        <v>0</v>
      </c>
      <c r="F6" s="21">
        <f t="shared" si="0"/>
        <v>-0.85699999999999998</v>
      </c>
      <c r="G6" s="7">
        <v>7.5309999999999997</v>
      </c>
      <c r="H6" s="114">
        <f t="shared" si="1"/>
        <v>0.11379630859115655</v>
      </c>
      <c r="I6" s="7">
        <v>6.0220000000000002</v>
      </c>
      <c r="J6" s="87">
        <f t="shared" si="2"/>
        <v>0.14231152441049486</v>
      </c>
      <c r="K6" s="7">
        <v>370.79032000000001</v>
      </c>
      <c r="L6" s="115">
        <f t="shared" si="3"/>
        <v>0.23112793235810469</v>
      </c>
      <c r="M6" s="43"/>
      <c r="N6" s="43">
        <v>-0.85699999999999998</v>
      </c>
      <c r="O6" s="43">
        <v>0</v>
      </c>
      <c r="P6" s="43">
        <v>0</v>
      </c>
      <c r="Q6" s="43">
        <f t="shared" si="4"/>
        <v>0.85699999999999998</v>
      </c>
      <c r="R6" s="21">
        <v>-0.85699999999999998</v>
      </c>
      <c r="S6" s="21">
        <v>0</v>
      </c>
      <c r="T6" s="43">
        <f t="shared" si="5"/>
        <v>0.85699999999999998</v>
      </c>
      <c r="U6" s="21"/>
      <c r="V6" s="21"/>
      <c r="W6" s="43">
        <v>2.9660000000000002</v>
      </c>
      <c r="X6" s="43">
        <v>3.7490000000000001</v>
      </c>
      <c r="Y6" s="43">
        <v>1.365</v>
      </c>
      <c r="Z6" s="43">
        <v>0</v>
      </c>
      <c r="AA6" s="43">
        <v>7.5309999999999997</v>
      </c>
      <c r="AB6" s="43">
        <v>0</v>
      </c>
      <c r="AC6" s="43"/>
      <c r="AD6" s="43">
        <v>0</v>
      </c>
      <c r="AE6" s="21">
        <v>-5.25</v>
      </c>
      <c r="AF6" s="43">
        <v>1.2569999999999999</v>
      </c>
      <c r="AG6" s="43">
        <v>-0.85699999999999998</v>
      </c>
      <c r="AH6" s="43">
        <v>-4.3659999999999997</v>
      </c>
      <c r="AI6" s="43"/>
      <c r="AJ6" s="116">
        <v>-0.85699999999999998</v>
      </c>
      <c r="AK6" s="43">
        <v>0</v>
      </c>
      <c r="AL6" s="43">
        <v>0</v>
      </c>
      <c r="AM6" s="43">
        <f t="shared" si="6"/>
        <v>-0.85699999999999998</v>
      </c>
      <c r="AN6" s="7">
        <v>7.5309999999999997</v>
      </c>
      <c r="AO6" s="43">
        <v>-5.25</v>
      </c>
      <c r="AP6" s="116">
        <v>-0.69099999999999995</v>
      </c>
      <c r="AQ6" s="7">
        <f t="shared" si="7"/>
        <v>-5.9409999999999998</v>
      </c>
      <c r="AR6" s="116">
        <v>41.844999999999999</v>
      </c>
      <c r="AS6" s="116">
        <v>12.997</v>
      </c>
      <c r="AT6" s="116">
        <v>0</v>
      </c>
      <c r="AU6" s="116">
        <v>0</v>
      </c>
      <c r="AV6" s="116">
        <f t="shared" si="8"/>
        <v>54.841999999999999</v>
      </c>
      <c r="AW6" s="21">
        <f t="shared" si="13"/>
        <v>0.73299999999999965</v>
      </c>
      <c r="AX6" s="21">
        <f t="shared" si="14"/>
        <v>35.033999999999999</v>
      </c>
      <c r="AY6" s="43" t="s">
        <v>541</v>
      </c>
      <c r="AZ6" s="7">
        <v>7.5309999999999997</v>
      </c>
      <c r="BA6" s="7">
        <v>6.0220000000000002</v>
      </c>
      <c r="BB6" s="7">
        <v>64.912000000000006</v>
      </c>
      <c r="BC6" s="7">
        <v>3.512</v>
      </c>
      <c r="BD6" s="43">
        <v>0</v>
      </c>
      <c r="BE6" s="43">
        <f t="shared" si="9"/>
        <v>61.400000000000006</v>
      </c>
      <c r="BF6" s="43">
        <f t="shared" si="15"/>
        <v>13.732176069435834</v>
      </c>
      <c r="BG6" s="43">
        <f t="shared" si="16"/>
        <v>10.980635279530288</v>
      </c>
      <c r="BH6" s="43">
        <f t="shared" si="17"/>
        <v>12.265472312703581</v>
      </c>
      <c r="BI6" s="43">
        <f t="shared" si="18"/>
        <v>9.8078175895765458</v>
      </c>
      <c r="BJ6" s="43">
        <f t="shared" si="19"/>
        <v>11.601860981020456</v>
      </c>
      <c r="BK6" s="43">
        <f t="shared" si="20"/>
        <v>9.2771752526497409</v>
      </c>
      <c r="BL6" s="43"/>
      <c r="BM6" s="7">
        <v>7.5309999999999997</v>
      </c>
      <c r="BN6" s="7">
        <v>6.0220000000000002</v>
      </c>
      <c r="BO6" s="7">
        <v>64.912000000000006</v>
      </c>
      <c r="BP6" s="7">
        <v>3.512</v>
      </c>
      <c r="BQ6" s="43">
        <v>0</v>
      </c>
      <c r="BR6" s="43">
        <v>0</v>
      </c>
      <c r="BS6" s="43">
        <f t="shared" si="10"/>
        <v>61.400000000000006</v>
      </c>
      <c r="BT6" s="43">
        <f t="shared" si="21"/>
        <v>12.265472312703581</v>
      </c>
      <c r="BU6" s="43">
        <f t="shared" si="22"/>
        <v>9.8078175895765458</v>
      </c>
      <c r="BV6" s="43">
        <f t="shared" si="23"/>
        <v>13.732176069435834</v>
      </c>
      <c r="BW6" s="43">
        <f t="shared" si="24"/>
        <v>10.980635279530288</v>
      </c>
      <c r="BX6" s="43">
        <f t="shared" si="25"/>
        <v>11.601860981020456</v>
      </c>
      <c r="BY6" s="43">
        <f t="shared" si="26"/>
        <v>9.2771752526497409</v>
      </c>
      <c r="BZ6" s="43"/>
      <c r="CA6" s="43">
        <v>10771000000</v>
      </c>
      <c r="CB6" s="43">
        <v>0</v>
      </c>
      <c r="CC6" s="43">
        <v>10771000000</v>
      </c>
      <c r="CD6" s="43">
        <f t="shared" si="11"/>
        <v>0</v>
      </c>
      <c r="CE6" s="43">
        <f t="shared" si="12"/>
        <v>100</v>
      </c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</row>
    <row r="7" spans="1:96" ht="15.75" customHeight="1">
      <c r="A7" s="7" t="s">
        <v>195</v>
      </c>
      <c r="B7" s="32">
        <v>38168</v>
      </c>
      <c r="C7" s="21">
        <v>-1.7290000000000001</v>
      </c>
      <c r="D7" s="21">
        <v>0</v>
      </c>
      <c r="E7" s="21">
        <v>0</v>
      </c>
      <c r="F7" s="21">
        <f t="shared" si="0"/>
        <v>-1.7290000000000001</v>
      </c>
      <c r="G7" s="7">
        <v>8.1679999999999993</v>
      </c>
      <c r="H7" s="114">
        <f t="shared" si="1"/>
        <v>0.21167972575905977</v>
      </c>
      <c r="I7" s="7">
        <v>5.0060000000000002</v>
      </c>
      <c r="J7" s="87">
        <f t="shared" si="2"/>
        <v>0.3453855373551738</v>
      </c>
      <c r="K7" s="7">
        <v>355.801964</v>
      </c>
      <c r="L7" s="115">
        <f t="shared" si="3"/>
        <v>0.48594447893491677</v>
      </c>
      <c r="M7" s="43"/>
      <c r="N7" s="43">
        <v>-1.7290000000000001</v>
      </c>
      <c r="O7" s="43">
        <v>0</v>
      </c>
      <c r="P7" s="43">
        <v>0</v>
      </c>
      <c r="Q7" s="43">
        <f t="shared" si="4"/>
        <v>1.7290000000000001</v>
      </c>
      <c r="R7" s="21">
        <v>-1.7290000000000001</v>
      </c>
      <c r="S7" s="21">
        <v>0</v>
      </c>
      <c r="T7" s="43">
        <f t="shared" si="5"/>
        <v>1.7290000000000001</v>
      </c>
      <c r="U7" s="43"/>
      <c r="V7" s="21"/>
      <c r="W7" s="43">
        <v>2.8330000000000002</v>
      </c>
      <c r="X7" s="43">
        <v>5.734</v>
      </c>
      <c r="Y7" s="43">
        <v>-0.98899999999999999</v>
      </c>
      <c r="Z7" s="43">
        <v>0</v>
      </c>
      <c r="AA7" s="43">
        <v>8.1679999999999993</v>
      </c>
      <c r="AB7" s="43">
        <v>0</v>
      </c>
      <c r="AC7" s="43"/>
      <c r="AD7" s="43">
        <v>0</v>
      </c>
      <c r="AE7" s="21">
        <v>-2.9670000000000001</v>
      </c>
      <c r="AF7" s="43">
        <v>-0.72099999999999997</v>
      </c>
      <c r="AG7" s="43">
        <v>-1.7290000000000001</v>
      </c>
      <c r="AH7" s="43">
        <v>-0.63500000000000001</v>
      </c>
      <c r="AI7" s="43"/>
      <c r="AJ7" s="116">
        <v>-1.7290000000000001</v>
      </c>
      <c r="AK7" s="43">
        <v>0</v>
      </c>
      <c r="AL7" s="43">
        <v>0</v>
      </c>
      <c r="AM7" s="43">
        <f t="shared" si="6"/>
        <v>-1.7290000000000001</v>
      </c>
      <c r="AN7" s="7">
        <v>8.1679999999999993</v>
      </c>
      <c r="AO7" s="43">
        <v>-2.9670000000000001</v>
      </c>
      <c r="AP7" s="116">
        <v>-0.41599999999999998</v>
      </c>
      <c r="AQ7" s="7">
        <f t="shared" si="7"/>
        <v>-3.383</v>
      </c>
      <c r="AR7" s="116">
        <v>49.234000000000002</v>
      </c>
      <c r="AS7" s="116">
        <v>15.678000000000001</v>
      </c>
      <c r="AT7" s="116">
        <v>0</v>
      </c>
      <c r="AU7" s="116">
        <v>0</v>
      </c>
      <c r="AV7" s="116">
        <f t="shared" si="8"/>
        <v>64.912000000000006</v>
      </c>
      <c r="AW7" s="21">
        <f t="shared" si="13"/>
        <v>3.0559999999999992</v>
      </c>
      <c r="AX7" s="21">
        <f t="shared" si="14"/>
        <v>38.089999999999996</v>
      </c>
      <c r="AY7" s="43" t="s">
        <v>542</v>
      </c>
      <c r="AZ7" s="7">
        <v>8.1679999999999993</v>
      </c>
      <c r="BA7" s="7">
        <v>5.0060000000000002</v>
      </c>
      <c r="BB7" s="7">
        <v>74.825000000000003</v>
      </c>
      <c r="BC7" s="7">
        <v>3.6840000000000002</v>
      </c>
      <c r="BD7" s="43">
        <v>0</v>
      </c>
      <c r="BE7" s="43">
        <f t="shared" si="9"/>
        <v>71.141000000000005</v>
      </c>
      <c r="BF7" s="43">
        <f t="shared" si="15"/>
        <v>12.583189548927775</v>
      </c>
      <c r="BG7" s="43">
        <f t="shared" si="16"/>
        <v>7.7119792950455999</v>
      </c>
      <c r="BH7" s="43">
        <f t="shared" si="17"/>
        <v>11.4814242138851</v>
      </c>
      <c r="BI7" s="43">
        <f t="shared" si="18"/>
        <v>7.0367298744746343</v>
      </c>
      <c r="BJ7" s="43">
        <f t="shared" si="19"/>
        <v>10.91613765452723</v>
      </c>
      <c r="BK7" s="43">
        <f t="shared" si="20"/>
        <v>6.6902773137320422</v>
      </c>
      <c r="BL7" s="43"/>
      <c r="BM7" s="7">
        <v>8.1679999999999993</v>
      </c>
      <c r="BN7" s="7">
        <v>5.0060000000000002</v>
      </c>
      <c r="BO7" s="7">
        <v>74.825000000000003</v>
      </c>
      <c r="BP7" s="7">
        <v>3.6840000000000002</v>
      </c>
      <c r="BQ7" s="43">
        <v>0</v>
      </c>
      <c r="BR7" s="43">
        <v>0</v>
      </c>
      <c r="BS7" s="43">
        <f t="shared" si="10"/>
        <v>71.141000000000005</v>
      </c>
      <c r="BT7" s="43">
        <f t="shared" si="21"/>
        <v>11.4814242138851</v>
      </c>
      <c r="BU7" s="43">
        <f t="shared" si="22"/>
        <v>7.0367298744746343</v>
      </c>
      <c r="BV7" s="43">
        <f t="shared" si="23"/>
        <v>12.583189548927775</v>
      </c>
      <c r="BW7" s="43">
        <f t="shared" si="24"/>
        <v>7.7119792950455999</v>
      </c>
      <c r="BX7" s="43">
        <f t="shared" si="25"/>
        <v>10.91613765452723</v>
      </c>
      <c r="BY7" s="43">
        <f t="shared" si="26"/>
        <v>6.6902773137320422</v>
      </c>
      <c r="BZ7" s="43"/>
      <c r="CA7" s="43">
        <v>10862000000</v>
      </c>
      <c r="CB7" s="43">
        <v>0</v>
      </c>
      <c r="CC7" s="43">
        <v>10862000000</v>
      </c>
      <c r="CD7" s="43">
        <f t="shared" si="11"/>
        <v>0</v>
      </c>
      <c r="CE7" s="43">
        <f t="shared" si="12"/>
        <v>100</v>
      </c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</row>
    <row r="8" spans="1:96" ht="15.75" customHeight="1">
      <c r="A8" s="7" t="s">
        <v>195</v>
      </c>
      <c r="B8" s="32">
        <v>38533</v>
      </c>
      <c r="C8" s="21">
        <v>-36.968000000000004</v>
      </c>
      <c r="D8" s="21">
        <v>0</v>
      </c>
      <c r="E8" s="21">
        <v>0</v>
      </c>
      <c r="F8" s="21">
        <f t="shared" si="0"/>
        <v>-36.968000000000004</v>
      </c>
      <c r="G8" s="7">
        <v>12.254</v>
      </c>
      <c r="H8" s="114">
        <f t="shared" si="1"/>
        <v>3.0168108372776241</v>
      </c>
      <c r="I8" s="7">
        <v>10.186999999999999</v>
      </c>
      <c r="J8" s="87">
        <f t="shared" si="2"/>
        <v>3.6289388436242276</v>
      </c>
      <c r="K8" s="7">
        <v>350.18438800000001</v>
      </c>
      <c r="L8" s="115">
        <f t="shared" si="3"/>
        <v>10.556724190685509</v>
      </c>
      <c r="M8" s="43"/>
      <c r="N8" s="43">
        <v>-36.968000000000004</v>
      </c>
      <c r="O8" s="43">
        <v>0</v>
      </c>
      <c r="P8" s="43">
        <v>0</v>
      </c>
      <c r="Q8" s="43">
        <f t="shared" si="4"/>
        <v>36.968000000000004</v>
      </c>
      <c r="R8" s="21">
        <v>-36.112000000000002</v>
      </c>
      <c r="S8" s="21">
        <v>0</v>
      </c>
      <c r="T8" s="43">
        <f t="shared" si="5"/>
        <v>36.112000000000002</v>
      </c>
      <c r="U8" s="43"/>
      <c r="V8" s="21"/>
      <c r="W8" s="43">
        <v>3.2170000000000001</v>
      </c>
      <c r="X8" s="43">
        <v>2.448</v>
      </c>
      <c r="Y8" s="43">
        <v>8.8999999999999996E-2</v>
      </c>
      <c r="Z8" s="43">
        <v>0</v>
      </c>
      <c r="AA8" s="43">
        <v>12.254</v>
      </c>
      <c r="AB8" s="43">
        <v>0</v>
      </c>
      <c r="AC8" s="43"/>
      <c r="AD8" s="43">
        <v>0</v>
      </c>
      <c r="AE8" s="21">
        <v>-6.32</v>
      </c>
      <c r="AF8" s="43">
        <v>0.307</v>
      </c>
      <c r="AG8" s="43">
        <v>-36.968000000000004</v>
      </c>
      <c r="AH8" s="43">
        <v>-4.9480000000000004</v>
      </c>
      <c r="AI8" s="43"/>
      <c r="AJ8" s="116">
        <v>-36.968000000000004</v>
      </c>
      <c r="AK8" s="43">
        <v>0</v>
      </c>
      <c r="AL8" s="43">
        <v>0</v>
      </c>
      <c r="AM8" s="43">
        <f t="shared" si="6"/>
        <v>-36.968000000000004</v>
      </c>
      <c r="AN8" s="7">
        <v>12.254</v>
      </c>
      <c r="AO8" s="43">
        <v>-6.32</v>
      </c>
      <c r="AP8" s="116">
        <v>-1.7370000000000001</v>
      </c>
      <c r="AQ8" s="7">
        <f t="shared" si="7"/>
        <v>-8.0570000000000004</v>
      </c>
      <c r="AR8" s="116">
        <v>56.396000000000001</v>
      </c>
      <c r="AS8" s="116">
        <v>18.428999999999998</v>
      </c>
      <c r="AT8" s="116">
        <v>0</v>
      </c>
      <c r="AU8" s="116">
        <v>0</v>
      </c>
      <c r="AV8" s="116">
        <f t="shared" si="8"/>
        <v>74.825000000000003</v>
      </c>
      <c r="AW8" s="21">
        <f t="shared" si="13"/>
        <v>-32.771000000000008</v>
      </c>
      <c r="AX8" s="21">
        <f t="shared" si="14"/>
        <v>5.3189999999999884</v>
      </c>
      <c r="AY8" s="43" t="s">
        <v>543</v>
      </c>
      <c r="AZ8" s="7">
        <v>12.254</v>
      </c>
      <c r="BA8" s="7">
        <v>10.186999999999999</v>
      </c>
      <c r="BB8" s="7">
        <v>48.115000000000002</v>
      </c>
      <c r="BC8" s="7">
        <v>3.8079999999999998</v>
      </c>
      <c r="BD8" s="43">
        <v>0</v>
      </c>
      <c r="BE8" s="43">
        <f t="shared" si="9"/>
        <v>44.307000000000002</v>
      </c>
      <c r="BF8" s="43">
        <f t="shared" si="15"/>
        <v>16.376879385232208</v>
      </c>
      <c r="BG8" s="43">
        <f t="shared" si="16"/>
        <v>13.61443367858336</v>
      </c>
      <c r="BH8" s="43">
        <f t="shared" si="17"/>
        <v>27.657029363306023</v>
      </c>
      <c r="BI8" s="43">
        <f t="shared" si="18"/>
        <v>22.991852303247793</v>
      </c>
      <c r="BJ8" s="43">
        <f t="shared" si="19"/>
        <v>25.468149225813153</v>
      </c>
      <c r="BK8" s="43">
        <f t="shared" si="20"/>
        <v>21.172191624233605</v>
      </c>
      <c r="BL8" s="43"/>
      <c r="BM8" s="7">
        <v>12.254</v>
      </c>
      <c r="BN8" s="7">
        <v>10.186999999999999</v>
      </c>
      <c r="BO8" s="7">
        <v>48.115000000000002</v>
      </c>
      <c r="BP8" s="7">
        <v>3.8079999999999998</v>
      </c>
      <c r="BQ8" s="43">
        <v>0</v>
      </c>
      <c r="BR8" s="43">
        <v>0</v>
      </c>
      <c r="BS8" s="43">
        <f t="shared" si="10"/>
        <v>44.307000000000002</v>
      </c>
      <c r="BT8" s="43">
        <f t="shared" si="21"/>
        <v>27.657029363306023</v>
      </c>
      <c r="BU8" s="43">
        <f t="shared" si="22"/>
        <v>22.991852303247793</v>
      </c>
      <c r="BV8" s="43">
        <f t="shared" si="23"/>
        <v>16.376879385232208</v>
      </c>
      <c r="BW8" s="43">
        <f t="shared" si="24"/>
        <v>13.61443367858336</v>
      </c>
      <c r="BX8" s="43">
        <f t="shared" si="25"/>
        <v>25.468149225813153</v>
      </c>
      <c r="BY8" s="43">
        <f t="shared" si="26"/>
        <v>21.172191624233605</v>
      </c>
      <c r="BZ8" s="43"/>
      <c r="CA8" s="43">
        <v>10710000000</v>
      </c>
      <c r="CB8" s="43">
        <v>0</v>
      </c>
      <c r="CC8" s="43">
        <v>10710000000</v>
      </c>
      <c r="CD8" s="43">
        <f t="shared" si="11"/>
        <v>0</v>
      </c>
      <c r="CE8" s="43">
        <f t="shared" si="12"/>
        <v>100</v>
      </c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</row>
    <row r="9" spans="1:96" ht="15.75" customHeight="1">
      <c r="A9" s="7" t="s">
        <v>195</v>
      </c>
      <c r="B9" s="32">
        <v>38898</v>
      </c>
      <c r="C9" s="21">
        <v>-3.5939999999999999</v>
      </c>
      <c r="D9" s="21">
        <v>0</v>
      </c>
      <c r="E9" s="21">
        <v>0</v>
      </c>
      <c r="F9" s="21">
        <f t="shared" si="0"/>
        <v>-3.5939999999999999</v>
      </c>
      <c r="G9" s="7">
        <v>12.599</v>
      </c>
      <c r="H9" s="114">
        <f t="shared" si="1"/>
        <v>0.28526073497896659</v>
      </c>
      <c r="I9" s="7">
        <v>10.808999999999999</v>
      </c>
      <c r="J9" s="87">
        <f t="shared" si="2"/>
        <v>0.33250069386622261</v>
      </c>
      <c r="K9" s="7">
        <v>308.259072</v>
      </c>
      <c r="L9" s="115">
        <f t="shared" si="3"/>
        <v>1.1659024263850375</v>
      </c>
      <c r="M9" s="43"/>
      <c r="N9" s="43">
        <v>-3.5939999999999999</v>
      </c>
      <c r="O9" s="43">
        <v>0</v>
      </c>
      <c r="P9" s="43">
        <v>0</v>
      </c>
      <c r="Q9" s="43">
        <f t="shared" si="4"/>
        <v>3.5939999999999999</v>
      </c>
      <c r="R9" s="21">
        <v>-3.5449999999999999</v>
      </c>
      <c r="S9" s="21">
        <v>0</v>
      </c>
      <c r="T9" s="43">
        <f t="shared" si="5"/>
        <v>3.5449999999999999</v>
      </c>
      <c r="U9" s="43"/>
      <c r="V9" s="21"/>
      <c r="W9" s="43">
        <v>1.9410000000000001</v>
      </c>
      <c r="X9" s="43">
        <v>1.7150000000000001</v>
      </c>
      <c r="Y9" s="43">
        <v>-0.61699999999999999</v>
      </c>
      <c r="Z9" s="43">
        <v>0</v>
      </c>
      <c r="AA9" s="43">
        <v>12.599</v>
      </c>
      <c r="AB9" s="43">
        <v>0</v>
      </c>
      <c r="AC9" s="43"/>
      <c r="AD9" s="43">
        <v>0</v>
      </c>
      <c r="AE9" s="21">
        <v>-15.411</v>
      </c>
      <c r="AF9" s="43">
        <v>-0.19700000000000001</v>
      </c>
      <c r="AG9" s="43">
        <v>-3.5939999999999999</v>
      </c>
      <c r="AH9" s="43">
        <v>-17.106000000000002</v>
      </c>
      <c r="AI9" s="43"/>
      <c r="AJ9" s="116">
        <v>-3.5939999999999999</v>
      </c>
      <c r="AK9" s="43">
        <v>0</v>
      </c>
      <c r="AL9" s="43">
        <v>0</v>
      </c>
      <c r="AM9" s="43">
        <f t="shared" si="6"/>
        <v>-3.5939999999999999</v>
      </c>
      <c r="AN9" s="7">
        <v>12.599</v>
      </c>
      <c r="AO9" s="43">
        <v>-15.411</v>
      </c>
      <c r="AP9" s="116">
        <v>-4.4470000000000001</v>
      </c>
      <c r="AQ9" s="7">
        <f t="shared" si="7"/>
        <v>-19.858000000000001</v>
      </c>
      <c r="AR9" s="116">
        <v>60.412999999999997</v>
      </c>
      <c r="AS9" s="116">
        <v>-12.298</v>
      </c>
      <c r="AT9" s="116">
        <v>0</v>
      </c>
      <c r="AU9" s="116">
        <v>0</v>
      </c>
      <c r="AV9" s="116">
        <f t="shared" si="8"/>
        <v>48.114999999999995</v>
      </c>
      <c r="AW9" s="21">
        <f t="shared" si="13"/>
        <v>-10.853000000000002</v>
      </c>
      <c r="AX9" s="21">
        <f t="shared" si="14"/>
        <v>-5.5340000000000131</v>
      </c>
      <c r="AY9" s="43" t="s">
        <v>544</v>
      </c>
      <c r="AZ9" s="7">
        <v>12.599</v>
      </c>
      <c r="BA9" s="7">
        <v>10.808999999999999</v>
      </c>
      <c r="BB9" s="7">
        <v>40.103999999999999</v>
      </c>
      <c r="BC9" s="7">
        <v>4.4050000000000002</v>
      </c>
      <c r="BD9" s="43">
        <v>0</v>
      </c>
      <c r="BE9" s="43">
        <f t="shared" si="9"/>
        <v>35.698999999999998</v>
      </c>
      <c r="BF9" s="43">
        <f t="shared" si="15"/>
        <v>26.185181336381586</v>
      </c>
      <c r="BG9" s="43">
        <f t="shared" si="16"/>
        <v>22.464927777200455</v>
      </c>
      <c r="BH9" s="43">
        <f t="shared" si="17"/>
        <v>35.292305106585623</v>
      </c>
      <c r="BI9" s="43">
        <f t="shared" si="18"/>
        <v>30.278159052074287</v>
      </c>
      <c r="BJ9" s="43">
        <f t="shared" si="19"/>
        <v>31.415818870935571</v>
      </c>
      <c r="BK9" s="43">
        <f t="shared" si="20"/>
        <v>26.952423698384198</v>
      </c>
      <c r="BL9" s="43"/>
      <c r="BM9" s="7">
        <v>12.599</v>
      </c>
      <c r="BN9" s="7">
        <v>10.808999999999999</v>
      </c>
      <c r="BO9" s="7">
        <v>40.103999999999999</v>
      </c>
      <c r="BP9" s="7">
        <v>4.4050000000000002</v>
      </c>
      <c r="BQ9" s="43">
        <v>0</v>
      </c>
      <c r="BR9" s="43">
        <v>3.117</v>
      </c>
      <c r="BS9" s="43">
        <f t="shared" si="10"/>
        <v>35.698999999999998</v>
      </c>
      <c r="BT9" s="43">
        <f t="shared" si="21"/>
        <v>32.458264633140978</v>
      </c>
      <c r="BU9" s="43">
        <f t="shared" si="22"/>
        <v>27.846764220939818</v>
      </c>
      <c r="BV9" s="43">
        <f t="shared" si="23"/>
        <v>26.185181336381586</v>
      </c>
      <c r="BW9" s="43">
        <f t="shared" si="24"/>
        <v>22.464927777200455</v>
      </c>
      <c r="BX9" s="43">
        <f t="shared" si="25"/>
        <v>29.150181624673195</v>
      </c>
      <c r="BY9" s="43">
        <f t="shared" si="26"/>
        <v>25.008676337891306</v>
      </c>
      <c r="BZ9" s="43"/>
      <c r="CA9" s="43">
        <v>10062000000</v>
      </c>
      <c r="CB9" s="43">
        <v>0</v>
      </c>
      <c r="CC9" s="43">
        <v>10062000000</v>
      </c>
      <c r="CD9" s="43">
        <f t="shared" si="11"/>
        <v>0</v>
      </c>
      <c r="CE9" s="43">
        <f t="shared" si="12"/>
        <v>100</v>
      </c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</row>
    <row r="10" spans="1:96" ht="15.75" customHeight="1">
      <c r="A10" s="7" t="s">
        <v>195</v>
      </c>
      <c r="B10" s="32">
        <v>39263</v>
      </c>
      <c r="C10" s="21">
        <v>-3.8370000000000002</v>
      </c>
      <c r="D10" s="21">
        <v>0</v>
      </c>
      <c r="E10" s="21">
        <v>0</v>
      </c>
      <c r="F10" s="21">
        <f t="shared" si="0"/>
        <v>-3.8370000000000002</v>
      </c>
      <c r="G10" s="7">
        <v>14.065</v>
      </c>
      <c r="H10" s="114">
        <f t="shared" si="1"/>
        <v>0.27280483469605404</v>
      </c>
      <c r="I10" s="7">
        <v>12.488</v>
      </c>
      <c r="J10" s="87">
        <f t="shared" si="2"/>
        <v>0.30725496476617553</v>
      </c>
      <c r="K10" s="7">
        <v>316.72028</v>
      </c>
      <c r="L10" s="115">
        <f t="shared" si="3"/>
        <v>1.211479100738355</v>
      </c>
      <c r="M10" s="43"/>
      <c r="N10" s="43">
        <v>-3.8370000000000002</v>
      </c>
      <c r="O10" s="43">
        <v>0</v>
      </c>
      <c r="P10" s="43">
        <v>0</v>
      </c>
      <c r="Q10" s="43">
        <f t="shared" si="4"/>
        <v>3.8370000000000002</v>
      </c>
      <c r="R10" s="21">
        <v>-3.8050000000000002</v>
      </c>
      <c r="S10" s="21">
        <v>0</v>
      </c>
      <c r="T10" s="43">
        <f t="shared" si="5"/>
        <v>3.8050000000000002</v>
      </c>
      <c r="U10" s="43"/>
      <c r="V10" s="21"/>
      <c r="W10" s="43">
        <v>6.8250000000000002</v>
      </c>
      <c r="X10" s="43">
        <v>1.55</v>
      </c>
      <c r="Y10" s="43">
        <v>-0.66100000000000003</v>
      </c>
      <c r="Z10" s="43">
        <v>0</v>
      </c>
      <c r="AA10" s="43">
        <v>14.065</v>
      </c>
      <c r="AB10" s="43">
        <v>0</v>
      </c>
      <c r="AC10" s="43"/>
      <c r="AD10" s="43">
        <v>0</v>
      </c>
      <c r="AE10" s="21">
        <v>-21.212</v>
      </c>
      <c r="AF10" s="43">
        <v>0.42499999999999999</v>
      </c>
      <c r="AG10" s="43">
        <v>-3.8370000000000002</v>
      </c>
      <c r="AH10" s="43">
        <v>-20.792999999999999</v>
      </c>
      <c r="AI10" s="43"/>
      <c r="AJ10" s="116">
        <v>-3.8370000000000002</v>
      </c>
      <c r="AK10" s="43">
        <v>0</v>
      </c>
      <c r="AL10" s="43">
        <v>0</v>
      </c>
      <c r="AM10" s="43">
        <f t="shared" si="6"/>
        <v>-3.8370000000000002</v>
      </c>
      <c r="AN10" s="7">
        <v>14.065</v>
      </c>
      <c r="AO10" s="43">
        <v>-21.212</v>
      </c>
      <c r="AP10" s="116">
        <v>-6.1619999999999999</v>
      </c>
      <c r="AQ10" s="7">
        <f t="shared" si="7"/>
        <v>-27.373999999999999</v>
      </c>
      <c r="AR10" s="116">
        <v>59.005000000000003</v>
      </c>
      <c r="AS10" s="116">
        <v>-18.901</v>
      </c>
      <c r="AT10" s="116">
        <v>0</v>
      </c>
      <c r="AU10" s="116">
        <v>0</v>
      </c>
      <c r="AV10" s="116">
        <f t="shared" si="8"/>
        <v>40.103999999999999</v>
      </c>
      <c r="AW10" s="21">
        <f t="shared" si="13"/>
        <v>-17.146000000000001</v>
      </c>
      <c r="AX10" s="21">
        <f t="shared" si="14"/>
        <v>-22.680000000000014</v>
      </c>
      <c r="AY10" s="43" t="s">
        <v>545</v>
      </c>
      <c r="AZ10" s="7">
        <v>14.065</v>
      </c>
      <c r="BA10" s="7">
        <v>12.488</v>
      </c>
      <c r="BB10" s="7">
        <v>31.097000000000001</v>
      </c>
      <c r="BC10" s="7">
        <v>5.6379999999999999</v>
      </c>
      <c r="BD10" s="43">
        <v>0</v>
      </c>
      <c r="BE10" s="43">
        <f t="shared" si="9"/>
        <v>25.459000000000003</v>
      </c>
      <c r="BF10" s="43">
        <f t="shared" si="15"/>
        <v>35.071314582086579</v>
      </c>
      <c r="BG10" s="43">
        <f t="shared" si="16"/>
        <v>31.139038499900256</v>
      </c>
      <c r="BH10" s="43">
        <f t="shared" si="17"/>
        <v>55.245689147256357</v>
      </c>
      <c r="BI10" s="43">
        <f t="shared" si="18"/>
        <v>49.051416002199602</v>
      </c>
      <c r="BJ10" s="43">
        <f t="shared" si="19"/>
        <v>45.229443354664433</v>
      </c>
      <c r="BK10" s="43">
        <f t="shared" si="20"/>
        <v>40.158214618773513</v>
      </c>
      <c r="BL10" s="43"/>
      <c r="BM10" s="7">
        <v>14.065</v>
      </c>
      <c r="BN10" s="7">
        <v>12.488</v>
      </c>
      <c r="BO10" s="7">
        <v>31.097000000000001</v>
      </c>
      <c r="BP10" s="7">
        <v>5.6379999999999999</v>
      </c>
      <c r="BQ10" s="43">
        <v>0</v>
      </c>
      <c r="BR10" s="43">
        <v>2.7410000000000001</v>
      </c>
      <c r="BS10" s="43">
        <f t="shared" si="10"/>
        <v>25.459000000000003</v>
      </c>
      <c r="BT10" s="43">
        <f t="shared" si="21"/>
        <v>49.87588652482269</v>
      </c>
      <c r="BU10" s="43">
        <f t="shared" si="22"/>
        <v>44.283687943262407</v>
      </c>
      <c r="BV10" s="43">
        <f t="shared" si="23"/>
        <v>32.542051317646511</v>
      </c>
      <c r="BW10" s="43">
        <f t="shared" si="24"/>
        <v>28.893362023090631</v>
      </c>
      <c r="BX10" s="43">
        <f t="shared" si="25"/>
        <v>41.565695372066905</v>
      </c>
      <c r="BY10" s="43">
        <f t="shared" si="26"/>
        <v>36.905254447662386</v>
      </c>
      <c r="BZ10" s="43"/>
      <c r="CA10" s="43">
        <v>9380000000</v>
      </c>
      <c r="CB10" s="43">
        <v>0</v>
      </c>
      <c r="CC10" s="43">
        <v>9380000000</v>
      </c>
      <c r="CD10" s="43">
        <f t="shared" si="11"/>
        <v>0</v>
      </c>
      <c r="CE10" s="43">
        <f t="shared" si="12"/>
        <v>100</v>
      </c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</row>
    <row r="11" spans="1:96" ht="15.75" customHeight="1">
      <c r="A11" s="7" t="s">
        <v>195</v>
      </c>
      <c r="B11" s="32">
        <v>39629</v>
      </c>
      <c r="C11" s="21">
        <v>-4.0839999999999996</v>
      </c>
      <c r="D11" s="21">
        <v>0</v>
      </c>
      <c r="E11" s="21">
        <v>0</v>
      </c>
      <c r="F11" s="21">
        <f t="shared" si="0"/>
        <v>-4.0839999999999996</v>
      </c>
      <c r="G11" s="7">
        <v>17.681000000000001</v>
      </c>
      <c r="H11" s="114">
        <f t="shared" si="1"/>
        <v>0.2309824104971438</v>
      </c>
      <c r="I11" s="7">
        <v>16.359000000000002</v>
      </c>
      <c r="J11" s="87">
        <f t="shared" si="2"/>
        <v>0.24964851152270917</v>
      </c>
      <c r="K11" s="7">
        <v>363.9</v>
      </c>
      <c r="L11" s="115">
        <f t="shared" si="3"/>
        <v>1.1222863424017586</v>
      </c>
      <c r="M11" s="43"/>
      <c r="N11" s="43">
        <v>-4.0839999999999996</v>
      </c>
      <c r="O11" s="43">
        <v>0</v>
      </c>
      <c r="P11" s="43">
        <v>0</v>
      </c>
      <c r="Q11" s="43">
        <f t="shared" si="4"/>
        <v>4.0839999999999996</v>
      </c>
      <c r="R11" s="21">
        <v>-4.0149999999999997</v>
      </c>
      <c r="S11" s="21">
        <v>0</v>
      </c>
      <c r="T11" s="43">
        <f t="shared" si="5"/>
        <v>4.0149999999999997</v>
      </c>
      <c r="U11" s="43"/>
      <c r="V11" s="21"/>
      <c r="W11" s="43">
        <v>3.5819999999999999</v>
      </c>
      <c r="X11" s="43">
        <v>1.4790000000000001</v>
      </c>
      <c r="Y11" s="43">
        <v>0.253</v>
      </c>
      <c r="Z11" s="43">
        <v>0</v>
      </c>
      <c r="AA11" s="43">
        <v>17.681000000000001</v>
      </c>
      <c r="AB11" s="43">
        <v>0</v>
      </c>
      <c r="AC11" s="43"/>
      <c r="AD11" s="43">
        <v>-0.41199999999999998</v>
      </c>
      <c r="AE11" s="21">
        <v>-9.7739999999999991</v>
      </c>
      <c r="AF11" s="43">
        <v>-0.51400000000000001</v>
      </c>
      <c r="AG11" s="43">
        <v>-4.0839999999999996</v>
      </c>
      <c r="AH11" s="43">
        <v>-9.0389999999999997</v>
      </c>
      <c r="AI11" s="43"/>
      <c r="AJ11" s="116">
        <v>-4.0839999999999996</v>
      </c>
      <c r="AK11" s="43">
        <v>0</v>
      </c>
      <c r="AL11" s="43">
        <v>0</v>
      </c>
      <c r="AM11" s="43">
        <f t="shared" si="6"/>
        <v>-4.0839999999999996</v>
      </c>
      <c r="AN11" s="7">
        <v>17.681000000000001</v>
      </c>
      <c r="AO11" s="43">
        <v>-9.7739999999999991</v>
      </c>
      <c r="AP11" s="116">
        <v>-3.0219999999999998</v>
      </c>
      <c r="AQ11" s="7">
        <f t="shared" si="7"/>
        <v>-12.795999999999999</v>
      </c>
      <c r="AR11" s="116">
        <v>60.557000000000002</v>
      </c>
      <c r="AS11" s="116">
        <v>-29.46</v>
      </c>
      <c r="AT11" s="116">
        <v>0</v>
      </c>
      <c r="AU11" s="116">
        <v>0</v>
      </c>
      <c r="AV11" s="116">
        <f t="shared" si="8"/>
        <v>31.097000000000001</v>
      </c>
      <c r="AW11" s="21">
        <f t="shared" si="13"/>
        <v>0.80100000000000193</v>
      </c>
      <c r="AX11" s="21">
        <f t="shared" si="14"/>
        <v>-21.879000000000012</v>
      </c>
      <c r="AY11" s="43"/>
      <c r="AZ11" s="7">
        <v>17.681000000000001</v>
      </c>
      <c r="BA11" s="7">
        <v>16.359000000000002</v>
      </c>
      <c r="BB11" s="7">
        <v>36.286000000000001</v>
      </c>
      <c r="BC11" s="7">
        <v>14.081</v>
      </c>
      <c r="BD11" s="43">
        <v>0</v>
      </c>
      <c r="BE11" s="43">
        <f t="shared" si="9"/>
        <v>22.205000000000002</v>
      </c>
      <c r="BF11" s="43">
        <f t="shared" si="15"/>
        <v>56.857574685660992</v>
      </c>
      <c r="BG11" s="43">
        <f t="shared" si="16"/>
        <v>52.606360742193779</v>
      </c>
      <c r="BH11" s="43">
        <f t="shared" si="17"/>
        <v>79.626210312992569</v>
      </c>
      <c r="BI11" s="43">
        <f t="shared" si="18"/>
        <v>73.672596262103127</v>
      </c>
      <c r="BJ11" s="43">
        <f t="shared" si="19"/>
        <v>48.726781678884414</v>
      </c>
      <c r="BK11" s="43">
        <f t="shared" si="20"/>
        <v>45.083503279501741</v>
      </c>
      <c r="BL11" s="43"/>
      <c r="BM11" s="7">
        <v>17.681000000000001</v>
      </c>
      <c r="BN11" s="7">
        <v>16.359000000000002</v>
      </c>
      <c r="BO11" s="7">
        <v>36.286000000000001</v>
      </c>
      <c r="BP11" s="7">
        <v>14.081</v>
      </c>
      <c r="BQ11" s="43">
        <v>0</v>
      </c>
      <c r="BR11" s="43">
        <v>2.6139999999999999</v>
      </c>
      <c r="BS11" s="43">
        <f t="shared" si="10"/>
        <v>22.205000000000002</v>
      </c>
      <c r="BT11" s="43">
        <f t="shared" si="21"/>
        <v>71.239775978081312</v>
      </c>
      <c r="BU11" s="43">
        <f t="shared" si="22"/>
        <v>65.913211652363117</v>
      </c>
      <c r="BV11" s="43">
        <f t="shared" si="23"/>
        <v>52.251906141024882</v>
      </c>
      <c r="BW11" s="43">
        <f t="shared" si="24"/>
        <v>48.345055854364922</v>
      </c>
      <c r="BX11" s="43">
        <f t="shared" si="25"/>
        <v>45.45244215938304</v>
      </c>
      <c r="BY11" s="43">
        <f t="shared" si="26"/>
        <v>42.053984575835479</v>
      </c>
      <c r="BZ11" s="43"/>
      <c r="CA11" s="43">
        <v>9151000000</v>
      </c>
      <c r="CB11" s="43">
        <v>0</v>
      </c>
      <c r="CC11" s="43">
        <v>9151000000</v>
      </c>
      <c r="CD11" s="43">
        <f t="shared" si="11"/>
        <v>0</v>
      </c>
      <c r="CE11" s="43">
        <f t="shared" si="12"/>
        <v>100</v>
      </c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</row>
    <row r="12" spans="1:96" ht="15.75" customHeight="1">
      <c r="A12" s="7" t="s">
        <v>195</v>
      </c>
      <c r="B12" s="32">
        <v>39994</v>
      </c>
      <c r="C12" s="21">
        <v>-4.62</v>
      </c>
      <c r="D12" s="21">
        <v>0</v>
      </c>
      <c r="E12" s="21">
        <v>0</v>
      </c>
      <c r="F12" s="21">
        <f t="shared" si="0"/>
        <v>-4.62</v>
      </c>
      <c r="G12" s="7">
        <v>14.569000000000001</v>
      </c>
      <c r="H12" s="114">
        <f t="shared" si="1"/>
        <v>0.31711167547532432</v>
      </c>
      <c r="I12" s="7">
        <v>14.569000000000001</v>
      </c>
      <c r="J12" s="87">
        <f t="shared" si="2"/>
        <v>0.31711167547532432</v>
      </c>
      <c r="K12" s="7">
        <v>269.52449999999999</v>
      </c>
      <c r="L12" s="115">
        <f t="shared" si="3"/>
        <v>1.7141298842962327</v>
      </c>
      <c r="M12" s="43"/>
      <c r="N12" s="43">
        <v>-4.62</v>
      </c>
      <c r="O12" s="43">
        <v>0</v>
      </c>
      <c r="P12" s="43">
        <v>0</v>
      </c>
      <c r="Q12" s="43">
        <f t="shared" si="4"/>
        <v>4.62</v>
      </c>
      <c r="R12" s="21">
        <v>-4.468</v>
      </c>
      <c r="S12" s="21">
        <v>0</v>
      </c>
      <c r="T12" s="43">
        <f t="shared" si="5"/>
        <v>4.468</v>
      </c>
      <c r="U12" s="43"/>
      <c r="V12" s="21"/>
      <c r="W12" s="43">
        <v>0.56399999999999995</v>
      </c>
      <c r="X12" s="43">
        <v>1.708</v>
      </c>
      <c r="Y12" s="43">
        <v>-0.128</v>
      </c>
      <c r="Z12" s="43">
        <v>0</v>
      </c>
      <c r="AA12" s="43">
        <v>14.569000000000001</v>
      </c>
      <c r="AB12" s="43">
        <v>0</v>
      </c>
      <c r="AC12" s="43"/>
      <c r="AD12" s="43">
        <v>0</v>
      </c>
      <c r="AE12" s="21">
        <v>-6.0389999999999997</v>
      </c>
      <c r="AF12" s="43">
        <v>-0.17100000000000001</v>
      </c>
      <c r="AG12" s="43">
        <v>-4.62</v>
      </c>
      <c r="AH12" s="43">
        <v>-8.7739999999999991</v>
      </c>
      <c r="AI12" s="43"/>
      <c r="AJ12" s="116">
        <v>-4.62</v>
      </c>
      <c r="AK12" s="43">
        <v>0</v>
      </c>
      <c r="AL12" s="43">
        <v>0</v>
      </c>
      <c r="AM12" s="43">
        <f t="shared" si="6"/>
        <v>-4.62</v>
      </c>
      <c r="AN12" s="7">
        <v>14.569000000000001</v>
      </c>
      <c r="AO12" s="43">
        <v>-6.0389999999999997</v>
      </c>
      <c r="AP12" s="116">
        <v>-2.6110000000000002</v>
      </c>
      <c r="AQ12" s="7">
        <f t="shared" si="7"/>
        <v>-8.65</v>
      </c>
      <c r="AR12" s="116">
        <v>62.848999999999997</v>
      </c>
      <c r="AS12" s="116">
        <v>-26.562999999999999</v>
      </c>
      <c r="AT12" s="116">
        <v>0</v>
      </c>
      <c r="AU12" s="116">
        <v>0</v>
      </c>
      <c r="AV12" s="116">
        <f t="shared" si="8"/>
        <v>36.286000000000001</v>
      </c>
      <c r="AW12" s="21">
        <f t="shared" si="13"/>
        <v>1.2990000000000013</v>
      </c>
      <c r="AX12" s="21">
        <f t="shared" si="14"/>
        <v>-20.580000000000013</v>
      </c>
      <c r="AY12" s="43"/>
      <c r="AZ12" s="7">
        <v>14.569000000000001</v>
      </c>
      <c r="BA12" s="7">
        <v>14.569000000000001</v>
      </c>
      <c r="BB12" s="7">
        <v>39.558</v>
      </c>
      <c r="BC12" s="7">
        <v>14.262</v>
      </c>
      <c r="BD12" s="43">
        <v>0</v>
      </c>
      <c r="BE12" s="43">
        <f t="shared" si="9"/>
        <v>25.295999999999999</v>
      </c>
      <c r="BF12" s="43">
        <f t="shared" si="15"/>
        <v>40.150471256131844</v>
      </c>
      <c r="BG12" s="43">
        <f t="shared" si="16"/>
        <v>40.150471256131844</v>
      </c>
      <c r="BH12" s="43">
        <f t="shared" si="17"/>
        <v>57.594086021505383</v>
      </c>
      <c r="BI12" s="43">
        <f t="shared" si="18"/>
        <v>57.594086021505383</v>
      </c>
      <c r="BJ12" s="43">
        <f t="shared" si="19"/>
        <v>36.8294655948228</v>
      </c>
      <c r="BK12" s="43">
        <f t="shared" si="20"/>
        <v>36.8294655948228</v>
      </c>
      <c r="BL12" s="43"/>
      <c r="BM12" s="7">
        <v>14.569000000000001</v>
      </c>
      <c r="BN12" s="7">
        <v>14.569000000000001</v>
      </c>
      <c r="BO12" s="7">
        <v>39.558</v>
      </c>
      <c r="BP12" s="7">
        <v>14.262</v>
      </c>
      <c r="BQ12" s="43">
        <v>0</v>
      </c>
      <c r="BR12" s="43">
        <v>7.43</v>
      </c>
      <c r="BS12" s="43">
        <f t="shared" si="10"/>
        <v>25.295999999999999</v>
      </c>
      <c r="BT12" s="43">
        <f t="shared" si="21"/>
        <v>44.518120149116911</v>
      </c>
      <c r="BU12" s="43">
        <f t="shared" si="22"/>
        <v>44.518120149116911</v>
      </c>
      <c r="BV12" s="43">
        <f t="shared" si="23"/>
        <v>37.45244215938304</v>
      </c>
      <c r="BW12" s="43">
        <f t="shared" si="24"/>
        <v>37.45244215938304</v>
      </c>
      <c r="BX12" s="43">
        <f t="shared" si="25"/>
        <v>31.005788712011579</v>
      </c>
      <c r="BY12" s="43">
        <f t="shared" si="26"/>
        <v>31.005788712011579</v>
      </c>
      <c r="BZ12" s="43"/>
      <c r="CA12" s="43">
        <v>8908000000</v>
      </c>
      <c r="CB12" s="43">
        <v>0</v>
      </c>
      <c r="CC12" s="43">
        <v>8908000000</v>
      </c>
      <c r="CD12" s="43">
        <f t="shared" si="11"/>
        <v>0</v>
      </c>
      <c r="CE12" s="43">
        <f t="shared" si="12"/>
        <v>100</v>
      </c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</row>
    <row r="13" spans="1:96" ht="15.75" customHeight="1">
      <c r="A13" s="7" t="s">
        <v>195</v>
      </c>
      <c r="B13" s="32">
        <v>40359</v>
      </c>
      <c r="C13" s="21">
        <v>-4.5469999999999997</v>
      </c>
      <c r="D13" s="21">
        <v>0</v>
      </c>
      <c r="E13" s="21">
        <v>0</v>
      </c>
      <c r="F13" s="21">
        <f t="shared" si="0"/>
        <v>-4.5469999999999997</v>
      </c>
      <c r="G13" s="7">
        <v>18.760000000000002</v>
      </c>
      <c r="H13" s="114">
        <f t="shared" si="1"/>
        <v>0.24237739872068226</v>
      </c>
      <c r="I13" s="7">
        <v>18.760000000000002</v>
      </c>
      <c r="J13" s="87">
        <f t="shared" si="2"/>
        <v>0.24237739872068226</v>
      </c>
      <c r="K13" s="7">
        <v>287.63064000000003</v>
      </c>
      <c r="L13" s="115">
        <f t="shared" si="3"/>
        <v>1.5808468805687739</v>
      </c>
      <c r="M13" s="43"/>
      <c r="N13" s="43">
        <v>-4.5469999999999997</v>
      </c>
      <c r="O13" s="43">
        <v>0</v>
      </c>
      <c r="P13" s="43">
        <v>0</v>
      </c>
      <c r="Q13" s="43">
        <f t="shared" si="4"/>
        <v>4.5469999999999997</v>
      </c>
      <c r="R13" s="21">
        <v>-4.5780000000000003</v>
      </c>
      <c r="S13" s="21">
        <v>0</v>
      </c>
      <c r="T13" s="43">
        <f t="shared" si="5"/>
        <v>4.5780000000000003</v>
      </c>
      <c r="U13" s="43"/>
      <c r="V13" s="21"/>
      <c r="W13" s="43">
        <v>2.343</v>
      </c>
      <c r="X13" s="43">
        <v>1.891</v>
      </c>
      <c r="Y13" s="43">
        <v>-0.64700000000000002</v>
      </c>
      <c r="Z13" s="43">
        <v>0</v>
      </c>
      <c r="AA13" s="43">
        <v>18.760000000000002</v>
      </c>
      <c r="AB13" s="43">
        <v>0</v>
      </c>
      <c r="AC13" s="43"/>
      <c r="AD13" s="43">
        <v>0</v>
      </c>
      <c r="AE13" s="21">
        <v>-8.1560000000000006</v>
      </c>
      <c r="AF13" s="43">
        <v>8.5999999999999993E-2</v>
      </c>
      <c r="AG13" s="43">
        <v>-4.5469999999999997</v>
      </c>
      <c r="AH13" s="43">
        <v>-8.9580000000000002</v>
      </c>
      <c r="AI13" s="43"/>
      <c r="AJ13" s="116">
        <v>-4.5469999999999997</v>
      </c>
      <c r="AK13" s="43">
        <v>0</v>
      </c>
      <c r="AL13" s="43">
        <v>0</v>
      </c>
      <c r="AM13" s="43">
        <f t="shared" si="6"/>
        <v>-4.5469999999999997</v>
      </c>
      <c r="AN13" s="7">
        <v>18.760000000000002</v>
      </c>
      <c r="AO13" s="43">
        <v>-8.1560000000000006</v>
      </c>
      <c r="AP13" s="116">
        <v>-3.113</v>
      </c>
      <c r="AQ13" s="7">
        <f t="shared" si="7"/>
        <v>-11.269</v>
      </c>
      <c r="AR13" s="116">
        <v>62.381999999999998</v>
      </c>
      <c r="AS13" s="116">
        <v>-22.824000000000002</v>
      </c>
      <c r="AT13" s="116">
        <v>0</v>
      </c>
      <c r="AU13" s="116">
        <v>0</v>
      </c>
      <c r="AV13" s="116">
        <f t="shared" si="8"/>
        <v>39.557999999999993</v>
      </c>
      <c r="AW13" s="21">
        <f t="shared" si="13"/>
        <v>2.9440000000000026</v>
      </c>
      <c r="AX13" s="21">
        <f t="shared" si="14"/>
        <v>-17.63600000000001</v>
      </c>
      <c r="AY13" s="43"/>
      <c r="AZ13" s="7">
        <v>18.760000000000002</v>
      </c>
      <c r="BA13" s="7">
        <v>18.760000000000002</v>
      </c>
      <c r="BB13" s="7">
        <v>46.174999999999997</v>
      </c>
      <c r="BC13" s="7">
        <v>13.552</v>
      </c>
      <c r="BD13" s="43">
        <v>0</v>
      </c>
      <c r="BE13" s="43">
        <f t="shared" si="9"/>
        <v>32.622999999999998</v>
      </c>
      <c r="BF13" s="43">
        <f t="shared" si="15"/>
        <v>47.424035593306037</v>
      </c>
      <c r="BG13" s="43">
        <f t="shared" si="16"/>
        <v>47.424035593306037</v>
      </c>
      <c r="BH13" s="43">
        <f t="shared" si="17"/>
        <v>57.505440946571454</v>
      </c>
      <c r="BI13" s="43">
        <f t="shared" si="18"/>
        <v>57.505440946571454</v>
      </c>
      <c r="BJ13" s="43">
        <f t="shared" si="19"/>
        <v>40.628045479155396</v>
      </c>
      <c r="BK13" s="43">
        <f t="shared" si="20"/>
        <v>40.628045479155396</v>
      </c>
      <c r="BL13" s="43"/>
      <c r="BM13" s="7">
        <v>18.760000000000002</v>
      </c>
      <c r="BN13" s="7">
        <v>18.760000000000002</v>
      </c>
      <c r="BO13" s="7">
        <v>46.174999999999997</v>
      </c>
      <c r="BP13" s="7">
        <v>13.552</v>
      </c>
      <c r="BQ13" s="43">
        <v>0</v>
      </c>
      <c r="BR13" s="43">
        <v>6.1210000000000004</v>
      </c>
      <c r="BS13" s="43">
        <f t="shared" si="10"/>
        <v>32.622999999999998</v>
      </c>
      <c r="BT13" s="43">
        <f t="shared" si="21"/>
        <v>48.420400578154045</v>
      </c>
      <c r="BU13" s="43">
        <f t="shared" si="22"/>
        <v>48.420400578154045</v>
      </c>
      <c r="BV13" s="43">
        <f t="shared" si="23"/>
        <v>39.925087256320765</v>
      </c>
      <c r="BW13" s="43">
        <f t="shared" si="24"/>
        <v>39.925087256320765</v>
      </c>
      <c r="BX13" s="43">
        <f t="shared" si="25"/>
        <v>35.872724491356891</v>
      </c>
      <c r="BY13" s="43">
        <f t="shared" si="26"/>
        <v>35.872724491356891</v>
      </c>
      <c r="BZ13" s="43"/>
      <c r="CA13" s="43">
        <v>8668000000</v>
      </c>
      <c r="CB13" s="43">
        <v>0</v>
      </c>
      <c r="CC13" s="43">
        <v>8668000000</v>
      </c>
      <c r="CD13" s="43">
        <f t="shared" si="11"/>
        <v>0</v>
      </c>
      <c r="CE13" s="43">
        <f t="shared" si="12"/>
        <v>100</v>
      </c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</row>
    <row r="14" spans="1:96" ht="15.75" customHeight="1">
      <c r="A14" s="7" t="s">
        <v>195</v>
      </c>
      <c r="B14" s="32">
        <v>40724</v>
      </c>
      <c r="C14" s="21">
        <v>-5.3940000000000001</v>
      </c>
      <c r="D14" s="21">
        <v>0</v>
      </c>
      <c r="E14" s="21">
        <v>0</v>
      </c>
      <c r="F14" s="21">
        <f t="shared" si="0"/>
        <v>-5.3940000000000001</v>
      </c>
      <c r="G14" s="7">
        <v>23.15</v>
      </c>
      <c r="H14" s="114">
        <f t="shared" si="1"/>
        <v>0.23300215982721384</v>
      </c>
      <c r="I14" s="7">
        <v>23.15</v>
      </c>
      <c r="J14" s="87">
        <f t="shared" si="2"/>
        <v>0.23300215982721384</v>
      </c>
      <c r="K14" s="7">
        <v>262.72428000000002</v>
      </c>
      <c r="L14" s="115">
        <f t="shared" si="3"/>
        <v>2.0531029716781406</v>
      </c>
      <c r="M14" s="43"/>
      <c r="N14" s="43">
        <v>-5.3940000000000001</v>
      </c>
      <c r="O14" s="43">
        <v>0</v>
      </c>
      <c r="P14" s="43">
        <v>0</v>
      </c>
      <c r="Q14" s="43">
        <f t="shared" si="4"/>
        <v>5.3940000000000001</v>
      </c>
      <c r="R14" s="21">
        <v>-5.18</v>
      </c>
      <c r="S14" s="21">
        <v>0</v>
      </c>
      <c r="T14" s="43">
        <f t="shared" si="5"/>
        <v>5.18</v>
      </c>
      <c r="U14" s="43"/>
      <c r="V14" s="21"/>
      <c r="W14" s="43">
        <v>2.423</v>
      </c>
      <c r="X14" s="43">
        <v>2.1659999999999999</v>
      </c>
      <c r="Y14" s="43">
        <v>-0.29199999999999998</v>
      </c>
      <c r="Z14" s="43">
        <v>-1.0549999999999999</v>
      </c>
      <c r="AA14" s="43">
        <v>23.15</v>
      </c>
      <c r="AB14" s="43">
        <v>0</v>
      </c>
      <c r="AC14" s="43"/>
      <c r="AD14" s="43">
        <v>0</v>
      </c>
      <c r="AE14" s="21">
        <v>-8.2149999999999999</v>
      </c>
      <c r="AF14" s="43">
        <v>0</v>
      </c>
      <c r="AG14" s="43">
        <v>-5.3940000000000001</v>
      </c>
      <c r="AH14" s="43">
        <v>-9.1329999999999991</v>
      </c>
      <c r="AI14" s="43"/>
      <c r="AJ14" s="116">
        <v>-5.3940000000000001</v>
      </c>
      <c r="AK14" s="43">
        <v>0</v>
      </c>
      <c r="AL14" s="43">
        <v>0</v>
      </c>
      <c r="AM14" s="43">
        <f t="shared" si="6"/>
        <v>-5.3940000000000001</v>
      </c>
      <c r="AN14" s="7">
        <v>23.15</v>
      </c>
      <c r="AO14" s="43">
        <v>-8.2149999999999999</v>
      </c>
      <c r="AP14" s="116">
        <v>-3.738</v>
      </c>
      <c r="AQ14" s="7">
        <f t="shared" si="7"/>
        <v>-11.952999999999999</v>
      </c>
      <c r="AR14" s="116">
        <v>62.856000000000002</v>
      </c>
      <c r="AS14" s="116">
        <v>-16.681000000000001</v>
      </c>
      <c r="AT14" s="116">
        <v>0</v>
      </c>
      <c r="AU14" s="116">
        <v>0</v>
      </c>
      <c r="AV14" s="116">
        <f t="shared" si="8"/>
        <v>46.174999999999997</v>
      </c>
      <c r="AW14" s="21">
        <f t="shared" si="13"/>
        <v>5.8029999999999973</v>
      </c>
      <c r="AX14" s="21">
        <f t="shared" si="14"/>
        <v>-11.833000000000013</v>
      </c>
      <c r="AY14" s="43"/>
      <c r="AZ14" s="7">
        <v>23.15</v>
      </c>
      <c r="BA14" s="7">
        <v>23.15</v>
      </c>
      <c r="BB14" s="7">
        <v>57.082999999999998</v>
      </c>
      <c r="BC14" s="7">
        <v>13.324999999999999</v>
      </c>
      <c r="BD14" s="43">
        <v>0</v>
      </c>
      <c r="BE14" s="43">
        <f t="shared" si="9"/>
        <v>43.757999999999996</v>
      </c>
      <c r="BF14" s="43">
        <f t="shared" si="15"/>
        <v>50.135354629128315</v>
      </c>
      <c r="BG14" s="43">
        <f t="shared" si="16"/>
        <v>50.135354629128315</v>
      </c>
      <c r="BH14" s="43">
        <f t="shared" si="17"/>
        <v>52.904611728141134</v>
      </c>
      <c r="BI14" s="43">
        <f t="shared" si="18"/>
        <v>52.904611728141134</v>
      </c>
      <c r="BJ14" s="43">
        <f t="shared" si="19"/>
        <v>40.554981342956751</v>
      </c>
      <c r="BK14" s="43">
        <f t="shared" si="20"/>
        <v>40.554981342956751</v>
      </c>
      <c r="BL14" s="43"/>
      <c r="BM14" s="7">
        <v>23.15</v>
      </c>
      <c r="BN14" s="7">
        <v>23.15</v>
      </c>
      <c r="BO14" s="7">
        <v>57.082999999999998</v>
      </c>
      <c r="BP14" s="7">
        <v>13.324999999999999</v>
      </c>
      <c r="BQ14" s="43">
        <v>0</v>
      </c>
      <c r="BR14" s="43">
        <v>13.129</v>
      </c>
      <c r="BS14" s="43">
        <f t="shared" si="10"/>
        <v>43.757999999999996</v>
      </c>
      <c r="BT14" s="43">
        <f t="shared" si="21"/>
        <v>40.694710566561781</v>
      </c>
      <c r="BU14" s="43">
        <f t="shared" si="22"/>
        <v>40.694710566561781</v>
      </c>
      <c r="BV14" s="43">
        <f t="shared" si="23"/>
        <v>44.267247973076337</v>
      </c>
      <c r="BW14" s="43">
        <f t="shared" si="24"/>
        <v>44.267247973076337</v>
      </c>
      <c r="BX14" s="43">
        <f t="shared" si="25"/>
        <v>32.97157181108642</v>
      </c>
      <c r="BY14" s="43">
        <f t="shared" si="26"/>
        <v>32.97157181108642</v>
      </c>
      <c r="BZ14" s="43"/>
      <c r="CA14" s="43">
        <v>8376000000</v>
      </c>
      <c r="CB14" s="43">
        <v>0</v>
      </c>
      <c r="CC14" s="43">
        <v>8376000000</v>
      </c>
      <c r="CD14" s="43">
        <f t="shared" si="11"/>
        <v>0</v>
      </c>
      <c r="CE14" s="43">
        <f t="shared" si="12"/>
        <v>100</v>
      </c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</row>
    <row r="15" spans="1:96" ht="15.75" customHeight="1">
      <c r="A15" s="7" t="s">
        <v>195</v>
      </c>
      <c r="B15" s="32">
        <v>41090</v>
      </c>
      <c r="C15" s="21">
        <v>-6.7210000000000001</v>
      </c>
      <c r="D15" s="21">
        <v>0</v>
      </c>
      <c r="E15" s="21">
        <v>0</v>
      </c>
      <c r="F15" s="21">
        <f t="shared" si="0"/>
        <v>-6.7210000000000001</v>
      </c>
      <c r="G15" s="7">
        <v>16.978000000000002</v>
      </c>
      <c r="H15" s="114">
        <f t="shared" si="1"/>
        <v>0.39586523736600304</v>
      </c>
      <c r="I15" s="7">
        <v>16.978000000000002</v>
      </c>
      <c r="J15" s="87">
        <f t="shared" si="2"/>
        <v>0.39586523736600304</v>
      </c>
      <c r="K15" s="7">
        <v>286.13780000000003</v>
      </c>
      <c r="L15" s="115">
        <f t="shared" si="3"/>
        <v>2.3488682725595846</v>
      </c>
      <c r="M15" s="43"/>
      <c r="N15" s="43">
        <v>-6.7210000000000001</v>
      </c>
      <c r="O15" s="43">
        <v>0</v>
      </c>
      <c r="P15" s="43">
        <v>0</v>
      </c>
      <c r="Q15" s="43">
        <f t="shared" si="4"/>
        <v>6.7210000000000001</v>
      </c>
      <c r="R15" s="21">
        <v>-6.3849999999999998</v>
      </c>
      <c r="S15" s="21">
        <v>0</v>
      </c>
      <c r="T15" s="43">
        <f t="shared" si="5"/>
        <v>6.3849999999999998</v>
      </c>
      <c r="U15" s="43"/>
      <c r="V15" s="21"/>
      <c r="W15" s="43">
        <v>1.927</v>
      </c>
      <c r="X15" s="43">
        <v>2.2440000000000002</v>
      </c>
      <c r="Y15" s="43">
        <v>-7.4999999999999997E-2</v>
      </c>
      <c r="Z15" s="43">
        <v>0</v>
      </c>
      <c r="AA15" s="43">
        <v>16.978000000000002</v>
      </c>
      <c r="AB15" s="43">
        <v>0</v>
      </c>
      <c r="AC15" s="43"/>
      <c r="AD15" s="43">
        <v>0</v>
      </c>
      <c r="AE15" s="21">
        <v>-2.9180000000000001</v>
      </c>
      <c r="AF15" s="43">
        <v>0</v>
      </c>
      <c r="AG15" s="43">
        <v>-6.7210000000000001</v>
      </c>
      <c r="AH15" s="43">
        <v>-3.1160000000000001</v>
      </c>
      <c r="AI15" s="43"/>
      <c r="AJ15" s="116">
        <v>-6.7210000000000001</v>
      </c>
      <c r="AK15" s="43">
        <v>0</v>
      </c>
      <c r="AL15" s="43">
        <v>0</v>
      </c>
      <c r="AM15" s="43">
        <f t="shared" si="6"/>
        <v>-6.7210000000000001</v>
      </c>
      <c r="AN15" s="7">
        <v>16.978000000000002</v>
      </c>
      <c r="AO15" s="43">
        <v>-2.9180000000000001</v>
      </c>
      <c r="AP15" s="116">
        <v>-1.714</v>
      </c>
      <c r="AQ15" s="7">
        <f t="shared" si="7"/>
        <v>-4.6319999999999997</v>
      </c>
      <c r="AR15" s="116">
        <v>63.414999999999999</v>
      </c>
      <c r="AS15" s="116">
        <v>-8.1950000000000003</v>
      </c>
      <c r="AT15" s="116">
        <v>1.863</v>
      </c>
      <c r="AU15" s="116">
        <v>0</v>
      </c>
      <c r="AV15" s="116">
        <f t="shared" si="8"/>
        <v>57.082999999999998</v>
      </c>
      <c r="AW15" s="21">
        <f t="shared" si="13"/>
        <v>5.6250000000000018</v>
      </c>
      <c r="AX15" s="21">
        <f t="shared" si="14"/>
        <v>-6.2080000000000108</v>
      </c>
      <c r="AY15" s="43"/>
      <c r="AZ15" s="7">
        <v>16.978000000000002</v>
      </c>
      <c r="BA15" s="7">
        <v>16.978000000000002</v>
      </c>
      <c r="BB15" s="7">
        <v>66.363</v>
      </c>
      <c r="BC15" s="7">
        <v>16.622</v>
      </c>
      <c r="BD15" s="43">
        <v>0</v>
      </c>
      <c r="BE15" s="43">
        <f t="shared" si="9"/>
        <v>49.741</v>
      </c>
      <c r="BF15" s="43">
        <f t="shared" si="15"/>
        <v>29.742655431564568</v>
      </c>
      <c r="BG15" s="43">
        <f t="shared" si="16"/>
        <v>29.742655431564568</v>
      </c>
      <c r="BH15" s="43">
        <f t="shared" si="17"/>
        <v>34.132807945155911</v>
      </c>
      <c r="BI15" s="43">
        <f t="shared" si="18"/>
        <v>34.132807945155911</v>
      </c>
      <c r="BJ15" s="43">
        <f t="shared" si="19"/>
        <v>25.583532992782125</v>
      </c>
      <c r="BK15" s="43">
        <f t="shared" si="20"/>
        <v>25.583532992782125</v>
      </c>
      <c r="BL15" s="43"/>
      <c r="BM15" s="7">
        <v>16.978000000000002</v>
      </c>
      <c r="BN15" s="7">
        <v>16.978000000000002</v>
      </c>
      <c r="BO15" s="7">
        <v>66.363</v>
      </c>
      <c r="BP15" s="7">
        <v>16.622</v>
      </c>
      <c r="BQ15" s="43">
        <v>0</v>
      </c>
      <c r="BR15" s="43">
        <v>12.757999999999999</v>
      </c>
      <c r="BS15" s="43">
        <f t="shared" si="10"/>
        <v>49.741</v>
      </c>
      <c r="BT15" s="43">
        <f t="shared" si="21"/>
        <v>27.165234643754303</v>
      </c>
      <c r="BU15" s="43">
        <f t="shared" si="22"/>
        <v>27.165234643754303</v>
      </c>
      <c r="BV15" s="43">
        <f t="shared" si="23"/>
        <v>24.181051672078848</v>
      </c>
      <c r="BW15" s="43">
        <f t="shared" si="24"/>
        <v>24.181051672078848</v>
      </c>
      <c r="BX15" s="43">
        <f t="shared" si="25"/>
        <v>21.458272772083266</v>
      </c>
      <c r="BY15" s="43">
        <f t="shared" si="26"/>
        <v>21.458272772083266</v>
      </c>
      <c r="BZ15" s="43"/>
      <c r="CA15" s="43">
        <v>8381000000</v>
      </c>
      <c r="CB15" s="43">
        <v>0</v>
      </c>
      <c r="CC15" s="43">
        <v>8381000000</v>
      </c>
      <c r="CD15" s="43">
        <f t="shared" si="11"/>
        <v>0</v>
      </c>
      <c r="CE15" s="43">
        <f t="shared" si="12"/>
        <v>100</v>
      </c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</row>
    <row r="16" spans="1:96" ht="15.75" customHeight="1">
      <c r="A16" s="7" t="s">
        <v>195</v>
      </c>
      <c r="B16" s="32">
        <v>41455</v>
      </c>
      <c r="C16" s="21">
        <v>-7.694</v>
      </c>
      <c r="D16" s="21">
        <v>0</v>
      </c>
      <c r="E16" s="21">
        <v>0</v>
      </c>
      <c r="F16" s="21">
        <f t="shared" si="0"/>
        <v>-7.694</v>
      </c>
      <c r="G16" s="7">
        <v>21.863</v>
      </c>
      <c r="H16" s="114">
        <f t="shared" si="1"/>
        <v>0.35191876686639528</v>
      </c>
      <c r="I16" s="7">
        <v>21.863</v>
      </c>
      <c r="J16" s="87">
        <f t="shared" si="2"/>
        <v>0.35191876686639528</v>
      </c>
      <c r="K16" s="7">
        <v>307.88690000000003</v>
      </c>
      <c r="L16" s="115">
        <f t="shared" si="3"/>
        <v>2.4989695891575767</v>
      </c>
      <c r="M16" s="43"/>
      <c r="N16" s="43">
        <v>-7.694</v>
      </c>
      <c r="O16" s="43">
        <v>0</v>
      </c>
      <c r="P16" s="43">
        <v>0</v>
      </c>
      <c r="Q16" s="43">
        <f t="shared" si="4"/>
        <v>7.694</v>
      </c>
      <c r="R16" s="21">
        <v>-7.4550000000000001</v>
      </c>
      <c r="S16" s="21">
        <v>0</v>
      </c>
      <c r="T16" s="43">
        <f t="shared" si="5"/>
        <v>7.4550000000000001</v>
      </c>
      <c r="U16" s="43"/>
      <c r="V16" s="21"/>
      <c r="W16" s="43">
        <v>0.92700000000000005</v>
      </c>
      <c r="X16" s="43">
        <v>2.4060000000000001</v>
      </c>
      <c r="Y16" s="43">
        <v>0.19</v>
      </c>
      <c r="Z16" s="43">
        <v>0</v>
      </c>
      <c r="AA16" s="43">
        <v>21.863</v>
      </c>
      <c r="AB16" s="43">
        <v>0</v>
      </c>
      <c r="AC16" s="43"/>
      <c r="AD16" s="43">
        <v>0</v>
      </c>
      <c r="AE16" s="21">
        <v>-3.4180000000000001</v>
      </c>
      <c r="AF16" s="43">
        <v>0</v>
      </c>
      <c r="AG16" s="43">
        <v>-7.694</v>
      </c>
      <c r="AH16" s="43">
        <v>-4.4290000000000003</v>
      </c>
      <c r="AI16" s="43"/>
      <c r="AJ16" s="116">
        <v>-7.694</v>
      </c>
      <c r="AK16" s="43">
        <v>0</v>
      </c>
      <c r="AL16" s="43">
        <v>0</v>
      </c>
      <c r="AM16" s="43">
        <f t="shared" si="6"/>
        <v>-7.694</v>
      </c>
      <c r="AN16" s="7">
        <v>21.863</v>
      </c>
      <c r="AO16" s="43">
        <v>-3.4180000000000001</v>
      </c>
      <c r="AP16" s="116">
        <v>-2.0139999999999998</v>
      </c>
      <c r="AQ16" s="7">
        <f t="shared" si="7"/>
        <v>-5.4320000000000004</v>
      </c>
      <c r="AR16" s="116">
        <v>65.796999999999997</v>
      </c>
      <c r="AS16" s="116">
        <v>-0.85599999999999998</v>
      </c>
      <c r="AT16" s="116">
        <v>1.4219999999999999</v>
      </c>
      <c r="AU16" s="116">
        <v>0</v>
      </c>
      <c r="AV16" s="116">
        <f t="shared" si="8"/>
        <v>66.363</v>
      </c>
      <c r="AW16" s="21">
        <f t="shared" si="13"/>
        <v>8.7369999999999983</v>
      </c>
      <c r="AX16" s="21">
        <f t="shared" si="14"/>
        <v>2.5289999999999875</v>
      </c>
      <c r="AY16" s="43"/>
      <c r="AZ16" s="7">
        <v>21.863</v>
      </c>
      <c r="BA16" s="7">
        <v>21.863</v>
      </c>
      <c r="BB16" s="7">
        <v>78.944000000000003</v>
      </c>
      <c r="BC16" s="7">
        <v>17.738</v>
      </c>
      <c r="BD16" s="43">
        <v>0</v>
      </c>
      <c r="BE16" s="43">
        <f t="shared" si="9"/>
        <v>61.206000000000003</v>
      </c>
      <c r="BF16" s="43">
        <f t="shared" si="15"/>
        <v>32.944562482105994</v>
      </c>
      <c r="BG16" s="43">
        <f t="shared" si="16"/>
        <v>32.944562482105994</v>
      </c>
      <c r="BH16" s="43">
        <f t="shared" si="17"/>
        <v>35.720354213639183</v>
      </c>
      <c r="BI16" s="43">
        <f t="shared" si="18"/>
        <v>35.720354213639183</v>
      </c>
      <c r="BJ16" s="43">
        <f t="shared" si="19"/>
        <v>27.694314957438181</v>
      </c>
      <c r="BK16" s="43">
        <f t="shared" si="20"/>
        <v>27.694314957438181</v>
      </c>
      <c r="BL16" s="43"/>
      <c r="BM16" s="7">
        <v>21.863</v>
      </c>
      <c r="BN16" s="7">
        <v>21.863</v>
      </c>
      <c r="BO16" s="7">
        <v>78.944000000000003</v>
      </c>
      <c r="BP16" s="7">
        <v>17.738</v>
      </c>
      <c r="BQ16" s="43">
        <v>0</v>
      </c>
      <c r="BR16" s="43">
        <v>16.245000000000001</v>
      </c>
      <c r="BS16" s="43">
        <f t="shared" si="10"/>
        <v>61.206000000000003</v>
      </c>
      <c r="BT16" s="43">
        <f t="shared" si="21"/>
        <v>28.228170068817697</v>
      </c>
      <c r="BU16" s="43">
        <f t="shared" si="22"/>
        <v>28.228170068817697</v>
      </c>
      <c r="BV16" s="43">
        <f t="shared" si="23"/>
        <v>27.632360561671366</v>
      </c>
      <c r="BW16" s="43">
        <f t="shared" si="24"/>
        <v>27.632360561671366</v>
      </c>
      <c r="BX16" s="43">
        <f t="shared" si="25"/>
        <v>22.967989998844402</v>
      </c>
      <c r="BY16" s="43">
        <f t="shared" si="26"/>
        <v>22.967989998844402</v>
      </c>
      <c r="BZ16" s="43"/>
      <c r="CA16" s="43">
        <v>8328000000</v>
      </c>
      <c r="CB16" s="43">
        <v>0</v>
      </c>
      <c r="CC16" s="43">
        <v>8328000000</v>
      </c>
      <c r="CD16" s="43">
        <f t="shared" si="11"/>
        <v>0</v>
      </c>
      <c r="CE16" s="43">
        <f t="shared" si="12"/>
        <v>100</v>
      </c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</row>
    <row r="17" spans="1:96" ht="15.75" customHeight="1">
      <c r="A17" s="7" t="s">
        <v>195</v>
      </c>
      <c r="B17" s="32">
        <v>41820</v>
      </c>
      <c r="C17" s="21">
        <v>-9.2710000000000008</v>
      </c>
      <c r="D17" s="21">
        <v>0</v>
      </c>
      <c r="E17" s="21">
        <v>0</v>
      </c>
      <c r="F17" s="21">
        <f t="shared" si="0"/>
        <v>-9.2710000000000008</v>
      </c>
      <c r="G17" s="7">
        <v>22.074000000000002</v>
      </c>
      <c r="H17" s="114">
        <f t="shared" si="1"/>
        <v>0.41999637582676452</v>
      </c>
      <c r="I17" s="7">
        <v>22.074000000000002</v>
      </c>
      <c r="J17" s="87">
        <f t="shared" si="2"/>
        <v>0.41999637582676452</v>
      </c>
      <c r="K17" s="7">
        <v>370.16498999999999</v>
      </c>
      <c r="L17" s="115">
        <f t="shared" si="3"/>
        <v>2.5045588455029204</v>
      </c>
      <c r="M17" s="43"/>
      <c r="N17" s="43">
        <v>-9.2710000000000008</v>
      </c>
      <c r="O17" s="43">
        <v>0</v>
      </c>
      <c r="P17" s="43">
        <v>0</v>
      </c>
      <c r="Q17" s="43">
        <f t="shared" si="4"/>
        <v>9.2710000000000008</v>
      </c>
      <c r="R17" s="21">
        <v>-8.8789999999999996</v>
      </c>
      <c r="S17" s="21">
        <v>0</v>
      </c>
      <c r="T17" s="43">
        <f t="shared" si="5"/>
        <v>8.8789999999999996</v>
      </c>
      <c r="U17" s="43"/>
      <c r="V17" s="21"/>
      <c r="W17" s="43">
        <v>0.67</v>
      </c>
      <c r="X17" s="43">
        <v>2.4460000000000002</v>
      </c>
      <c r="Y17" s="43">
        <v>0.27200000000000002</v>
      </c>
      <c r="Z17" s="43">
        <v>0</v>
      </c>
      <c r="AA17" s="43">
        <v>22.074000000000002</v>
      </c>
      <c r="AB17" s="43">
        <v>0</v>
      </c>
      <c r="AC17" s="43"/>
      <c r="AD17" s="43">
        <v>0</v>
      </c>
      <c r="AE17" s="21">
        <v>-4.9880000000000004</v>
      </c>
      <c r="AF17" s="43">
        <v>0</v>
      </c>
      <c r="AG17" s="43">
        <v>-9.2710000000000008</v>
      </c>
      <c r="AH17" s="43">
        <v>-6.7089999999999996</v>
      </c>
      <c r="AI17" s="43"/>
      <c r="AJ17" s="116">
        <v>-9.2710000000000008</v>
      </c>
      <c r="AK17" s="43">
        <v>0</v>
      </c>
      <c r="AL17" s="43">
        <v>0</v>
      </c>
      <c r="AM17" s="43">
        <f t="shared" si="6"/>
        <v>-9.2710000000000008</v>
      </c>
      <c r="AN17" s="7">
        <v>22.074000000000002</v>
      </c>
      <c r="AO17" s="43">
        <v>-4.9880000000000004</v>
      </c>
      <c r="AP17" s="116">
        <v>-2.3279999999999998</v>
      </c>
      <c r="AQ17" s="7">
        <f t="shared" si="7"/>
        <v>-7.3160000000000007</v>
      </c>
      <c r="AR17" s="116">
        <v>67.305999999999997</v>
      </c>
      <c r="AS17" s="116">
        <v>9.8949999999999996</v>
      </c>
      <c r="AT17" s="116">
        <v>1.7430000000000001</v>
      </c>
      <c r="AU17" s="116">
        <v>0</v>
      </c>
      <c r="AV17" s="116">
        <f t="shared" si="8"/>
        <v>78.943999999999988</v>
      </c>
      <c r="AW17" s="21">
        <f t="shared" si="13"/>
        <v>5.4869999999999983</v>
      </c>
      <c r="AX17" s="21">
        <f t="shared" si="14"/>
        <v>8.0159999999999858</v>
      </c>
      <c r="AY17" s="43"/>
      <c r="AZ17" s="7">
        <v>22.074000000000002</v>
      </c>
      <c r="BA17" s="7">
        <v>22.074000000000002</v>
      </c>
      <c r="BB17" s="7">
        <v>89.784000000000006</v>
      </c>
      <c r="BC17" s="7">
        <v>27.108000000000001</v>
      </c>
      <c r="BD17" s="43">
        <v>0</v>
      </c>
      <c r="BE17" s="43">
        <f t="shared" si="9"/>
        <v>62.676000000000002</v>
      </c>
      <c r="BF17" s="43">
        <f t="shared" si="15"/>
        <v>27.961593027969194</v>
      </c>
      <c r="BG17" s="43">
        <f t="shared" si="16"/>
        <v>27.961593027969194</v>
      </c>
      <c r="BH17" s="43">
        <f t="shared" si="17"/>
        <v>35.2192226689642</v>
      </c>
      <c r="BI17" s="43">
        <f t="shared" si="18"/>
        <v>35.2192226689642</v>
      </c>
      <c r="BJ17" s="43">
        <f t="shared" si="19"/>
        <v>24.585672280139001</v>
      </c>
      <c r="BK17" s="43">
        <f t="shared" si="20"/>
        <v>24.585672280139001</v>
      </c>
      <c r="BL17" s="43"/>
      <c r="BM17" s="7">
        <v>22.074000000000002</v>
      </c>
      <c r="BN17" s="7">
        <v>22.074000000000002</v>
      </c>
      <c r="BO17" s="7">
        <v>89.784000000000006</v>
      </c>
      <c r="BP17" s="7">
        <v>27.108000000000001</v>
      </c>
      <c r="BQ17" s="43">
        <v>0</v>
      </c>
      <c r="BR17" s="43">
        <v>23.202999999999999</v>
      </c>
      <c r="BS17" s="43">
        <f t="shared" si="10"/>
        <v>62.676000000000002</v>
      </c>
      <c r="BT17" s="43">
        <f t="shared" si="21"/>
        <v>25.703606236681843</v>
      </c>
      <c r="BU17" s="43">
        <f t="shared" si="22"/>
        <v>25.703606236681843</v>
      </c>
      <c r="BV17" s="43">
        <f t="shared" si="23"/>
        <v>23.189654266774522</v>
      </c>
      <c r="BW17" s="43">
        <f t="shared" si="24"/>
        <v>23.189654266774522</v>
      </c>
      <c r="BX17" s="43">
        <f t="shared" si="25"/>
        <v>19.536760866294355</v>
      </c>
      <c r="BY17" s="43">
        <f t="shared" si="26"/>
        <v>19.536760866294355</v>
      </c>
      <c r="BZ17" s="43"/>
      <c r="CA17" s="43">
        <v>8239000000</v>
      </c>
      <c r="CB17" s="43">
        <v>0</v>
      </c>
      <c r="CC17" s="43">
        <v>8239000000</v>
      </c>
      <c r="CD17" s="43">
        <f t="shared" si="11"/>
        <v>0</v>
      </c>
      <c r="CE17" s="43">
        <f t="shared" si="12"/>
        <v>100</v>
      </c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</row>
    <row r="18" spans="1:96" ht="15.75" customHeight="1">
      <c r="A18" s="7" t="s">
        <v>195</v>
      </c>
      <c r="B18" s="32">
        <v>42185</v>
      </c>
      <c r="C18" s="21">
        <v>-10.063000000000001</v>
      </c>
      <c r="D18" s="21">
        <v>0</v>
      </c>
      <c r="E18" s="21">
        <v>0</v>
      </c>
      <c r="F18" s="21">
        <f t="shared" si="0"/>
        <v>-10.063000000000001</v>
      </c>
      <c r="G18" s="7">
        <v>12.193</v>
      </c>
      <c r="H18" s="114">
        <f t="shared" si="1"/>
        <v>0.82530960387107366</v>
      </c>
      <c r="I18" s="7">
        <v>12.193</v>
      </c>
      <c r="J18" s="87">
        <f t="shared" si="2"/>
        <v>0.82530960387107366</v>
      </c>
      <c r="K18" s="7">
        <v>370.86</v>
      </c>
      <c r="L18" s="115">
        <f t="shared" si="3"/>
        <v>2.7134228549857089</v>
      </c>
      <c r="M18" s="43"/>
      <c r="N18" s="43">
        <v>-10.063000000000001</v>
      </c>
      <c r="O18" s="43">
        <v>0</v>
      </c>
      <c r="P18" s="43">
        <v>0</v>
      </c>
      <c r="Q18" s="43">
        <f t="shared" si="4"/>
        <v>10.063000000000001</v>
      </c>
      <c r="R18" s="21">
        <v>-9.8819999999999997</v>
      </c>
      <c r="S18" s="21">
        <v>0</v>
      </c>
      <c r="T18" s="43">
        <f t="shared" si="5"/>
        <v>9.8819999999999997</v>
      </c>
      <c r="U18" s="43"/>
      <c r="V18" s="21"/>
      <c r="W18" s="43">
        <v>0.63700000000000001</v>
      </c>
      <c r="X18" s="43">
        <v>2.5739999999999998</v>
      </c>
      <c r="Y18" s="43">
        <v>0.58799999999999997</v>
      </c>
      <c r="Z18" s="43">
        <v>0</v>
      </c>
      <c r="AA18" s="43">
        <v>12.193</v>
      </c>
      <c r="AB18" s="43">
        <v>0</v>
      </c>
      <c r="AC18" s="43"/>
      <c r="AD18" s="43">
        <v>0</v>
      </c>
      <c r="AE18" s="21">
        <v>-10.744</v>
      </c>
      <c r="AF18" s="43">
        <v>0</v>
      </c>
      <c r="AG18" s="43">
        <v>-10.063000000000001</v>
      </c>
      <c r="AH18" s="43">
        <v>-13.808999999999999</v>
      </c>
      <c r="AI18" s="43"/>
      <c r="AJ18" s="116">
        <v>-10.063000000000001</v>
      </c>
      <c r="AK18" s="43">
        <v>0</v>
      </c>
      <c r="AL18" s="43">
        <v>0</v>
      </c>
      <c r="AM18" s="43">
        <f t="shared" si="6"/>
        <v>-10.063000000000001</v>
      </c>
      <c r="AN18" s="7">
        <v>12.193</v>
      </c>
      <c r="AO18" s="43">
        <v>-10.744</v>
      </c>
      <c r="AP18" s="116">
        <v>-3.7</v>
      </c>
      <c r="AQ18" s="7">
        <f t="shared" si="7"/>
        <v>-14.443999999999999</v>
      </c>
      <c r="AR18" s="116">
        <v>68.366</v>
      </c>
      <c r="AS18" s="116">
        <v>17.71</v>
      </c>
      <c r="AT18" s="116">
        <v>3.7080000000000002</v>
      </c>
      <c r="AU18" s="116">
        <v>0</v>
      </c>
      <c r="AV18" s="116">
        <f t="shared" si="8"/>
        <v>89.783999999999992</v>
      </c>
      <c r="AW18" s="21">
        <f t="shared" si="13"/>
        <v>-12.313999999999998</v>
      </c>
      <c r="AX18" s="21">
        <f t="shared" si="14"/>
        <v>-4.2980000000000125</v>
      </c>
      <c r="AY18" s="43"/>
      <c r="AZ18" s="7">
        <v>12.193</v>
      </c>
      <c r="BA18" s="7">
        <v>12.193</v>
      </c>
      <c r="BB18" s="7">
        <v>80.082999999999998</v>
      </c>
      <c r="BC18" s="7">
        <v>21.774000000000001</v>
      </c>
      <c r="BD18" s="43">
        <v>0</v>
      </c>
      <c r="BE18" s="43">
        <f t="shared" si="9"/>
        <v>58.308999999999997</v>
      </c>
      <c r="BF18" s="43">
        <f t="shared" si="15"/>
        <v>13.580370667379487</v>
      </c>
      <c r="BG18" s="43">
        <f t="shared" si="16"/>
        <v>13.580370667379487</v>
      </c>
      <c r="BH18" s="43">
        <f t="shared" si="17"/>
        <v>20.911008592155586</v>
      </c>
      <c r="BI18" s="43">
        <f t="shared" si="18"/>
        <v>20.911008592155586</v>
      </c>
      <c r="BJ18" s="43">
        <f t="shared" si="19"/>
        <v>15.225453591898406</v>
      </c>
      <c r="BK18" s="43">
        <f t="shared" si="20"/>
        <v>15.225453591898406</v>
      </c>
      <c r="BL18" s="43"/>
      <c r="BM18" s="7">
        <v>12.193</v>
      </c>
      <c r="BN18" s="7">
        <v>12.193</v>
      </c>
      <c r="BO18" s="7">
        <v>80.082999999999998</v>
      </c>
      <c r="BP18" s="7">
        <v>21.774000000000001</v>
      </c>
      <c r="BQ18" s="43">
        <v>0</v>
      </c>
      <c r="BR18" s="43">
        <v>35.384</v>
      </c>
      <c r="BS18" s="43">
        <f t="shared" si="10"/>
        <v>58.308999999999997</v>
      </c>
      <c r="BT18" s="43">
        <f t="shared" si="21"/>
        <v>13.013779044325616</v>
      </c>
      <c r="BU18" s="43">
        <f t="shared" si="22"/>
        <v>13.013779044325616</v>
      </c>
      <c r="BV18" s="43">
        <f t="shared" si="23"/>
        <v>10.791506987529537</v>
      </c>
      <c r="BW18" s="43">
        <f t="shared" si="24"/>
        <v>10.791506987529537</v>
      </c>
      <c r="BX18" s="43">
        <f t="shared" si="25"/>
        <v>10.559727021573263</v>
      </c>
      <c r="BY18" s="43">
        <f t="shared" si="26"/>
        <v>10.559727021573263</v>
      </c>
      <c r="BZ18" s="43"/>
      <c r="CA18" s="43">
        <v>8027000000</v>
      </c>
      <c r="CB18" s="43">
        <v>0</v>
      </c>
      <c r="CC18" s="43">
        <v>8027000000</v>
      </c>
      <c r="CD18" s="43">
        <f t="shared" si="11"/>
        <v>0</v>
      </c>
      <c r="CE18" s="43">
        <f t="shared" si="12"/>
        <v>100</v>
      </c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</row>
    <row r="19" spans="1:96" ht="15.75" customHeight="1">
      <c r="A19" s="7" t="s">
        <v>195</v>
      </c>
      <c r="B19" s="32">
        <v>42551</v>
      </c>
      <c r="C19" s="21">
        <v>-11.329000000000001</v>
      </c>
      <c r="D19" s="21">
        <v>0</v>
      </c>
      <c r="E19" s="21">
        <v>0</v>
      </c>
      <c r="F19" s="21">
        <f t="shared" si="0"/>
        <v>-11.329000000000001</v>
      </c>
      <c r="G19" s="7">
        <v>16.797999999999998</v>
      </c>
      <c r="H19" s="114">
        <f t="shared" si="1"/>
        <v>0.67442552684843449</v>
      </c>
      <c r="I19" s="7">
        <v>16.797999999999998</v>
      </c>
      <c r="J19" s="87">
        <f t="shared" si="2"/>
        <v>0.67442552684843449</v>
      </c>
      <c r="K19" s="7">
        <v>416.72847999999999</v>
      </c>
      <c r="L19" s="115">
        <f t="shared" si="3"/>
        <v>2.7185566966769348</v>
      </c>
      <c r="M19" s="43"/>
      <c r="N19" s="43">
        <v>-11.329000000000001</v>
      </c>
      <c r="O19" s="43">
        <v>0</v>
      </c>
      <c r="P19" s="43">
        <v>0</v>
      </c>
      <c r="Q19" s="43">
        <f t="shared" si="4"/>
        <v>11.329000000000001</v>
      </c>
      <c r="R19" s="21">
        <v>-11.006</v>
      </c>
      <c r="S19" s="21">
        <v>0</v>
      </c>
      <c r="T19" s="43">
        <f t="shared" si="5"/>
        <v>11.006</v>
      </c>
      <c r="U19" s="43"/>
      <c r="V19" s="21"/>
      <c r="W19" s="43">
        <v>0.73399999999999999</v>
      </c>
      <c r="X19" s="43">
        <v>2.6680000000000001</v>
      </c>
      <c r="Y19" s="43">
        <v>0</v>
      </c>
      <c r="Z19" s="43">
        <v>0</v>
      </c>
      <c r="AA19" s="43">
        <v>16.797999999999998</v>
      </c>
      <c r="AB19" s="43">
        <v>0</v>
      </c>
      <c r="AC19" s="43"/>
      <c r="AD19" s="43">
        <v>0</v>
      </c>
      <c r="AE19" s="21">
        <v>-12.282999999999999</v>
      </c>
      <c r="AF19" s="43">
        <v>0</v>
      </c>
      <c r="AG19" s="43">
        <v>-11.329000000000001</v>
      </c>
      <c r="AH19" s="43">
        <v>-15.301</v>
      </c>
      <c r="AI19" s="43"/>
      <c r="AJ19" s="116">
        <v>-11.329000000000001</v>
      </c>
      <c r="AK19" s="43">
        <v>0</v>
      </c>
      <c r="AL19" s="43">
        <v>0</v>
      </c>
      <c r="AM19" s="43">
        <f t="shared" si="6"/>
        <v>-11.329000000000001</v>
      </c>
      <c r="AN19" s="7">
        <v>16.797999999999998</v>
      </c>
      <c r="AO19" s="43">
        <v>-12.282999999999999</v>
      </c>
      <c r="AP19" s="116">
        <v>-3.6890000000000001</v>
      </c>
      <c r="AQ19" s="7">
        <f t="shared" si="7"/>
        <v>-15.972</v>
      </c>
      <c r="AR19" s="116">
        <v>68.465000000000003</v>
      </c>
      <c r="AS19" s="116">
        <v>9.0960000000000001</v>
      </c>
      <c r="AT19" s="116">
        <v>2.5219999999999998</v>
      </c>
      <c r="AU19" s="116">
        <v>0</v>
      </c>
      <c r="AV19" s="116">
        <f t="shared" si="8"/>
        <v>80.083000000000013</v>
      </c>
      <c r="AW19" s="21">
        <f t="shared" si="13"/>
        <v>-10.503000000000004</v>
      </c>
      <c r="AX19" s="21">
        <f t="shared" si="14"/>
        <v>-14.801000000000016</v>
      </c>
      <c r="AY19" s="43"/>
      <c r="AZ19" s="7">
        <v>16.797999999999998</v>
      </c>
      <c r="BA19" s="7">
        <v>16.797999999999998</v>
      </c>
      <c r="BB19" s="7">
        <v>71.997</v>
      </c>
      <c r="BC19" s="7">
        <v>21.605</v>
      </c>
      <c r="BD19" s="43">
        <v>0</v>
      </c>
      <c r="BE19" s="43">
        <f t="shared" si="9"/>
        <v>50.391999999999996</v>
      </c>
      <c r="BF19" s="43">
        <f t="shared" si="15"/>
        <v>20.975737672165128</v>
      </c>
      <c r="BG19" s="43">
        <f t="shared" si="16"/>
        <v>20.975737672165128</v>
      </c>
      <c r="BH19" s="43">
        <f t="shared" si="17"/>
        <v>33.334656294649946</v>
      </c>
      <c r="BI19" s="43">
        <f t="shared" si="18"/>
        <v>33.334656294649946</v>
      </c>
      <c r="BJ19" s="43">
        <f t="shared" si="19"/>
        <v>23.331527702543159</v>
      </c>
      <c r="BK19" s="43">
        <f t="shared" si="20"/>
        <v>23.331527702543159</v>
      </c>
      <c r="BL19" s="43"/>
      <c r="BM19" s="7">
        <v>16.797999999999998</v>
      </c>
      <c r="BN19" s="7">
        <v>16.797999999999998</v>
      </c>
      <c r="BO19" s="7">
        <v>71.997</v>
      </c>
      <c r="BP19" s="7">
        <v>21.605</v>
      </c>
      <c r="BQ19" s="43">
        <v>0</v>
      </c>
      <c r="BR19" s="43">
        <v>53.755000000000003</v>
      </c>
      <c r="BS19" s="43">
        <f t="shared" si="10"/>
        <v>50.391999999999996</v>
      </c>
      <c r="BT19" s="43">
        <f t="shared" si="21"/>
        <v>16.129125178833764</v>
      </c>
      <c r="BU19" s="43">
        <f t="shared" si="22"/>
        <v>16.129125178833764</v>
      </c>
      <c r="BV19" s="43">
        <f t="shared" si="23"/>
        <v>14.547879480717432</v>
      </c>
      <c r="BW19" s="43">
        <f t="shared" si="24"/>
        <v>14.547879480717432</v>
      </c>
      <c r="BX19" s="43">
        <f t="shared" si="25"/>
        <v>13.358038043132511</v>
      </c>
      <c r="BY19" s="43">
        <f t="shared" si="26"/>
        <v>13.358038043132511</v>
      </c>
      <c r="BZ19" s="43"/>
      <c r="CA19" s="43">
        <v>7808000000</v>
      </c>
      <c r="CB19" s="43">
        <v>0</v>
      </c>
      <c r="CC19" s="43">
        <v>7808000000</v>
      </c>
      <c r="CD19" s="43">
        <f t="shared" si="11"/>
        <v>0</v>
      </c>
      <c r="CE19" s="43">
        <f t="shared" si="12"/>
        <v>100</v>
      </c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</row>
    <row r="20" spans="1:96" ht="15.75" customHeight="1">
      <c r="A20" s="7" t="s">
        <v>195</v>
      </c>
      <c r="B20" s="32">
        <v>42916</v>
      </c>
      <c r="C20" s="21">
        <v>-12.04</v>
      </c>
      <c r="D20" s="21">
        <v>0</v>
      </c>
      <c r="E20" s="21">
        <v>0</v>
      </c>
      <c r="F20" s="21">
        <f t="shared" si="0"/>
        <v>-12.04</v>
      </c>
      <c r="G20" s="7">
        <v>21.204000000000001</v>
      </c>
      <c r="H20" s="114">
        <f t="shared" si="1"/>
        <v>0.56781739294472733</v>
      </c>
      <c r="I20" s="7">
        <v>21.204000000000001</v>
      </c>
      <c r="J20" s="87">
        <f t="shared" si="2"/>
        <v>0.56781739294472733</v>
      </c>
      <c r="K20" s="7">
        <v>554.05934000000002</v>
      </c>
      <c r="L20" s="115">
        <f t="shared" si="3"/>
        <v>2.1730524387514158</v>
      </c>
      <c r="M20" s="43"/>
      <c r="N20" s="43">
        <v>-12.04</v>
      </c>
      <c r="O20" s="43">
        <v>0</v>
      </c>
      <c r="P20" s="43">
        <v>0</v>
      </c>
      <c r="Q20" s="43">
        <f t="shared" si="4"/>
        <v>12.04</v>
      </c>
      <c r="R20" s="21">
        <v>-11.845000000000001</v>
      </c>
      <c r="S20" s="21">
        <v>0</v>
      </c>
      <c r="T20" s="43">
        <f t="shared" si="5"/>
        <v>11.845000000000001</v>
      </c>
      <c r="U20" s="43"/>
      <c r="V20" s="21"/>
      <c r="W20" s="43">
        <v>0.85799999999999998</v>
      </c>
      <c r="X20" s="43">
        <v>3.266</v>
      </c>
      <c r="Y20" s="43">
        <v>0</v>
      </c>
      <c r="Z20" s="43">
        <v>10.836</v>
      </c>
      <c r="AA20" s="43">
        <v>25.489000000000001</v>
      </c>
      <c r="AB20" s="43">
        <v>0</v>
      </c>
      <c r="AC20" s="43"/>
      <c r="AD20" s="43">
        <v>0</v>
      </c>
      <c r="AE20" s="21">
        <v>-8.798</v>
      </c>
      <c r="AF20" s="43">
        <v>0</v>
      </c>
      <c r="AG20" s="43">
        <v>-12.04</v>
      </c>
      <c r="AH20" s="43">
        <v>-11.016</v>
      </c>
      <c r="AI20" s="43"/>
      <c r="AJ20" s="116">
        <v>-12.04</v>
      </c>
      <c r="AK20" s="43">
        <v>0</v>
      </c>
      <c r="AL20" s="43">
        <v>0</v>
      </c>
      <c r="AM20" s="43">
        <f t="shared" si="6"/>
        <v>-12.04</v>
      </c>
      <c r="AN20" s="7">
        <v>21.204000000000001</v>
      </c>
      <c r="AO20" s="43">
        <v>-8.798</v>
      </c>
      <c r="AP20" s="116">
        <v>-2.9870000000000001</v>
      </c>
      <c r="AQ20" s="7">
        <f t="shared" si="7"/>
        <v>-11.785</v>
      </c>
      <c r="AR20" s="116">
        <v>68.177999999999997</v>
      </c>
      <c r="AS20" s="116">
        <v>2.282</v>
      </c>
      <c r="AT20" s="116">
        <v>1.5369999999999999</v>
      </c>
      <c r="AU20" s="116">
        <v>0</v>
      </c>
      <c r="AV20" s="116">
        <f t="shared" si="8"/>
        <v>71.997</v>
      </c>
      <c r="AW20" s="21">
        <f t="shared" si="13"/>
        <v>-2.6209999999999987</v>
      </c>
      <c r="AX20" s="21">
        <f t="shared" si="14"/>
        <v>-17.422000000000015</v>
      </c>
      <c r="AY20" s="43"/>
      <c r="AZ20" s="7">
        <v>21.204000000000001</v>
      </c>
      <c r="BA20" s="7">
        <v>21.204000000000001</v>
      </c>
      <c r="BB20" s="7">
        <v>87.710999999999999</v>
      </c>
      <c r="BC20" s="7">
        <v>45.228000000000002</v>
      </c>
      <c r="BD20" s="43">
        <v>0</v>
      </c>
      <c r="BE20" s="43">
        <f t="shared" si="9"/>
        <v>42.482999999999997</v>
      </c>
      <c r="BF20" s="43">
        <f t="shared" si="15"/>
        <v>29.451227134463938</v>
      </c>
      <c r="BG20" s="43">
        <f t="shared" si="16"/>
        <v>29.451227134463938</v>
      </c>
      <c r="BH20" s="43">
        <f t="shared" si="17"/>
        <v>49.911729397641416</v>
      </c>
      <c r="BI20" s="43">
        <f t="shared" si="18"/>
        <v>49.911729397641416</v>
      </c>
      <c r="BJ20" s="43">
        <f t="shared" si="19"/>
        <v>24.174846940520574</v>
      </c>
      <c r="BK20" s="43">
        <f t="shared" si="20"/>
        <v>24.174846940520574</v>
      </c>
      <c r="BL20" s="43"/>
      <c r="BM20" s="7">
        <v>21.204000000000001</v>
      </c>
      <c r="BN20" s="7">
        <v>21.204000000000001</v>
      </c>
      <c r="BO20" s="7">
        <v>87.710999999999999</v>
      </c>
      <c r="BP20" s="7">
        <v>45.228000000000002</v>
      </c>
      <c r="BQ20" s="43">
        <v>0</v>
      </c>
      <c r="BR20" s="43">
        <v>86.193999999999988</v>
      </c>
      <c r="BS20" s="43">
        <f t="shared" si="10"/>
        <v>42.482999999999997</v>
      </c>
      <c r="BT20" s="43">
        <f t="shared" si="21"/>
        <v>16.478469345726122</v>
      </c>
      <c r="BU20" s="43">
        <f t="shared" si="22"/>
        <v>16.478469345726122</v>
      </c>
      <c r="BV20" s="43">
        <f t="shared" si="23"/>
        <v>16.861759653922004</v>
      </c>
      <c r="BW20" s="43">
        <f t="shared" si="24"/>
        <v>16.861759653922004</v>
      </c>
      <c r="BX20" s="43">
        <f t="shared" si="25"/>
        <v>12.1928639199563</v>
      </c>
      <c r="BY20" s="43">
        <f t="shared" si="26"/>
        <v>12.1928639199563</v>
      </c>
      <c r="BZ20" s="43"/>
      <c r="CA20" s="43">
        <v>7708000000</v>
      </c>
      <c r="CB20" s="43">
        <v>0</v>
      </c>
      <c r="CC20" s="43">
        <v>7708000000</v>
      </c>
      <c r="CD20" s="43">
        <f t="shared" si="11"/>
        <v>0</v>
      </c>
      <c r="CE20" s="43">
        <f t="shared" si="12"/>
        <v>100</v>
      </c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</row>
    <row r="21" spans="1:96" ht="15.75" customHeight="1">
      <c r="A21" s="7" t="s">
        <v>195</v>
      </c>
      <c r="B21" s="32">
        <v>43281</v>
      </c>
      <c r="C21" s="21">
        <v>-12.917</v>
      </c>
      <c r="D21" s="21">
        <v>0</v>
      </c>
      <c r="E21" s="21">
        <v>0</v>
      </c>
      <c r="F21" s="21">
        <f t="shared" si="0"/>
        <v>-12.917</v>
      </c>
      <c r="G21" s="7">
        <v>16.571000000000002</v>
      </c>
      <c r="H21" s="114">
        <f t="shared" si="1"/>
        <v>0.77949429726630848</v>
      </c>
      <c r="I21" s="7">
        <v>16.571000000000002</v>
      </c>
      <c r="J21" s="87">
        <f t="shared" si="2"/>
        <v>0.77949429726630848</v>
      </c>
      <c r="K21" s="7">
        <v>785.62586999999996</v>
      </c>
      <c r="L21" s="115">
        <f t="shared" si="3"/>
        <v>1.6441668347810392</v>
      </c>
      <c r="M21" s="43"/>
      <c r="N21" s="43">
        <v>-12.917</v>
      </c>
      <c r="O21" s="43">
        <v>0</v>
      </c>
      <c r="P21" s="43">
        <v>0</v>
      </c>
      <c r="Q21" s="43">
        <f t="shared" si="4"/>
        <v>12.917</v>
      </c>
      <c r="R21" s="21">
        <v>-12.699</v>
      </c>
      <c r="S21" s="21">
        <v>0</v>
      </c>
      <c r="T21" s="43">
        <f t="shared" si="5"/>
        <v>12.699</v>
      </c>
      <c r="U21" s="43"/>
      <c r="V21" s="21"/>
      <c r="W21" s="43">
        <v>1.0009999999999999</v>
      </c>
      <c r="X21" s="43">
        <v>3.94</v>
      </c>
      <c r="Y21" s="43">
        <v>0</v>
      </c>
      <c r="Z21" s="43">
        <v>0</v>
      </c>
      <c r="AA21" s="43">
        <v>16.571000000000002</v>
      </c>
      <c r="AB21" s="43">
        <v>0</v>
      </c>
      <c r="AC21" s="43"/>
      <c r="AD21" s="43">
        <v>-4.2000000000000003E-2</v>
      </c>
      <c r="AE21" s="21">
        <v>-7.6989999999999998</v>
      </c>
      <c r="AF21" s="43">
        <v>0</v>
      </c>
      <c r="AG21" s="43">
        <v>-12.917</v>
      </c>
      <c r="AH21" s="43">
        <v>-9.7189999999999994</v>
      </c>
      <c r="AI21" s="43"/>
      <c r="AJ21" s="116">
        <v>-12.917</v>
      </c>
      <c r="AK21" s="43">
        <v>0</v>
      </c>
      <c r="AL21" s="43">
        <v>0</v>
      </c>
      <c r="AM21" s="43">
        <f t="shared" si="6"/>
        <v>-12.917</v>
      </c>
      <c r="AN21" s="7">
        <v>16.571000000000002</v>
      </c>
      <c r="AO21" s="43">
        <v>-7.6989999999999998</v>
      </c>
      <c r="AP21" s="116">
        <v>-3.0329999999999999</v>
      </c>
      <c r="AQ21" s="7">
        <f t="shared" si="7"/>
        <v>-10.731999999999999</v>
      </c>
      <c r="AR21" s="116">
        <v>69.314999999999998</v>
      </c>
      <c r="AS21" s="116">
        <v>17.768999999999998</v>
      </c>
      <c r="AT21" s="116">
        <v>0.627</v>
      </c>
      <c r="AU21" s="116">
        <v>0</v>
      </c>
      <c r="AV21" s="116">
        <f t="shared" si="8"/>
        <v>87.710999999999999</v>
      </c>
      <c r="AW21" s="21">
        <f t="shared" si="13"/>
        <v>-7.0779999999999994</v>
      </c>
      <c r="AX21" s="21">
        <f t="shared" si="14"/>
        <v>-24.500000000000014</v>
      </c>
      <c r="AY21" s="43"/>
      <c r="AZ21" s="7">
        <v>16.571000000000002</v>
      </c>
      <c r="BA21" s="7">
        <v>16.571000000000002</v>
      </c>
      <c r="BB21" s="7">
        <v>82.718000000000004</v>
      </c>
      <c r="BC21" s="7">
        <v>43.735999999999997</v>
      </c>
      <c r="BD21" s="43">
        <v>0</v>
      </c>
      <c r="BE21" s="43">
        <f t="shared" si="9"/>
        <v>38.982000000000006</v>
      </c>
      <c r="BF21" s="43">
        <f t="shared" si="15"/>
        <v>18.892727251998039</v>
      </c>
      <c r="BG21" s="43">
        <f t="shared" si="16"/>
        <v>18.892727251998039</v>
      </c>
      <c r="BH21" s="43">
        <f t="shared" si="17"/>
        <v>42.509363295880149</v>
      </c>
      <c r="BI21" s="43">
        <f t="shared" si="18"/>
        <v>42.509363295880149</v>
      </c>
      <c r="BJ21" s="43">
        <f t="shared" si="19"/>
        <v>20.033124591987235</v>
      </c>
      <c r="BK21" s="43">
        <f t="shared" si="20"/>
        <v>20.033124591987235</v>
      </c>
      <c r="BL21" s="43"/>
      <c r="BM21" s="7">
        <v>16.571000000000002</v>
      </c>
      <c r="BN21" s="7">
        <v>16.571000000000002</v>
      </c>
      <c r="BO21" s="7">
        <v>82.718000000000004</v>
      </c>
      <c r="BP21" s="7">
        <v>43.735999999999997</v>
      </c>
      <c r="BQ21" s="43">
        <v>0</v>
      </c>
      <c r="BR21" s="43">
        <v>76.240000000000009</v>
      </c>
      <c r="BS21" s="43">
        <f t="shared" si="10"/>
        <v>38.982000000000006</v>
      </c>
      <c r="BT21" s="43">
        <f t="shared" si="21"/>
        <v>14.381802086407111</v>
      </c>
      <c r="BU21" s="43">
        <f t="shared" si="22"/>
        <v>14.381802086407111</v>
      </c>
      <c r="BV21" s="43">
        <f t="shared" si="23"/>
        <v>9.5287657054138784</v>
      </c>
      <c r="BW21" s="43">
        <f t="shared" si="24"/>
        <v>9.5287657054138784</v>
      </c>
      <c r="BX21" s="43">
        <f t="shared" si="25"/>
        <v>10.424766290466664</v>
      </c>
      <c r="BY21" s="43">
        <f t="shared" si="26"/>
        <v>10.424766290466664</v>
      </c>
      <c r="BZ21" s="43"/>
      <c r="CA21" s="43">
        <v>7677000000</v>
      </c>
      <c r="CB21" s="43">
        <v>0</v>
      </c>
      <c r="CC21" s="43">
        <v>7677000000</v>
      </c>
      <c r="CD21" s="43">
        <f t="shared" si="11"/>
        <v>0</v>
      </c>
      <c r="CE21" s="43">
        <f t="shared" si="12"/>
        <v>100</v>
      </c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</row>
    <row r="22" spans="1:96" ht="15.75" customHeight="1">
      <c r="A22" s="7" t="s">
        <v>195</v>
      </c>
      <c r="B22" s="32">
        <v>43646</v>
      </c>
      <c r="C22" s="21">
        <v>-14.103</v>
      </c>
      <c r="D22" s="21">
        <v>0</v>
      </c>
      <c r="E22" s="21">
        <v>0</v>
      </c>
      <c r="F22" s="21">
        <f t="shared" si="0"/>
        <v>-14.103</v>
      </c>
      <c r="G22" s="7">
        <v>39.237000000000002</v>
      </c>
      <c r="H22" s="114">
        <f t="shared" si="1"/>
        <v>0.35943114917042585</v>
      </c>
      <c r="I22" s="7">
        <v>39.237000000000002</v>
      </c>
      <c r="J22" s="87">
        <f t="shared" si="2"/>
        <v>0.35943114917042585</v>
      </c>
      <c r="K22" s="7">
        <v>1057.6142</v>
      </c>
      <c r="L22" s="115">
        <f t="shared" si="3"/>
        <v>1.3334730188002393</v>
      </c>
      <c r="M22" s="43"/>
      <c r="N22" s="43">
        <v>-14.103</v>
      </c>
      <c r="O22" s="43">
        <v>0</v>
      </c>
      <c r="P22" s="43">
        <v>0</v>
      </c>
      <c r="Q22" s="43">
        <f t="shared" si="4"/>
        <v>14.103</v>
      </c>
      <c r="R22" s="21">
        <v>-13.811</v>
      </c>
      <c r="S22" s="21">
        <v>0</v>
      </c>
      <c r="T22" s="43">
        <f t="shared" si="5"/>
        <v>13.811</v>
      </c>
      <c r="U22" s="43"/>
      <c r="V22" s="21"/>
      <c r="W22" s="43">
        <v>6.84</v>
      </c>
      <c r="X22" s="43">
        <v>4.6520000000000001</v>
      </c>
      <c r="Y22" s="43">
        <v>0</v>
      </c>
      <c r="Z22" s="43">
        <v>0</v>
      </c>
      <c r="AA22" s="43">
        <v>39.24</v>
      </c>
      <c r="AB22" s="43">
        <v>0</v>
      </c>
      <c r="AC22" s="43"/>
      <c r="AD22" s="43">
        <v>0.67700000000000005</v>
      </c>
      <c r="AE22" s="21">
        <v>-15.346</v>
      </c>
      <c r="AF22" s="43">
        <v>0</v>
      </c>
      <c r="AG22" s="43">
        <v>-14.103</v>
      </c>
      <c r="AH22" s="43">
        <v>-18.401</v>
      </c>
      <c r="AI22" s="43"/>
      <c r="AJ22" s="116">
        <v>-14.103</v>
      </c>
      <c r="AK22" s="43">
        <v>0</v>
      </c>
      <c r="AL22" s="43">
        <v>0</v>
      </c>
      <c r="AM22" s="43">
        <f t="shared" si="6"/>
        <v>-14.103</v>
      </c>
      <c r="AN22" s="7">
        <v>39.237000000000002</v>
      </c>
      <c r="AO22" s="43">
        <v>-15.346</v>
      </c>
      <c r="AP22" s="116">
        <v>-4.1950000000000003</v>
      </c>
      <c r="AQ22" s="7">
        <f t="shared" si="7"/>
        <v>-19.541</v>
      </c>
      <c r="AR22" s="116">
        <v>71.222999999999999</v>
      </c>
      <c r="AS22" s="116">
        <v>13.682</v>
      </c>
      <c r="AT22" s="116">
        <v>-2.1869999999999998</v>
      </c>
      <c r="AU22" s="116">
        <v>0</v>
      </c>
      <c r="AV22" s="116">
        <f t="shared" si="8"/>
        <v>82.718000000000004</v>
      </c>
      <c r="AW22" s="21">
        <f t="shared" si="13"/>
        <v>5.5930000000000035</v>
      </c>
      <c r="AX22" s="21">
        <f t="shared" si="14"/>
        <v>-18.907000000000011</v>
      </c>
      <c r="AY22" s="43"/>
      <c r="AZ22" s="7">
        <v>39.237000000000002</v>
      </c>
      <c r="BA22" s="7">
        <v>39.237000000000002</v>
      </c>
      <c r="BB22" s="7">
        <v>102.33</v>
      </c>
      <c r="BC22" s="7">
        <v>49.776000000000003</v>
      </c>
      <c r="BD22" s="43">
        <v>0</v>
      </c>
      <c r="BE22" s="43">
        <f t="shared" si="9"/>
        <v>52.553999999999995</v>
      </c>
      <c r="BF22" s="43">
        <f t="shared" si="15"/>
        <v>47.43465751106168</v>
      </c>
      <c r="BG22" s="43">
        <f t="shared" si="16"/>
        <v>47.43465751106168</v>
      </c>
      <c r="BH22" s="43">
        <f t="shared" si="17"/>
        <v>74.660349354949204</v>
      </c>
      <c r="BI22" s="43">
        <f t="shared" si="18"/>
        <v>74.660349354949204</v>
      </c>
      <c r="BJ22" s="43">
        <f t="shared" si="19"/>
        <v>38.343594253884497</v>
      </c>
      <c r="BK22" s="43">
        <f t="shared" si="20"/>
        <v>38.343594253884497</v>
      </c>
      <c r="BL22" s="43"/>
      <c r="BM22" s="7">
        <v>39.237000000000002</v>
      </c>
      <c r="BN22" s="7">
        <v>39.237000000000002</v>
      </c>
      <c r="BO22" s="7">
        <v>102.33</v>
      </c>
      <c r="BP22" s="7">
        <v>49.776000000000003</v>
      </c>
      <c r="BQ22" s="43">
        <v>0</v>
      </c>
      <c r="BR22" s="43">
        <v>72.178000000000011</v>
      </c>
      <c r="BS22" s="43">
        <f t="shared" si="10"/>
        <v>52.553999999999995</v>
      </c>
      <c r="BT22" s="43">
        <f t="shared" si="21"/>
        <v>31.457043902126159</v>
      </c>
      <c r="BU22" s="43">
        <f t="shared" si="22"/>
        <v>31.457043902126159</v>
      </c>
      <c r="BV22" s="43">
        <f t="shared" si="23"/>
        <v>24.68387876042728</v>
      </c>
      <c r="BW22" s="43">
        <f t="shared" si="24"/>
        <v>24.68387876042728</v>
      </c>
      <c r="BX22" s="43">
        <f t="shared" si="25"/>
        <v>22.484356018062211</v>
      </c>
      <c r="BY22" s="43">
        <f t="shared" si="26"/>
        <v>22.484356018062211</v>
      </c>
      <c r="BZ22" s="43"/>
      <c r="CA22" s="43">
        <v>7643000000</v>
      </c>
      <c r="CB22" s="43">
        <v>0</v>
      </c>
      <c r="CC22" s="43">
        <v>7643000000</v>
      </c>
      <c r="CD22" s="43">
        <f t="shared" si="11"/>
        <v>0</v>
      </c>
      <c r="CE22" s="43">
        <f t="shared" si="12"/>
        <v>100</v>
      </c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</row>
    <row r="23" spans="1:96" ht="15.75" customHeight="1">
      <c r="A23" s="7" t="s">
        <v>195</v>
      </c>
      <c r="B23" s="32">
        <v>44012</v>
      </c>
      <c r="C23" s="21">
        <v>-15.483000000000001</v>
      </c>
      <c r="D23" s="21">
        <v>0</v>
      </c>
      <c r="E23" s="21">
        <v>0</v>
      </c>
      <c r="F23" s="21">
        <f t="shared" si="0"/>
        <v>-15.483000000000001</v>
      </c>
      <c r="G23" s="7">
        <v>44.280999999999999</v>
      </c>
      <c r="H23" s="114">
        <f t="shared" si="1"/>
        <v>0.34965335019534338</v>
      </c>
      <c r="I23" s="7">
        <v>44.280999999999999</v>
      </c>
      <c r="J23" s="87">
        <f t="shared" si="2"/>
        <v>0.34965335019534338</v>
      </c>
      <c r="K23" s="7">
        <v>1585.95343</v>
      </c>
      <c r="L23" s="115">
        <f t="shared" si="3"/>
        <v>0.9762581742390759</v>
      </c>
      <c r="M23" s="43"/>
      <c r="N23" s="43">
        <v>-15.483000000000001</v>
      </c>
      <c r="O23" s="43">
        <v>0</v>
      </c>
      <c r="P23" s="43">
        <v>0</v>
      </c>
      <c r="Q23" s="43">
        <f t="shared" si="4"/>
        <v>15.483000000000001</v>
      </c>
      <c r="R23" s="21">
        <v>-15.137</v>
      </c>
      <c r="S23" s="21">
        <v>0</v>
      </c>
      <c r="T23" s="43">
        <f t="shared" si="5"/>
        <v>15.137</v>
      </c>
      <c r="U23" s="43"/>
      <c r="V23" s="21"/>
      <c r="W23" s="43">
        <v>1.3420000000000001</v>
      </c>
      <c r="X23" s="43">
        <v>5.2889999999999997</v>
      </c>
      <c r="Y23" s="43">
        <v>0</v>
      </c>
      <c r="Z23" s="43">
        <v>0</v>
      </c>
      <c r="AA23" s="43">
        <v>44.280999999999999</v>
      </c>
      <c r="AB23" s="43">
        <v>0</v>
      </c>
      <c r="AC23" s="43"/>
      <c r="AD23" s="43">
        <v>0</v>
      </c>
      <c r="AE23" s="21">
        <v>-18.382000000000001</v>
      </c>
      <c r="AF23" s="43">
        <v>0</v>
      </c>
      <c r="AG23" s="43">
        <v>-15.483000000000001</v>
      </c>
      <c r="AH23" s="43">
        <v>-21.625</v>
      </c>
      <c r="AI23" s="43"/>
      <c r="AJ23" s="116">
        <v>-15.483000000000001</v>
      </c>
      <c r="AK23" s="43">
        <v>0</v>
      </c>
      <c r="AL23" s="43">
        <v>0</v>
      </c>
      <c r="AM23" s="43">
        <f t="shared" si="6"/>
        <v>-15.483000000000001</v>
      </c>
      <c r="AN23" s="7">
        <v>44.280999999999999</v>
      </c>
      <c r="AO23" s="43">
        <v>-18.382000000000001</v>
      </c>
      <c r="AP23" s="116">
        <v>-4.5990000000000002</v>
      </c>
      <c r="AQ23" s="7">
        <f t="shared" si="7"/>
        <v>-22.981000000000002</v>
      </c>
      <c r="AR23" s="116">
        <v>78.52</v>
      </c>
      <c r="AS23" s="116">
        <v>24.15</v>
      </c>
      <c r="AT23" s="116">
        <v>-0.34</v>
      </c>
      <c r="AU23" s="116">
        <v>0</v>
      </c>
      <c r="AV23" s="116">
        <f t="shared" si="8"/>
        <v>102.32999999999998</v>
      </c>
      <c r="AW23" s="21">
        <f t="shared" si="13"/>
        <v>5.8170000000000002</v>
      </c>
      <c r="AX23" s="21">
        <f t="shared" si="14"/>
        <v>-13.090000000000011</v>
      </c>
      <c r="AY23" s="43"/>
      <c r="AZ23" s="7">
        <v>44.280999999999999</v>
      </c>
      <c r="BA23" s="7">
        <v>44.280999999999999</v>
      </c>
      <c r="BB23" s="7">
        <v>118.304</v>
      </c>
      <c r="BC23" s="7">
        <v>50.389000000000003</v>
      </c>
      <c r="BD23" s="43">
        <v>0</v>
      </c>
      <c r="BE23" s="43">
        <f t="shared" si="9"/>
        <v>67.914999999999992</v>
      </c>
      <c r="BF23" s="43">
        <f t="shared" si="15"/>
        <v>43.272745040555066</v>
      </c>
      <c r="BG23" s="43">
        <f t="shared" si="16"/>
        <v>43.272745040555066</v>
      </c>
      <c r="BH23" s="43">
        <f t="shared" si="17"/>
        <v>65.200618420083927</v>
      </c>
      <c r="BI23" s="43">
        <f t="shared" si="18"/>
        <v>65.200618420083927</v>
      </c>
      <c r="BJ23" s="43">
        <f t="shared" si="19"/>
        <v>37.429841763592094</v>
      </c>
      <c r="BK23" s="43">
        <f t="shared" si="20"/>
        <v>37.429841763592094</v>
      </c>
      <c r="BL23" s="43"/>
      <c r="BM23" s="7">
        <v>44.280999999999999</v>
      </c>
      <c r="BN23" s="7">
        <v>44.280999999999999</v>
      </c>
      <c r="BO23" s="7">
        <v>118.304</v>
      </c>
      <c r="BP23" s="7">
        <v>50.389000000000003</v>
      </c>
      <c r="BQ23" s="43">
        <v>0</v>
      </c>
      <c r="BR23" s="43">
        <v>63.327000000000005</v>
      </c>
      <c r="BS23" s="43">
        <f t="shared" si="10"/>
        <v>67.914999999999992</v>
      </c>
      <c r="BT23" s="43">
        <f t="shared" si="21"/>
        <v>33.739961292878803</v>
      </c>
      <c r="BU23" s="43">
        <f t="shared" si="22"/>
        <v>33.739961292878803</v>
      </c>
      <c r="BV23" s="43">
        <f t="shared" si="23"/>
        <v>25.374767918949271</v>
      </c>
      <c r="BW23" s="43">
        <f t="shared" si="24"/>
        <v>25.374767918949271</v>
      </c>
      <c r="BX23" s="43">
        <f t="shared" si="25"/>
        <v>24.37964884848952</v>
      </c>
      <c r="BY23" s="43">
        <f t="shared" si="26"/>
        <v>24.37964884848952</v>
      </c>
      <c r="BZ23" s="43"/>
      <c r="CA23" s="43">
        <v>7571000000</v>
      </c>
      <c r="CB23" s="43">
        <v>0</v>
      </c>
      <c r="CC23" s="43">
        <v>7571000000</v>
      </c>
      <c r="CD23" s="43">
        <f t="shared" si="11"/>
        <v>0</v>
      </c>
      <c r="CE23" s="43">
        <f t="shared" si="12"/>
        <v>100</v>
      </c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</row>
    <row r="24" spans="1:96" ht="15.75" customHeight="1">
      <c r="A24" s="7" t="s">
        <v>195</v>
      </c>
      <c r="B24" s="32">
        <v>44377</v>
      </c>
      <c r="C24" s="21">
        <v>-16.870999999999999</v>
      </c>
      <c r="D24" s="21">
        <v>0</v>
      </c>
      <c r="E24" s="21">
        <v>0</v>
      </c>
      <c r="F24" s="21">
        <f t="shared" si="0"/>
        <v>-16.870999999999999</v>
      </c>
      <c r="G24" s="7">
        <v>61.271000000000001</v>
      </c>
      <c r="H24" s="114">
        <f t="shared" si="1"/>
        <v>0.27535049207618612</v>
      </c>
      <c r="I24" s="7">
        <v>61.271000000000001</v>
      </c>
      <c r="J24" s="87">
        <f t="shared" si="2"/>
        <v>0.27535049207618612</v>
      </c>
      <c r="K24" s="7">
        <v>2087.8262999999902</v>
      </c>
      <c r="L24" s="115">
        <f t="shared" si="3"/>
        <v>0.80806530696543466</v>
      </c>
      <c r="M24" s="43"/>
      <c r="N24" s="43">
        <v>-16.870999999999999</v>
      </c>
      <c r="O24" s="43">
        <v>0</v>
      </c>
      <c r="P24" s="43">
        <v>0</v>
      </c>
      <c r="Q24" s="43">
        <f t="shared" si="4"/>
        <v>16.870999999999999</v>
      </c>
      <c r="R24" s="21">
        <v>-16.521000000000001</v>
      </c>
      <c r="S24" s="21">
        <v>0</v>
      </c>
      <c r="T24" s="43">
        <f t="shared" si="5"/>
        <v>16.521000000000001</v>
      </c>
      <c r="U24" s="43"/>
      <c r="V24" s="21"/>
      <c r="W24" s="43">
        <v>1.9630000000000001</v>
      </c>
      <c r="X24" s="43">
        <v>6.1180000000000003</v>
      </c>
      <c r="Y24" s="43">
        <v>1.7000000000000001E-2</v>
      </c>
      <c r="Z24" s="43">
        <v>0</v>
      </c>
      <c r="AA24" s="43">
        <v>61.271000000000001</v>
      </c>
      <c r="AB24" s="43">
        <v>0.01</v>
      </c>
      <c r="AC24" s="43"/>
      <c r="AD24" s="43">
        <v>-3.2000000000000001E-2</v>
      </c>
      <c r="AE24" s="21">
        <v>-21.879000000000001</v>
      </c>
      <c r="AF24" s="43">
        <v>0</v>
      </c>
      <c r="AG24" s="43">
        <v>-16.870999999999999</v>
      </c>
      <c r="AH24" s="43">
        <v>-25.692</v>
      </c>
      <c r="AI24" s="43"/>
      <c r="AJ24" s="116">
        <v>-16.870999999999999</v>
      </c>
      <c r="AK24" s="43">
        <v>0</v>
      </c>
      <c r="AL24" s="43">
        <v>0</v>
      </c>
      <c r="AM24" s="43">
        <f t="shared" si="6"/>
        <v>-16.870999999999999</v>
      </c>
      <c r="AN24" s="7">
        <v>61.271000000000001</v>
      </c>
      <c r="AO24" s="43">
        <v>-21.879000000000001</v>
      </c>
      <c r="AP24" s="116">
        <v>-5.5389999999999997</v>
      </c>
      <c r="AQ24" s="7">
        <f t="shared" si="7"/>
        <v>-27.417999999999999</v>
      </c>
      <c r="AR24" s="116">
        <v>80.552000000000007</v>
      </c>
      <c r="AS24" s="116">
        <v>34.566000000000003</v>
      </c>
      <c r="AT24" s="116">
        <v>3.1859999999999999</v>
      </c>
      <c r="AU24" s="116">
        <v>0</v>
      </c>
      <c r="AV24" s="116">
        <f t="shared" si="8"/>
        <v>118.304</v>
      </c>
      <c r="AW24" s="21">
        <f t="shared" si="13"/>
        <v>16.981999999999999</v>
      </c>
      <c r="AX24" s="21">
        <f t="shared" si="14"/>
        <v>3.8919999999999888</v>
      </c>
      <c r="AY24" s="43"/>
      <c r="AZ24" s="7">
        <v>61.271000000000001</v>
      </c>
      <c r="BA24" s="7">
        <v>61.271000000000001</v>
      </c>
      <c r="BB24" s="7">
        <v>141.988</v>
      </c>
      <c r="BC24" s="7">
        <v>57.511000000000003</v>
      </c>
      <c r="BD24" s="43">
        <v>0</v>
      </c>
      <c r="BE24" s="43">
        <f t="shared" si="9"/>
        <v>84.477000000000004</v>
      </c>
      <c r="BF24" s="43">
        <f t="shared" si="15"/>
        <v>51.791148228293217</v>
      </c>
      <c r="BG24" s="43">
        <f t="shared" si="16"/>
        <v>51.791148228293217</v>
      </c>
      <c r="BH24" s="43">
        <f t="shared" si="17"/>
        <v>72.52980101092605</v>
      </c>
      <c r="BI24" s="43">
        <f t="shared" si="18"/>
        <v>72.52980101092605</v>
      </c>
      <c r="BJ24" s="43">
        <f t="shared" si="19"/>
        <v>43.152238217314135</v>
      </c>
      <c r="BK24" s="43">
        <f t="shared" si="20"/>
        <v>43.152238217314135</v>
      </c>
      <c r="BL24" s="43"/>
      <c r="BM24" s="7">
        <v>61.271000000000001</v>
      </c>
      <c r="BN24" s="7">
        <v>61.271000000000001</v>
      </c>
      <c r="BO24" s="7">
        <v>141.988</v>
      </c>
      <c r="BP24" s="7">
        <v>57.511000000000003</v>
      </c>
      <c r="BQ24" s="43">
        <v>0</v>
      </c>
      <c r="BR24" s="43">
        <v>58.146000000000001</v>
      </c>
      <c r="BS24" s="43">
        <f t="shared" si="10"/>
        <v>84.477000000000004</v>
      </c>
      <c r="BT24" s="43">
        <f t="shared" si="21"/>
        <v>42.960111622950024</v>
      </c>
      <c r="BU24" s="43">
        <f t="shared" si="22"/>
        <v>42.960111622950024</v>
      </c>
      <c r="BV24" s="43">
        <f t="shared" si="23"/>
        <v>33.733778925403698</v>
      </c>
      <c r="BW24" s="43">
        <f t="shared" si="24"/>
        <v>33.733778925403698</v>
      </c>
      <c r="BX24" s="43">
        <f t="shared" si="25"/>
        <v>30.614987958068092</v>
      </c>
      <c r="BY24" s="43">
        <f t="shared" si="26"/>
        <v>30.614987958068092</v>
      </c>
      <c r="BZ24" s="43"/>
      <c r="CA24" s="43">
        <v>7519000000</v>
      </c>
      <c r="CB24" s="43">
        <v>0</v>
      </c>
      <c r="CC24" s="43">
        <v>7519000000</v>
      </c>
      <c r="CD24" s="43">
        <f t="shared" si="11"/>
        <v>0</v>
      </c>
      <c r="CE24" s="43">
        <f t="shared" si="12"/>
        <v>100</v>
      </c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</row>
    <row r="25" spans="1:96" ht="15.75" customHeight="1">
      <c r="A25" s="7" t="s">
        <v>195</v>
      </c>
      <c r="B25" s="32">
        <v>44742</v>
      </c>
      <c r="C25" s="21">
        <v>-18.552</v>
      </c>
      <c r="D25" s="21">
        <v>0</v>
      </c>
      <c r="E25" s="21">
        <v>0</v>
      </c>
      <c r="F25" s="21">
        <f t="shared" si="0"/>
        <v>-18.552</v>
      </c>
      <c r="G25" s="7">
        <v>72.738</v>
      </c>
      <c r="H25" s="114">
        <f t="shared" si="1"/>
        <v>0.25505237977398332</v>
      </c>
      <c r="I25" s="7">
        <v>72.738</v>
      </c>
      <c r="J25" s="87">
        <f t="shared" si="2"/>
        <v>0.25505237977398332</v>
      </c>
      <c r="K25" s="7">
        <v>1916.97912</v>
      </c>
      <c r="L25" s="115">
        <f t="shared" si="3"/>
        <v>0.96777266932359696</v>
      </c>
      <c r="M25" s="43"/>
      <c r="N25" s="43">
        <v>-18.552</v>
      </c>
      <c r="O25" s="43">
        <v>0</v>
      </c>
      <c r="P25" s="43">
        <v>0</v>
      </c>
      <c r="Q25" s="43">
        <f t="shared" si="4"/>
        <v>18.552</v>
      </c>
      <c r="R25" s="21">
        <v>0</v>
      </c>
      <c r="S25" s="21">
        <v>-18.135000000000002</v>
      </c>
      <c r="T25" s="43">
        <f t="shared" si="5"/>
        <v>18.135000000000002</v>
      </c>
      <c r="U25" s="43"/>
      <c r="V25" s="21"/>
      <c r="W25" s="43">
        <v>2.0139999999999998</v>
      </c>
      <c r="X25" s="43">
        <v>7.5019999999999998</v>
      </c>
      <c r="Y25" s="43">
        <v>0</v>
      </c>
      <c r="Z25" s="43">
        <v>0</v>
      </c>
      <c r="AA25" s="43">
        <v>72.738</v>
      </c>
      <c r="AB25" s="43">
        <v>0</v>
      </c>
      <c r="AC25" s="43"/>
      <c r="AD25" s="43">
        <v>0</v>
      </c>
      <c r="AE25" s="21">
        <v>-26.96</v>
      </c>
      <c r="AF25" s="43">
        <v>0</v>
      </c>
      <c r="AG25" s="43">
        <v>-18.552</v>
      </c>
      <c r="AH25" s="43">
        <v>-30.855</v>
      </c>
      <c r="AI25" s="43"/>
      <c r="AJ25" s="116">
        <v>-18.552</v>
      </c>
      <c r="AK25" s="43">
        <v>0</v>
      </c>
      <c r="AL25" s="43">
        <v>0</v>
      </c>
      <c r="AM25" s="43">
        <f t="shared" si="6"/>
        <v>-18.552</v>
      </c>
      <c r="AN25" s="7">
        <v>72.738</v>
      </c>
      <c r="AO25" s="43">
        <v>-26.96</v>
      </c>
      <c r="AP25" s="116">
        <v>-5.6879999999999997</v>
      </c>
      <c r="AQ25" s="7">
        <f t="shared" si="7"/>
        <v>-32.648000000000003</v>
      </c>
      <c r="AR25" s="116">
        <v>83.111000000000004</v>
      </c>
      <c r="AS25" s="116">
        <v>57.055</v>
      </c>
      <c r="AT25" s="116">
        <v>1.8220000000000001</v>
      </c>
      <c r="AU25" s="116">
        <v>0</v>
      </c>
      <c r="AV25" s="116">
        <f t="shared" si="8"/>
        <v>141.988</v>
      </c>
      <c r="AW25" s="21">
        <f t="shared" si="13"/>
        <v>21.537999999999997</v>
      </c>
      <c r="AX25" s="21">
        <f t="shared" si="14"/>
        <v>25.429999999999986</v>
      </c>
      <c r="AY25" s="43"/>
      <c r="AZ25" s="7">
        <v>72.738</v>
      </c>
      <c r="BA25" s="7">
        <v>72.738</v>
      </c>
      <c r="BB25" s="7">
        <v>166.542</v>
      </c>
      <c r="BC25" s="7">
        <v>78.822000000000003</v>
      </c>
      <c r="BD25" s="43">
        <v>0</v>
      </c>
      <c r="BE25" s="43">
        <f t="shared" si="9"/>
        <v>87.72</v>
      </c>
      <c r="BF25" s="43">
        <f t="shared" si="15"/>
        <v>51.228272811786915</v>
      </c>
      <c r="BG25" s="43">
        <f t="shared" si="16"/>
        <v>51.228272811786915</v>
      </c>
      <c r="BH25" s="43">
        <f t="shared" si="17"/>
        <v>82.920656634746919</v>
      </c>
      <c r="BI25" s="43">
        <f t="shared" si="18"/>
        <v>82.920656634746919</v>
      </c>
      <c r="BJ25" s="43">
        <f t="shared" si="19"/>
        <v>43.675469250999747</v>
      </c>
      <c r="BK25" s="43">
        <f t="shared" si="20"/>
        <v>43.675469250999747</v>
      </c>
      <c r="BL25" s="43"/>
      <c r="BM25" s="7">
        <v>72.738</v>
      </c>
      <c r="BN25" s="7">
        <v>72.738</v>
      </c>
      <c r="BO25" s="7">
        <v>166.542</v>
      </c>
      <c r="BP25" s="7">
        <v>78.822000000000003</v>
      </c>
      <c r="BQ25" s="43">
        <v>0</v>
      </c>
      <c r="BR25" s="43">
        <v>49.780999999999999</v>
      </c>
      <c r="BS25" s="43">
        <f t="shared" si="10"/>
        <v>87.72</v>
      </c>
      <c r="BT25" s="43">
        <f t="shared" si="21"/>
        <v>52.899978909244297</v>
      </c>
      <c r="BU25" s="43">
        <f t="shared" si="22"/>
        <v>52.899978909244297</v>
      </c>
      <c r="BV25" s="43">
        <f t="shared" si="23"/>
        <v>36.344649085112977</v>
      </c>
      <c r="BW25" s="43">
        <f t="shared" si="24"/>
        <v>36.344649085112977</v>
      </c>
      <c r="BX25" s="43">
        <f t="shared" si="25"/>
        <v>33.624718592105324</v>
      </c>
      <c r="BY25" s="43">
        <f t="shared" si="26"/>
        <v>33.624718592105324</v>
      </c>
      <c r="BZ25" s="43"/>
      <c r="CA25" s="43">
        <v>7464000000</v>
      </c>
      <c r="CB25" s="43">
        <v>0</v>
      </c>
      <c r="CC25" s="43">
        <v>7464000000</v>
      </c>
      <c r="CD25" s="43">
        <f t="shared" si="11"/>
        <v>0</v>
      </c>
      <c r="CE25" s="43">
        <f t="shared" si="12"/>
        <v>100</v>
      </c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</row>
    <row r="26" spans="1:96" ht="15.75" customHeight="1">
      <c r="A26" s="7" t="s">
        <v>195</v>
      </c>
      <c r="B26" s="32">
        <v>45107</v>
      </c>
      <c r="C26" s="21">
        <v>-20.225999999999999</v>
      </c>
      <c r="D26" s="21">
        <v>0</v>
      </c>
      <c r="E26" s="21">
        <v>0</v>
      </c>
      <c r="F26" s="21">
        <f t="shared" si="0"/>
        <v>-20.225999999999999</v>
      </c>
      <c r="G26" s="7">
        <v>72.361000000000004</v>
      </c>
      <c r="H26" s="114">
        <f t="shared" si="1"/>
        <v>0.27951520846865019</v>
      </c>
      <c r="I26" s="7">
        <v>72.361000000000004</v>
      </c>
      <c r="J26" s="87">
        <f t="shared" si="2"/>
        <v>0.27951520846865019</v>
      </c>
      <c r="K26" s="7">
        <v>2530.8932799999998</v>
      </c>
      <c r="L26" s="115">
        <f t="shared" si="3"/>
        <v>0.79916447524014134</v>
      </c>
      <c r="M26" s="43"/>
      <c r="N26" s="43">
        <v>-20.225999999999999</v>
      </c>
      <c r="O26" s="43">
        <v>0</v>
      </c>
      <c r="P26" s="43">
        <v>0</v>
      </c>
      <c r="Q26" s="43">
        <f t="shared" si="4"/>
        <v>20.225999999999999</v>
      </c>
      <c r="R26" s="21">
        <v>0</v>
      </c>
      <c r="S26" s="21">
        <v>-19.8</v>
      </c>
      <c r="T26" s="43">
        <f t="shared" si="5"/>
        <v>19.8</v>
      </c>
      <c r="U26" s="43"/>
      <c r="V26" s="21"/>
      <c r="W26" s="43">
        <v>1.8640000000000001</v>
      </c>
      <c r="X26" s="43">
        <v>9.6110000000000007</v>
      </c>
      <c r="Y26" s="43">
        <v>0</v>
      </c>
      <c r="Z26" s="43">
        <v>0</v>
      </c>
      <c r="AA26" s="43">
        <v>72.361000000000004</v>
      </c>
      <c r="AB26" s="43">
        <v>0</v>
      </c>
      <c r="AC26" s="43"/>
      <c r="AD26" s="43">
        <v>0</v>
      </c>
      <c r="AE26" s="21">
        <v>-17.568000000000001</v>
      </c>
      <c r="AF26" s="43">
        <v>0</v>
      </c>
      <c r="AG26" s="43">
        <v>-20.225999999999999</v>
      </c>
      <c r="AH26" s="43">
        <v>-20.379000000000001</v>
      </c>
      <c r="AI26" s="43"/>
      <c r="AJ26" s="116">
        <v>-20.225999999999999</v>
      </c>
      <c r="AK26" s="43">
        <v>0</v>
      </c>
      <c r="AL26" s="43">
        <v>0</v>
      </c>
      <c r="AM26" s="43">
        <f t="shared" si="6"/>
        <v>-20.225999999999999</v>
      </c>
      <c r="AN26" s="7">
        <v>72.361000000000004</v>
      </c>
      <c r="AO26" s="43">
        <v>-17.568000000000001</v>
      </c>
      <c r="AP26" s="116">
        <v>-4.6959999999999997</v>
      </c>
      <c r="AQ26" s="7">
        <f t="shared" si="7"/>
        <v>-22.264000000000003</v>
      </c>
      <c r="AR26" s="116">
        <v>86.938999999999993</v>
      </c>
      <c r="AS26" s="116">
        <v>84.281000000000006</v>
      </c>
      <c r="AT26" s="116">
        <v>-4.6779999999999999</v>
      </c>
      <c r="AU26" s="116">
        <v>0</v>
      </c>
      <c r="AV26" s="116">
        <f t="shared" si="8"/>
        <v>166.542</v>
      </c>
      <c r="AW26" s="21">
        <f t="shared" si="13"/>
        <v>29.871000000000002</v>
      </c>
      <c r="AX26" s="21">
        <f t="shared" si="14"/>
        <v>55.300999999999988</v>
      </c>
      <c r="AY26" s="43"/>
      <c r="AZ26" s="7">
        <v>72.361000000000004</v>
      </c>
      <c r="BA26" s="7">
        <v>72.361000000000004</v>
      </c>
      <c r="BB26" s="7">
        <v>206.22300000000001</v>
      </c>
      <c r="BC26" s="7">
        <v>77.251999999999995</v>
      </c>
      <c r="BD26" s="43">
        <v>0</v>
      </c>
      <c r="BE26" s="43">
        <f t="shared" si="9"/>
        <v>128.971</v>
      </c>
      <c r="BF26" s="43">
        <f t="shared" si="15"/>
        <v>43.449099926745205</v>
      </c>
      <c r="BG26" s="43">
        <f t="shared" si="16"/>
        <v>43.449099926745205</v>
      </c>
      <c r="BH26" s="43">
        <f t="shared" si="17"/>
        <v>56.106411518868583</v>
      </c>
      <c r="BI26" s="43">
        <f t="shared" si="18"/>
        <v>56.106411518868583</v>
      </c>
      <c r="BJ26" s="43">
        <f t="shared" si="19"/>
        <v>35.088714643856406</v>
      </c>
      <c r="BK26" s="43">
        <f t="shared" si="20"/>
        <v>35.088714643856406</v>
      </c>
      <c r="BL26" s="43"/>
      <c r="BM26" s="7">
        <v>72.361000000000004</v>
      </c>
      <c r="BN26" s="7">
        <v>72.361000000000004</v>
      </c>
      <c r="BO26" s="7">
        <v>206.22300000000001</v>
      </c>
      <c r="BP26" s="7">
        <v>77.251999999999995</v>
      </c>
      <c r="BQ26" s="43">
        <v>0</v>
      </c>
      <c r="BR26" s="43">
        <v>47.237000000000002</v>
      </c>
      <c r="BS26" s="43">
        <f t="shared" si="10"/>
        <v>128.971</v>
      </c>
      <c r="BT26" s="43">
        <f t="shared" si="21"/>
        <v>41.065672387178793</v>
      </c>
      <c r="BU26" s="43">
        <f t="shared" si="22"/>
        <v>41.065672387178793</v>
      </c>
      <c r="BV26" s="43">
        <f t="shared" si="23"/>
        <v>33.450442162876811</v>
      </c>
      <c r="BW26" s="43">
        <f t="shared" si="24"/>
        <v>33.450442162876811</v>
      </c>
      <c r="BX26" s="43">
        <f t="shared" si="25"/>
        <v>28.549277992582656</v>
      </c>
      <c r="BY26" s="43">
        <f t="shared" si="26"/>
        <v>28.549277992582656</v>
      </c>
      <c r="BZ26" s="43"/>
      <c r="CA26" s="43">
        <v>7432000000</v>
      </c>
      <c r="CB26" s="43">
        <v>0</v>
      </c>
      <c r="CC26" s="43">
        <v>7432000000</v>
      </c>
      <c r="CD26" s="43">
        <f t="shared" si="11"/>
        <v>0</v>
      </c>
      <c r="CE26" s="43">
        <f t="shared" si="12"/>
        <v>100</v>
      </c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</row>
    <row r="27" spans="1:96" ht="15.75" customHeight="1">
      <c r="A27" s="7" t="s">
        <v>195</v>
      </c>
      <c r="B27" s="32">
        <v>45473</v>
      </c>
      <c r="C27" s="21">
        <v>-22.292999999999999</v>
      </c>
      <c r="D27" s="21">
        <v>0</v>
      </c>
      <c r="E27" s="21">
        <v>0</v>
      </c>
      <c r="F27" s="21">
        <f t="shared" si="0"/>
        <v>-22.292999999999999</v>
      </c>
      <c r="G27" s="7">
        <v>88.135999999999996</v>
      </c>
      <c r="H27" s="114">
        <f t="shared" si="1"/>
        <v>0.25293864028319868</v>
      </c>
      <c r="I27" s="7">
        <v>88.135999999999996</v>
      </c>
      <c r="J27" s="87">
        <f t="shared" si="2"/>
        <v>0.25293864028319868</v>
      </c>
      <c r="K27" s="7">
        <v>3322.6262999999999</v>
      </c>
      <c r="L27" s="115">
        <f t="shared" si="3"/>
        <v>0.67094514962456053</v>
      </c>
      <c r="M27" s="43"/>
      <c r="N27" s="43">
        <v>-22.292999999999999</v>
      </c>
      <c r="O27" s="43">
        <v>0</v>
      </c>
      <c r="P27" s="43">
        <v>0</v>
      </c>
      <c r="Q27" s="43">
        <f t="shared" si="4"/>
        <v>22.292999999999999</v>
      </c>
      <c r="R27" s="21">
        <v>0</v>
      </c>
      <c r="S27" s="21">
        <v>-21.771000000000001</v>
      </c>
      <c r="T27" s="43">
        <f t="shared" si="5"/>
        <v>21.771000000000001</v>
      </c>
      <c r="U27" s="43"/>
      <c r="V27" s="21"/>
      <c r="W27" s="43">
        <v>2.1829999999999998</v>
      </c>
      <c r="X27" s="43">
        <v>10.734</v>
      </c>
      <c r="Y27" s="43">
        <v>0</v>
      </c>
      <c r="Z27" s="43">
        <v>0</v>
      </c>
      <c r="AA27" s="43">
        <v>88.135999999999996</v>
      </c>
      <c r="AB27" s="43">
        <v>0</v>
      </c>
      <c r="AC27" s="43"/>
      <c r="AD27" s="43">
        <v>0</v>
      </c>
      <c r="AE27" s="21">
        <v>-11.547000000000001</v>
      </c>
      <c r="AF27" s="43">
        <v>0</v>
      </c>
      <c r="AG27" s="43">
        <v>-22.292999999999999</v>
      </c>
      <c r="AH27" s="43">
        <v>-15.252000000000001</v>
      </c>
      <c r="AI27" s="43"/>
      <c r="AJ27" s="116">
        <v>-22.292999999999999</v>
      </c>
      <c r="AK27" s="43">
        <v>0</v>
      </c>
      <c r="AL27" s="43">
        <v>0</v>
      </c>
      <c r="AM27" s="43">
        <f t="shared" si="6"/>
        <v>-22.292999999999999</v>
      </c>
      <c r="AN27" s="7">
        <v>88.135999999999996</v>
      </c>
      <c r="AO27" s="43">
        <v>-11.547000000000001</v>
      </c>
      <c r="AP27" s="116">
        <v>-5.7119999999999997</v>
      </c>
      <c r="AQ27" s="7">
        <f t="shared" si="7"/>
        <v>-17.259</v>
      </c>
      <c r="AR27" s="116">
        <v>93.718000000000004</v>
      </c>
      <c r="AS27" s="116">
        <v>118.848</v>
      </c>
      <c r="AT27" s="116">
        <v>-6.343</v>
      </c>
      <c r="AU27" s="116">
        <v>0</v>
      </c>
      <c r="AV27" s="116">
        <f t="shared" si="8"/>
        <v>206.22300000000001</v>
      </c>
      <c r="AW27" s="21">
        <f t="shared" si="13"/>
        <v>48.583999999999996</v>
      </c>
      <c r="AX27" s="21">
        <f t="shared" si="14"/>
        <v>103.88499999999999</v>
      </c>
      <c r="AY27" s="43"/>
      <c r="AZ27" s="7">
        <v>88.135999999999996</v>
      </c>
      <c r="BA27" s="7">
        <v>88.135999999999996</v>
      </c>
      <c r="BB27" s="7">
        <v>268.47699999999998</v>
      </c>
      <c r="BC27" s="7">
        <v>146.81700000000001</v>
      </c>
      <c r="BD27" s="43">
        <v>0</v>
      </c>
      <c r="BE27" s="43">
        <f t="shared" si="9"/>
        <v>121.65999999999997</v>
      </c>
      <c r="BF27" s="43">
        <f t="shared" si="15"/>
        <v>42.738200879630298</v>
      </c>
      <c r="BG27" s="43">
        <f t="shared" si="16"/>
        <v>42.738200879630298</v>
      </c>
      <c r="BH27" s="43">
        <f t="shared" si="17"/>
        <v>72.444517507808655</v>
      </c>
      <c r="BI27" s="43">
        <f t="shared" si="18"/>
        <v>72.444517507808655</v>
      </c>
      <c r="BJ27" s="43">
        <f t="shared" si="19"/>
        <v>32.828137978299821</v>
      </c>
      <c r="BK27" s="43">
        <f t="shared" si="20"/>
        <v>32.828137978299821</v>
      </c>
      <c r="BL27" s="43"/>
      <c r="BM27" s="7">
        <v>88.135999999999996</v>
      </c>
      <c r="BN27" s="7">
        <v>88.135999999999996</v>
      </c>
      <c r="BO27" s="7">
        <v>268.47699999999998</v>
      </c>
      <c r="BP27" s="7">
        <v>146.81700000000001</v>
      </c>
      <c r="BQ27" s="43">
        <v>0</v>
      </c>
      <c r="BR27" s="43">
        <v>51.63</v>
      </c>
      <c r="BS27" s="43">
        <f t="shared" si="10"/>
        <v>121.65999999999997</v>
      </c>
      <c r="BT27" s="43">
        <f t="shared" si="21"/>
        <v>50.860407409544706</v>
      </c>
      <c r="BU27" s="43">
        <f t="shared" si="22"/>
        <v>50.860407409544706</v>
      </c>
      <c r="BV27" s="43">
        <f t="shared" si="23"/>
        <v>34.773139745916517</v>
      </c>
      <c r="BW27" s="43">
        <f t="shared" si="24"/>
        <v>34.773139745916517</v>
      </c>
      <c r="BX27" s="43">
        <f t="shared" si="25"/>
        <v>27.533293554967557</v>
      </c>
      <c r="BY27" s="43">
        <f t="shared" si="26"/>
        <v>27.533293554967557</v>
      </c>
      <c r="BZ27" s="43"/>
      <c r="CA27" s="43">
        <v>7434000000</v>
      </c>
      <c r="CB27" s="43">
        <v>0</v>
      </c>
      <c r="CC27" s="43">
        <v>7434000000</v>
      </c>
      <c r="CD27" s="43">
        <f t="shared" si="11"/>
        <v>0</v>
      </c>
      <c r="CE27" s="43">
        <f t="shared" si="12"/>
        <v>100</v>
      </c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</row>
    <row r="28" spans="1:96" ht="15.75" customHeight="1">
      <c r="A28" s="7" t="s">
        <v>195</v>
      </c>
      <c r="B28" s="32">
        <v>45747</v>
      </c>
      <c r="C28" s="21">
        <v>-18.507999999999999</v>
      </c>
      <c r="D28" s="21">
        <v>0</v>
      </c>
      <c r="E28" s="21">
        <v>0</v>
      </c>
      <c r="F28" s="21">
        <f t="shared" si="0"/>
        <v>-18.507999999999999</v>
      </c>
      <c r="G28" s="7">
        <v>25.824000000000002</v>
      </c>
      <c r="H28" s="114">
        <f t="shared" si="1"/>
        <v>0.71669764560099125</v>
      </c>
      <c r="I28" s="7">
        <v>25.824000000000002</v>
      </c>
      <c r="J28" s="87">
        <f t="shared" si="2"/>
        <v>0.71669764560099125</v>
      </c>
      <c r="K28" s="7">
        <v>2770.9491600000001</v>
      </c>
      <c r="L28" s="115">
        <f t="shared" si="3"/>
        <v>0.66792997385776642</v>
      </c>
      <c r="M28" s="43"/>
      <c r="N28" s="43">
        <v>-18.507999999999999</v>
      </c>
      <c r="O28" s="43">
        <v>0</v>
      </c>
      <c r="P28" s="43">
        <v>0</v>
      </c>
      <c r="Q28" s="43">
        <f t="shared" si="4"/>
        <v>18.507999999999999</v>
      </c>
      <c r="R28" s="21">
        <v>0</v>
      </c>
      <c r="S28" s="21">
        <v>-17.913</v>
      </c>
      <c r="T28" s="43">
        <f t="shared" si="5"/>
        <v>17.913</v>
      </c>
      <c r="U28" s="43"/>
      <c r="V28" s="21"/>
      <c r="W28" s="43">
        <v>1.5069999999999999</v>
      </c>
      <c r="X28" s="43">
        <v>8.9009999999999998</v>
      </c>
      <c r="Y28" s="43">
        <v>0</v>
      </c>
      <c r="Z28" s="43">
        <v>0</v>
      </c>
      <c r="AA28" s="43">
        <v>74.599000000000004</v>
      </c>
      <c r="AB28" s="43">
        <v>0</v>
      </c>
      <c r="AC28" s="43"/>
      <c r="AD28" s="43">
        <v>0</v>
      </c>
      <c r="AE28" s="21">
        <v>-9.4760000000000009</v>
      </c>
      <c r="AF28" s="43">
        <v>0</v>
      </c>
      <c r="AG28" s="43">
        <v>-18.507999999999999</v>
      </c>
      <c r="AH28" s="43">
        <v>-18.111999999999998</v>
      </c>
      <c r="AI28" s="43"/>
      <c r="AJ28" s="116">
        <v>-18.507999999999999</v>
      </c>
      <c r="AK28" s="43">
        <v>0</v>
      </c>
      <c r="AL28" s="43">
        <v>0</v>
      </c>
      <c r="AM28" s="43">
        <f t="shared" si="6"/>
        <v>-18.507999999999999</v>
      </c>
      <c r="AN28" s="7">
        <v>25.824000000000002</v>
      </c>
      <c r="AO28" s="43">
        <v>-9.4760000000000009</v>
      </c>
      <c r="AP28" s="116">
        <v>-4.3659999999999997</v>
      </c>
      <c r="AQ28" s="7">
        <f t="shared" si="7"/>
        <v>-13.842000000000001</v>
      </c>
      <c r="AR28" s="116">
        <v>100.923</v>
      </c>
      <c r="AS28" s="116">
        <v>173.14400000000001</v>
      </c>
      <c r="AT28" s="116">
        <v>-5.59</v>
      </c>
      <c r="AU28" s="116">
        <v>0</v>
      </c>
      <c r="AV28" s="116">
        <f t="shared" si="8"/>
        <v>268.47700000000003</v>
      </c>
      <c r="AW28" s="21">
        <f t="shared" si="13"/>
        <v>-6.5259999999999998</v>
      </c>
      <c r="AX28" s="21">
        <f t="shared" si="14"/>
        <v>97.358999999999995</v>
      </c>
      <c r="AY28" s="43"/>
      <c r="AZ28" s="7">
        <v>25.824000000000002</v>
      </c>
      <c r="BA28" s="7">
        <v>25.824000000000002</v>
      </c>
      <c r="BB28" s="7">
        <v>321.89100000000002</v>
      </c>
      <c r="BC28" s="7">
        <v>143.297</v>
      </c>
      <c r="BD28" s="43">
        <v>0</v>
      </c>
      <c r="BE28" s="43">
        <f t="shared" si="9"/>
        <v>178.59400000000002</v>
      </c>
      <c r="BF28" s="43">
        <f t="shared" si="15"/>
        <v>9.6187010432923508</v>
      </c>
      <c r="BG28" s="43">
        <f t="shared" si="16"/>
        <v>9.6187010432923508</v>
      </c>
      <c r="BH28" s="43">
        <f t="shared" si="17"/>
        <v>14.459612305004645</v>
      </c>
      <c r="BI28" s="43">
        <f t="shared" si="18"/>
        <v>14.459612305004645</v>
      </c>
      <c r="BJ28" s="43">
        <f t="shared" si="19"/>
        <v>8.0225914983643545</v>
      </c>
      <c r="BK28" s="43">
        <f t="shared" si="20"/>
        <v>8.0225914983643545</v>
      </c>
      <c r="BL28" s="43"/>
      <c r="BM28" s="7">
        <v>25.824000000000002</v>
      </c>
      <c r="BN28" s="7">
        <v>25.824000000000002</v>
      </c>
      <c r="BO28" s="7">
        <v>321.89100000000002</v>
      </c>
      <c r="BP28" s="7">
        <v>143.297</v>
      </c>
      <c r="BQ28" s="43">
        <v>0</v>
      </c>
      <c r="BR28" s="43">
        <v>42.881</v>
      </c>
      <c r="BS28" s="43">
        <f t="shared" si="10"/>
        <v>178.59400000000002</v>
      </c>
      <c r="BT28" s="43">
        <f t="shared" si="21"/>
        <v>11.66000677277345</v>
      </c>
      <c r="BU28" s="43">
        <f t="shared" si="22"/>
        <v>11.66000677277345</v>
      </c>
      <c r="BV28" s="43">
        <f t="shared" si="23"/>
        <v>8.0673024957279917</v>
      </c>
      <c r="BW28" s="43">
        <f t="shared" si="24"/>
        <v>8.0673024957279917</v>
      </c>
      <c r="BX28" s="43">
        <f t="shared" si="25"/>
        <v>7.079490750386543</v>
      </c>
      <c r="BY28" s="43">
        <f t="shared" si="26"/>
        <v>7.079490750386543</v>
      </c>
      <c r="BZ28" s="43"/>
      <c r="CA28" s="43">
        <v>7434000000</v>
      </c>
      <c r="CB28" s="43">
        <v>0</v>
      </c>
      <c r="CC28" s="43">
        <v>7434000000</v>
      </c>
      <c r="CD28" s="43">
        <f t="shared" si="11"/>
        <v>0</v>
      </c>
      <c r="CE28" s="43">
        <f t="shared" si="12"/>
        <v>100</v>
      </c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</row>
    <row r="29" spans="1:96" ht="13.2">
      <c r="A29" s="43"/>
      <c r="B29" s="43"/>
      <c r="C29" s="43"/>
      <c r="D29" s="43"/>
      <c r="E29" s="43"/>
      <c r="F29" s="43"/>
      <c r="G29" s="7"/>
      <c r="H29" s="7"/>
      <c r="I29" s="7"/>
      <c r="J29" s="7"/>
      <c r="K29" s="7"/>
      <c r="L29" s="115"/>
      <c r="M29" s="43"/>
      <c r="N29" s="43"/>
      <c r="O29" s="43"/>
      <c r="P29" s="43"/>
      <c r="Q29" s="43"/>
      <c r="R29" s="43"/>
      <c r="S29" s="43"/>
      <c r="T29" s="43"/>
      <c r="U29" s="43"/>
      <c r="V29" s="21"/>
      <c r="W29" s="21"/>
      <c r="X29" s="21"/>
      <c r="Y29" s="21"/>
      <c r="Z29" s="21"/>
      <c r="AA29" s="21"/>
      <c r="AB29" s="21"/>
      <c r="AC29" s="21"/>
      <c r="AD29" s="43"/>
      <c r="AE29" s="43"/>
      <c r="AF29" s="43"/>
      <c r="AG29" s="43"/>
      <c r="AH29" s="21"/>
      <c r="AI29" s="21"/>
      <c r="AJ29" s="21"/>
      <c r="AK29" s="21"/>
      <c r="AL29" s="21"/>
      <c r="AM29" s="21"/>
      <c r="AN29" s="7"/>
      <c r="AO29" s="7"/>
      <c r="AP29" s="7"/>
      <c r="AQ29" s="7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</row>
    <row r="30" spans="1:96" ht="13.2">
      <c r="A30" s="43"/>
      <c r="B30" s="43"/>
      <c r="C30" s="7"/>
      <c r="D30" s="7"/>
      <c r="E30" s="7"/>
      <c r="F30" s="7"/>
      <c r="G30" s="55"/>
      <c r="H30" s="55"/>
      <c r="I30" s="55"/>
      <c r="J30" s="55"/>
      <c r="K30" s="55"/>
      <c r="L30" s="117"/>
      <c r="M30" s="43"/>
      <c r="N30" s="43"/>
      <c r="O30" s="43"/>
      <c r="P30" s="43"/>
      <c r="Q30" s="43"/>
      <c r="R30" s="43"/>
      <c r="S30" s="43"/>
      <c r="T30" s="43"/>
      <c r="U30" s="43"/>
      <c r="V30" s="21" t="s">
        <v>546</v>
      </c>
      <c r="W30" s="104">
        <f t="shared" ref="W30:AB30" si="27">SUM(W3:W27)</f>
        <v>60.288999999999987</v>
      </c>
      <c r="X30" s="104">
        <f t="shared" si="27"/>
        <v>95.338999999999984</v>
      </c>
      <c r="Y30" s="104">
        <f t="shared" si="27"/>
        <v>8.5619999999999976</v>
      </c>
      <c r="Z30" s="104">
        <f t="shared" si="27"/>
        <v>9.7810000000000006</v>
      </c>
      <c r="AA30" s="104">
        <f t="shared" si="27"/>
        <v>660.89200000000005</v>
      </c>
      <c r="AB30" s="104">
        <f t="shared" si="27"/>
        <v>0.01</v>
      </c>
      <c r="AC30" s="21"/>
      <c r="AD30" s="104">
        <f t="shared" ref="AD30:AH30" si="28">SUM(AD3:AD27)</f>
        <v>-4.8710000000000004</v>
      </c>
      <c r="AE30" s="104">
        <f t="shared" si="28"/>
        <v>-262.33400000000006</v>
      </c>
      <c r="AF30" s="104">
        <f t="shared" si="28"/>
        <v>-0.7320000000000001</v>
      </c>
      <c r="AG30" s="104">
        <f t="shared" si="28"/>
        <v>-243.20600000000002</v>
      </c>
      <c r="AH30" s="104">
        <f t="shared" si="28"/>
        <v>-292.62700000000001</v>
      </c>
      <c r="AI30" s="21"/>
      <c r="AJ30" s="21"/>
      <c r="AK30" s="21"/>
      <c r="AL30" s="21"/>
      <c r="AM30" s="21"/>
      <c r="AN30" s="55"/>
      <c r="AO30" s="55"/>
      <c r="AP30" s="55"/>
      <c r="AQ30" s="55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</row>
    <row r="31" spans="1:96" ht="13.2">
      <c r="A31" s="43"/>
      <c r="B31" s="43"/>
      <c r="C31" s="55"/>
      <c r="D31" s="55"/>
      <c r="E31" s="55"/>
      <c r="F31" s="55"/>
      <c r="G31" s="55"/>
      <c r="H31" s="55"/>
      <c r="I31" s="55"/>
      <c r="J31" s="55"/>
      <c r="K31" s="55"/>
      <c r="L31" s="117"/>
      <c r="M31" s="43"/>
      <c r="N31" s="43"/>
      <c r="O31" s="43"/>
      <c r="P31" s="43"/>
      <c r="Q31" s="43"/>
      <c r="R31" s="43"/>
      <c r="S31" s="43"/>
      <c r="T31" s="43"/>
      <c r="U31" s="43"/>
      <c r="V31" s="21"/>
      <c r="W31" s="21"/>
      <c r="X31" s="21"/>
      <c r="Y31" s="21"/>
      <c r="Z31" s="21"/>
      <c r="AA31" s="21"/>
      <c r="AB31" s="104">
        <f>SUM(W30:AB30)</f>
        <v>834.87300000000005</v>
      </c>
      <c r="AC31" s="21"/>
      <c r="AD31" s="21"/>
      <c r="AE31" s="21"/>
      <c r="AF31" s="21"/>
      <c r="AG31" s="21"/>
      <c r="AH31" s="104">
        <f>SUM(AD30:AH30)</f>
        <v>-803.7700000000001</v>
      </c>
      <c r="AI31" s="21"/>
      <c r="AJ31" s="21"/>
      <c r="AK31" s="21"/>
      <c r="AL31" s="21"/>
      <c r="AM31" s="21"/>
      <c r="AN31" s="55"/>
      <c r="AO31" s="55"/>
      <c r="AP31" s="55"/>
      <c r="AQ31" s="55"/>
      <c r="AR31" s="21"/>
      <c r="AS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</row>
    <row r="32" spans="1:96" ht="16.2">
      <c r="A32" s="43"/>
      <c r="B32" s="43"/>
      <c r="C32" s="118"/>
      <c r="D32" s="118"/>
      <c r="E32" s="118"/>
      <c r="F32" s="118"/>
      <c r="G32" s="118"/>
      <c r="H32" s="118"/>
      <c r="I32" s="118"/>
      <c r="J32" s="118"/>
      <c r="K32" s="118"/>
      <c r="L32" s="119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21"/>
      <c r="AD32" s="66"/>
      <c r="AE32" s="66"/>
      <c r="AF32" s="66"/>
      <c r="AG32" s="66"/>
      <c r="AH32" s="66"/>
      <c r="AI32" s="21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U32" s="116"/>
      <c r="AV32" s="116"/>
      <c r="AW32" s="120"/>
      <c r="AX32" s="21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21"/>
      <c r="BL32" s="21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</row>
    <row r="33" spans="1:96" ht="15.6">
      <c r="A33" s="43"/>
      <c r="B33" s="43"/>
      <c r="C33" s="55"/>
      <c r="D33" s="55"/>
      <c r="E33" s="55"/>
      <c r="F33" s="55"/>
      <c r="G33" s="55"/>
      <c r="H33" s="55"/>
      <c r="I33" s="55"/>
      <c r="J33" s="55"/>
      <c r="K33" s="55"/>
      <c r="L33" s="117"/>
      <c r="M33" s="43"/>
      <c r="N33" s="43"/>
      <c r="O33" s="43"/>
      <c r="P33" s="43"/>
      <c r="Q33" s="43"/>
      <c r="R33" s="43"/>
      <c r="S33" s="43"/>
      <c r="T33" s="43"/>
      <c r="U33" s="43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20"/>
      <c r="AX33" s="21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</row>
    <row r="34" spans="1:96" ht="15.6">
      <c r="A34" s="43"/>
      <c r="B34" s="43"/>
      <c r="C34" s="55"/>
      <c r="D34" s="55"/>
      <c r="E34" s="55"/>
      <c r="F34" s="55"/>
      <c r="G34" s="7"/>
      <c r="H34" s="7"/>
      <c r="I34" s="7"/>
      <c r="J34" s="7"/>
      <c r="K34" s="7"/>
      <c r="L34" s="115"/>
      <c r="M34" s="43"/>
      <c r="N34" s="43"/>
      <c r="O34" s="43"/>
      <c r="P34" s="43"/>
      <c r="Q34" s="43"/>
      <c r="R34" s="43"/>
      <c r="S34" s="43"/>
      <c r="T34" s="43"/>
      <c r="U34" s="43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121"/>
      <c r="AN34" s="116"/>
      <c r="AO34" s="116"/>
      <c r="AP34" s="116"/>
      <c r="AQ34" s="116"/>
      <c r="AR34" s="116"/>
      <c r="AS34" s="116"/>
      <c r="AT34" s="116"/>
      <c r="AU34" s="116"/>
      <c r="AV34" s="116"/>
      <c r="AW34" s="120"/>
      <c r="AX34" s="21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</row>
    <row r="35" spans="1:96" ht="15.6">
      <c r="A35" s="43"/>
      <c r="B35" s="43"/>
      <c r="C35" s="7"/>
      <c r="D35" s="7"/>
      <c r="E35" s="7"/>
      <c r="F35" s="7"/>
      <c r="G35" s="7"/>
      <c r="H35" s="7"/>
      <c r="I35" s="7"/>
      <c r="J35" s="7"/>
      <c r="K35" s="7"/>
      <c r="L35" s="115"/>
      <c r="M35" s="43"/>
      <c r="N35" s="43"/>
      <c r="O35" s="43"/>
      <c r="P35" s="43"/>
      <c r="Q35" s="43"/>
      <c r="R35" s="43"/>
      <c r="S35" s="43"/>
      <c r="T35" s="43"/>
      <c r="U35" s="43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121"/>
      <c r="AN35" s="116"/>
      <c r="AO35" s="116"/>
      <c r="AP35" s="116"/>
      <c r="AQ35" s="116"/>
      <c r="AR35" s="116"/>
      <c r="AS35" s="116"/>
      <c r="AT35" s="116"/>
      <c r="AU35" s="116"/>
      <c r="AV35" s="116"/>
      <c r="AW35" s="120"/>
      <c r="AX35" s="21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</row>
    <row r="36" spans="1:96" ht="15.6">
      <c r="A36" s="43"/>
      <c r="B36" s="43"/>
      <c r="C36" s="7"/>
      <c r="D36" s="7"/>
      <c r="E36" s="7"/>
      <c r="F36" s="7"/>
      <c r="G36" s="7"/>
      <c r="H36" s="7"/>
      <c r="I36" s="7"/>
      <c r="J36" s="7"/>
      <c r="K36" s="7"/>
      <c r="L36" s="115"/>
      <c r="M36" s="43"/>
      <c r="N36" s="43"/>
      <c r="O36" s="43"/>
      <c r="P36" s="43"/>
      <c r="Q36" s="43"/>
      <c r="R36" s="43"/>
      <c r="S36" s="43"/>
      <c r="T36" s="43"/>
      <c r="U36" s="43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121"/>
      <c r="AN36" s="116"/>
      <c r="AO36" s="116"/>
      <c r="AP36" s="116"/>
      <c r="AQ36" s="116"/>
      <c r="AR36" s="116"/>
      <c r="AS36" s="116"/>
      <c r="AT36" s="116"/>
      <c r="AU36" s="116"/>
      <c r="AV36" s="116"/>
      <c r="AW36" s="120"/>
      <c r="AX36" s="120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</row>
    <row r="37" spans="1:96" ht="15.6">
      <c r="A37" s="43"/>
      <c r="B37" s="43"/>
      <c r="C37" s="7"/>
      <c r="D37" s="7"/>
      <c r="E37" s="7"/>
      <c r="F37" s="7"/>
      <c r="G37" s="7"/>
      <c r="H37" s="7"/>
      <c r="I37" s="7"/>
      <c r="J37" s="7"/>
      <c r="K37" s="7"/>
      <c r="L37" s="115"/>
      <c r="M37" s="43"/>
      <c r="N37" s="43"/>
      <c r="O37" s="43"/>
      <c r="P37" s="43"/>
      <c r="Q37" s="43"/>
      <c r="R37" s="43"/>
      <c r="S37" s="43"/>
      <c r="T37" s="43"/>
      <c r="U37" s="43"/>
      <c r="V37" s="21"/>
      <c r="W37" s="21"/>
      <c r="X37" s="21"/>
      <c r="Y37" s="21"/>
      <c r="Z37" s="21"/>
      <c r="AA37" s="21"/>
      <c r="AB37" s="21"/>
      <c r="AC37" s="21"/>
      <c r="AD37" s="21"/>
      <c r="AE37" s="43"/>
      <c r="AF37" s="43"/>
      <c r="AG37" s="43"/>
      <c r="AH37" s="43"/>
      <c r="AI37" s="43"/>
      <c r="AJ37" s="43"/>
      <c r="AK37" s="43"/>
      <c r="AL37" s="43"/>
      <c r="AM37" s="122"/>
      <c r="AN37" s="116"/>
      <c r="AO37" s="116"/>
      <c r="AP37" s="116"/>
      <c r="AQ37" s="116"/>
      <c r="AR37" s="116"/>
      <c r="AS37" s="116"/>
      <c r="AT37" s="116"/>
      <c r="AU37" s="116"/>
      <c r="AV37" s="116"/>
      <c r="AW37" s="120"/>
      <c r="AX37" s="120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</row>
    <row r="38" spans="1:96" ht="13.2">
      <c r="A38" s="43"/>
      <c r="B38" s="43"/>
      <c r="C38" s="7"/>
      <c r="D38" s="7"/>
      <c r="E38" s="7"/>
      <c r="F38" s="7"/>
      <c r="G38" s="7"/>
      <c r="H38" s="7"/>
      <c r="I38" s="7"/>
      <c r="J38" s="7"/>
      <c r="K38" s="7"/>
      <c r="L38" s="115"/>
      <c r="M38" s="43"/>
      <c r="N38" s="43"/>
      <c r="O38" s="43"/>
      <c r="P38" s="43"/>
      <c r="Q38" s="43"/>
      <c r="R38" s="43"/>
      <c r="S38" s="43"/>
      <c r="T38" s="43"/>
      <c r="U38" s="43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7"/>
      <c r="AO38" s="7"/>
      <c r="AP38" s="7"/>
      <c r="AQ38" s="7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43"/>
      <c r="BJ38" s="43"/>
      <c r="BK38" s="43"/>
      <c r="BL38" s="43"/>
      <c r="BM38" s="43"/>
      <c r="BN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</row>
    <row r="39" spans="1:96" ht="13.2">
      <c r="A39" s="43"/>
      <c r="B39" s="43"/>
      <c r="C39" s="7"/>
      <c r="D39" s="7"/>
      <c r="E39" s="7"/>
      <c r="F39" s="7"/>
      <c r="G39" s="7"/>
      <c r="H39" s="7"/>
      <c r="I39" s="7"/>
      <c r="J39" s="7"/>
      <c r="K39" s="7"/>
      <c r="L39" s="115"/>
      <c r="M39" s="43"/>
      <c r="N39" s="43"/>
      <c r="O39" s="43"/>
      <c r="P39" s="43"/>
      <c r="Q39" s="43"/>
      <c r="R39" s="43"/>
      <c r="S39" s="43"/>
      <c r="T39" s="43"/>
      <c r="U39" s="43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7"/>
      <c r="AO39" s="7"/>
      <c r="AP39" s="7"/>
      <c r="AQ39" s="7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</row>
    <row r="40" spans="1:96" ht="13.2">
      <c r="A40" s="43"/>
      <c r="B40" s="43"/>
      <c r="C40" s="7"/>
      <c r="D40" s="7"/>
      <c r="E40" s="7"/>
      <c r="F40" s="7"/>
      <c r="G40" s="7"/>
      <c r="H40" s="7"/>
      <c r="I40" s="7"/>
      <c r="J40" s="7"/>
      <c r="K40" s="7"/>
      <c r="L40" s="115"/>
      <c r="M40" s="43"/>
      <c r="N40" s="43"/>
      <c r="O40" s="43"/>
      <c r="P40" s="43"/>
      <c r="Q40" s="43"/>
      <c r="R40" s="43"/>
      <c r="S40" s="43"/>
      <c r="T40" s="43"/>
      <c r="U40" s="43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7"/>
      <c r="AO40" s="7"/>
      <c r="AP40" s="7"/>
      <c r="AQ40" s="7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</row>
    <row r="41" spans="1:96" ht="13.2">
      <c r="A41" s="43"/>
      <c r="B41" s="43"/>
      <c r="C41" s="7"/>
      <c r="D41" s="7"/>
      <c r="E41" s="7"/>
      <c r="F41" s="7"/>
      <c r="G41" s="7"/>
      <c r="H41" s="7"/>
      <c r="I41" s="7"/>
      <c r="J41" s="7"/>
      <c r="K41" s="7"/>
      <c r="L41" s="115"/>
      <c r="M41" s="43"/>
      <c r="N41" s="43"/>
      <c r="O41" s="43"/>
      <c r="P41" s="43"/>
      <c r="Q41" s="43"/>
      <c r="R41" s="43"/>
      <c r="S41" s="43"/>
      <c r="T41" s="43"/>
      <c r="U41" s="43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7"/>
      <c r="AO41" s="7"/>
      <c r="AP41" s="7"/>
      <c r="AQ41" s="7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</row>
    <row r="42" spans="1:96" ht="13.2">
      <c r="A42" s="43"/>
      <c r="B42" s="43"/>
      <c r="C42" s="7"/>
      <c r="D42" s="7"/>
      <c r="E42" s="7"/>
      <c r="F42" s="7"/>
      <c r="G42" s="7"/>
      <c r="H42" s="7"/>
      <c r="I42" s="7"/>
      <c r="J42" s="7"/>
      <c r="K42" s="7"/>
      <c r="L42" s="115"/>
      <c r="M42" s="43"/>
      <c r="N42" s="43"/>
      <c r="O42" s="43"/>
      <c r="P42" s="43"/>
      <c r="Q42" s="43"/>
      <c r="R42" s="43"/>
      <c r="S42" s="43"/>
      <c r="T42" s="43"/>
      <c r="U42" s="43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7"/>
      <c r="AO42" s="7"/>
      <c r="AP42" s="7"/>
      <c r="AQ42" s="7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</row>
    <row r="43" spans="1:96" ht="13.2">
      <c r="A43" s="43"/>
      <c r="B43" s="43"/>
      <c r="C43" s="7"/>
      <c r="D43" s="7"/>
      <c r="E43" s="7"/>
      <c r="F43" s="7"/>
      <c r="G43" s="7"/>
      <c r="H43" s="7"/>
      <c r="I43" s="7"/>
      <c r="J43" s="7"/>
      <c r="K43" s="7"/>
      <c r="L43" s="115"/>
      <c r="M43" s="43"/>
      <c r="N43" s="43"/>
      <c r="O43" s="43"/>
      <c r="P43" s="43"/>
      <c r="Q43" s="43"/>
      <c r="R43" s="43"/>
      <c r="S43" s="43"/>
      <c r="T43" s="43"/>
      <c r="U43" s="43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7"/>
      <c r="AO43" s="7"/>
      <c r="AP43" s="7"/>
      <c r="AQ43" s="7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</row>
    <row r="44" spans="1:96" ht="13.2">
      <c r="A44" s="43"/>
      <c r="B44" s="43"/>
      <c r="C44" s="7"/>
      <c r="D44" s="7"/>
      <c r="E44" s="7"/>
      <c r="F44" s="7"/>
      <c r="G44" s="7"/>
      <c r="H44" s="7"/>
      <c r="I44" s="7"/>
      <c r="J44" s="7"/>
      <c r="K44" s="7"/>
      <c r="L44" s="115"/>
      <c r="M44" s="43"/>
      <c r="N44" s="43"/>
      <c r="O44" s="43"/>
      <c r="P44" s="43"/>
      <c r="Q44" s="43"/>
      <c r="R44" s="43"/>
      <c r="S44" s="43"/>
      <c r="T44" s="43"/>
      <c r="U44" s="43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7"/>
      <c r="AO44" s="7"/>
      <c r="AP44" s="7"/>
      <c r="AQ44" s="7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</row>
    <row r="45" spans="1:96" ht="13.2">
      <c r="A45" s="43"/>
      <c r="B45" s="43"/>
      <c r="C45" s="7"/>
      <c r="D45" s="7"/>
      <c r="E45" s="7"/>
      <c r="F45" s="7"/>
      <c r="G45" s="7"/>
      <c r="H45" s="7"/>
      <c r="I45" s="7"/>
      <c r="J45" s="7"/>
      <c r="K45" s="7"/>
      <c r="L45" s="115"/>
      <c r="M45" s="43"/>
      <c r="N45" s="43"/>
      <c r="O45" s="43"/>
      <c r="P45" s="43"/>
      <c r="Q45" s="43"/>
      <c r="R45" s="43"/>
      <c r="S45" s="43"/>
      <c r="T45" s="43"/>
      <c r="U45" s="43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7"/>
      <c r="AO45" s="7"/>
      <c r="AP45" s="7"/>
      <c r="AQ45" s="7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</row>
    <row r="46" spans="1:96" ht="13.2">
      <c r="A46" s="43"/>
      <c r="B46" s="43"/>
      <c r="C46" s="7"/>
      <c r="D46" s="7"/>
      <c r="E46" s="7"/>
      <c r="F46" s="7"/>
      <c r="G46" s="7"/>
      <c r="H46" s="7"/>
      <c r="I46" s="7"/>
      <c r="J46" s="7"/>
      <c r="K46" s="7"/>
      <c r="L46" s="115"/>
      <c r="M46" s="43"/>
      <c r="N46" s="43"/>
      <c r="O46" s="43"/>
      <c r="P46" s="43"/>
      <c r="Q46" s="43"/>
      <c r="R46" s="43"/>
      <c r="S46" s="43"/>
      <c r="T46" s="43"/>
      <c r="U46" s="43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7"/>
      <c r="AO46" s="7"/>
      <c r="AP46" s="7"/>
      <c r="AQ46" s="7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</row>
    <row r="47" spans="1:96" ht="13.2">
      <c r="A47" s="43"/>
      <c r="B47" s="43"/>
      <c r="C47" s="7"/>
      <c r="D47" s="7"/>
      <c r="E47" s="7"/>
      <c r="F47" s="7"/>
      <c r="G47" s="7"/>
      <c r="H47" s="7"/>
      <c r="I47" s="7"/>
      <c r="J47" s="7"/>
      <c r="K47" s="7"/>
      <c r="L47" s="115"/>
      <c r="M47" s="43"/>
      <c r="N47" s="43"/>
      <c r="O47" s="43"/>
      <c r="P47" s="43"/>
      <c r="Q47" s="43"/>
      <c r="R47" s="43"/>
      <c r="S47" s="43"/>
      <c r="T47" s="43"/>
      <c r="U47" s="43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7"/>
      <c r="AO47" s="7"/>
      <c r="AP47" s="7"/>
      <c r="AQ47" s="7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</row>
    <row r="48" spans="1:96" ht="13.2">
      <c r="A48" s="43"/>
      <c r="B48" s="43"/>
      <c r="C48" s="7"/>
      <c r="D48" s="7"/>
      <c r="E48" s="7"/>
      <c r="F48" s="7"/>
      <c r="G48" s="7"/>
      <c r="H48" s="7"/>
      <c r="I48" s="7"/>
      <c r="J48" s="7"/>
      <c r="K48" s="7"/>
      <c r="L48" s="115"/>
      <c r="M48" s="43"/>
      <c r="N48" s="43"/>
      <c r="O48" s="43"/>
      <c r="P48" s="43"/>
      <c r="Q48" s="43"/>
      <c r="R48" s="43"/>
      <c r="S48" s="43"/>
      <c r="T48" s="43"/>
      <c r="U48" s="43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7"/>
      <c r="AO48" s="7"/>
      <c r="AP48" s="7"/>
      <c r="AQ48" s="7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</row>
    <row r="49" spans="1:96" ht="13.2">
      <c r="A49" s="43"/>
      <c r="B49" s="43"/>
      <c r="C49" s="7"/>
      <c r="D49" s="7"/>
      <c r="E49" s="7"/>
      <c r="F49" s="7"/>
      <c r="G49" s="7"/>
      <c r="H49" s="7"/>
      <c r="I49" s="7"/>
      <c r="J49" s="7"/>
      <c r="K49" s="7"/>
      <c r="L49" s="115"/>
      <c r="M49" s="43"/>
      <c r="N49" s="43"/>
      <c r="O49" s="43"/>
      <c r="P49" s="43"/>
      <c r="Q49" s="43"/>
      <c r="R49" s="43"/>
      <c r="S49" s="43"/>
      <c r="T49" s="43"/>
      <c r="U49" s="43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7"/>
      <c r="AO49" s="7"/>
      <c r="AP49" s="7"/>
      <c r="AQ49" s="7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</row>
    <row r="50" spans="1:96" ht="13.2">
      <c r="A50" s="43"/>
      <c r="B50" s="43"/>
      <c r="C50" s="7"/>
      <c r="D50" s="7"/>
      <c r="E50" s="7"/>
      <c r="F50" s="7"/>
      <c r="G50" s="7"/>
      <c r="H50" s="7"/>
      <c r="I50" s="7"/>
      <c r="J50" s="7"/>
      <c r="K50" s="7"/>
      <c r="L50" s="115"/>
      <c r="M50" s="43"/>
      <c r="N50" s="43"/>
      <c r="O50" s="43"/>
      <c r="P50" s="43"/>
      <c r="Q50" s="43"/>
      <c r="R50" s="43"/>
      <c r="S50" s="43"/>
      <c r="T50" s="43"/>
      <c r="U50" s="43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7"/>
      <c r="AO50" s="7"/>
      <c r="AP50" s="7"/>
      <c r="AQ50" s="7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</row>
    <row r="51" spans="1:96" ht="13.2">
      <c r="A51" s="43"/>
      <c r="B51" s="43"/>
      <c r="C51" s="7"/>
      <c r="D51" s="7"/>
      <c r="E51" s="7"/>
      <c r="F51" s="7"/>
      <c r="G51" s="7"/>
      <c r="H51" s="7"/>
      <c r="I51" s="7"/>
      <c r="J51" s="7"/>
      <c r="K51" s="7"/>
      <c r="L51" s="115"/>
      <c r="M51" s="43"/>
      <c r="N51" s="43"/>
      <c r="O51" s="43"/>
      <c r="P51" s="43"/>
      <c r="Q51" s="43"/>
      <c r="R51" s="43"/>
      <c r="S51" s="43"/>
      <c r="T51" s="43"/>
      <c r="U51" s="43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7"/>
      <c r="AO51" s="7"/>
      <c r="AP51" s="7"/>
      <c r="AQ51" s="7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</row>
    <row r="52" spans="1:96" ht="13.2">
      <c r="A52" s="43"/>
      <c r="B52" s="43"/>
      <c r="C52" s="7"/>
      <c r="D52" s="7"/>
      <c r="E52" s="7"/>
      <c r="F52" s="7"/>
      <c r="G52" s="7"/>
      <c r="H52" s="7"/>
      <c r="I52" s="7"/>
      <c r="J52" s="7"/>
      <c r="K52" s="7"/>
      <c r="L52" s="115"/>
      <c r="M52" s="43"/>
      <c r="N52" s="43"/>
      <c r="O52" s="43"/>
      <c r="P52" s="43"/>
      <c r="Q52" s="43"/>
      <c r="R52" s="43"/>
      <c r="S52" s="43"/>
      <c r="T52" s="43"/>
      <c r="U52" s="43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7"/>
      <c r="AO52" s="7"/>
      <c r="AP52" s="7"/>
      <c r="AQ52" s="7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</row>
    <row r="53" spans="1:96" ht="13.2">
      <c r="A53" s="43"/>
      <c r="B53" s="43"/>
      <c r="C53" s="7"/>
      <c r="D53" s="7"/>
      <c r="E53" s="7"/>
      <c r="F53" s="7"/>
      <c r="G53" s="7"/>
      <c r="H53" s="7"/>
      <c r="I53" s="7"/>
      <c r="J53" s="7"/>
      <c r="K53" s="7"/>
      <c r="L53" s="115"/>
      <c r="M53" s="43"/>
      <c r="N53" s="43"/>
      <c r="O53" s="43"/>
      <c r="P53" s="43"/>
      <c r="Q53" s="43"/>
      <c r="R53" s="43"/>
      <c r="S53" s="43"/>
      <c r="T53" s="43"/>
      <c r="U53" s="43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7"/>
      <c r="AO53" s="7"/>
      <c r="AP53" s="7"/>
      <c r="AQ53" s="7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</row>
    <row r="54" spans="1:96" ht="13.2">
      <c r="A54" s="43"/>
      <c r="B54" s="43"/>
      <c r="C54" s="7"/>
      <c r="D54" s="7"/>
      <c r="E54" s="7"/>
      <c r="F54" s="7"/>
      <c r="G54" s="7"/>
      <c r="H54" s="7"/>
      <c r="I54" s="7"/>
      <c r="J54" s="7"/>
      <c r="K54" s="7"/>
      <c r="L54" s="115"/>
      <c r="M54" s="43"/>
      <c r="N54" s="43"/>
      <c r="O54" s="43"/>
      <c r="P54" s="43"/>
      <c r="Q54" s="43"/>
      <c r="R54" s="43"/>
      <c r="S54" s="43"/>
      <c r="T54" s="43"/>
      <c r="U54" s="43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7"/>
      <c r="AO54" s="7"/>
      <c r="AP54" s="7"/>
      <c r="AQ54" s="7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</row>
    <row r="55" spans="1:96" ht="13.2">
      <c r="A55" s="43"/>
      <c r="B55" s="43"/>
      <c r="C55" s="7"/>
      <c r="D55" s="7"/>
      <c r="E55" s="7"/>
      <c r="F55" s="7"/>
      <c r="G55" s="7"/>
      <c r="H55" s="7"/>
      <c r="I55" s="7"/>
      <c r="J55" s="7"/>
      <c r="K55" s="7"/>
      <c r="L55" s="115"/>
      <c r="M55" s="43"/>
      <c r="N55" s="43"/>
      <c r="O55" s="43"/>
      <c r="P55" s="43"/>
      <c r="Q55" s="43"/>
      <c r="R55" s="43"/>
      <c r="S55" s="43"/>
      <c r="T55" s="43"/>
      <c r="U55" s="43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7"/>
      <c r="AO55" s="7"/>
      <c r="AP55" s="7"/>
      <c r="AQ55" s="7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</row>
    <row r="56" spans="1:96" ht="13.2">
      <c r="A56" s="43"/>
      <c r="B56" s="43"/>
      <c r="C56" s="7"/>
      <c r="D56" s="7"/>
      <c r="E56" s="7"/>
      <c r="F56" s="7"/>
      <c r="G56" s="7"/>
      <c r="H56" s="7"/>
      <c r="I56" s="7"/>
      <c r="J56" s="7"/>
      <c r="K56" s="7"/>
      <c r="L56" s="115"/>
      <c r="M56" s="43"/>
      <c r="N56" s="43"/>
      <c r="O56" s="43"/>
      <c r="P56" s="43"/>
      <c r="Q56" s="43"/>
      <c r="R56" s="43"/>
      <c r="S56" s="43"/>
      <c r="T56" s="43"/>
      <c r="U56" s="43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7"/>
      <c r="AO56" s="7"/>
      <c r="AP56" s="7"/>
      <c r="AQ56" s="7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</row>
    <row r="57" spans="1:96" ht="13.2">
      <c r="A57" s="43"/>
      <c r="B57" s="43"/>
      <c r="C57" s="7"/>
      <c r="D57" s="7"/>
      <c r="E57" s="7"/>
      <c r="F57" s="7"/>
      <c r="G57" s="7"/>
      <c r="H57" s="7"/>
      <c r="I57" s="7"/>
      <c r="J57" s="7"/>
      <c r="K57" s="7"/>
      <c r="L57" s="115"/>
      <c r="M57" s="43"/>
      <c r="N57" s="43"/>
      <c r="O57" s="43"/>
      <c r="P57" s="43"/>
      <c r="Q57" s="43"/>
      <c r="R57" s="43"/>
      <c r="S57" s="43"/>
      <c r="T57" s="43"/>
      <c r="U57" s="43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7"/>
      <c r="AO57" s="7"/>
      <c r="AP57" s="7"/>
      <c r="AQ57" s="7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</row>
    <row r="58" spans="1:96" ht="13.2">
      <c r="A58" s="43"/>
      <c r="B58" s="43"/>
      <c r="C58" s="7"/>
      <c r="D58" s="7"/>
      <c r="E58" s="7"/>
      <c r="F58" s="7"/>
      <c r="G58" s="7"/>
      <c r="H58" s="7"/>
      <c r="I58" s="7"/>
      <c r="J58" s="7"/>
      <c r="K58" s="7"/>
      <c r="L58" s="115"/>
      <c r="M58" s="43"/>
      <c r="N58" s="43"/>
      <c r="O58" s="43"/>
      <c r="P58" s="43"/>
      <c r="Q58" s="43"/>
      <c r="R58" s="43"/>
      <c r="S58" s="43"/>
      <c r="T58" s="43"/>
      <c r="U58" s="43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7"/>
      <c r="AO58" s="7"/>
      <c r="AP58" s="7"/>
      <c r="AQ58" s="7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</row>
    <row r="59" spans="1:96" ht="13.2">
      <c r="A59" s="43"/>
      <c r="B59" s="43"/>
      <c r="C59" s="7"/>
      <c r="D59" s="7"/>
      <c r="E59" s="7"/>
      <c r="F59" s="7"/>
      <c r="G59" s="7"/>
      <c r="H59" s="7"/>
      <c r="I59" s="7"/>
      <c r="J59" s="7"/>
      <c r="K59" s="7"/>
      <c r="L59" s="115"/>
      <c r="M59" s="43"/>
      <c r="N59" s="43"/>
      <c r="O59" s="43"/>
      <c r="P59" s="43"/>
      <c r="Q59" s="43"/>
      <c r="R59" s="43"/>
      <c r="S59" s="43"/>
      <c r="T59" s="43"/>
      <c r="U59" s="43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7"/>
      <c r="AO59" s="7"/>
      <c r="AP59" s="7"/>
      <c r="AQ59" s="7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</row>
    <row r="60" spans="1:96" ht="13.2">
      <c r="A60" s="43"/>
      <c r="B60" s="43"/>
      <c r="C60" s="7"/>
      <c r="D60" s="7"/>
      <c r="E60" s="7"/>
      <c r="F60" s="7"/>
      <c r="G60" s="7"/>
      <c r="H60" s="7"/>
      <c r="I60" s="7"/>
      <c r="J60" s="7"/>
      <c r="K60" s="7"/>
      <c r="L60" s="115"/>
      <c r="M60" s="43"/>
      <c r="N60" s="43"/>
      <c r="O60" s="43"/>
      <c r="P60" s="43"/>
      <c r="Q60" s="43"/>
      <c r="R60" s="43"/>
      <c r="S60" s="43"/>
      <c r="T60" s="43"/>
      <c r="U60" s="43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7"/>
      <c r="AO60" s="7"/>
      <c r="AP60" s="7"/>
      <c r="AQ60" s="7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</row>
    <row r="61" spans="1:96" ht="13.2">
      <c r="A61" s="43"/>
      <c r="B61" s="43"/>
      <c r="C61" s="7"/>
      <c r="D61" s="7"/>
      <c r="E61" s="7"/>
      <c r="F61" s="7"/>
      <c r="G61" s="7"/>
      <c r="H61" s="7"/>
      <c r="I61" s="7"/>
      <c r="J61" s="7"/>
      <c r="K61" s="7"/>
      <c r="L61" s="115"/>
      <c r="M61" s="43"/>
      <c r="N61" s="43"/>
      <c r="O61" s="43"/>
      <c r="P61" s="43"/>
      <c r="Q61" s="43"/>
      <c r="R61" s="43"/>
      <c r="S61" s="43"/>
      <c r="T61" s="43"/>
      <c r="U61" s="43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7"/>
      <c r="AO61" s="7"/>
      <c r="AP61" s="7"/>
      <c r="AQ61" s="7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</row>
    <row r="62" spans="1:96" ht="13.2">
      <c r="A62" s="43"/>
      <c r="B62" s="43"/>
      <c r="C62" s="7"/>
      <c r="D62" s="7"/>
      <c r="E62" s="7"/>
      <c r="F62" s="7"/>
      <c r="G62" s="7"/>
      <c r="H62" s="7"/>
      <c r="I62" s="7"/>
      <c r="J62" s="7"/>
      <c r="K62" s="7"/>
      <c r="L62" s="115"/>
      <c r="M62" s="43"/>
      <c r="N62" s="43"/>
      <c r="O62" s="43"/>
      <c r="P62" s="43"/>
      <c r="Q62" s="43"/>
      <c r="R62" s="43"/>
      <c r="S62" s="43"/>
      <c r="T62" s="43"/>
      <c r="U62" s="43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7"/>
      <c r="AO62" s="7"/>
      <c r="AP62" s="7"/>
      <c r="AQ62" s="7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</row>
    <row r="63" spans="1:96" ht="13.2">
      <c r="A63" s="43"/>
      <c r="B63" s="43"/>
      <c r="C63" s="7"/>
      <c r="D63" s="7"/>
      <c r="E63" s="7"/>
      <c r="F63" s="7"/>
      <c r="G63" s="7"/>
      <c r="H63" s="7"/>
      <c r="I63" s="7"/>
      <c r="J63" s="7"/>
      <c r="K63" s="7"/>
      <c r="L63" s="115"/>
      <c r="M63" s="43"/>
      <c r="N63" s="43"/>
      <c r="O63" s="43"/>
      <c r="P63" s="43"/>
      <c r="Q63" s="43"/>
      <c r="R63" s="43"/>
      <c r="S63" s="43"/>
      <c r="T63" s="43"/>
      <c r="U63" s="43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7"/>
      <c r="AO63" s="7"/>
      <c r="AP63" s="7"/>
      <c r="AQ63" s="7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</row>
    <row r="64" spans="1:96" ht="13.2">
      <c r="A64" s="43"/>
      <c r="B64" s="43"/>
      <c r="C64" s="7"/>
      <c r="D64" s="7"/>
      <c r="E64" s="7"/>
      <c r="F64" s="7"/>
      <c r="G64" s="7"/>
      <c r="H64" s="7"/>
      <c r="I64" s="7"/>
      <c r="J64" s="7"/>
      <c r="K64" s="7"/>
      <c r="L64" s="115"/>
      <c r="M64" s="43"/>
      <c r="N64" s="43"/>
      <c r="O64" s="43"/>
      <c r="P64" s="43"/>
      <c r="Q64" s="43"/>
      <c r="R64" s="43"/>
      <c r="S64" s="43"/>
      <c r="T64" s="43"/>
      <c r="U64" s="43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7"/>
      <c r="AO64" s="7"/>
      <c r="AP64" s="7"/>
      <c r="AQ64" s="7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</row>
    <row r="65" spans="1:96" ht="13.2">
      <c r="A65" s="43"/>
      <c r="B65" s="43"/>
      <c r="C65" s="7"/>
      <c r="D65" s="7"/>
      <c r="E65" s="7"/>
      <c r="F65" s="7"/>
      <c r="G65" s="7"/>
      <c r="H65" s="7"/>
      <c r="I65" s="7"/>
      <c r="J65" s="7"/>
      <c r="K65" s="7"/>
      <c r="L65" s="115"/>
      <c r="M65" s="43"/>
      <c r="N65" s="43"/>
      <c r="O65" s="43"/>
      <c r="P65" s="43"/>
      <c r="Q65" s="43"/>
      <c r="R65" s="43"/>
      <c r="S65" s="43"/>
      <c r="T65" s="43"/>
      <c r="U65" s="43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7"/>
      <c r="AO65" s="7"/>
      <c r="AP65" s="7"/>
      <c r="AQ65" s="7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</row>
    <row r="66" spans="1:96" ht="13.2">
      <c r="A66" s="43"/>
      <c r="B66" s="43"/>
      <c r="C66" s="7"/>
      <c r="D66" s="7"/>
      <c r="E66" s="7"/>
      <c r="F66" s="7"/>
      <c r="G66" s="7"/>
      <c r="H66" s="7"/>
      <c r="I66" s="7"/>
      <c r="J66" s="7"/>
      <c r="K66" s="7"/>
      <c r="L66" s="115"/>
      <c r="M66" s="43"/>
      <c r="N66" s="43"/>
      <c r="O66" s="43"/>
      <c r="P66" s="43"/>
      <c r="Q66" s="43"/>
      <c r="R66" s="43"/>
      <c r="S66" s="43"/>
      <c r="T66" s="43"/>
      <c r="U66" s="43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7"/>
      <c r="AO66" s="7"/>
      <c r="AP66" s="7"/>
      <c r="AQ66" s="7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</row>
    <row r="67" spans="1:96" ht="13.2">
      <c r="A67" s="43"/>
      <c r="B67" s="43"/>
      <c r="C67" s="7"/>
      <c r="D67" s="7"/>
      <c r="E67" s="7"/>
      <c r="F67" s="7"/>
      <c r="G67" s="7"/>
      <c r="H67" s="7"/>
      <c r="I67" s="7"/>
      <c r="J67" s="7"/>
      <c r="K67" s="7"/>
      <c r="L67" s="115"/>
      <c r="M67" s="43"/>
      <c r="N67" s="43"/>
      <c r="O67" s="43"/>
      <c r="P67" s="43"/>
      <c r="Q67" s="43"/>
      <c r="R67" s="43"/>
      <c r="S67" s="43"/>
      <c r="T67" s="43"/>
      <c r="U67" s="43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7"/>
      <c r="AO67" s="7"/>
      <c r="AP67" s="7"/>
      <c r="AQ67" s="7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</row>
    <row r="68" spans="1:96" ht="13.2">
      <c r="A68" s="43"/>
      <c r="B68" s="43"/>
      <c r="C68" s="7"/>
      <c r="D68" s="7"/>
      <c r="E68" s="7"/>
      <c r="F68" s="7"/>
      <c r="G68" s="7"/>
      <c r="H68" s="7"/>
      <c r="I68" s="7"/>
      <c r="J68" s="7"/>
      <c r="K68" s="7"/>
      <c r="L68" s="115"/>
      <c r="M68" s="43"/>
      <c r="N68" s="43"/>
      <c r="O68" s="43"/>
      <c r="P68" s="43"/>
      <c r="Q68" s="43"/>
      <c r="R68" s="43"/>
      <c r="S68" s="43"/>
      <c r="T68" s="43"/>
      <c r="U68" s="43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7"/>
      <c r="AO68" s="7"/>
      <c r="AP68" s="7"/>
      <c r="AQ68" s="7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</row>
    <row r="69" spans="1:96" ht="13.2">
      <c r="A69" s="43"/>
      <c r="B69" s="43"/>
      <c r="C69" s="7"/>
      <c r="D69" s="7"/>
      <c r="E69" s="7"/>
      <c r="F69" s="7"/>
      <c r="G69" s="7"/>
      <c r="H69" s="7"/>
      <c r="I69" s="7"/>
      <c r="J69" s="7"/>
      <c r="K69" s="7"/>
      <c r="L69" s="115"/>
      <c r="M69" s="43"/>
      <c r="N69" s="43"/>
      <c r="O69" s="43"/>
      <c r="P69" s="43"/>
      <c r="Q69" s="43"/>
      <c r="R69" s="43"/>
      <c r="S69" s="43"/>
      <c r="T69" s="43"/>
      <c r="U69" s="43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7"/>
      <c r="AO69" s="7"/>
      <c r="AP69" s="7"/>
      <c r="AQ69" s="7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</row>
    <row r="70" spans="1:96" ht="13.2">
      <c r="A70" s="43"/>
      <c r="B70" s="43"/>
      <c r="C70" s="7"/>
      <c r="D70" s="7"/>
      <c r="E70" s="7"/>
      <c r="F70" s="7"/>
      <c r="G70" s="7"/>
      <c r="H70" s="7"/>
      <c r="I70" s="7"/>
      <c r="J70" s="7"/>
      <c r="K70" s="7"/>
      <c r="L70" s="115"/>
      <c r="M70" s="43"/>
      <c r="N70" s="43"/>
      <c r="O70" s="43"/>
      <c r="P70" s="43"/>
      <c r="Q70" s="43"/>
      <c r="R70" s="43"/>
      <c r="S70" s="43"/>
      <c r="T70" s="43"/>
      <c r="U70" s="43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7"/>
      <c r="AO70" s="7"/>
      <c r="AP70" s="7"/>
      <c r="AQ70" s="7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</row>
    <row r="71" spans="1:96" ht="13.2">
      <c r="A71" s="43"/>
      <c r="B71" s="43"/>
      <c r="C71" s="7"/>
      <c r="D71" s="7"/>
      <c r="E71" s="7"/>
      <c r="F71" s="7"/>
      <c r="G71" s="7"/>
      <c r="H71" s="7"/>
      <c r="I71" s="7"/>
      <c r="J71" s="7"/>
      <c r="K71" s="7"/>
      <c r="L71" s="115"/>
      <c r="M71" s="43"/>
      <c r="N71" s="43"/>
      <c r="O71" s="43"/>
      <c r="P71" s="43"/>
      <c r="Q71" s="43"/>
      <c r="R71" s="43"/>
      <c r="S71" s="43"/>
      <c r="T71" s="43"/>
      <c r="U71" s="43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7"/>
      <c r="AO71" s="7"/>
      <c r="AP71" s="7"/>
      <c r="AQ71" s="7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</row>
    <row r="72" spans="1:96" ht="13.2">
      <c r="A72" s="43"/>
      <c r="B72" s="43"/>
      <c r="C72" s="7"/>
      <c r="D72" s="7"/>
      <c r="E72" s="7"/>
      <c r="F72" s="7"/>
      <c r="G72" s="7"/>
      <c r="H72" s="7"/>
      <c r="I72" s="7"/>
      <c r="J72" s="7"/>
      <c r="K72" s="7"/>
      <c r="L72" s="115"/>
      <c r="M72" s="43"/>
      <c r="N72" s="43"/>
      <c r="O72" s="43"/>
      <c r="P72" s="43"/>
      <c r="Q72" s="43"/>
      <c r="R72" s="43"/>
      <c r="S72" s="43"/>
      <c r="T72" s="43"/>
      <c r="U72" s="43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7"/>
      <c r="AO72" s="7"/>
      <c r="AP72" s="7"/>
      <c r="AQ72" s="7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</row>
    <row r="73" spans="1:96" ht="13.2">
      <c r="A73" s="43"/>
      <c r="B73" s="43"/>
      <c r="C73" s="7"/>
      <c r="D73" s="7"/>
      <c r="E73" s="7"/>
      <c r="F73" s="7"/>
      <c r="G73" s="7"/>
      <c r="H73" s="7"/>
      <c r="I73" s="7"/>
      <c r="J73" s="7"/>
      <c r="K73" s="7"/>
      <c r="L73" s="115"/>
      <c r="M73" s="43"/>
      <c r="N73" s="43"/>
      <c r="O73" s="43"/>
      <c r="P73" s="43"/>
      <c r="Q73" s="43"/>
      <c r="R73" s="43"/>
      <c r="S73" s="43"/>
      <c r="T73" s="43"/>
      <c r="U73" s="43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7"/>
      <c r="AO73" s="7"/>
      <c r="AP73" s="7"/>
      <c r="AQ73" s="7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</row>
    <row r="74" spans="1:96" ht="13.2">
      <c r="A74" s="43"/>
      <c r="B74" s="43"/>
      <c r="C74" s="7"/>
      <c r="D74" s="7"/>
      <c r="E74" s="7"/>
      <c r="F74" s="7"/>
      <c r="G74" s="7"/>
      <c r="H74" s="7"/>
      <c r="I74" s="7"/>
      <c r="J74" s="7"/>
      <c r="K74" s="7"/>
      <c r="L74" s="115"/>
      <c r="M74" s="43"/>
      <c r="N74" s="43"/>
      <c r="O74" s="43"/>
      <c r="P74" s="43"/>
      <c r="Q74" s="43"/>
      <c r="R74" s="43"/>
      <c r="S74" s="43"/>
      <c r="T74" s="43"/>
      <c r="U74" s="43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7"/>
      <c r="AO74" s="7"/>
      <c r="AP74" s="7"/>
      <c r="AQ74" s="7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</row>
    <row r="75" spans="1:96" ht="13.2">
      <c r="A75" s="43"/>
      <c r="B75" s="43"/>
      <c r="C75" s="7"/>
      <c r="D75" s="7"/>
      <c r="E75" s="7"/>
      <c r="F75" s="7"/>
      <c r="G75" s="7"/>
      <c r="H75" s="7"/>
      <c r="I75" s="7"/>
      <c r="J75" s="7"/>
      <c r="K75" s="7"/>
      <c r="L75" s="115"/>
      <c r="M75" s="43"/>
      <c r="N75" s="43"/>
      <c r="O75" s="43"/>
      <c r="P75" s="43"/>
      <c r="Q75" s="43"/>
      <c r="R75" s="43"/>
      <c r="S75" s="43"/>
      <c r="T75" s="43"/>
      <c r="U75" s="43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7"/>
      <c r="AO75" s="7"/>
      <c r="AP75" s="7"/>
      <c r="AQ75" s="7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</row>
    <row r="76" spans="1:96" ht="13.2">
      <c r="A76" s="43"/>
      <c r="B76" s="43"/>
      <c r="C76" s="7"/>
      <c r="D76" s="7"/>
      <c r="E76" s="7"/>
      <c r="F76" s="7"/>
      <c r="G76" s="7"/>
      <c r="H76" s="7"/>
      <c r="I76" s="7"/>
      <c r="J76" s="7"/>
      <c r="K76" s="7"/>
      <c r="L76" s="115"/>
      <c r="M76" s="43"/>
      <c r="N76" s="43"/>
      <c r="O76" s="43"/>
      <c r="P76" s="43"/>
      <c r="Q76" s="43"/>
      <c r="R76" s="43"/>
      <c r="S76" s="43"/>
      <c r="T76" s="43"/>
      <c r="U76" s="43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7"/>
      <c r="AO76" s="7"/>
      <c r="AP76" s="7"/>
      <c r="AQ76" s="7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</row>
    <row r="77" spans="1:96" ht="13.2">
      <c r="A77" s="43"/>
      <c r="B77" s="43"/>
      <c r="C77" s="7"/>
      <c r="D77" s="7"/>
      <c r="E77" s="7"/>
      <c r="F77" s="7"/>
      <c r="G77" s="7"/>
      <c r="H77" s="7"/>
      <c r="I77" s="7"/>
      <c r="J77" s="7"/>
      <c r="K77" s="7"/>
      <c r="L77" s="115"/>
      <c r="M77" s="43"/>
      <c r="N77" s="43"/>
      <c r="O77" s="43"/>
      <c r="P77" s="43"/>
      <c r="Q77" s="43"/>
      <c r="R77" s="43"/>
      <c r="S77" s="43"/>
      <c r="T77" s="43"/>
      <c r="U77" s="43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7"/>
      <c r="AO77" s="7"/>
      <c r="AP77" s="7"/>
      <c r="AQ77" s="7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</row>
    <row r="78" spans="1:96" ht="13.2">
      <c r="A78" s="43"/>
      <c r="B78" s="43"/>
      <c r="C78" s="7"/>
      <c r="D78" s="7"/>
      <c r="E78" s="7"/>
      <c r="F78" s="7"/>
      <c r="G78" s="7"/>
      <c r="H78" s="7"/>
      <c r="I78" s="7"/>
      <c r="J78" s="7"/>
      <c r="K78" s="7"/>
      <c r="L78" s="115"/>
      <c r="M78" s="43"/>
      <c r="N78" s="43"/>
      <c r="O78" s="43"/>
      <c r="P78" s="43"/>
      <c r="Q78" s="43"/>
      <c r="R78" s="43"/>
      <c r="S78" s="43"/>
      <c r="T78" s="43"/>
      <c r="U78" s="43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7"/>
      <c r="AO78" s="7"/>
      <c r="AP78" s="7"/>
      <c r="AQ78" s="7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</row>
    <row r="79" spans="1:96" ht="13.2">
      <c r="A79" s="43"/>
      <c r="B79" s="43"/>
      <c r="C79" s="7"/>
      <c r="D79" s="7"/>
      <c r="E79" s="7"/>
      <c r="F79" s="7"/>
      <c r="G79" s="7"/>
      <c r="H79" s="7"/>
      <c r="I79" s="7"/>
      <c r="J79" s="7"/>
      <c r="K79" s="7"/>
      <c r="L79" s="115"/>
      <c r="M79" s="43"/>
      <c r="N79" s="43"/>
      <c r="O79" s="43"/>
      <c r="P79" s="43"/>
      <c r="Q79" s="43"/>
      <c r="R79" s="43"/>
      <c r="S79" s="43"/>
      <c r="T79" s="43"/>
      <c r="U79" s="43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7"/>
      <c r="AO79" s="7"/>
      <c r="AP79" s="7"/>
      <c r="AQ79" s="7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</row>
    <row r="80" spans="1:96" ht="13.2">
      <c r="A80" s="43"/>
      <c r="B80" s="43"/>
      <c r="C80" s="7"/>
      <c r="D80" s="7"/>
      <c r="E80" s="7"/>
      <c r="F80" s="7"/>
      <c r="G80" s="7"/>
      <c r="H80" s="7"/>
      <c r="I80" s="7"/>
      <c r="J80" s="7"/>
      <c r="K80" s="7"/>
      <c r="L80" s="115"/>
      <c r="M80" s="43"/>
      <c r="N80" s="43"/>
      <c r="O80" s="43"/>
      <c r="P80" s="43"/>
      <c r="Q80" s="43"/>
      <c r="R80" s="43"/>
      <c r="S80" s="43"/>
      <c r="T80" s="43"/>
      <c r="U80" s="43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7"/>
      <c r="AO80" s="7"/>
      <c r="AP80" s="7"/>
      <c r="AQ80" s="7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</row>
    <row r="81" spans="1:96" ht="13.2">
      <c r="A81" s="43"/>
      <c r="B81" s="43"/>
      <c r="C81" s="7"/>
      <c r="D81" s="7"/>
      <c r="E81" s="7"/>
      <c r="F81" s="7"/>
      <c r="G81" s="7"/>
      <c r="H81" s="7"/>
      <c r="I81" s="7"/>
      <c r="J81" s="7"/>
      <c r="K81" s="7"/>
      <c r="L81" s="115"/>
      <c r="M81" s="43"/>
      <c r="N81" s="43"/>
      <c r="O81" s="43"/>
      <c r="P81" s="43"/>
      <c r="Q81" s="43"/>
      <c r="R81" s="43"/>
      <c r="S81" s="43"/>
      <c r="T81" s="43"/>
      <c r="U81" s="43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7"/>
      <c r="AO81" s="7"/>
      <c r="AP81" s="7"/>
      <c r="AQ81" s="7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</row>
    <row r="82" spans="1:96" ht="13.2">
      <c r="A82" s="43"/>
      <c r="B82" s="43"/>
      <c r="C82" s="7"/>
      <c r="D82" s="7"/>
      <c r="E82" s="7"/>
      <c r="F82" s="7"/>
      <c r="G82" s="7"/>
      <c r="H82" s="7"/>
      <c r="I82" s="7"/>
      <c r="J82" s="7"/>
      <c r="K82" s="7"/>
      <c r="L82" s="115"/>
      <c r="M82" s="43"/>
      <c r="N82" s="43"/>
      <c r="O82" s="43"/>
      <c r="P82" s="43"/>
      <c r="Q82" s="43"/>
      <c r="R82" s="43"/>
      <c r="S82" s="43"/>
      <c r="T82" s="43"/>
      <c r="U82" s="43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7"/>
      <c r="AO82" s="7"/>
      <c r="AP82" s="7"/>
      <c r="AQ82" s="7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</row>
    <row r="83" spans="1:96" ht="13.2">
      <c r="A83" s="43"/>
      <c r="B83" s="43"/>
      <c r="C83" s="7"/>
      <c r="D83" s="7"/>
      <c r="E83" s="7"/>
      <c r="F83" s="7"/>
      <c r="G83" s="7"/>
      <c r="H83" s="7"/>
      <c r="I83" s="7"/>
      <c r="J83" s="7"/>
      <c r="K83" s="7"/>
      <c r="L83" s="115"/>
      <c r="M83" s="43"/>
      <c r="N83" s="43"/>
      <c r="O83" s="43"/>
      <c r="P83" s="43"/>
      <c r="Q83" s="43"/>
      <c r="R83" s="43"/>
      <c r="S83" s="43"/>
      <c r="T83" s="43"/>
      <c r="U83" s="43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7"/>
      <c r="AO83" s="7"/>
      <c r="AP83" s="7"/>
      <c r="AQ83" s="7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</row>
    <row r="84" spans="1:96" ht="13.2">
      <c r="A84" s="43"/>
      <c r="B84" s="43"/>
      <c r="C84" s="7"/>
      <c r="D84" s="7"/>
      <c r="E84" s="7"/>
      <c r="F84" s="7"/>
      <c r="G84" s="7"/>
      <c r="H84" s="7"/>
      <c r="I84" s="7"/>
      <c r="J84" s="7"/>
      <c r="K84" s="7"/>
      <c r="L84" s="115"/>
      <c r="M84" s="43"/>
      <c r="N84" s="43"/>
      <c r="O84" s="43"/>
      <c r="P84" s="43"/>
      <c r="Q84" s="43"/>
      <c r="R84" s="43"/>
      <c r="S84" s="43"/>
      <c r="T84" s="43"/>
      <c r="U84" s="43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7"/>
      <c r="AO84" s="7"/>
      <c r="AP84" s="7"/>
      <c r="AQ84" s="7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</row>
    <row r="85" spans="1:96" ht="13.2">
      <c r="A85" s="43"/>
      <c r="B85" s="43"/>
      <c r="C85" s="7"/>
      <c r="D85" s="7"/>
      <c r="E85" s="7"/>
      <c r="F85" s="7"/>
      <c r="G85" s="7"/>
      <c r="H85" s="7"/>
      <c r="I85" s="7"/>
      <c r="J85" s="7"/>
      <c r="K85" s="7"/>
      <c r="L85" s="115"/>
      <c r="M85" s="43"/>
      <c r="N85" s="43"/>
      <c r="O85" s="43"/>
      <c r="P85" s="43"/>
      <c r="Q85" s="43"/>
      <c r="R85" s="43"/>
      <c r="S85" s="43"/>
      <c r="T85" s="43"/>
      <c r="U85" s="43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7"/>
      <c r="AO85" s="7"/>
      <c r="AP85" s="7"/>
      <c r="AQ85" s="7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</row>
    <row r="86" spans="1:96" ht="13.2">
      <c r="A86" s="43"/>
      <c r="B86" s="43"/>
      <c r="C86" s="7"/>
      <c r="D86" s="7"/>
      <c r="E86" s="7"/>
      <c r="F86" s="7"/>
      <c r="G86" s="7"/>
      <c r="H86" s="7"/>
      <c r="I86" s="7"/>
      <c r="J86" s="7"/>
      <c r="K86" s="7"/>
      <c r="L86" s="115"/>
      <c r="M86" s="43"/>
      <c r="N86" s="43"/>
      <c r="O86" s="43"/>
      <c r="P86" s="43"/>
      <c r="Q86" s="43"/>
      <c r="R86" s="43"/>
      <c r="S86" s="43"/>
      <c r="T86" s="43"/>
      <c r="U86" s="43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7"/>
      <c r="AO86" s="7"/>
      <c r="AP86" s="7"/>
      <c r="AQ86" s="7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</row>
    <row r="87" spans="1:96" ht="13.2">
      <c r="A87" s="43"/>
      <c r="B87" s="43"/>
      <c r="C87" s="7"/>
      <c r="D87" s="7"/>
      <c r="E87" s="7"/>
      <c r="F87" s="7"/>
      <c r="G87" s="7"/>
      <c r="H87" s="7"/>
      <c r="I87" s="7"/>
      <c r="J87" s="7"/>
      <c r="K87" s="7"/>
      <c r="L87" s="115"/>
      <c r="M87" s="43"/>
      <c r="N87" s="43"/>
      <c r="O87" s="43"/>
      <c r="P87" s="43"/>
      <c r="Q87" s="43"/>
      <c r="R87" s="43"/>
      <c r="S87" s="43"/>
      <c r="T87" s="43"/>
      <c r="U87" s="43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7"/>
      <c r="AO87" s="7"/>
      <c r="AP87" s="7"/>
      <c r="AQ87" s="7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</row>
    <row r="88" spans="1:96" ht="13.2">
      <c r="A88" s="43"/>
      <c r="B88" s="43"/>
      <c r="C88" s="7"/>
      <c r="D88" s="7"/>
      <c r="E88" s="7"/>
      <c r="F88" s="7"/>
      <c r="G88" s="7"/>
      <c r="H88" s="7"/>
      <c r="I88" s="7"/>
      <c r="J88" s="7"/>
      <c r="K88" s="7"/>
      <c r="L88" s="115"/>
      <c r="M88" s="43"/>
      <c r="N88" s="43"/>
      <c r="O88" s="43"/>
      <c r="P88" s="43"/>
      <c r="Q88" s="43"/>
      <c r="R88" s="43"/>
      <c r="S88" s="43"/>
      <c r="T88" s="43"/>
      <c r="U88" s="43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7"/>
      <c r="AO88" s="7"/>
      <c r="AP88" s="7"/>
      <c r="AQ88" s="7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</row>
    <row r="89" spans="1:96" ht="13.2">
      <c r="A89" s="43"/>
      <c r="B89" s="43"/>
      <c r="C89" s="7"/>
      <c r="D89" s="7"/>
      <c r="E89" s="7"/>
      <c r="F89" s="7"/>
      <c r="G89" s="7"/>
      <c r="H89" s="7"/>
      <c r="I89" s="7"/>
      <c r="J89" s="7"/>
      <c r="K89" s="7"/>
      <c r="L89" s="115"/>
      <c r="M89" s="43"/>
      <c r="N89" s="43"/>
      <c r="O89" s="43"/>
      <c r="P89" s="43"/>
      <c r="Q89" s="43"/>
      <c r="R89" s="43"/>
      <c r="S89" s="43"/>
      <c r="T89" s="43"/>
      <c r="U89" s="43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7"/>
      <c r="AO89" s="7"/>
      <c r="AP89" s="7"/>
      <c r="AQ89" s="7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</row>
    <row r="90" spans="1:96" ht="13.2">
      <c r="A90" s="43"/>
      <c r="B90" s="43"/>
      <c r="C90" s="7"/>
      <c r="D90" s="7"/>
      <c r="E90" s="7"/>
      <c r="F90" s="7"/>
      <c r="G90" s="7"/>
      <c r="H90" s="7"/>
      <c r="I90" s="7"/>
      <c r="J90" s="7"/>
      <c r="K90" s="7"/>
      <c r="L90" s="115"/>
      <c r="M90" s="43"/>
      <c r="N90" s="43"/>
      <c r="O90" s="43"/>
      <c r="P90" s="43"/>
      <c r="Q90" s="43"/>
      <c r="R90" s="43"/>
      <c r="S90" s="43"/>
      <c r="T90" s="43"/>
      <c r="U90" s="43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7"/>
      <c r="AO90" s="7"/>
      <c r="AP90" s="7"/>
      <c r="AQ90" s="7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</row>
    <row r="91" spans="1:96" ht="13.2">
      <c r="A91" s="43"/>
      <c r="B91" s="43"/>
      <c r="C91" s="7"/>
      <c r="D91" s="7"/>
      <c r="E91" s="7"/>
      <c r="F91" s="7"/>
      <c r="G91" s="7"/>
      <c r="H91" s="7"/>
      <c r="I91" s="7"/>
      <c r="J91" s="7"/>
      <c r="K91" s="7"/>
      <c r="L91" s="115"/>
      <c r="M91" s="43"/>
      <c r="N91" s="43"/>
      <c r="O91" s="43"/>
      <c r="P91" s="43"/>
      <c r="Q91" s="43"/>
      <c r="R91" s="43"/>
      <c r="S91" s="43"/>
      <c r="T91" s="43"/>
      <c r="U91" s="43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7"/>
      <c r="AO91" s="7"/>
      <c r="AP91" s="7"/>
      <c r="AQ91" s="7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</row>
    <row r="92" spans="1:96" ht="13.2">
      <c r="A92" s="43"/>
      <c r="B92" s="43"/>
      <c r="C92" s="7"/>
      <c r="D92" s="7"/>
      <c r="E92" s="7"/>
      <c r="F92" s="7"/>
      <c r="G92" s="7"/>
      <c r="H92" s="7"/>
      <c r="I92" s="7"/>
      <c r="J92" s="7"/>
      <c r="K92" s="7"/>
      <c r="L92" s="115"/>
      <c r="M92" s="43"/>
      <c r="N92" s="43"/>
      <c r="O92" s="43"/>
      <c r="P92" s="43"/>
      <c r="Q92" s="43"/>
      <c r="R92" s="43"/>
      <c r="S92" s="43"/>
      <c r="T92" s="43"/>
      <c r="U92" s="43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7"/>
      <c r="AO92" s="7"/>
      <c r="AP92" s="7"/>
      <c r="AQ92" s="7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</row>
    <row r="93" spans="1:96" ht="13.2">
      <c r="A93" s="43"/>
      <c r="B93" s="43"/>
      <c r="C93" s="7"/>
      <c r="D93" s="7"/>
      <c r="E93" s="7"/>
      <c r="F93" s="7"/>
      <c r="G93" s="7"/>
      <c r="H93" s="7"/>
      <c r="I93" s="7"/>
      <c r="J93" s="7"/>
      <c r="K93" s="7"/>
      <c r="L93" s="115"/>
      <c r="M93" s="43"/>
      <c r="N93" s="43"/>
      <c r="O93" s="43"/>
      <c r="P93" s="43"/>
      <c r="Q93" s="43"/>
      <c r="R93" s="43"/>
      <c r="S93" s="43"/>
      <c r="T93" s="43"/>
      <c r="U93" s="43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7"/>
      <c r="AO93" s="7"/>
      <c r="AP93" s="7"/>
      <c r="AQ93" s="7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</row>
    <row r="94" spans="1:96" ht="13.2">
      <c r="A94" s="43"/>
      <c r="B94" s="43"/>
      <c r="C94" s="7"/>
      <c r="D94" s="7"/>
      <c r="E94" s="7"/>
      <c r="F94" s="7"/>
      <c r="G94" s="7"/>
      <c r="H94" s="7"/>
      <c r="I94" s="7"/>
      <c r="J94" s="7"/>
      <c r="K94" s="7"/>
      <c r="L94" s="115"/>
      <c r="M94" s="43"/>
      <c r="N94" s="43"/>
      <c r="O94" s="43"/>
      <c r="P94" s="43"/>
      <c r="Q94" s="43"/>
      <c r="R94" s="43"/>
      <c r="S94" s="43"/>
      <c r="T94" s="43"/>
      <c r="U94" s="43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7"/>
      <c r="AO94" s="7"/>
      <c r="AP94" s="7"/>
      <c r="AQ94" s="7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</row>
    <row r="95" spans="1:96" ht="13.2">
      <c r="A95" s="43"/>
      <c r="B95" s="43"/>
      <c r="C95" s="7"/>
      <c r="D95" s="7"/>
      <c r="E95" s="7"/>
      <c r="F95" s="7"/>
      <c r="G95" s="7"/>
      <c r="H95" s="7"/>
      <c r="I95" s="7"/>
      <c r="J95" s="7"/>
      <c r="K95" s="7"/>
      <c r="L95" s="115"/>
      <c r="M95" s="43"/>
      <c r="N95" s="43"/>
      <c r="O95" s="43"/>
      <c r="P95" s="43"/>
      <c r="Q95" s="43"/>
      <c r="R95" s="43"/>
      <c r="S95" s="43"/>
      <c r="T95" s="43"/>
      <c r="U95" s="43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7"/>
      <c r="AO95" s="7"/>
      <c r="AP95" s="7"/>
      <c r="AQ95" s="7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</row>
    <row r="96" spans="1:96" ht="13.2">
      <c r="A96" s="43"/>
      <c r="B96" s="43"/>
      <c r="C96" s="7"/>
      <c r="D96" s="7"/>
      <c r="E96" s="7"/>
      <c r="F96" s="7"/>
      <c r="G96" s="7"/>
      <c r="H96" s="7"/>
      <c r="I96" s="7"/>
      <c r="J96" s="7"/>
      <c r="K96" s="7"/>
      <c r="L96" s="115"/>
      <c r="M96" s="43"/>
      <c r="N96" s="43"/>
      <c r="O96" s="43"/>
      <c r="P96" s="43"/>
      <c r="Q96" s="43"/>
      <c r="R96" s="43"/>
      <c r="S96" s="43"/>
      <c r="T96" s="43"/>
      <c r="U96" s="43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7"/>
      <c r="AO96" s="7"/>
      <c r="AP96" s="7"/>
      <c r="AQ96" s="7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</row>
    <row r="97" spans="1:96" ht="13.2">
      <c r="A97" s="43"/>
      <c r="B97" s="43"/>
      <c r="C97" s="7"/>
      <c r="D97" s="7"/>
      <c r="E97" s="7"/>
      <c r="F97" s="7"/>
      <c r="G97" s="7"/>
      <c r="H97" s="7"/>
      <c r="I97" s="7"/>
      <c r="J97" s="7"/>
      <c r="K97" s="7"/>
      <c r="L97" s="115"/>
      <c r="M97" s="43"/>
      <c r="N97" s="43"/>
      <c r="O97" s="43"/>
      <c r="P97" s="43"/>
      <c r="Q97" s="43"/>
      <c r="R97" s="43"/>
      <c r="S97" s="43"/>
      <c r="T97" s="43"/>
      <c r="U97" s="43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7"/>
      <c r="AO97" s="7"/>
      <c r="AP97" s="7"/>
      <c r="AQ97" s="7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</row>
    <row r="98" spans="1:96" ht="13.2">
      <c r="A98" s="43"/>
      <c r="B98" s="43"/>
      <c r="C98" s="7"/>
      <c r="D98" s="7"/>
      <c r="E98" s="7"/>
      <c r="F98" s="7"/>
      <c r="G98" s="7"/>
      <c r="H98" s="7"/>
      <c r="I98" s="7"/>
      <c r="J98" s="7"/>
      <c r="K98" s="7"/>
      <c r="L98" s="115"/>
      <c r="M98" s="43"/>
      <c r="N98" s="43"/>
      <c r="O98" s="43"/>
      <c r="P98" s="43"/>
      <c r="Q98" s="43"/>
      <c r="R98" s="43"/>
      <c r="S98" s="43"/>
      <c r="T98" s="43"/>
      <c r="U98" s="43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7"/>
      <c r="AO98" s="7"/>
      <c r="AP98" s="7"/>
      <c r="AQ98" s="7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</row>
    <row r="99" spans="1:96" ht="13.2">
      <c r="A99" s="43"/>
      <c r="B99" s="43"/>
      <c r="C99" s="7"/>
      <c r="D99" s="7"/>
      <c r="E99" s="7"/>
      <c r="F99" s="7"/>
      <c r="G99" s="7"/>
      <c r="H99" s="7"/>
      <c r="I99" s="7"/>
      <c r="J99" s="7"/>
      <c r="K99" s="7"/>
      <c r="L99" s="115"/>
      <c r="M99" s="43"/>
      <c r="N99" s="43"/>
      <c r="O99" s="43"/>
      <c r="P99" s="43"/>
      <c r="Q99" s="43"/>
      <c r="R99" s="43"/>
      <c r="S99" s="43"/>
      <c r="T99" s="43"/>
      <c r="U99" s="43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7"/>
      <c r="AO99" s="7"/>
      <c r="AP99" s="7"/>
      <c r="AQ99" s="7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</row>
    <row r="100" spans="1:96" ht="13.2">
      <c r="A100" s="43"/>
      <c r="B100" s="43"/>
      <c r="C100" s="7"/>
      <c r="D100" s="7"/>
      <c r="E100" s="7"/>
      <c r="F100" s="7"/>
      <c r="G100" s="7"/>
      <c r="H100" s="7"/>
      <c r="I100" s="7"/>
      <c r="J100" s="7"/>
      <c r="K100" s="7"/>
      <c r="L100" s="115"/>
      <c r="M100" s="43"/>
      <c r="N100" s="43"/>
      <c r="O100" s="43"/>
      <c r="P100" s="43"/>
      <c r="Q100" s="43"/>
      <c r="R100" s="43"/>
      <c r="S100" s="43"/>
      <c r="T100" s="43"/>
      <c r="U100" s="43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7"/>
      <c r="AO100" s="7"/>
      <c r="AP100" s="7"/>
      <c r="AQ100" s="7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</row>
    <row r="101" spans="1:96" ht="13.2">
      <c r="A101" s="43"/>
      <c r="B101" s="43"/>
      <c r="C101" s="7"/>
      <c r="D101" s="7"/>
      <c r="E101" s="7"/>
      <c r="F101" s="7"/>
      <c r="G101" s="7"/>
      <c r="H101" s="7"/>
      <c r="I101" s="7"/>
      <c r="J101" s="7"/>
      <c r="K101" s="7"/>
      <c r="L101" s="115"/>
      <c r="M101" s="43"/>
      <c r="N101" s="43"/>
      <c r="O101" s="43"/>
      <c r="P101" s="43"/>
      <c r="Q101" s="43"/>
      <c r="R101" s="43"/>
      <c r="S101" s="43"/>
      <c r="T101" s="43"/>
      <c r="U101" s="43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7"/>
      <c r="AO101" s="7"/>
      <c r="AP101" s="7"/>
      <c r="AQ101" s="7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</row>
    <row r="102" spans="1:96" ht="13.2">
      <c r="A102" s="43"/>
      <c r="B102" s="43"/>
      <c r="C102" s="7"/>
      <c r="D102" s="7"/>
      <c r="E102" s="7"/>
      <c r="F102" s="7"/>
      <c r="G102" s="7"/>
      <c r="H102" s="7"/>
      <c r="I102" s="7"/>
      <c r="J102" s="7"/>
      <c r="K102" s="7"/>
      <c r="L102" s="115"/>
      <c r="M102" s="43"/>
      <c r="N102" s="43"/>
      <c r="O102" s="43"/>
      <c r="P102" s="43"/>
      <c r="Q102" s="43"/>
      <c r="R102" s="43"/>
      <c r="S102" s="43"/>
      <c r="T102" s="43"/>
      <c r="U102" s="43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7"/>
      <c r="AO102" s="7"/>
      <c r="AP102" s="7"/>
      <c r="AQ102" s="7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</row>
    <row r="103" spans="1:96" ht="13.2">
      <c r="A103" s="43"/>
      <c r="B103" s="43"/>
      <c r="C103" s="7"/>
      <c r="D103" s="7"/>
      <c r="E103" s="7"/>
      <c r="F103" s="7"/>
      <c r="G103" s="7"/>
      <c r="H103" s="7"/>
      <c r="I103" s="7"/>
      <c r="J103" s="7"/>
      <c r="K103" s="7"/>
      <c r="L103" s="115"/>
      <c r="M103" s="43"/>
      <c r="N103" s="43"/>
      <c r="O103" s="43"/>
      <c r="P103" s="43"/>
      <c r="Q103" s="43"/>
      <c r="R103" s="43"/>
      <c r="S103" s="43"/>
      <c r="T103" s="43"/>
      <c r="U103" s="43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7"/>
      <c r="AO103" s="7"/>
      <c r="AP103" s="7"/>
      <c r="AQ103" s="7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</row>
    <row r="104" spans="1:96" ht="13.2">
      <c r="A104" s="43"/>
      <c r="B104" s="43"/>
      <c r="C104" s="7"/>
      <c r="D104" s="7"/>
      <c r="E104" s="7"/>
      <c r="F104" s="7"/>
      <c r="G104" s="7"/>
      <c r="H104" s="7"/>
      <c r="I104" s="7"/>
      <c r="J104" s="7"/>
      <c r="K104" s="7"/>
      <c r="L104" s="115"/>
      <c r="M104" s="43"/>
      <c r="N104" s="43"/>
      <c r="O104" s="43"/>
      <c r="P104" s="43"/>
      <c r="Q104" s="43"/>
      <c r="R104" s="43"/>
      <c r="S104" s="43"/>
      <c r="T104" s="43"/>
      <c r="U104" s="43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7"/>
      <c r="AO104" s="7"/>
      <c r="AP104" s="7"/>
      <c r="AQ104" s="7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</row>
    <row r="105" spans="1:96" ht="13.2">
      <c r="A105" s="43"/>
      <c r="B105" s="43"/>
      <c r="C105" s="7"/>
      <c r="D105" s="7"/>
      <c r="E105" s="7"/>
      <c r="F105" s="7"/>
      <c r="G105" s="7"/>
      <c r="H105" s="7"/>
      <c r="I105" s="7"/>
      <c r="J105" s="7"/>
      <c r="K105" s="7"/>
      <c r="L105" s="115"/>
      <c r="M105" s="43"/>
      <c r="N105" s="43"/>
      <c r="O105" s="43"/>
      <c r="P105" s="43"/>
      <c r="Q105" s="43"/>
      <c r="R105" s="43"/>
      <c r="S105" s="43"/>
      <c r="T105" s="43"/>
      <c r="U105" s="43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7"/>
      <c r="AO105" s="7"/>
      <c r="AP105" s="7"/>
      <c r="AQ105" s="7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</row>
    <row r="106" spans="1:96" ht="13.2">
      <c r="A106" s="43"/>
      <c r="B106" s="43"/>
      <c r="C106" s="7"/>
      <c r="D106" s="7"/>
      <c r="E106" s="7"/>
      <c r="F106" s="7"/>
      <c r="G106" s="7"/>
      <c r="H106" s="7"/>
      <c r="I106" s="7"/>
      <c r="J106" s="7"/>
      <c r="K106" s="7"/>
      <c r="L106" s="115"/>
      <c r="M106" s="43"/>
      <c r="N106" s="43"/>
      <c r="O106" s="43"/>
      <c r="P106" s="43"/>
      <c r="Q106" s="43"/>
      <c r="R106" s="43"/>
      <c r="S106" s="43"/>
      <c r="T106" s="43"/>
      <c r="U106" s="43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7"/>
      <c r="AO106" s="7"/>
      <c r="AP106" s="7"/>
      <c r="AQ106" s="7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</row>
    <row r="107" spans="1:96" ht="13.2">
      <c r="A107" s="43"/>
      <c r="B107" s="43"/>
      <c r="C107" s="7"/>
      <c r="D107" s="7"/>
      <c r="E107" s="7"/>
      <c r="F107" s="7"/>
      <c r="G107" s="7"/>
      <c r="H107" s="7"/>
      <c r="I107" s="7"/>
      <c r="J107" s="7"/>
      <c r="K107" s="7"/>
      <c r="L107" s="115"/>
      <c r="M107" s="43"/>
      <c r="N107" s="43"/>
      <c r="O107" s="43"/>
      <c r="P107" s="43"/>
      <c r="Q107" s="43"/>
      <c r="R107" s="43"/>
      <c r="S107" s="43"/>
      <c r="T107" s="43"/>
      <c r="U107" s="43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7"/>
      <c r="AO107" s="7"/>
      <c r="AP107" s="7"/>
      <c r="AQ107" s="7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</row>
    <row r="108" spans="1:96" ht="13.2">
      <c r="A108" s="43"/>
      <c r="B108" s="43"/>
      <c r="C108" s="7"/>
      <c r="D108" s="7"/>
      <c r="E108" s="7"/>
      <c r="F108" s="7"/>
      <c r="G108" s="7"/>
      <c r="H108" s="7"/>
      <c r="I108" s="7"/>
      <c r="J108" s="7"/>
      <c r="K108" s="7"/>
      <c r="L108" s="115"/>
      <c r="M108" s="43"/>
      <c r="N108" s="43"/>
      <c r="O108" s="43"/>
      <c r="P108" s="43"/>
      <c r="Q108" s="43"/>
      <c r="R108" s="43"/>
      <c r="S108" s="43"/>
      <c r="T108" s="43"/>
      <c r="U108" s="43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7"/>
      <c r="AO108" s="7"/>
      <c r="AP108" s="7"/>
      <c r="AQ108" s="7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</row>
    <row r="109" spans="1:96" ht="13.2">
      <c r="A109" s="43"/>
      <c r="B109" s="43"/>
      <c r="C109" s="7"/>
      <c r="D109" s="7"/>
      <c r="E109" s="7"/>
      <c r="F109" s="7"/>
      <c r="G109" s="7"/>
      <c r="H109" s="7"/>
      <c r="I109" s="7"/>
      <c r="J109" s="7"/>
      <c r="K109" s="7"/>
      <c r="L109" s="115"/>
      <c r="M109" s="43"/>
      <c r="N109" s="43"/>
      <c r="O109" s="43"/>
      <c r="P109" s="43"/>
      <c r="Q109" s="43"/>
      <c r="R109" s="43"/>
      <c r="S109" s="43"/>
      <c r="T109" s="43"/>
      <c r="U109" s="43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7"/>
      <c r="AO109" s="7"/>
      <c r="AP109" s="7"/>
      <c r="AQ109" s="7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</row>
    <row r="110" spans="1:96" ht="13.2">
      <c r="A110" s="43"/>
      <c r="B110" s="43"/>
      <c r="C110" s="7"/>
      <c r="D110" s="7"/>
      <c r="E110" s="7"/>
      <c r="F110" s="7"/>
      <c r="G110" s="7"/>
      <c r="H110" s="7"/>
      <c r="I110" s="7"/>
      <c r="J110" s="7"/>
      <c r="K110" s="7"/>
      <c r="L110" s="115"/>
      <c r="M110" s="43"/>
      <c r="N110" s="43"/>
      <c r="O110" s="43"/>
      <c r="P110" s="43"/>
      <c r="Q110" s="43"/>
      <c r="R110" s="43"/>
      <c r="S110" s="43"/>
      <c r="T110" s="43"/>
      <c r="U110" s="43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7"/>
      <c r="AO110" s="7"/>
      <c r="AP110" s="7"/>
      <c r="AQ110" s="7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</row>
    <row r="111" spans="1:96" ht="13.2">
      <c r="A111" s="43"/>
      <c r="B111" s="43"/>
      <c r="C111" s="7"/>
      <c r="D111" s="7"/>
      <c r="E111" s="7"/>
      <c r="F111" s="7"/>
      <c r="G111" s="7"/>
      <c r="H111" s="7"/>
      <c r="I111" s="7"/>
      <c r="J111" s="7"/>
      <c r="K111" s="7"/>
      <c r="L111" s="115"/>
      <c r="M111" s="43"/>
      <c r="N111" s="43"/>
      <c r="O111" s="43"/>
      <c r="P111" s="43"/>
      <c r="Q111" s="43"/>
      <c r="R111" s="43"/>
      <c r="S111" s="43"/>
      <c r="T111" s="43"/>
      <c r="U111" s="43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7"/>
      <c r="AO111" s="7"/>
      <c r="AP111" s="7"/>
      <c r="AQ111" s="7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</row>
    <row r="112" spans="1:96" ht="13.2">
      <c r="A112" s="43"/>
      <c r="B112" s="43"/>
      <c r="C112" s="7"/>
      <c r="D112" s="7"/>
      <c r="E112" s="7"/>
      <c r="F112" s="7"/>
      <c r="G112" s="7"/>
      <c r="H112" s="7"/>
      <c r="I112" s="7"/>
      <c r="J112" s="7"/>
      <c r="K112" s="7"/>
      <c r="L112" s="115"/>
      <c r="M112" s="43"/>
      <c r="N112" s="43"/>
      <c r="O112" s="43"/>
      <c r="P112" s="43"/>
      <c r="Q112" s="43"/>
      <c r="R112" s="43"/>
      <c r="S112" s="43"/>
      <c r="T112" s="43"/>
      <c r="U112" s="43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7"/>
      <c r="AO112" s="7"/>
      <c r="AP112" s="7"/>
      <c r="AQ112" s="7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</row>
    <row r="113" spans="1:96" ht="13.2">
      <c r="A113" s="43"/>
      <c r="B113" s="43"/>
      <c r="C113" s="7"/>
      <c r="D113" s="7"/>
      <c r="E113" s="7"/>
      <c r="F113" s="7"/>
      <c r="G113" s="7"/>
      <c r="H113" s="7"/>
      <c r="I113" s="7"/>
      <c r="J113" s="7"/>
      <c r="K113" s="7"/>
      <c r="L113" s="115"/>
      <c r="M113" s="43"/>
      <c r="N113" s="43"/>
      <c r="O113" s="43"/>
      <c r="P113" s="43"/>
      <c r="Q113" s="43"/>
      <c r="R113" s="43"/>
      <c r="S113" s="43"/>
      <c r="T113" s="43"/>
      <c r="U113" s="43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7"/>
      <c r="AO113" s="7"/>
      <c r="AP113" s="7"/>
      <c r="AQ113" s="7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</row>
    <row r="114" spans="1:96" ht="13.2">
      <c r="A114" s="43"/>
      <c r="B114" s="43"/>
      <c r="C114" s="7"/>
      <c r="D114" s="7"/>
      <c r="E114" s="7"/>
      <c r="F114" s="7"/>
      <c r="G114" s="7"/>
      <c r="H114" s="7"/>
      <c r="I114" s="7"/>
      <c r="J114" s="7"/>
      <c r="K114" s="7"/>
      <c r="L114" s="115"/>
      <c r="M114" s="43"/>
      <c r="N114" s="43"/>
      <c r="O114" s="43"/>
      <c r="P114" s="43"/>
      <c r="Q114" s="43"/>
      <c r="R114" s="43"/>
      <c r="S114" s="43"/>
      <c r="T114" s="43"/>
      <c r="U114" s="43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7"/>
      <c r="AO114" s="7"/>
      <c r="AP114" s="7"/>
      <c r="AQ114" s="7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</row>
    <row r="115" spans="1:96" ht="13.2">
      <c r="A115" s="43"/>
      <c r="B115" s="43"/>
      <c r="C115" s="7"/>
      <c r="D115" s="7"/>
      <c r="E115" s="7"/>
      <c r="F115" s="7"/>
      <c r="G115" s="7"/>
      <c r="H115" s="7"/>
      <c r="I115" s="7"/>
      <c r="J115" s="7"/>
      <c r="K115" s="7"/>
      <c r="L115" s="115"/>
      <c r="M115" s="43"/>
      <c r="N115" s="43"/>
      <c r="O115" s="43"/>
      <c r="P115" s="43"/>
      <c r="Q115" s="43"/>
      <c r="R115" s="43"/>
      <c r="S115" s="43"/>
      <c r="T115" s="43"/>
      <c r="U115" s="43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7"/>
      <c r="AO115" s="7"/>
      <c r="AP115" s="7"/>
      <c r="AQ115" s="7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</row>
    <row r="116" spans="1:96" ht="13.2">
      <c r="A116" s="43"/>
      <c r="B116" s="43"/>
      <c r="C116" s="7"/>
      <c r="D116" s="7"/>
      <c r="E116" s="7"/>
      <c r="F116" s="7"/>
      <c r="G116" s="7"/>
      <c r="H116" s="7"/>
      <c r="I116" s="7"/>
      <c r="J116" s="7"/>
      <c r="K116" s="7"/>
      <c r="L116" s="115"/>
      <c r="M116" s="43"/>
      <c r="N116" s="43"/>
      <c r="O116" s="43"/>
      <c r="P116" s="43"/>
      <c r="Q116" s="43"/>
      <c r="R116" s="43"/>
      <c r="S116" s="43"/>
      <c r="T116" s="43"/>
      <c r="U116" s="43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7"/>
      <c r="AO116" s="7"/>
      <c r="AP116" s="7"/>
      <c r="AQ116" s="7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</row>
    <row r="117" spans="1:96" ht="13.2">
      <c r="A117" s="43"/>
      <c r="B117" s="43"/>
      <c r="C117" s="7"/>
      <c r="D117" s="7"/>
      <c r="E117" s="7"/>
      <c r="F117" s="7"/>
      <c r="G117" s="7"/>
      <c r="H117" s="7"/>
      <c r="I117" s="7"/>
      <c r="J117" s="7"/>
      <c r="K117" s="7"/>
      <c r="L117" s="115"/>
      <c r="M117" s="43"/>
      <c r="N117" s="43"/>
      <c r="O117" s="43"/>
      <c r="P117" s="43"/>
      <c r="Q117" s="43"/>
      <c r="R117" s="43"/>
      <c r="S117" s="43"/>
      <c r="T117" s="43"/>
      <c r="U117" s="43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7"/>
      <c r="AO117" s="7"/>
      <c r="AP117" s="7"/>
      <c r="AQ117" s="7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</row>
    <row r="118" spans="1:96" ht="13.2">
      <c r="A118" s="43"/>
      <c r="B118" s="43"/>
      <c r="C118" s="7"/>
      <c r="D118" s="7"/>
      <c r="E118" s="7"/>
      <c r="F118" s="7"/>
      <c r="G118" s="7"/>
      <c r="H118" s="7"/>
      <c r="I118" s="7"/>
      <c r="J118" s="7"/>
      <c r="K118" s="7"/>
      <c r="L118" s="115"/>
      <c r="M118" s="43"/>
      <c r="N118" s="43"/>
      <c r="O118" s="43"/>
      <c r="P118" s="43"/>
      <c r="Q118" s="43"/>
      <c r="R118" s="43"/>
      <c r="S118" s="43"/>
      <c r="T118" s="43"/>
      <c r="U118" s="43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7"/>
      <c r="AO118" s="7"/>
      <c r="AP118" s="7"/>
      <c r="AQ118" s="7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</row>
    <row r="119" spans="1:96" ht="13.2">
      <c r="A119" s="43"/>
      <c r="B119" s="43"/>
      <c r="C119" s="7"/>
      <c r="D119" s="7"/>
      <c r="E119" s="7"/>
      <c r="F119" s="7"/>
      <c r="G119" s="7"/>
      <c r="H119" s="7"/>
      <c r="I119" s="7"/>
      <c r="J119" s="7"/>
      <c r="K119" s="7"/>
      <c r="L119" s="115"/>
      <c r="M119" s="43"/>
      <c r="N119" s="43"/>
      <c r="O119" s="43"/>
      <c r="P119" s="43"/>
      <c r="Q119" s="43"/>
      <c r="R119" s="43"/>
      <c r="S119" s="43"/>
      <c r="T119" s="43"/>
      <c r="U119" s="43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7"/>
      <c r="AO119" s="7"/>
      <c r="AP119" s="7"/>
      <c r="AQ119" s="7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</row>
    <row r="120" spans="1:96" ht="13.2">
      <c r="A120" s="43"/>
      <c r="B120" s="43"/>
      <c r="C120" s="7"/>
      <c r="D120" s="7"/>
      <c r="E120" s="7"/>
      <c r="F120" s="7"/>
      <c r="G120" s="7"/>
      <c r="H120" s="7"/>
      <c r="I120" s="7"/>
      <c r="J120" s="7"/>
      <c r="K120" s="7"/>
      <c r="L120" s="115"/>
      <c r="M120" s="43"/>
      <c r="N120" s="43"/>
      <c r="O120" s="43"/>
      <c r="P120" s="43"/>
      <c r="Q120" s="43"/>
      <c r="R120" s="43"/>
      <c r="S120" s="43"/>
      <c r="T120" s="43"/>
      <c r="U120" s="43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7"/>
      <c r="AO120" s="7"/>
      <c r="AP120" s="7"/>
      <c r="AQ120" s="7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</row>
    <row r="121" spans="1:96" ht="13.2">
      <c r="A121" s="43"/>
      <c r="B121" s="43"/>
      <c r="C121" s="7"/>
      <c r="D121" s="7"/>
      <c r="E121" s="7"/>
      <c r="F121" s="7"/>
      <c r="G121" s="7"/>
      <c r="H121" s="7"/>
      <c r="I121" s="7"/>
      <c r="J121" s="7"/>
      <c r="K121" s="7"/>
      <c r="L121" s="115"/>
      <c r="M121" s="43"/>
      <c r="N121" s="43"/>
      <c r="O121" s="43"/>
      <c r="P121" s="43"/>
      <c r="Q121" s="43"/>
      <c r="R121" s="43"/>
      <c r="S121" s="43"/>
      <c r="T121" s="43"/>
      <c r="U121" s="43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7"/>
      <c r="AO121" s="7"/>
      <c r="AP121" s="7"/>
      <c r="AQ121" s="7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</row>
    <row r="122" spans="1:96" ht="13.2">
      <c r="A122" s="43"/>
      <c r="B122" s="43"/>
      <c r="C122" s="7"/>
      <c r="D122" s="7"/>
      <c r="E122" s="7"/>
      <c r="F122" s="7"/>
      <c r="G122" s="7"/>
      <c r="H122" s="7"/>
      <c r="I122" s="7"/>
      <c r="J122" s="7"/>
      <c r="K122" s="7"/>
      <c r="L122" s="115"/>
      <c r="M122" s="43"/>
      <c r="N122" s="43"/>
      <c r="O122" s="43"/>
      <c r="P122" s="43"/>
      <c r="Q122" s="43"/>
      <c r="R122" s="43"/>
      <c r="S122" s="43"/>
      <c r="T122" s="43"/>
      <c r="U122" s="43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7"/>
      <c r="AO122" s="7"/>
      <c r="AP122" s="7"/>
      <c r="AQ122" s="7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</row>
    <row r="123" spans="1:96" ht="13.2">
      <c r="A123" s="43"/>
      <c r="B123" s="43"/>
      <c r="C123" s="7"/>
      <c r="D123" s="7"/>
      <c r="E123" s="7"/>
      <c r="F123" s="7"/>
      <c r="G123" s="7"/>
      <c r="H123" s="7"/>
      <c r="I123" s="7"/>
      <c r="J123" s="7"/>
      <c r="K123" s="7"/>
      <c r="L123" s="115"/>
      <c r="M123" s="43"/>
      <c r="N123" s="43"/>
      <c r="O123" s="43"/>
      <c r="P123" s="43"/>
      <c r="Q123" s="43"/>
      <c r="R123" s="43"/>
      <c r="S123" s="43"/>
      <c r="T123" s="43"/>
      <c r="U123" s="43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7"/>
      <c r="AO123" s="7"/>
      <c r="AP123" s="7"/>
      <c r="AQ123" s="7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</row>
    <row r="124" spans="1:96" ht="13.2">
      <c r="A124" s="43"/>
      <c r="B124" s="43"/>
      <c r="C124" s="7"/>
      <c r="D124" s="7"/>
      <c r="E124" s="7"/>
      <c r="F124" s="7"/>
      <c r="G124" s="7"/>
      <c r="H124" s="7"/>
      <c r="I124" s="7"/>
      <c r="J124" s="7"/>
      <c r="K124" s="7"/>
      <c r="L124" s="115"/>
      <c r="M124" s="43"/>
      <c r="N124" s="43"/>
      <c r="O124" s="43"/>
      <c r="P124" s="43"/>
      <c r="Q124" s="43"/>
      <c r="R124" s="43"/>
      <c r="S124" s="43"/>
      <c r="T124" s="43"/>
      <c r="U124" s="43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7"/>
      <c r="AO124" s="7"/>
      <c r="AP124" s="7"/>
      <c r="AQ124" s="7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</row>
    <row r="125" spans="1:96" ht="13.2">
      <c r="A125" s="43"/>
      <c r="B125" s="43"/>
      <c r="C125" s="7"/>
      <c r="D125" s="7"/>
      <c r="E125" s="7"/>
      <c r="F125" s="7"/>
      <c r="G125" s="7"/>
      <c r="H125" s="7"/>
      <c r="I125" s="7"/>
      <c r="J125" s="7"/>
      <c r="K125" s="7"/>
      <c r="L125" s="115"/>
      <c r="M125" s="43"/>
      <c r="N125" s="43"/>
      <c r="O125" s="43"/>
      <c r="P125" s="43"/>
      <c r="Q125" s="43"/>
      <c r="R125" s="43"/>
      <c r="S125" s="43"/>
      <c r="T125" s="43"/>
      <c r="U125" s="43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7"/>
      <c r="AO125" s="7"/>
      <c r="AP125" s="7"/>
      <c r="AQ125" s="7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</row>
    <row r="126" spans="1:96" ht="13.2">
      <c r="A126" s="43"/>
      <c r="B126" s="43"/>
      <c r="C126" s="7"/>
      <c r="D126" s="7"/>
      <c r="E126" s="7"/>
      <c r="F126" s="7"/>
      <c r="G126" s="7"/>
      <c r="H126" s="7"/>
      <c r="I126" s="7"/>
      <c r="J126" s="7"/>
      <c r="K126" s="7"/>
      <c r="L126" s="115"/>
      <c r="M126" s="43"/>
      <c r="N126" s="43"/>
      <c r="O126" s="43"/>
      <c r="P126" s="43"/>
      <c r="Q126" s="43"/>
      <c r="R126" s="43"/>
      <c r="S126" s="43"/>
      <c r="T126" s="43"/>
      <c r="U126" s="43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7"/>
      <c r="AO126" s="7"/>
      <c r="AP126" s="7"/>
      <c r="AQ126" s="7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</row>
    <row r="127" spans="1:96" ht="13.2">
      <c r="A127" s="43"/>
      <c r="B127" s="43"/>
      <c r="C127" s="7"/>
      <c r="D127" s="7"/>
      <c r="E127" s="7"/>
      <c r="F127" s="7"/>
      <c r="G127" s="7"/>
      <c r="H127" s="7"/>
      <c r="I127" s="7"/>
      <c r="J127" s="7"/>
      <c r="K127" s="7"/>
      <c r="L127" s="115"/>
      <c r="M127" s="43"/>
      <c r="N127" s="43"/>
      <c r="O127" s="43"/>
      <c r="P127" s="43"/>
      <c r="Q127" s="43"/>
      <c r="R127" s="43"/>
      <c r="S127" s="43"/>
      <c r="T127" s="43"/>
      <c r="U127" s="43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7"/>
      <c r="AO127" s="7"/>
      <c r="AP127" s="7"/>
      <c r="AQ127" s="7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</row>
    <row r="128" spans="1:96" ht="13.2">
      <c r="A128" s="43"/>
      <c r="B128" s="43"/>
      <c r="C128" s="7"/>
      <c r="D128" s="7"/>
      <c r="E128" s="7"/>
      <c r="F128" s="7"/>
      <c r="G128" s="7"/>
      <c r="H128" s="7"/>
      <c r="I128" s="7"/>
      <c r="J128" s="7"/>
      <c r="K128" s="7"/>
      <c r="L128" s="115"/>
      <c r="M128" s="43"/>
      <c r="N128" s="43"/>
      <c r="O128" s="43"/>
      <c r="P128" s="43"/>
      <c r="Q128" s="43"/>
      <c r="R128" s="43"/>
      <c r="S128" s="43"/>
      <c r="T128" s="43"/>
      <c r="U128" s="43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7"/>
      <c r="AO128" s="7"/>
      <c r="AP128" s="7"/>
      <c r="AQ128" s="7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</row>
    <row r="129" spans="1:96" ht="13.2">
      <c r="A129" s="43"/>
      <c r="B129" s="43"/>
      <c r="C129" s="7"/>
      <c r="D129" s="7"/>
      <c r="E129" s="7"/>
      <c r="F129" s="7"/>
      <c r="G129" s="7"/>
      <c r="H129" s="7"/>
      <c r="I129" s="7"/>
      <c r="J129" s="7"/>
      <c r="K129" s="7"/>
      <c r="L129" s="115"/>
      <c r="M129" s="43"/>
      <c r="N129" s="43"/>
      <c r="O129" s="43"/>
      <c r="P129" s="43"/>
      <c r="Q129" s="43"/>
      <c r="R129" s="43"/>
      <c r="S129" s="43"/>
      <c r="T129" s="43"/>
      <c r="U129" s="43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7"/>
      <c r="AO129" s="7"/>
      <c r="AP129" s="7"/>
      <c r="AQ129" s="7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</row>
    <row r="130" spans="1:96" ht="13.2">
      <c r="A130" s="43"/>
      <c r="B130" s="43"/>
      <c r="C130" s="7"/>
      <c r="D130" s="7"/>
      <c r="E130" s="7"/>
      <c r="F130" s="7"/>
      <c r="G130" s="7"/>
      <c r="H130" s="7"/>
      <c r="I130" s="7"/>
      <c r="J130" s="7"/>
      <c r="K130" s="7"/>
      <c r="L130" s="115"/>
      <c r="M130" s="43"/>
      <c r="N130" s="43"/>
      <c r="O130" s="43"/>
      <c r="P130" s="43"/>
      <c r="Q130" s="43"/>
      <c r="R130" s="43"/>
      <c r="S130" s="43"/>
      <c r="T130" s="43"/>
      <c r="U130" s="43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7"/>
      <c r="AO130" s="7"/>
      <c r="AP130" s="7"/>
      <c r="AQ130" s="7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</row>
    <row r="131" spans="1:96" ht="13.2">
      <c r="A131" s="43"/>
      <c r="B131" s="43"/>
      <c r="C131" s="7"/>
      <c r="D131" s="7"/>
      <c r="E131" s="7"/>
      <c r="F131" s="7"/>
      <c r="G131" s="7"/>
      <c r="H131" s="7"/>
      <c r="I131" s="7"/>
      <c r="J131" s="7"/>
      <c r="K131" s="7"/>
      <c r="L131" s="115"/>
      <c r="M131" s="43"/>
      <c r="N131" s="43"/>
      <c r="O131" s="43"/>
      <c r="P131" s="43"/>
      <c r="Q131" s="43"/>
      <c r="R131" s="43"/>
      <c r="S131" s="43"/>
      <c r="T131" s="43"/>
      <c r="U131" s="43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7"/>
      <c r="AO131" s="7"/>
      <c r="AP131" s="7"/>
      <c r="AQ131" s="7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</row>
    <row r="132" spans="1:96" ht="13.2">
      <c r="A132" s="43"/>
      <c r="B132" s="43"/>
      <c r="C132" s="7"/>
      <c r="D132" s="7"/>
      <c r="E132" s="7"/>
      <c r="F132" s="7"/>
      <c r="G132" s="7"/>
      <c r="H132" s="7"/>
      <c r="I132" s="7"/>
      <c r="J132" s="7"/>
      <c r="K132" s="7"/>
      <c r="L132" s="115"/>
      <c r="M132" s="43"/>
      <c r="N132" s="43"/>
      <c r="O132" s="43"/>
      <c r="P132" s="43"/>
      <c r="Q132" s="43"/>
      <c r="R132" s="43"/>
      <c r="S132" s="43"/>
      <c r="T132" s="43"/>
      <c r="U132" s="43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7"/>
      <c r="AO132" s="7"/>
      <c r="AP132" s="7"/>
      <c r="AQ132" s="7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</row>
    <row r="133" spans="1:96" ht="13.2">
      <c r="A133" s="43"/>
      <c r="B133" s="43"/>
      <c r="C133" s="7"/>
      <c r="D133" s="7"/>
      <c r="E133" s="7"/>
      <c r="F133" s="7"/>
      <c r="G133" s="7"/>
      <c r="H133" s="7"/>
      <c r="I133" s="7"/>
      <c r="J133" s="7"/>
      <c r="K133" s="7"/>
      <c r="L133" s="115"/>
      <c r="M133" s="43"/>
      <c r="N133" s="43"/>
      <c r="O133" s="43"/>
      <c r="P133" s="43"/>
      <c r="Q133" s="43"/>
      <c r="R133" s="43"/>
      <c r="S133" s="43"/>
      <c r="T133" s="43"/>
      <c r="U133" s="43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7"/>
      <c r="AO133" s="7"/>
      <c r="AP133" s="7"/>
      <c r="AQ133" s="7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</row>
    <row r="134" spans="1:96" ht="13.2">
      <c r="A134" s="43"/>
      <c r="B134" s="43"/>
      <c r="C134" s="7"/>
      <c r="D134" s="7"/>
      <c r="E134" s="7"/>
      <c r="F134" s="7"/>
      <c r="G134" s="7"/>
      <c r="H134" s="7"/>
      <c r="I134" s="7"/>
      <c r="J134" s="7"/>
      <c r="K134" s="7"/>
      <c r="L134" s="115"/>
      <c r="M134" s="43"/>
      <c r="N134" s="43"/>
      <c r="O134" s="43"/>
      <c r="P134" s="43"/>
      <c r="Q134" s="43"/>
      <c r="R134" s="43"/>
      <c r="S134" s="43"/>
      <c r="T134" s="43"/>
      <c r="U134" s="43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7"/>
      <c r="AO134" s="7"/>
      <c r="AP134" s="7"/>
      <c r="AQ134" s="7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</row>
    <row r="135" spans="1:96" ht="13.2">
      <c r="A135" s="43"/>
      <c r="B135" s="43"/>
      <c r="C135" s="7"/>
      <c r="D135" s="7"/>
      <c r="E135" s="7"/>
      <c r="F135" s="7"/>
      <c r="G135" s="7"/>
      <c r="H135" s="7"/>
      <c r="I135" s="7"/>
      <c r="J135" s="7"/>
      <c r="K135" s="7"/>
      <c r="L135" s="115"/>
      <c r="M135" s="43"/>
      <c r="N135" s="43"/>
      <c r="O135" s="43"/>
      <c r="P135" s="43"/>
      <c r="Q135" s="43"/>
      <c r="R135" s="43"/>
      <c r="S135" s="43"/>
      <c r="T135" s="43"/>
      <c r="U135" s="43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7"/>
      <c r="AO135" s="7"/>
      <c r="AP135" s="7"/>
      <c r="AQ135" s="7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</row>
    <row r="136" spans="1:96" ht="13.2">
      <c r="A136" s="43"/>
      <c r="B136" s="43"/>
      <c r="C136" s="7"/>
      <c r="D136" s="7"/>
      <c r="E136" s="7"/>
      <c r="F136" s="7"/>
      <c r="G136" s="7"/>
      <c r="H136" s="7"/>
      <c r="I136" s="7"/>
      <c r="J136" s="7"/>
      <c r="K136" s="7"/>
      <c r="L136" s="115"/>
      <c r="M136" s="43"/>
      <c r="N136" s="43"/>
      <c r="O136" s="43"/>
      <c r="P136" s="43"/>
      <c r="Q136" s="43"/>
      <c r="R136" s="43"/>
      <c r="S136" s="43"/>
      <c r="T136" s="43"/>
      <c r="U136" s="43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7"/>
      <c r="AO136" s="7"/>
      <c r="AP136" s="7"/>
      <c r="AQ136" s="7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</row>
    <row r="137" spans="1:96" ht="13.2">
      <c r="A137" s="43"/>
      <c r="B137" s="43"/>
      <c r="C137" s="7"/>
      <c r="D137" s="7"/>
      <c r="E137" s="7"/>
      <c r="F137" s="7"/>
      <c r="G137" s="7"/>
      <c r="H137" s="7"/>
      <c r="I137" s="7"/>
      <c r="J137" s="7"/>
      <c r="K137" s="7"/>
      <c r="L137" s="115"/>
      <c r="M137" s="43"/>
      <c r="N137" s="43"/>
      <c r="O137" s="43"/>
      <c r="P137" s="43"/>
      <c r="Q137" s="43"/>
      <c r="R137" s="43"/>
      <c r="S137" s="43"/>
      <c r="T137" s="43"/>
      <c r="U137" s="43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7"/>
      <c r="AO137" s="7"/>
      <c r="AP137" s="7"/>
      <c r="AQ137" s="7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</row>
    <row r="138" spans="1:96" ht="13.2">
      <c r="A138" s="43"/>
      <c r="B138" s="43"/>
      <c r="C138" s="7"/>
      <c r="D138" s="7"/>
      <c r="E138" s="7"/>
      <c r="F138" s="7"/>
      <c r="G138" s="7"/>
      <c r="H138" s="7"/>
      <c r="I138" s="7"/>
      <c r="J138" s="7"/>
      <c r="K138" s="7"/>
      <c r="L138" s="115"/>
      <c r="M138" s="43"/>
      <c r="N138" s="43"/>
      <c r="O138" s="43"/>
      <c r="P138" s="43"/>
      <c r="Q138" s="43"/>
      <c r="R138" s="43"/>
      <c r="S138" s="43"/>
      <c r="T138" s="43"/>
      <c r="U138" s="43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7"/>
      <c r="AO138" s="7"/>
      <c r="AP138" s="7"/>
      <c r="AQ138" s="7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</row>
    <row r="139" spans="1:96" ht="13.2">
      <c r="A139" s="43"/>
      <c r="B139" s="43"/>
      <c r="C139" s="7"/>
      <c r="D139" s="7"/>
      <c r="E139" s="7"/>
      <c r="F139" s="7"/>
      <c r="G139" s="7"/>
      <c r="H139" s="7"/>
      <c r="I139" s="7"/>
      <c r="J139" s="7"/>
      <c r="K139" s="7"/>
      <c r="L139" s="115"/>
      <c r="M139" s="43"/>
      <c r="N139" s="43"/>
      <c r="O139" s="43"/>
      <c r="P139" s="43"/>
      <c r="Q139" s="43"/>
      <c r="R139" s="43"/>
      <c r="S139" s="43"/>
      <c r="T139" s="43"/>
      <c r="U139" s="43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7"/>
      <c r="AO139" s="7"/>
      <c r="AP139" s="7"/>
      <c r="AQ139" s="7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</row>
    <row r="140" spans="1:96" ht="13.2">
      <c r="A140" s="43"/>
      <c r="B140" s="43"/>
      <c r="C140" s="7"/>
      <c r="D140" s="7"/>
      <c r="E140" s="7"/>
      <c r="F140" s="7"/>
      <c r="G140" s="7"/>
      <c r="H140" s="7"/>
      <c r="I140" s="7"/>
      <c r="J140" s="7"/>
      <c r="K140" s="7"/>
      <c r="L140" s="115"/>
      <c r="M140" s="43"/>
      <c r="N140" s="43"/>
      <c r="O140" s="43"/>
      <c r="P140" s="43"/>
      <c r="Q140" s="43"/>
      <c r="R140" s="43"/>
      <c r="S140" s="43"/>
      <c r="T140" s="43"/>
      <c r="U140" s="43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7"/>
      <c r="AO140" s="7"/>
      <c r="AP140" s="7"/>
      <c r="AQ140" s="7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</row>
    <row r="141" spans="1:96" ht="13.2">
      <c r="A141" s="43"/>
      <c r="B141" s="43"/>
      <c r="C141" s="7"/>
      <c r="D141" s="7"/>
      <c r="E141" s="7"/>
      <c r="F141" s="7"/>
      <c r="G141" s="7"/>
      <c r="H141" s="7"/>
      <c r="I141" s="7"/>
      <c r="J141" s="7"/>
      <c r="K141" s="7"/>
      <c r="L141" s="115"/>
      <c r="M141" s="43"/>
      <c r="N141" s="43"/>
      <c r="O141" s="43"/>
      <c r="P141" s="43"/>
      <c r="Q141" s="43"/>
      <c r="R141" s="43"/>
      <c r="S141" s="43"/>
      <c r="T141" s="43"/>
      <c r="U141" s="43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7"/>
      <c r="AO141" s="7"/>
      <c r="AP141" s="7"/>
      <c r="AQ141" s="7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</row>
    <row r="142" spans="1:96" ht="13.2">
      <c r="A142" s="43"/>
      <c r="B142" s="43"/>
      <c r="C142" s="7"/>
      <c r="D142" s="7"/>
      <c r="E142" s="7"/>
      <c r="F142" s="7"/>
      <c r="G142" s="7"/>
      <c r="H142" s="7"/>
      <c r="I142" s="7"/>
      <c r="J142" s="7"/>
      <c r="K142" s="7"/>
      <c r="L142" s="115"/>
      <c r="M142" s="43"/>
      <c r="N142" s="43"/>
      <c r="O142" s="43"/>
      <c r="P142" s="43"/>
      <c r="Q142" s="43"/>
      <c r="R142" s="43"/>
      <c r="S142" s="43"/>
      <c r="T142" s="43"/>
      <c r="U142" s="43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7"/>
      <c r="AO142" s="7"/>
      <c r="AP142" s="7"/>
      <c r="AQ142" s="7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</row>
    <row r="143" spans="1:96" ht="13.2">
      <c r="A143" s="43"/>
      <c r="B143" s="43"/>
      <c r="C143" s="7"/>
      <c r="D143" s="7"/>
      <c r="E143" s="7"/>
      <c r="F143" s="7"/>
      <c r="G143" s="7"/>
      <c r="H143" s="7"/>
      <c r="I143" s="7"/>
      <c r="J143" s="7"/>
      <c r="K143" s="7"/>
      <c r="L143" s="115"/>
      <c r="M143" s="43"/>
      <c r="N143" s="43"/>
      <c r="O143" s="43"/>
      <c r="P143" s="43"/>
      <c r="Q143" s="43"/>
      <c r="R143" s="43"/>
      <c r="S143" s="43"/>
      <c r="T143" s="43"/>
      <c r="U143" s="43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7"/>
      <c r="AO143" s="7"/>
      <c r="AP143" s="7"/>
      <c r="AQ143" s="7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</row>
    <row r="144" spans="1:96" ht="13.2">
      <c r="A144" s="43"/>
      <c r="B144" s="43"/>
      <c r="C144" s="7"/>
      <c r="D144" s="7"/>
      <c r="E144" s="7"/>
      <c r="F144" s="7"/>
      <c r="G144" s="7"/>
      <c r="H144" s="7"/>
      <c r="I144" s="7"/>
      <c r="J144" s="7"/>
      <c r="K144" s="7"/>
      <c r="L144" s="115"/>
      <c r="M144" s="43"/>
      <c r="N144" s="43"/>
      <c r="O144" s="43"/>
      <c r="P144" s="43"/>
      <c r="Q144" s="43"/>
      <c r="R144" s="43"/>
      <c r="S144" s="43"/>
      <c r="T144" s="43"/>
      <c r="U144" s="43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7"/>
      <c r="AO144" s="7"/>
      <c r="AP144" s="7"/>
      <c r="AQ144" s="7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</row>
    <row r="145" spans="1:96" ht="13.2">
      <c r="A145" s="43"/>
      <c r="B145" s="43"/>
      <c r="C145" s="7"/>
      <c r="D145" s="7"/>
      <c r="E145" s="7"/>
      <c r="F145" s="7"/>
      <c r="G145" s="7"/>
      <c r="H145" s="7"/>
      <c r="I145" s="7"/>
      <c r="J145" s="7"/>
      <c r="K145" s="7"/>
      <c r="L145" s="115"/>
      <c r="M145" s="43"/>
      <c r="N145" s="43"/>
      <c r="O145" s="43"/>
      <c r="P145" s="43"/>
      <c r="Q145" s="43"/>
      <c r="R145" s="43"/>
      <c r="S145" s="43"/>
      <c r="T145" s="43"/>
      <c r="U145" s="43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7"/>
      <c r="AO145" s="7"/>
      <c r="AP145" s="7"/>
      <c r="AQ145" s="7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</row>
    <row r="146" spans="1:96" ht="13.2">
      <c r="A146" s="43"/>
      <c r="B146" s="43"/>
      <c r="C146" s="7"/>
      <c r="D146" s="7"/>
      <c r="E146" s="7"/>
      <c r="F146" s="7"/>
      <c r="G146" s="7"/>
      <c r="H146" s="7"/>
      <c r="I146" s="7"/>
      <c r="J146" s="7"/>
      <c r="K146" s="7"/>
      <c r="L146" s="115"/>
      <c r="M146" s="43"/>
      <c r="N146" s="43"/>
      <c r="O146" s="43"/>
      <c r="P146" s="43"/>
      <c r="Q146" s="43"/>
      <c r="R146" s="43"/>
      <c r="S146" s="43"/>
      <c r="T146" s="43"/>
      <c r="U146" s="43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7"/>
      <c r="AO146" s="7"/>
      <c r="AP146" s="7"/>
      <c r="AQ146" s="7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</row>
    <row r="147" spans="1:96" ht="13.2">
      <c r="A147" s="43"/>
      <c r="B147" s="43"/>
      <c r="C147" s="7"/>
      <c r="D147" s="7"/>
      <c r="E147" s="7"/>
      <c r="F147" s="7"/>
      <c r="G147" s="7"/>
      <c r="H147" s="7"/>
      <c r="I147" s="7"/>
      <c r="J147" s="7"/>
      <c r="K147" s="7"/>
      <c r="L147" s="115"/>
      <c r="M147" s="43"/>
      <c r="N147" s="43"/>
      <c r="O147" s="43"/>
      <c r="P147" s="43"/>
      <c r="Q147" s="43"/>
      <c r="R147" s="43"/>
      <c r="S147" s="43"/>
      <c r="T147" s="43"/>
      <c r="U147" s="43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7"/>
      <c r="AO147" s="7"/>
      <c r="AP147" s="7"/>
      <c r="AQ147" s="7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</row>
    <row r="148" spans="1:96" ht="13.2">
      <c r="A148" s="43"/>
      <c r="B148" s="43"/>
      <c r="C148" s="7"/>
      <c r="D148" s="7"/>
      <c r="E148" s="7"/>
      <c r="F148" s="7"/>
      <c r="G148" s="7"/>
      <c r="H148" s="7"/>
      <c r="I148" s="7"/>
      <c r="J148" s="7"/>
      <c r="K148" s="7"/>
      <c r="L148" s="115"/>
      <c r="M148" s="43"/>
      <c r="N148" s="43"/>
      <c r="O148" s="43"/>
      <c r="P148" s="43"/>
      <c r="Q148" s="43"/>
      <c r="R148" s="43"/>
      <c r="S148" s="43"/>
      <c r="T148" s="43"/>
      <c r="U148" s="43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7"/>
      <c r="AO148" s="7"/>
      <c r="AP148" s="7"/>
      <c r="AQ148" s="7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</row>
    <row r="149" spans="1:96" ht="13.2">
      <c r="A149" s="43"/>
      <c r="B149" s="43"/>
      <c r="C149" s="7"/>
      <c r="D149" s="7"/>
      <c r="E149" s="7"/>
      <c r="F149" s="7"/>
      <c r="G149" s="7"/>
      <c r="H149" s="7"/>
      <c r="I149" s="7"/>
      <c r="J149" s="7"/>
      <c r="K149" s="7"/>
      <c r="L149" s="115"/>
      <c r="M149" s="43"/>
      <c r="N149" s="43"/>
      <c r="O149" s="43"/>
      <c r="P149" s="43"/>
      <c r="Q149" s="43"/>
      <c r="R149" s="43"/>
      <c r="S149" s="43"/>
      <c r="T149" s="43"/>
      <c r="U149" s="43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7"/>
      <c r="AO149" s="7"/>
      <c r="AP149" s="7"/>
      <c r="AQ149" s="7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</row>
    <row r="150" spans="1:96" ht="13.2">
      <c r="A150" s="43"/>
      <c r="B150" s="43"/>
      <c r="C150" s="7"/>
      <c r="D150" s="7"/>
      <c r="E150" s="7"/>
      <c r="F150" s="7"/>
      <c r="G150" s="7"/>
      <c r="H150" s="7"/>
      <c r="I150" s="7"/>
      <c r="J150" s="7"/>
      <c r="K150" s="7"/>
      <c r="L150" s="115"/>
      <c r="M150" s="43"/>
      <c r="N150" s="43"/>
      <c r="O150" s="43"/>
      <c r="P150" s="43"/>
      <c r="Q150" s="43"/>
      <c r="R150" s="43"/>
      <c r="S150" s="43"/>
      <c r="T150" s="43"/>
      <c r="U150" s="43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7"/>
      <c r="AO150" s="7"/>
      <c r="AP150" s="7"/>
      <c r="AQ150" s="7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</row>
    <row r="151" spans="1:96" ht="13.2">
      <c r="A151" s="43"/>
      <c r="B151" s="43"/>
      <c r="C151" s="7"/>
      <c r="D151" s="7"/>
      <c r="E151" s="7"/>
      <c r="F151" s="7"/>
      <c r="G151" s="7"/>
      <c r="H151" s="7"/>
      <c r="I151" s="7"/>
      <c r="J151" s="7"/>
      <c r="K151" s="7"/>
      <c r="L151" s="115"/>
      <c r="M151" s="43"/>
      <c r="N151" s="43"/>
      <c r="O151" s="43"/>
      <c r="P151" s="43"/>
      <c r="Q151" s="43"/>
      <c r="R151" s="43"/>
      <c r="S151" s="43"/>
      <c r="T151" s="43"/>
      <c r="U151" s="43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7"/>
      <c r="AO151" s="7"/>
      <c r="AP151" s="7"/>
      <c r="AQ151" s="7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</row>
    <row r="152" spans="1:96" ht="13.2">
      <c r="A152" s="43"/>
      <c r="B152" s="43"/>
      <c r="C152" s="7"/>
      <c r="D152" s="7"/>
      <c r="E152" s="7"/>
      <c r="F152" s="7"/>
      <c r="G152" s="7"/>
      <c r="H152" s="7"/>
      <c r="I152" s="7"/>
      <c r="J152" s="7"/>
      <c r="K152" s="7"/>
      <c r="L152" s="115"/>
      <c r="M152" s="43"/>
      <c r="N152" s="43"/>
      <c r="O152" s="43"/>
      <c r="P152" s="43"/>
      <c r="Q152" s="43"/>
      <c r="R152" s="43"/>
      <c r="S152" s="43"/>
      <c r="T152" s="43"/>
      <c r="U152" s="43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7"/>
      <c r="AO152" s="7"/>
      <c r="AP152" s="7"/>
      <c r="AQ152" s="7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</row>
    <row r="153" spans="1:96" ht="13.2">
      <c r="A153" s="43"/>
      <c r="B153" s="43"/>
      <c r="C153" s="7"/>
      <c r="D153" s="7"/>
      <c r="E153" s="7"/>
      <c r="F153" s="7"/>
      <c r="G153" s="7"/>
      <c r="H153" s="7"/>
      <c r="I153" s="7"/>
      <c r="J153" s="7"/>
      <c r="K153" s="7"/>
      <c r="L153" s="115"/>
      <c r="M153" s="43"/>
      <c r="N153" s="43"/>
      <c r="O153" s="43"/>
      <c r="P153" s="43"/>
      <c r="Q153" s="43"/>
      <c r="R153" s="43"/>
      <c r="S153" s="43"/>
      <c r="T153" s="43"/>
      <c r="U153" s="43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7"/>
      <c r="AO153" s="7"/>
      <c r="AP153" s="7"/>
      <c r="AQ153" s="7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</row>
    <row r="154" spans="1:96" ht="13.2">
      <c r="A154" s="43"/>
      <c r="B154" s="43"/>
      <c r="C154" s="7"/>
      <c r="D154" s="7"/>
      <c r="E154" s="7"/>
      <c r="F154" s="7"/>
      <c r="G154" s="7"/>
      <c r="H154" s="7"/>
      <c r="I154" s="7"/>
      <c r="J154" s="7"/>
      <c r="K154" s="7"/>
      <c r="L154" s="115"/>
      <c r="M154" s="43"/>
      <c r="N154" s="43"/>
      <c r="O154" s="43"/>
      <c r="P154" s="43"/>
      <c r="Q154" s="43"/>
      <c r="R154" s="43"/>
      <c r="S154" s="43"/>
      <c r="T154" s="43"/>
      <c r="U154" s="43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7"/>
      <c r="AO154" s="7"/>
      <c r="AP154" s="7"/>
      <c r="AQ154" s="7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</row>
    <row r="155" spans="1:96" ht="13.2">
      <c r="A155" s="43"/>
      <c r="B155" s="43"/>
      <c r="C155" s="7"/>
      <c r="D155" s="7"/>
      <c r="E155" s="7"/>
      <c r="F155" s="7"/>
      <c r="G155" s="7"/>
      <c r="H155" s="7"/>
      <c r="I155" s="7"/>
      <c r="J155" s="7"/>
      <c r="K155" s="7"/>
      <c r="L155" s="115"/>
      <c r="M155" s="43"/>
      <c r="N155" s="43"/>
      <c r="O155" s="43"/>
      <c r="P155" s="43"/>
      <c r="Q155" s="43"/>
      <c r="R155" s="43"/>
      <c r="S155" s="43"/>
      <c r="T155" s="43"/>
      <c r="U155" s="43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7"/>
      <c r="AO155" s="7"/>
      <c r="AP155" s="7"/>
      <c r="AQ155" s="7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</row>
    <row r="156" spans="1:96" ht="13.2">
      <c r="A156" s="43"/>
      <c r="B156" s="43"/>
      <c r="C156" s="7"/>
      <c r="D156" s="7"/>
      <c r="E156" s="7"/>
      <c r="F156" s="7"/>
      <c r="G156" s="7"/>
      <c r="H156" s="7"/>
      <c r="I156" s="7"/>
      <c r="J156" s="7"/>
      <c r="K156" s="7"/>
      <c r="L156" s="115"/>
      <c r="M156" s="43"/>
      <c r="N156" s="43"/>
      <c r="O156" s="43"/>
      <c r="P156" s="43"/>
      <c r="Q156" s="43"/>
      <c r="R156" s="43"/>
      <c r="S156" s="43"/>
      <c r="T156" s="43"/>
      <c r="U156" s="43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7"/>
      <c r="AO156" s="7"/>
      <c r="AP156" s="7"/>
      <c r="AQ156" s="7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</row>
    <row r="157" spans="1:96" ht="13.2">
      <c r="A157" s="43"/>
      <c r="B157" s="43"/>
      <c r="C157" s="7"/>
      <c r="D157" s="7"/>
      <c r="E157" s="7"/>
      <c r="F157" s="7"/>
      <c r="G157" s="7"/>
      <c r="H157" s="7"/>
      <c r="I157" s="7"/>
      <c r="J157" s="7"/>
      <c r="K157" s="7"/>
      <c r="L157" s="115"/>
      <c r="M157" s="43"/>
      <c r="N157" s="43"/>
      <c r="O157" s="43"/>
      <c r="P157" s="43"/>
      <c r="Q157" s="43"/>
      <c r="R157" s="43"/>
      <c r="S157" s="43"/>
      <c r="T157" s="43"/>
      <c r="U157" s="43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7"/>
      <c r="AO157" s="7"/>
      <c r="AP157" s="7"/>
      <c r="AQ157" s="7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</row>
    <row r="158" spans="1:96" ht="13.2">
      <c r="A158" s="43"/>
      <c r="B158" s="43"/>
      <c r="C158" s="7"/>
      <c r="D158" s="7"/>
      <c r="E158" s="7"/>
      <c r="F158" s="7"/>
      <c r="G158" s="7"/>
      <c r="H158" s="7"/>
      <c r="I158" s="7"/>
      <c r="J158" s="7"/>
      <c r="K158" s="7"/>
      <c r="L158" s="115"/>
      <c r="M158" s="43"/>
      <c r="N158" s="43"/>
      <c r="O158" s="43"/>
      <c r="P158" s="43"/>
      <c r="Q158" s="43"/>
      <c r="R158" s="43"/>
      <c r="S158" s="43"/>
      <c r="T158" s="43"/>
      <c r="U158" s="43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7"/>
      <c r="AO158" s="7"/>
      <c r="AP158" s="7"/>
      <c r="AQ158" s="7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</row>
    <row r="159" spans="1:96" ht="13.2">
      <c r="A159" s="43"/>
      <c r="B159" s="43"/>
      <c r="C159" s="7"/>
      <c r="D159" s="7"/>
      <c r="E159" s="7"/>
      <c r="F159" s="7"/>
      <c r="G159" s="7"/>
      <c r="H159" s="7"/>
      <c r="I159" s="7"/>
      <c r="J159" s="7"/>
      <c r="K159" s="7"/>
      <c r="L159" s="115"/>
      <c r="M159" s="43"/>
      <c r="N159" s="43"/>
      <c r="O159" s="43"/>
      <c r="P159" s="43"/>
      <c r="Q159" s="43"/>
      <c r="R159" s="43"/>
      <c r="S159" s="43"/>
      <c r="T159" s="43"/>
      <c r="U159" s="43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7"/>
      <c r="AO159" s="7"/>
      <c r="AP159" s="7"/>
      <c r="AQ159" s="7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</row>
    <row r="160" spans="1:96" ht="13.2">
      <c r="A160" s="43"/>
      <c r="B160" s="43"/>
      <c r="C160" s="7"/>
      <c r="D160" s="7"/>
      <c r="E160" s="7"/>
      <c r="F160" s="7"/>
      <c r="G160" s="7"/>
      <c r="H160" s="7"/>
      <c r="I160" s="7"/>
      <c r="J160" s="7"/>
      <c r="K160" s="7"/>
      <c r="L160" s="115"/>
      <c r="M160" s="43"/>
      <c r="N160" s="43"/>
      <c r="O160" s="43"/>
      <c r="P160" s="43"/>
      <c r="Q160" s="43"/>
      <c r="R160" s="43"/>
      <c r="S160" s="43"/>
      <c r="T160" s="43"/>
      <c r="U160" s="43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7"/>
      <c r="AO160" s="7"/>
      <c r="AP160" s="7"/>
      <c r="AQ160" s="7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</row>
    <row r="161" spans="1:96" ht="13.2">
      <c r="A161" s="43"/>
      <c r="B161" s="43"/>
      <c r="C161" s="7"/>
      <c r="D161" s="7"/>
      <c r="E161" s="7"/>
      <c r="F161" s="7"/>
      <c r="G161" s="7"/>
      <c r="H161" s="7"/>
      <c r="I161" s="7"/>
      <c r="J161" s="7"/>
      <c r="K161" s="7"/>
      <c r="L161" s="115"/>
      <c r="M161" s="43"/>
      <c r="N161" s="43"/>
      <c r="O161" s="43"/>
      <c r="P161" s="43"/>
      <c r="Q161" s="43"/>
      <c r="R161" s="43"/>
      <c r="S161" s="43"/>
      <c r="T161" s="43"/>
      <c r="U161" s="43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7"/>
      <c r="AO161" s="7"/>
      <c r="AP161" s="7"/>
      <c r="AQ161" s="7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</row>
    <row r="162" spans="1:96" ht="13.2">
      <c r="A162" s="43"/>
      <c r="B162" s="43"/>
      <c r="C162" s="7"/>
      <c r="D162" s="7"/>
      <c r="E162" s="7"/>
      <c r="F162" s="7"/>
      <c r="G162" s="7"/>
      <c r="H162" s="7"/>
      <c r="I162" s="7"/>
      <c r="J162" s="7"/>
      <c r="K162" s="7"/>
      <c r="L162" s="115"/>
      <c r="M162" s="43"/>
      <c r="N162" s="43"/>
      <c r="O162" s="43"/>
      <c r="P162" s="43"/>
      <c r="Q162" s="43"/>
      <c r="R162" s="43"/>
      <c r="S162" s="43"/>
      <c r="T162" s="43"/>
      <c r="U162" s="43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7"/>
      <c r="AO162" s="7"/>
      <c r="AP162" s="7"/>
      <c r="AQ162" s="7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</row>
    <row r="163" spans="1:96" ht="13.2">
      <c r="A163" s="43"/>
      <c r="B163" s="43"/>
      <c r="C163" s="7"/>
      <c r="D163" s="7"/>
      <c r="E163" s="7"/>
      <c r="F163" s="7"/>
      <c r="G163" s="7"/>
      <c r="H163" s="7"/>
      <c r="I163" s="7"/>
      <c r="J163" s="7"/>
      <c r="K163" s="7"/>
      <c r="L163" s="115"/>
      <c r="M163" s="43"/>
      <c r="N163" s="43"/>
      <c r="O163" s="43"/>
      <c r="P163" s="43"/>
      <c r="Q163" s="43"/>
      <c r="R163" s="43"/>
      <c r="S163" s="43"/>
      <c r="T163" s="43"/>
      <c r="U163" s="43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7"/>
      <c r="AO163" s="7"/>
      <c r="AP163" s="7"/>
      <c r="AQ163" s="7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</row>
    <row r="164" spans="1:96" ht="13.2">
      <c r="A164" s="43"/>
      <c r="B164" s="43"/>
      <c r="C164" s="7"/>
      <c r="D164" s="7"/>
      <c r="E164" s="7"/>
      <c r="F164" s="7"/>
      <c r="G164" s="7"/>
      <c r="H164" s="7"/>
      <c r="I164" s="7"/>
      <c r="J164" s="7"/>
      <c r="K164" s="7"/>
      <c r="L164" s="115"/>
      <c r="M164" s="43"/>
      <c r="N164" s="43"/>
      <c r="O164" s="43"/>
      <c r="P164" s="43"/>
      <c r="Q164" s="43"/>
      <c r="R164" s="43"/>
      <c r="S164" s="43"/>
      <c r="T164" s="43"/>
      <c r="U164" s="43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7"/>
      <c r="AO164" s="7"/>
      <c r="AP164" s="7"/>
      <c r="AQ164" s="7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</row>
    <row r="165" spans="1:96" ht="13.2">
      <c r="A165" s="43"/>
      <c r="B165" s="43"/>
      <c r="C165" s="7"/>
      <c r="D165" s="7"/>
      <c r="E165" s="7"/>
      <c r="F165" s="7"/>
      <c r="G165" s="7"/>
      <c r="H165" s="7"/>
      <c r="I165" s="7"/>
      <c r="J165" s="7"/>
      <c r="K165" s="7"/>
      <c r="L165" s="115"/>
      <c r="M165" s="43"/>
      <c r="N165" s="43"/>
      <c r="O165" s="43"/>
      <c r="P165" s="43"/>
      <c r="Q165" s="43"/>
      <c r="R165" s="43"/>
      <c r="S165" s="43"/>
      <c r="T165" s="43"/>
      <c r="U165" s="43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7"/>
      <c r="AO165" s="7"/>
      <c r="AP165" s="7"/>
      <c r="AQ165" s="7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</row>
    <row r="166" spans="1:96" ht="13.2">
      <c r="A166" s="43"/>
      <c r="B166" s="43"/>
      <c r="C166" s="7"/>
      <c r="D166" s="7"/>
      <c r="E166" s="7"/>
      <c r="F166" s="7"/>
      <c r="G166" s="7"/>
      <c r="H166" s="7"/>
      <c r="I166" s="7"/>
      <c r="J166" s="7"/>
      <c r="K166" s="7"/>
      <c r="L166" s="115"/>
      <c r="M166" s="43"/>
      <c r="N166" s="43"/>
      <c r="O166" s="43"/>
      <c r="P166" s="43"/>
      <c r="Q166" s="43"/>
      <c r="R166" s="43"/>
      <c r="S166" s="43"/>
      <c r="T166" s="43"/>
      <c r="U166" s="43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7"/>
      <c r="AO166" s="7"/>
      <c r="AP166" s="7"/>
      <c r="AQ166" s="7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</row>
    <row r="167" spans="1:96" ht="13.2">
      <c r="A167" s="43"/>
      <c r="B167" s="43"/>
      <c r="C167" s="7"/>
      <c r="D167" s="7"/>
      <c r="E167" s="7"/>
      <c r="F167" s="7"/>
      <c r="G167" s="7"/>
      <c r="H167" s="7"/>
      <c r="I167" s="7"/>
      <c r="J167" s="7"/>
      <c r="K167" s="7"/>
      <c r="L167" s="115"/>
      <c r="M167" s="43"/>
      <c r="N167" s="43"/>
      <c r="O167" s="43"/>
      <c r="P167" s="43"/>
      <c r="Q167" s="43"/>
      <c r="R167" s="43"/>
      <c r="S167" s="43"/>
      <c r="T167" s="43"/>
      <c r="U167" s="43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7"/>
      <c r="AO167" s="7"/>
      <c r="AP167" s="7"/>
      <c r="AQ167" s="7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</row>
    <row r="168" spans="1:96" ht="13.2">
      <c r="A168" s="43"/>
      <c r="B168" s="43"/>
      <c r="C168" s="7"/>
      <c r="D168" s="7"/>
      <c r="E168" s="7"/>
      <c r="F168" s="7"/>
      <c r="G168" s="7"/>
      <c r="H168" s="7"/>
      <c r="I168" s="7"/>
      <c r="J168" s="7"/>
      <c r="K168" s="7"/>
      <c r="L168" s="115"/>
      <c r="M168" s="43"/>
      <c r="N168" s="43"/>
      <c r="O168" s="43"/>
      <c r="P168" s="43"/>
      <c r="Q168" s="43"/>
      <c r="R168" s="43"/>
      <c r="S168" s="43"/>
      <c r="T168" s="43"/>
      <c r="U168" s="43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7"/>
      <c r="AO168" s="7"/>
      <c r="AP168" s="7"/>
      <c r="AQ168" s="7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</row>
    <row r="169" spans="1:96" ht="13.2">
      <c r="A169" s="43"/>
      <c r="B169" s="43"/>
      <c r="C169" s="7"/>
      <c r="D169" s="7"/>
      <c r="E169" s="7"/>
      <c r="F169" s="7"/>
      <c r="G169" s="7"/>
      <c r="H169" s="7"/>
      <c r="I169" s="7"/>
      <c r="J169" s="7"/>
      <c r="K169" s="7"/>
      <c r="L169" s="115"/>
      <c r="M169" s="43"/>
      <c r="N169" s="43"/>
      <c r="O169" s="43"/>
      <c r="P169" s="43"/>
      <c r="Q169" s="43"/>
      <c r="R169" s="43"/>
      <c r="S169" s="43"/>
      <c r="T169" s="43"/>
      <c r="U169" s="4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7"/>
      <c r="AO169" s="7"/>
      <c r="AP169" s="7"/>
      <c r="AQ169" s="7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</row>
    <row r="170" spans="1:96" ht="13.2">
      <c r="A170" s="43"/>
      <c r="B170" s="43"/>
      <c r="C170" s="7"/>
      <c r="D170" s="7"/>
      <c r="E170" s="7"/>
      <c r="F170" s="7"/>
      <c r="G170" s="7"/>
      <c r="H170" s="7"/>
      <c r="I170" s="7"/>
      <c r="J170" s="7"/>
      <c r="K170" s="7"/>
      <c r="L170" s="115"/>
      <c r="M170" s="43"/>
      <c r="N170" s="43"/>
      <c r="O170" s="43"/>
      <c r="P170" s="43"/>
      <c r="Q170" s="43"/>
      <c r="R170" s="43"/>
      <c r="S170" s="43"/>
      <c r="T170" s="43"/>
      <c r="U170" s="43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7"/>
      <c r="AO170" s="7"/>
      <c r="AP170" s="7"/>
      <c r="AQ170" s="7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</row>
    <row r="171" spans="1:96" ht="13.2">
      <c r="A171" s="43"/>
      <c r="B171" s="43"/>
      <c r="C171" s="7"/>
      <c r="D171" s="7"/>
      <c r="E171" s="7"/>
      <c r="F171" s="7"/>
      <c r="G171" s="7"/>
      <c r="H171" s="7"/>
      <c r="I171" s="7"/>
      <c r="J171" s="7"/>
      <c r="K171" s="7"/>
      <c r="L171" s="115"/>
      <c r="M171" s="43"/>
      <c r="N171" s="43"/>
      <c r="O171" s="43"/>
      <c r="P171" s="43"/>
      <c r="Q171" s="43"/>
      <c r="R171" s="43"/>
      <c r="S171" s="43"/>
      <c r="T171" s="43"/>
      <c r="U171" s="43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7"/>
      <c r="AO171" s="7"/>
      <c r="AP171" s="7"/>
      <c r="AQ171" s="7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</row>
    <row r="172" spans="1:96" ht="13.2">
      <c r="A172" s="43"/>
      <c r="B172" s="43"/>
      <c r="C172" s="7"/>
      <c r="D172" s="7"/>
      <c r="E172" s="7"/>
      <c r="F172" s="7"/>
      <c r="G172" s="7"/>
      <c r="H172" s="7"/>
      <c r="I172" s="7"/>
      <c r="J172" s="7"/>
      <c r="K172" s="7"/>
      <c r="L172" s="115"/>
      <c r="M172" s="43"/>
      <c r="N172" s="43"/>
      <c r="O172" s="43"/>
      <c r="P172" s="43"/>
      <c r="Q172" s="43"/>
      <c r="R172" s="43"/>
      <c r="S172" s="43"/>
      <c r="T172" s="43"/>
      <c r="U172" s="43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7"/>
      <c r="AO172" s="7"/>
      <c r="AP172" s="7"/>
      <c r="AQ172" s="7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</row>
    <row r="173" spans="1:96" ht="13.2">
      <c r="A173" s="43"/>
      <c r="B173" s="43"/>
      <c r="C173" s="7"/>
      <c r="D173" s="7"/>
      <c r="E173" s="7"/>
      <c r="F173" s="7"/>
      <c r="G173" s="7"/>
      <c r="H173" s="7"/>
      <c r="I173" s="7"/>
      <c r="J173" s="7"/>
      <c r="K173" s="7"/>
      <c r="L173" s="115"/>
      <c r="M173" s="43"/>
      <c r="N173" s="43"/>
      <c r="O173" s="43"/>
      <c r="P173" s="43"/>
      <c r="Q173" s="43"/>
      <c r="R173" s="43"/>
      <c r="S173" s="43"/>
      <c r="T173" s="43"/>
      <c r="U173" s="43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7"/>
      <c r="AO173" s="7"/>
      <c r="AP173" s="7"/>
      <c r="AQ173" s="7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</row>
    <row r="174" spans="1:96" ht="13.2">
      <c r="A174" s="43"/>
      <c r="B174" s="43"/>
      <c r="C174" s="7"/>
      <c r="D174" s="7"/>
      <c r="E174" s="7"/>
      <c r="F174" s="7"/>
      <c r="G174" s="7"/>
      <c r="H174" s="7"/>
      <c r="I174" s="7"/>
      <c r="J174" s="7"/>
      <c r="K174" s="7"/>
      <c r="L174" s="115"/>
      <c r="M174" s="43"/>
      <c r="N174" s="43"/>
      <c r="O174" s="43"/>
      <c r="P174" s="43"/>
      <c r="Q174" s="43"/>
      <c r="R174" s="43"/>
      <c r="S174" s="43"/>
      <c r="T174" s="43"/>
      <c r="U174" s="43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7"/>
      <c r="AO174" s="7"/>
      <c r="AP174" s="7"/>
      <c r="AQ174" s="7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</row>
    <row r="175" spans="1:96" ht="13.2">
      <c r="A175" s="43"/>
      <c r="B175" s="43"/>
      <c r="C175" s="7"/>
      <c r="D175" s="7"/>
      <c r="E175" s="7"/>
      <c r="F175" s="7"/>
      <c r="G175" s="7"/>
      <c r="H175" s="7"/>
      <c r="I175" s="7"/>
      <c r="J175" s="7"/>
      <c r="K175" s="7"/>
      <c r="L175" s="115"/>
      <c r="M175" s="43"/>
      <c r="N175" s="43"/>
      <c r="O175" s="43"/>
      <c r="P175" s="43"/>
      <c r="Q175" s="43"/>
      <c r="R175" s="43"/>
      <c r="S175" s="43"/>
      <c r="T175" s="43"/>
      <c r="U175" s="43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7"/>
      <c r="AO175" s="7"/>
      <c r="AP175" s="7"/>
      <c r="AQ175" s="7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</row>
    <row r="176" spans="1:96" ht="13.2">
      <c r="A176" s="43"/>
      <c r="B176" s="43"/>
      <c r="C176" s="7"/>
      <c r="D176" s="7"/>
      <c r="E176" s="7"/>
      <c r="F176" s="7"/>
      <c r="G176" s="7"/>
      <c r="H176" s="7"/>
      <c r="I176" s="7"/>
      <c r="J176" s="7"/>
      <c r="K176" s="7"/>
      <c r="L176" s="115"/>
      <c r="M176" s="43"/>
      <c r="N176" s="43"/>
      <c r="O176" s="43"/>
      <c r="P176" s="43"/>
      <c r="Q176" s="43"/>
      <c r="R176" s="43"/>
      <c r="S176" s="43"/>
      <c r="T176" s="43"/>
      <c r="U176" s="43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7"/>
      <c r="AO176" s="7"/>
      <c r="AP176" s="7"/>
      <c r="AQ176" s="7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</row>
    <row r="177" spans="1:96" ht="13.2">
      <c r="A177" s="43"/>
      <c r="B177" s="43"/>
      <c r="C177" s="7"/>
      <c r="D177" s="7"/>
      <c r="E177" s="7"/>
      <c r="F177" s="7"/>
      <c r="G177" s="7"/>
      <c r="H177" s="7"/>
      <c r="I177" s="7"/>
      <c r="J177" s="7"/>
      <c r="K177" s="7"/>
      <c r="L177" s="115"/>
      <c r="M177" s="43"/>
      <c r="N177" s="43"/>
      <c r="O177" s="43"/>
      <c r="P177" s="43"/>
      <c r="Q177" s="43"/>
      <c r="R177" s="43"/>
      <c r="S177" s="43"/>
      <c r="T177" s="43"/>
      <c r="U177" s="43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7"/>
      <c r="AO177" s="7"/>
      <c r="AP177" s="7"/>
      <c r="AQ177" s="7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</row>
    <row r="178" spans="1:96" ht="13.2">
      <c r="A178" s="43"/>
      <c r="B178" s="43"/>
      <c r="C178" s="7"/>
      <c r="D178" s="7"/>
      <c r="E178" s="7"/>
      <c r="F178" s="7"/>
      <c r="G178" s="7"/>
      <c r="H178" s="7"/>
      <c r="I178" s="7"/>
      <c r="J178" s="7"/>
      <c r="K178" s="7"/>
      <c r="L178" s="115"/>
      <c r="M178" s="43"/>
      <c r="N178" s="43"/>
      <c r="O178" s="43"/>
      <c r="P178" s="43"/>
      <c r="Q178" s="43"/>
      <c r="R178" s="43"/>
      <c r="S178" s="43"/>
      <c r="T178" s="43"/>
      <c r="U178" s="43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7"/>
      <c r="AO178" s="7"/>
      <c r="AP178" s="7"/>
      <c r="AQ178" s="7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</row>
    <row r="179" spans="1:96" ht="13.2">
      <c r="A179" s="43"/>
      <c r="B179" s="43"/>
      <c r="C179" s="7"/>
      <c r="D179" s="7"/>
      <c r="E179" s="7"/>
      <c r="F179" s="7"/>
      <c r="G179" s="7"/>
      <c r="H179" s="7"/>
      <c r="I179" s="7"/>
      <c r="J179" s="7"/>
      <c r="K179" s="7"/>
      <c r="L179" s="115"/>
      <c r="M179" s="43"/>
      <c r="N179" s="43"/>
      <c r="O179" s="43"/>
      <c r="P179" s="43"/>
      <c r="Q179" s="43"/>
      <c r="R179" s="43"/>
      <c r="S179" s="43"/>
      <c r="T179" s="43"/>
      <c r="U179" s="43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7"/>
      <c r="AO179" s="7"/>
      <c r="AP179" s="7"/>
      <c r="AQ179" s="7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</row>
    <row r="180" spans="1:96" ht="13.2">
      <c r="A180" s="43"/>
      <c r="B180" s="43"/>
      <c r="C180" s="7"/>
      <c r="D180" s="7"/>
      <c r="E180" s="7"/>
      <c r="F180" s="7"/>
      <c r="G180" s="7"/>
      <c r="H180" s="7"/>
      <c r="I180" s="7"/>
      <c r="J180" s="7"/>
      <c r="K180" s="7"/>
      <c r="L180" s="115"/>
      <c r="M180" s="43"/>
      <c r="N180" s="43"/>
      <c r="O180" s="43"/>
      <c r="P180" s="43"/>
      <c r="Q180" s="43"/>
      <c r="R180" s="43"/>
      <c r="S180" s="43"/>
      <c r="T180" s="43"/>
      <c r="U180" s="43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7"/>
      <c r="AO180" s="7"/>
      <c r="AP180" s="7"/>
      <c r="AQ180" s="7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</row>
    <row r="181" spans="1:96" ht="13.2">
      <c r="A181" s="43"/>
      <c r="B181" s="43"/>
      <c r="C181" s="7"/>
      <c r="D181" s="7"/>
      <c r="E181" s="7"/>
      <c r="F181" s="7"/>
      <c r="G181" s="7"/>
      <c r="H181" s="7"/>
      <c r="I181" s="7"/>
      <c r="J181" s="7"/>
      <c r="K181" s="7"/>
      <c r="L181" s="115"/>
      <c r="M181" s="43"/>
      <c r="N181" s="43"/>
      <c r="O181" s="43"/>
      <c r="P181" s="43"/>
      <c r="Q181" s="43"/>
      <c r="R181" s="43"/>
      <c r="S181" s="43"/>
      <c r="T181" s="43"/>
      <c r="U181" s="43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7"/>
      <c r="AO181" s="7"/>
      <c r="AP181" s="7"/>
      <c r="AQ181" s="7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</row>
    <row r="182" spans="1:96" ht="13.2">
      <c r="A182" s="43"/>
      <c r="B182" s="43"/>
      <c r="C182" s="7"/>
      <c r="D182" s="7"/>
      <c r="E182" s="7"/>
      <c r="F182" s="7"/>
      <c r="G182" s="7"/>
      <c r="H182" s="7"/>
      <c r="I182" s="7"/>
      <c r="J182" s="7"/>
      <c r="K182" s="7"/>
      <c r="L182" s="115"/>
      <c r="M182" s="43"/>
      <c r="N182" s="43"/>
      <c r="O182" s="43"/>
      <c r="P182" s="43"/>
      <c r="Q182" s="43"/>
      <c r="R182" s="43"/>
      <c r="S182" s="43"/>
      <c r="T182" s="43"/>
      <c r="U182" s="43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7"/>
      <c r="AO182" s="7"/>
      <c r="AP182" s="7"/>
      <c r="AQ182" s="7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</row>
    <row r="183" spans="1:96" ht="13.2">
      <c r="A183" s="43"/>
      <c r="B183" s="43"/>
      <c r="C183" s="7"/>
      <c r="D183" s="7"/>
      <c r="E183" s="7"/>
      <c r="F183" s="7"/>
      <c r="G183" s="7"/>
      <c r="H183" s="7"/>
      <c r="I183" s="7"/>
      <c r="J183" s="7"/>
      <c r="K183" s="7"/>
      <c r="L183" s="115"/>
      <c r="M183" s="43"/>
      <c r="N183" s="43"/>
      <c r="O183" s="43"/>
      <c r="P183" s="43"/>
      <c r="Q183" s="43"/>
      <c r="R183" s="43"/>
      <c r="S183" s="43"/>
      <c r="T183" s="43"/>
      <c r="U183" s="43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7"/>
      <c r="AO183" s="7"/>
      <c r="AP183" s="7"/>
      <c r="AQ183" s="7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</row>
    <row r="184" spans="1:96" ht="13.2">
      <c r="A184" s="43"/>
      <c r="B184" s="43"/>
      <c r="C184" s="7"/>
      <c r="D184" s="7"/>
      <c r="E184" s="7"/>
      <c r="F184" s="7"/>
      <c r="G184" s="7"/>
      <c r="H184" s="7"/>
      <c r="I184" s="7"/>
      <c r="J184" s="7"/>
      <c r="K184" s="7"/>
      <c r="L184" s="115"/>
      <c r="M184" s="43"/>
      <c r="N184" s="43"/>
      <c r="O184" s="43"/>
      <c r="P184" s="43"/>
      <c r="Q184" s="43"/>
      <c r="R184" s="43"/>
      <c r="S184" s="43"/>
      <c r="T184" s="43"/>
      <c r="U184" s="43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7"/>
      <c r="AO184" s="7"/>
      <c r="AP184" s="7"/>
      <c r="AQ184" s="7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</row>
    <row r="185" spans="1:96" ht="13.2">
      <c r="A185" s="43"/>
      <c r="B185" s="43"/>
      <c r="C185" s="7"/>
      <c r="D185" s="7"/>
      <c r="E185" s="7"/>
      <c r="F185" s="7"/>
      <c r="G185" s="7"/>
      <c r="H185" s="7"/>
      <c r="I185" s="7"/>
      <c r="J185" s="7"/>
      <c r="K185" s="7"/>
      <c r="L185" s="115"/>
      <c r="M185" s="43"/>
      <c r="N185" s="43"/>
      <c r="O185" s="43"/>
      <c r="P185" s="43"/>
      <c r="Q185" s="43"/>
      <c r="R185" s="43"/>
      <c r="S185" s="43"/>
      <c r="T185" s="43"/>
      <c r="U185" s="43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7"/>
      <c r="AO185" s="7"/>
      <c r="AP185" s="7"/>
      <c r="AQ185" s="7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</row>
    <row r="186" spans="1:96" ht="13.2">
      <c r="A186" s="43"/>
      <c r="B186" s="43"/>
      <c r="C186" s="7"/>
      <c r="D186" s="7"/>
      <c r="E186" s="7"/>
      <c r="F186" s="7"/>
      <c r="G186" s="7"/>
      <c r="H186" s="7"/>
      <c r="I186" s="7"/>
      <c r="J186" s="7"/>
      <c r="K186" s="7"/>
      <c r="L186" s="115"/>
      <c r="M186" s="43"/>
      <c r="N186" s="43"/>
      <c r="O186" s="43"/>
      <c r="P186" s="43"/>
      <c r="Q186" s="43"/>
      <c r="R186" s="43"/>
      <c r="S186" s="43"/>
      <c r="T186" s="43"/>
      <c r="U186" s="43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7"/>
      <c r="AO186" s="7"/>
      <c r="AP186" s="7"/>
      <c r="AQ186" s="7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</row>
    <row r="187" spans="1:96" ht="13.2">
      <c r="A187" s="43"/>
      <c r="B187" s="43"/>
      <c r="C187" s="7"/>
      <c r="D187" s="7"/>
      <c r="E187" s="7"/>
      <c r="F187" s="7"/>
      <c r="G187" s="7"/>
      <c r="H187" s="7"/>
      <c r="I187" s="7"/>
      <c r="J187" s="7"/>
      <c r="K187" s="7"/>
      <c r="L187" s="115"/>
      <c r="M187" s="43"/>
      <c r="N187" s="43"/>
      <c r="O187" s="43"/>
      <c r="P187" s="43"/>
      <c r="Q187" s="43"/>
      <c r="R187" s="43"/>
      <c r="S187" s="43"/>
      <c r="T187" s="43"/>
      <c r="U187" s="43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7"/>
      <c r="AO187" s="7"/>
      <c r="AP187" s="7"/>
      <c r="AQ187" s="7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</row>
    <row r="188" spans="1:96" ht="13.2">
      <c r="A188" s="43"/>
      <c r="B188" s="43"/>
      <c r="C188" s="7"/>
      <c r="D188" s="7"/>
      <c r="E188" s="7"/>
      <c r="F188" s="7"/>
      <c r="G188" s="7"/>
      <c r="H188" s="7"/>
      <c r="I188" s="7"/>
      <c r="J188" s="7"/>
      <c r="K188" s="7"/>
      <c r="L188" s="115"/>
      <c r="M188" s="43"/>
      <c r="N188" s="43"/>
      <c r="O188" s="43"/>
      <c r="P188" s="43"/>
      <c r="Q188" s="43"/>
      <c r="R188" s="43"/>
      <c r="S188" s="43"/>
      <c r="T188" s="43"/>
      <c r="U188" s="43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7"/>
      <c r="AO188" s="7"/>
      <c r="AP188" s="7"/>
      <c r="AQ188" s="7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</row>
    <row r="189" spans="1:96" ht="13.2">
      <c r="A189" s="43"/>
      <c r="B189" s="43"/>
      <c r="C189" s="7"/>
      <c r="D189" s="7"/>
      <c r="E189" s="7"/>
      <c r="F189" s="7"/>
      <c r="G189" s="7"/>
      <c r="H189" s="7"/>
      <c r="I189" s="7"/>
      <c r="J189" s="7"/>
      <c r="K189" s="7"/>
      <c r="L189" s="115"/>
      <c r="M189" s="43"/>
      <c r="N189" s="43"/>
      <c r="O189" s="43"/>
      <c r="P189" s="43"/>
      <c r="Q189" s="43"/>
      <c r="R189" s="43"/>
      <c r="S189" s="43"/>
      <c r="T189" s="43"/>
      <c r="U189" s="43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7"/>
      <c r="AO189" s="7"/>
      <c r="AP189" s="7"/>
      <c r="AQ189" s="7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</row>
    <row r="190" spans="1:96" ht="13.2">
      <c r="A190" s="43"/>
      <c r="B190" s="43"/>
      <c r="C190" s="7"/>
      <c r="D190" s="7"/>
      <c r="E190" s="7"/>
      <c r="F190" s="7"/>
      <c r="G190" s="7"/>
      <c r="H190" s="7"/>
      <c r="I190" s="7"/>
      <c r="J190" s="7"/>
      <c r="K190" s="7"/>
      <c r="L190" s="115"/>
      <c r="M190" s="43"/>
      <c r="N190" s="43"/>
      <c r="O190" s="43"/>
      <c r="P190" s="43"/>
      <c r="Q190" s="43"/>
      <c r="R190" s="43"/>
      <c r="S190" s="43"/>
      <c r="T190" s="43"/>
      <c r="U190" s="43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7"/>
      <c r="AO190" s="7"/>
      <c r="AP190" s="7"/>
      <c r="AQ190" s="7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</row>
    <row r="191" spans="1:96" ht="13.2">
      <c r="A191" s="43"/>
      <c r="B191" s="43"/>
      <c r="C191" s="7"/>
      <c r="D191" s="7"/>
      <c r="E191" s="7"/>
      <c r="F191" s="7"/>
      <c r="G191" s="7"/>
      <c r="H191" s="7"/>
      <c r="I191" s="7"/>
      <c r="J191" s="7"/>
      <c r="K191" s="7"/>
      <c r="L191" s="115"/>
      <c r="M191" s="43"/>
      <c r="N191" s="43"/>
      <c r="O191" s="43"/>
      <c r="P191" s="43"/>
      <c r="Q191" s="43"/>
      <c r="R191" s="43"/>
      <c r="S191" s="43"/>
      <c r="T191" s="43"/>
      <c r="U191" s="43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7"/>
      <c r="AO191" s="7"/>
      <c r="AP191" s="7"/>
      <c r="AQ191" s="7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</row>
    <row r="192" spans="1:96" ht="13.2">
      <c r="A192" s="43"/>
      <c r="B192" s="43"/>
      <c r="C192" s="7"/>
      <c r="D192" s="7"/>
      <c r="E192" s="7"/>
      <c r="F192" s="7"/>
      <c r="G192" s="7"/>
      <c r="H192" s="7"/>
      <c r="I192" s="7"/>
      <c r="J192" s="7"/>
      <c r="K192" s="7"/>
      <c r="L192" s="115"/>
      <c r="M192" s="43"/>
      <c r="N192" s="43"/>
      <c r="O192" s="43"/>
      <c r="P192" s="43"/>
      <c r="Q192" s="43"/>
      <c r="R192" s="43"/>
      <c r="S192" s="43"/>
      <c r="T192" s="43"/>
      <c r="U192" s="43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7"/>
      <c r="AO192" s="7"/>
      <c r="AP192" s="7"/>
      <c r="AQ192" s="7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</row>
    <row r="193" spans="1:96" ht="13.2">
      <c r="A193" s="43"/>
      <c r="B193" s="43"/>
      <c r="C193" s="7"/>
      <c r="D193" s="7"/>
      <c r="E193" s="7"/>
      <c r="F193" s="7"/>
      <c r="G193" s="7"/>
      <c r="H193" s="7"/>
      <c r="I193" s="7"/>
      <c r="J193" s="7"/>
      <c r="K193" s="7"/>
      <c r="L193" s="115"/>
      <c r="M193" s="43"/>
      <c r="N193" s="43"/>
      <c r="O193" s="43"/>
      <c r="P193" s="43"/>
      <c r="Q193" s="43"/>
      <c r="R193" s="43"/>
      <c r="S193" s="43"/>
      <c r="T193" s="43"/>
      <c r="U193" s="43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7"/>
      <c r="AO193" s="7"/>
      <c r="AP193" s="7"/>
      <c r="AQ193" s="7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</row>
    <row r="194" spans="1:96" ht="13.2">
      <c r="A194" s="43"/>
      <c r="B194" s="43"/>
      <c r="C194" s="7"/>
      <c r="D194" s="7"/>
      <c r="E194" s="7"/>
      <c r="F194" s="7"/>
      <c r="G194" s="7"/>
      <c r="H194" s="7"/>
      <c r="I194" s="7"/>
      <c r="J194" s="7"/>
      <c r="K194" s="7"/>
      <c r="L194" s="115"/>
      <c r="M194" s="43"/>
      <c r="N194" s="43"/>
      <c r="O194" s="43"/>
      <c r="P194" s="43"/>
      <c r="Q194" s="43"/>
      <c r="R194" s="43"/>
      <c r="S194" s="43"/>
      <c r="T194" s="43"/>
      <c r="U194" s="43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7"/>
      <c r="AO194" s="7"/>
      <c r="AP194" s="7"/>
      <c r="AQ194" s="7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</row>
    <row r="195" spans="1:96" ht="13.2">
      <c r="A195" s="43"/>
      <c r="B195" s="43"/>
      <c r="C195" s="7"/>
      <c r="D195" s="7"/>
      <c r="E195" s="7"/>
      <c r="F195" s="7"/>
      <c r="G195" s="7"/>
      <c r="H195" s="7"/>
      <c r="I195" s="7"/>
      <c r="J195" s="7"/>
      <c r="K195" s="7"/>
      <c r="L195" s="115"/>
      <c r="M195" s="43"/>
      <c r="N195" s="43"/>
      <c r="O195" s="43"/>
      <c r="P195" s="43"/>
      <c r="Q195" s="43"/>
      <c r="R195" s="43"/>
      <c r="S195" s="43"/>
      <c r="T195" s="43"/>
      <c r="U195" s="43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7"/>
      <c r="AO195" s="7"/>
      <c r="AP195" s="7"/>
      <c r="AQ195" s="7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</row>
    <row r="196" spans="1:96" ht="13.2">
      <c r="A196" s="43"/>
      <c r="B196" s="43"/>
      <c r="C196" s="7"/>
      <c r="D196" s="7"/>
      <c r="E196" s="7"/>
      <c r="F196" s="7"/>
      <c r="G196" s="7"/>
      <c r="H196" s="7"/>
      <c r="I196" s="7"/>
      <c r="J196" s="7"/>
      <c r="K196" s="7"/>
      <c r="L196" s="115"/>
      <c r="M196" s="43"/>
      <c r="N196" s="43"/>
      <c r="O196" s="43"/>
      <c r="P196" s="43"/>
      <c r="Q196" s="43"/>
      <c r="R196" s="43"/>
      <c r="S196" s="43"/>
      <c r="T196" s="43"/>
      <c r="U196" s="43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7"/>
      <c r="AO196" s="7"/>
      <c r="AP196" s="7"/>
      <c r="AQ196" s="7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</row>
    <row r="197" spans="1:96" ht="13.2">
      <c r="A197" s="43"/>
      <c r="B197" s="43"/>
      <c r="C197" s="7"/>
      <c r="D197" s="7"/>
      <c r="E197" s="7"/>
      <c r="F197" s="7"/>
      <c r="G197" s="7"/>
      <c r="H197" s="7"/>
      <c r="I197" s="7"/>
      <c r="J197" s="7"/>
      <c r="K197" s="7"/>
      <c r="L197" s="115"/>
      <c r="M197" s="43"/>
      <c r="N197" s="43"/>
      <c r="O197" s="43"/>
      <c r="P197" s="43"/>
      <c r="Q197" s="43"/>
      <c r="R197" s="43"/>
      <c r="S197" s="43"/>
      <c r="T197" s="43"/>
      <c r="U197" s="43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7"/>
      <c r="AO197" s="7"/>
      <c r="AP197" s="7"/>
      <c r="AQ197" s="7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</row>
    <row r="198" spans="1:96" ht="13.2">
      <c r="A198" s="43"/>
      <c r="B198" s="43"/>
      <c r="C198" s="7"/>
      <c r="D198" s="7"/>
      <c r="E198" s="7"/>
      <c r="F198" s="7"/>
      <c r="G198" s="7"/>
      <c r="H198" s="7"/>
      <c r="I198" s="7"/>
      <c r="J198" s="7"/>
      <c r="K198" s="7"/>
      <c r="L198" s="115"/>
      <c r="M198" s="43"/>
      <c r="N198" s="43"/>
      <c r="O198" s="43"/>
      <c r="P198" s="43"/>
      <c r="Q198" s="43"/>
      <c r="R198" s="43"/>
      <c r="S198" s="43"/>
      <c r="T198" s="43"/>
      <c r="U198" s="43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7"/>
      <c r="AO198" s="7"/>
      <c r="AP198" s="7"/>
      <c r="AQ198" s="7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</row>
    <row r="199" spans="1:96" ht="13.2">
      <c r="A199" s="43"/>
      <c r="B199" s="43"/>
      <c r="C199" s="7"/>
      <c r="D199" s="7"/>
      <c r="E199" s="7"/>
      <c r="F199" s="7"/>
      <c r="G199" s="7"/>
      <c r="H199" s="7"/>
      <c r="I199" s="7"/>
      <c r="J199" s="7"/>
      <c r="K199" s="7"/>
      <c r="L199" s="115"/>
      <c r="M199" s="43"/>
      <c r="N199" s="43"/>
      <c r="O199" s="43"/>
      <c r="P199" s="43"/>
      <c r="Q199" s="43"/>
      <c r="R199" s="43"/>
      <c r="S199" s="43"/>
      <c r="T199" s="43"/>
      <c r="U199" s="43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7"/>
      <c r="AO199" s="7"/>
      <c r="AP199" s="7"/>
      <c r="AQ199" s="7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</row>
    <row r="200" spans="1:96" ht="13.2">
      <c r="A200" s="43"/>
      <c r="B200" s="43"/>
      <c r="C200" s="7"/>
      <c r="D200" s="7"/>
      <c r="E200" s="7"/>
      <c r="F200" s="7"/>
      <c r="G200" s="7"/>
      <c r="H200" s="7"/>
      <c r="I200" s="7"/>
      <c r="J200" s="7"/>
      <c r="K200" s="7"/>
      <c r="L200" s="115"/>
      <c r="M200" s="43"/>
      <c r="N200" s="43"/>
      <c r="O200" s="43"/>
      <c r="P200" s="43"/>
      <c r="Q200" s="43"/>
      <c r="R200" s="43"/>
      <c r="S200" s="43"/>
      <c r="T200" s="43"/>
      <c r="U200" s="43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7"/>
      <c r="AO200" s="7"/>
      <c r="AP200" s="7"/>
      <c r="AQ200" s="7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</row>
    <row r="201" spans="1:96" ht="13.2">
      <c r="A201" s="43"/>
      <c r="B201" s="43"/>
      <c r="C201" s="7"/>
      <c r="D201" s="7"/>
      <c r="E201" s="7"/>
      <c r="F201" s="7"/>
      <c r="G201" s="7"/>
      <c r="H201" s="7"/>
      <c r="I201" s="7"/>
      <c r="J201" s="7"/>
      <c r="K201" s="7"/>
      <c r="L201" s="115"/>
      <c r="M201" s="43"/>
      <c r="N201" s="43"/>
      <c r="O201" s="43"/>
      <c r="P201" s="43"/>
      <c r="Q201" s="43"/>
      <c r="R201" s="43"/>
      <c r="S201" s="43"/>
      <c r="T201" s="43"/>
      <c r="U201" s="43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7"/>
      <c r="AO201" s="7"/>
      <c r="AP201" s="7"/>
      <c r="AQ201" s="7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</row>
    <row r="202" spans="1:96" ht="13.2">
      <c r="A202" s="43"/>
      <c r="B202" s="43"/>
      <c r="C202" s="7"/>
      <c r="D202" s="7"/>
      <c r="E202" s="7"/>
      <c r="F202" s="7"/>
      <c r="G202" s="7"/>
      <c r="H202" s="7"/>
      <c r="I202" s="7"/>
      <c r="J202" s="7"/>
      <c r="K202" s="7"/>
      <c r="L202" s="115"/>
      <c r="M202" s="43"/>
      <c r="N202" s="43"/>
      <c r="O202" s="43"/>
      <c r="P202" s="43"/>
      <c r="Q202" s="43"/>
      <c r="R202" s="43"/>
      <c r="S202" s="43"/>
      <c r="T202" s="43"/>
      <c r="U202" s="43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7"/>
      <c r="AO202" s="7"/>
      <c r="AP202" s="7"/>
      <c r="AQ202" s="7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</row>
    <row r="203" spans="1:96" ht="13.2">
      <c r="A203" s="43"/>
      <c r="B203" s="43"/>
      <c r="C203" s="7"/>
      <c r="D203" s="7"/>
      <c r="E203" s="7"/>
      <c r="F203" s="7"/>
      <c r="G203" s="7"/>
      <c r="H203" s="7"/>
      <c r="I203" s="7"/>
      <c r="J203" s="7"/>
      <c r="K203" s="7"/>
      <c r="L203" s="115"/>
      <c r="M203" s="43"/>
      <c r="N203" s="43"/>
      <c r="O203" s="43"/>
      <c r="P203" s="43"/>
      <c r="Q203" s="43"/>
      <c r="R203" s="43"/>
      <c r="S203" s="43"/>
      <c r="T203" s="43"/>
      <c r="U203" s="43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7"/>
      <c r="AO203" s="7"/>
      <c r="AP203" s="7"/>
      <c r="AQ203" s="7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</row>
    <row r="204" spans="1:96" ht="13.2">
      <c r="A204" s="43"/>
      <c r="B204" s="43"/>
      <c r="C204" s="7"/>
      <c r="D204" s="7"/>
      <c r="E204" s="7"/>
      <c r="F204" s="7"/>
      <c r="G204" s="7"/>
      <c r="H204" s="7"/>
      <c r="I204" s="7"/>
      <c r="J204" s="7"/>
      <c r="K204" s="7"/>
      <c r="L204" s="115"/>
      <c r="M204" s="43"/>
      <c r="N204" s="43"/>
      <c r="O204" s="43"/>
      <c r="P204" s="43"/>
      <c r="Q204" s="43"/>
      <c r="R204" s="43"/>
      <c r="S204" s="43"/>
      <c r="T204" s="43"/>
      <c r="U204" s="43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7"/>
      <c r="AO204" s="7"/>
      <c r="AP204" s="7"/>
      <c r="AQ204" s="7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</row>
    <row r="205" spans="1:96" ht="13.2">
      <c r="A205" s="43"/>
      <c r="B205" s="43"/>
      <c r="C205" s="7"/>
      <c r="D205" s="7"/>
      <c r="E205" s="7"/>
      <c r="F205" s="7"/>
      <c r="G205" s="7"/>
      <c r="H205" s="7"/>
      <c r="I205" s="7"/>
      <c r="J205" s="7"/>
      <c r="K205" s="7"/>
      <c r="L205" s="115"/>
      <c r="M205" s="43"/>
      <c r="N205" s="43"/>
      <c r="O205" s="43"/>
      <c r="P205" s="43"/>
      <c r="Q205" s="43"/>
      <c r="R205" s="43"/>
      <c r="S205" s="43"/>
      <c r="T205" s="43"/>
      <c r="U205" s="43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7"/>
      <c r="AO205" s="7"/>
      <c r="AP205" s="7"/>
      <c r="AQ205" s="7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</row>
    <row r="206" spans="1:96" ht="13.2">
      <c r="A206" s="43"/>
      <c r="B206" s="43"/>
      <c r="C206" s="7"/>
      <c r="D206" s="7"/>
      <c r="E206" s="7"/>
      <c r="F206" s="7"/>
      <c r="G206" s="7"/>
      <c r="H206" s="7"/>
      <c r="I206" s="7"/>
      <c r="J206" s="7"/>
      <c r="K206" s="7"/>
      <c r="L206" s="115"/>
      <c r="M206" s="43"/>
      <c r="N206" s="43"/>
      <c r="O206" s="43"/>
      <c r="P206" s="43"/>
      <c r="Q206" s="43"/>
      <c r="R206" s="43"/>
      <c r="S206" s="43"/>
      <c r="T206" s="43"/>
      <c r="U206" s="43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7"/>
      <c r="AO206" s="7"/>
      <c r="AP206" s="7"/>
      <c r="AQ206" s="7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</row>
    <row r="207" spans="1:96" ht="13.2">
      <c r="A207" s="43"/>
      <c r="B207" s="43"/>
      <c r="C207" s="7"/>
      <c r="D207" s="7"/>
      <c r="E207" s="7"/>
      <c r="F207" s="7"/>
      <c r="G207" s="7"/>
      <c r="H207" s="7"/>
      <c r="I207" s="7"/>
      <c r="J207" s="7"/>
      <c r="K207" s="7"/>
      <c r="L207" s="115"/>
      <c r="M207" s="43"/>
      <c r="N207" s="43"/>
      <c r="O207" s="43"/>
      <c r="P207" s="43"/>
      <c r="Q207" s="43"/>
      <c r="R207" s="43"/>
      <c r="S207" s="43"/>
      <c r="T207" s="43"/>
      <c r="U207" s="43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7"/>
      <c r="AO207" s="7"/>
      <c r="AP207" s="7"/>
      <c r="AQ207" s="7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</row>
    <row r="208" spans="1:96" ht="13.2">
      <c r="A208" s="43"/>
      <c r="B208" s="43"/>
      <c r="C208" s="7"/>
      <c r="D208" s="7"/>
      <c r="E208" s="7"/>
      <c r="F208" s="7"/>
      <c r="G208" s="7"/>
      <c r="H208" s="7"/>
      <c r="I208" s="7"/>
      <c r="J208" s="7"/>
      <c r="K208" s="7"/>
      <c r="L208" s="115"/>
      <c r="M208" s="43"/>
      <c r="N208" s="43"/>
      <c r="O208" s="43"/>
      <c r="P208" s="43"/>
      <c r="Q208" s="43"/>
      <c r="R208" s="43"/>
      <c r="S208" s="43"/>
      <c r="T208" s="43"/>
      <c r="U208" s="43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7"/>
      <c r="AO208" s="7"/>
      <c r="AP208" s="7"/>
      <c r="AQ208" s="7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</row>
    <row r="209" spans="1:96" ht="13.2">
      <c r="A209" s="43"/>
      <c r="B209" s="43"/>
      <c r="C209" s="7"/>
      <c r="D209" s="7"/>
      <c r="E209" s="7"/>
      <c r="F209" s="7"/>
      <c r="G209" s="7"/>
      <c r="H209" s="7"/>
      <c r="I209" s="7"/>
      <c r="J209" s="7"/>
      <c r="K209" s="7"/>
      <c r="L209" s="115"/>
      <c r="M209" s="43"/>
      <c r="N209" s="43"/>
      <c r="O209" s="43"/>
      <c r="P209" s="43"/>
      <c r="Q209" s="43"/>
      <c r="R209" s="43"/>
      <c r="S209" s="43"/>
      <c r="T209" s="43"/>
      <c r="U209" s="43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7"/>
      <c r="AO209" s="7"/>
      <c r="AP209" s="7"/>
      <c r="AQ209" s="7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</row>
    <row r="210" spans="1:96" ht="13.2">
      <c r="A210" s="43"/>
      <c r="B210" s="43"/>
      <c r="C210" s="7"/>
      <c r="D210" s="7"/>
      <c r="E210" s="7"/>
      <c r="F210" s="7"/>
      <c r="G210" s="7"/>
      <c r="H210" s="7"/>
      <c r="I210" s="7"/>
      <c r="J210" s="7"/>
      <c r="K210" s="7"/>
      <c r="L210" s="115"/>
      <c r="M210" s="43"/>
      <c r="N210" s="43"/>
      <c r="O210" s="43"/>
      <c r="P210" s="43"/>
      <c r="Q210" s="43"/>
      <c r="R210" s="43"/>
      <c r="S210" s="43"/>
      <c r="T210" s="43"/>
      <c r="U210" s="43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7"/>
      <c r="AO210" s="7"/>
      <c r="AP210" s="7"/>
      <c r="AQ210" s="7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</row>
    <row r="211" spans="1:96" ht="13.2">
      <c r="A211" s="43"/>
      <c r="B211" s="43"/>
      <c r="C211" s="7"/>
      <c r="D211" s="7"/>
      <c r="E211" s="7"/>
      <c r="F211" s="7"/>
      <c r="G211" s="7"/>
      <c r="H211" s="7"/>
      <c r="I211" s="7"/>
      <c r="J211" s="7"/>
      <c r="K211" s="7"/>
      <c r="L211" s="115"/>
      <c r="M211" s="43"/>
      <c r="N211" s="43"/>
      <c r="O211" s="43"/>
      <c r="P211" s="43"/>
      <c r="Q211" s="43"/>
      <c r="R211" s="43"/>
      <c r="S211" s="43"/>
      <c r="T211" s="43"/>
      <c r="U211" s="43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7"/>
      <c r="AO211" s="7"/>
      <c r="AP211" s="7"/>
      <c r="AQ211" s="7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</row>
    <row r="212" spans="1:96" ht="13.2">
      <c r="A212" s="43"/>
      <c r="B212" s="43"/>
      <c r="C212" s="7"/>
      <c r="D212" s="7"/>
      <c r="E212" s="7"/>
      <c r="F212" s="7"/>
      <c r="G212" s="7"/>
      <c r="H212" s="7"/>
      <c r="I212" s="7"/>
      <c r="J212" s="7"/>
      <c r="K212" s="7"/>
      <c r="L212" s="115"/>
      <c r="M212" s="43"/>
      <c r="N212" s="43"/>
      <c r="O212" s="43"/>
      <c r="P212" s="43"/>
      <c r="Q212" s="43"/>
      <c r="R212" s="43"/>
      <c r="S212" s="43"/>
      <c r="T212" s="43"/>
      <c r="U212" s="43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7"/>
      <c r="AO212" s="7"/>
      <c r="AP212" s="7"/>
      <c r="AQ212" s="7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</row>
    <row r="213" spans="1:96" ht="13.2">
      <c r="A213" s="43"/>
      <c r="B213" s="43"/>
      <c r="C213" s="7"/>
      <c r="D213" s="7"/>
      <c r="E213" s="7"/>
      <c r="F213" s="7"/>
      <c r="G213" s="7"/>
      <c r="H213" s="7"/>
      <c r="I213" s="7"/>
      <c r="J213" s="7"/>
      <c r="K213" s="7"/>
      <c r="L213" s="115"/>
      <c r="M213" s="43"/>
      <c r="N213" s="43"/>
      <c r="O213" s="43"/>
      <c r="P213" s="43"/>
      <c r="Q213" s="43"/>
      <c r="R213" s="43"/>
      <c r="S213" s="43"/>
      <c r="T213" s="43"/>
      <c r="U213" s="43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7"/>
      <c r="AO213" s="7"/>
      <c r="AP213" s="7"/>
      <c r="AQ213" s="7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</row>
    <row r="214" spans="1:96" ht="13.2">
      <c r="A214" s="43"/>
      <c r="B214" s="43"/>
      <c r="C214" s="7"/>
      <c r="D214" s="7"/>
      <c r="E214" s="7"/>
      <c r="F214" s="7"/>
      <c r="G214" s="7"/>
      <c r="H214" s="7"/>
      <c r="I214" s="7"/>
      <c r="J214" s="7"/>
      <c r="K214" s="7"/>
      <c r="L214" s="115"/>
      <c r="M214" s="43"/>
      <c r="N214" s="43"/>
      <c r="O214" s="43"/>
      <c r="P214" s="43"/>
      <c r="Q214" s="43"/>
      <c r="R214" s="43"/>
      <c r="S214" s="43"/>
      <c r="T214" s="43"/>
      <c r="U214" s="43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7"/>
      <c r="AO214" s="7"/>
      <c r="AP214" s="7"/>
      <c r="AQ214" s="7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</row>
    <row r="215" spans="1:96" ht="13.2">
      <c r="A215" s="43"/>
      <c r="B215" s="43"/>
      <c r="C215" s="7"/>
      <c r="D215" s="7"/>
      <c r="E215" s="7"/>
      <c r="F215" s="7"/>
      <c r="G215" s="7"/>
      <c r="H215" s="7"/>
      <c r="I215" s="7"/>
      <c r="J215" s="7"/>
      <c r="K215" s="7"/>
      <c r="L215" s="115"/>
      <c r="M215" s="43"/>
      <c r="N215" s="43"/>
      <c r="O215" s="43"/>
      <c r="P215" s="43"/>
      <c r="Q215" s="43"/>
      <c r="R215" s="43"/>
      <c r="S215" s="43"/>
      <c r="T215" s="43"/>
      <c r="U215" s="43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7"/>
      <c r="AO215" s="7"/>
      <c r="AP215" s="7"/>
      <c r="AQ215" s="7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</row>
    <row r="216" spans="1:96" ht="13.2">
      <c r="A216" s="43"/>
      <c r="B216" s="43"/>
      <c r="C216" s="7"/>
      <c r="D216" s="7"/>
      <c r="E216" s="7"/>
      <c r="F216" s="7"/>
      <c r="G216" s="7"/>
      <c r="H216" s="7"/>
      <c r="I216" s="7"/>
      <c r="J216" s="7"/>
      <c r="K216" s="7"/>
      <c r="L216" s="115"/>
      <c r="M216" s="43"/>
      <c r="N216" s="43"/>
      <c r="O216" s="43"/>
      <c r="P216" s="43"/>
      <c r="Q216" s="43"/>
      <c r="R216" s="43"/>
      <c r="S216" s="43"/>
      <c r="T216" s="43"/>
      <c r="U216" s="43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7"/>
      <c r="AO216" s="7"/>
      <c r="AP216" s="7"/>
      <c r="AQ216" s="7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</row>
    <row r="217" spans="1:96" ht="13.2">
      <c r="A217" s="43"/>
      <c r="B217" s="43"/>
      <c r="C217" s="7"/>
      <c r="D217" s="7"/>
      <c r="E217" s="7"/>
      <c r="F217" s="7"/>
      <c r="G217" s="7"/>
      <c r="H217" s="7"/>
      <c r="I217" s="7"/>
      <c r="J217" s="7"/>
      <c r="K217" s="7"/>
      <c r="L217" s="115"/>
      <c r="M217" s="43"/>
      <c r="N217" s="43"/>
      <c r="O217" s="43"/>
      <c r="P217" s="43"/>
      <c r="Q217" s="43"/>
      <c r="R217" s="43"/>
      <c r="S217" s="43"/>
      <c r="T217" s="43"/>
      <c r="U217" s="43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7"/>
      <c r="AO217" s="7"/>
      <c r="AP217" s="7"/>
      <c r="AQ217" s="7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</row>
    <row r="218" spans="1:96" ht="13.2">
      <c r="A218" s="43"/>
      <c r="B218" s="43"/>
      <c r="C218" s="7"/>
      <c r="D218" s="7"/>
      <c r="E218" s="7"/>
      <c r="F218" s="7"/>
      <c r="G218" s="7"/>
      <c r="H218" s="7"/>
      <c r="I218" s="7"/>
      <c r="J218" s="7"/>
      <c r="K218" s="7"/>
      <c r="L218" s="115"/>
      <c r="M218" s="43"/>
      <c r="N218" s="43"/>
      <c r="O218" s="43"/>
      <c r="P218" s="43"/>
      <c r="Q218" s="43"/>
      <c r="R218" s="43"/>
      <c r="S218" s="43"/>
      <c r="T218" s="43"/>
      <c r="U218" s="43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7"/>
      <c r="AO218" s="7"/>
      <c r="AP218" s="7"/>
      <c r="AQ218" s="7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</row>
    <row r="219" spans="1:96" ht="13.2">
      <c r="A219" s="43"/>
      <c r="B219" s="43"/>
      <c r="C219" s="7"/>
      <c r="D219" s="7"/>
      <c r="E219" s="7"/>
      <c r="F219" s="7"/>
      <c r="G219" s="7"/>
      <c r="H219" s="7"/>
      <c r="I219" s="7"/>
      <c r="J219" s="7"/>
      <c r="K219" s="7"/>
      <c r="L219" s="115"/>
      <c r="M219" s="43"/>
      <c r="N219" s="43"/>
      <c r="O219" s="43"/>
      <c r="P219" s="43"/>
      <c r="Q219" s="43"/>
      <c r="R219" s="43"/>
      <c r="S219" s="43"/>
      <c r="T219" s="43"/>
      <c r="U219" s="43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7"/>
      <c r="AO219" s="7"/>
      <c r="AP219" s="7"/>
      <c r="AQ219" s="7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</row>
    <row r="220" spans="1:96" ht="13.2">
      <c r="A220" s="43"/>
      <c r="B220" s="43"/>
      <c r="C220" s="7"/>
      <c r="D220" s="7"/>
      <c r="E220" s="7"/>
      <c r="F220" s="7"/>
      <c r="G220" s="7"/>
      <c r="H220" s="7"/>
      <c r="I220" s="7"/>
      <c r="J220" s="7"/>
      <c r="K220" s="7"/>
      <c r="L220" s="115"/>
      <c r="M220" s="43"/>
      <c r="N220" s="43"/>
      <c r="O220" s="43"/>
      <c r="P220" s="43"/>
      <c r="Q220" s="43"/>
      <c r="R220" s="43"/>
      <c r="S220" s="43"/>
      <c r="T220" s="43"/>
      <c r="U220" s="43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7"/>
      <c r="AO220" s="7"/>
      <c r="AP220" s="7"/>
      <c r="AQ220" s="7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</row>
    <row r="221" spans="1:96" ht="13.2">
      <c r="A221" s="43"/>
      <c r="B221" s="43"/>
      <c r="C221" s="7"/>
      <c r="D221" s="7"/>
      <c r="E221" s="7"/>
      <c r="F221" s="7"/>
      <c r="G221" s="7"/>
      <c r="H221" s="7"/>
      <c r="I221" s="7"/>
      <c r="J221" s="7"/>
      <c r="K221" s="7"/>
      <c r="L221" s="115"/>
      <c r="M221" s="43"/>
      <c r="N221" s="43"/>
      <c r="O221" s="43"/>
      <c r="P221" s="43"/>
      <c r="Q221" s="43"/>
      <c r="R221" s="43"/>
      <c r="S221" s="43"/>
      <c r="T221" s="43"/>
      <c r="U221" s="43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7"/>
      <c r="AO221" s="7"/>
      <c r="AP221" s="7"/>
      <c r="AQ221" s="7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</row>
    <row r="222" spans="1:96" ht="13.2">
      <c r="A222" s="43"/>
      <c r="B222" s="43"/>
      <c r="C222" s="7"/>
      <c r="D222" s="7"/>
      <c r="E222" s="7"/>
      <c r="F222" s="7"/>
      <c r="G222" s="7"/>
      <c r="H222" s="7"/>
      <c r="I222" s="7"/>
      <c r="J222" s="7"/>
      <c r="K222" s="7"/>
      <c r="L222" s="115"/>
      <c r="M222" s="43"/>
      <c r="N222" s="43"/>
      <c r="O222" s="43"/>
      <c r="P222" s="43"/>
      <c r="Q222" s="43"/>
      <c r="R222" s="43"/>
      <c r="S222" s="43"/>
      <c r="T222" s="43"/>
      <c r="U222" s="43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7"/>
      <c r="AO222" s="7"/>
      <c r="AP222" s="7"/>
      <c r="AQ222" s="7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</row>
    <row r="223" spans="1:96" ht="13.2">
      <c r="A223" s="43"/>
      <c r="B223" s="43"/>
      <c r="C223" s="7"/>
      <c r="D223" s="7"/>
      <c r="E223" s="7"/>
      <c r="F223" s="7"/>
      <c r="G223" s="7"/>
      <c r="H223" s="7"/>
      <c r="I223" s="7"/>
      <c r="J223" s="7"/>
      <c r="K223" s="7"/>
      <c r="L223" s="115"/>
      <c r="M223" s="43"/>
      <c r="N223" s="43"/>
      <c r="O223" s="43"/>
      <c r="P223" s="43"/>
      <c r="Q223" s="43"/>
      <c r="R223" s="43"/>
      <c r="S223" s="43"/>
      <c r="T223" s="43"/>
      <c r="U223" s="43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7"/>
      <c r="AO223" s="7"/>
      <c r="AP223" s="7"/>
      <c r="AQ223" s="7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</row>
    <row r="224" spans="1:96" ht="13.2">
      <c r="A224" s="43"/>
      <c r="B224" s="43"/>
      <c r="C224" s="7"/>
      <c r="D224" s="7"/>
      <c r="E224" s="7"/>
      <c r="F224" s="7"/>
      <c r="G224" s="7"/>
      <c r="H224" s="7"/>
      <c r="I224" s="7"/>
      <c r="J224" s="7"/>
      <c r="K224" s="7"/>
      <c r="L224" s="115"/>
      <c r="M224" s="43"/>
      <c r="N224" s="43"/>
      <c r="O224" s="43"/>
      <c r="P224" s="43"/>
      <c r="Q224" s="43"/>
      <c r="R224" s="43"/>
      <c r="S224" s="43"/>
      <c r="T224" s="43"/>
      <c r="U224" s="43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7"/>
      <c r="AO224" s="7"/>
      <c r="AP224" s="7"/>
      <c r="AQ224" s="7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</row>
    <row r="225" spans="1:96" ht="13.2">
      <c r="A225" s="43"/>
      <c r="B225" s="43"/>
      <c r="C225" s="7"/>
      <c r="D225" s="7"/>
      <c r="E225" s="7"/>
      <c r="F225" s="7"/>
      <c r="G225" s="7"/>
      <c r="H225" s="7"/>
      <c r="I225" s="7"/>
      <c r="J225" s="7"/>
      <c r="K225" s="7"/>
      <c r="L225" s="115"/>
      <c r="M225" s="43"/>
      <c r="N225" s="43"/>
      <c r="O225" s="43"/>
      <c r="P225" s="43"/>
      <c r="Q225" s="43"/>
      <c r="R225" s="43"/>
      <c r="S225" s="43"/>
      <c r="T225" s="43"/>
      <c r="U225" s="43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7"/>
      <c r="AO225" s="7"/>
      <c r="AP225" s="7"/>
      <c r="AQ225" s="7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</row>
    <row r="226" spans="1:96" ht="13.2">
      <c r="A226" s="43"/>
      <c r="B226" s="43"/>
      <c r="C226" s="7"/>
      <c r="D226" s="7"/>
      <c r="E226" s="7"/>
      <c r="F226" s="7"/>
      <c r="G226" s="7"/>
      <c r="H226" s="7"/>
      <c r="I226" s="7"/>
      <c r="J226" s="7"/>
      <c r="K226" s="7"/>
      <c r="L226" s="115"/>
      <c r="M226" s="43"/>
      <c r="N226" s="43"/>
      <c r="O226" s="43"/>
      <c r="P226" s="43"/>
      <c r="Q226" s="43"/>
      <c r="R226" s="43"/>
      <c r="S226" s="43"/>
      <c r="T226" s="43"/>
      <c r="U226" s="43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7"/>
      <c r="AO226" s="7"/>
      <c r="AP226" s="7"/>
      <c r="AQ226" s="7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</row>
    <row r="227" spans="1:96" ht="13.2">
      <c r="A227" s="43"/>
      <c r="B227" s="43"/>
      <c r="C227" s="7"/>
      <c r="D227" s="7"/>
      <c r="E227" s="7"/>
      <c r="F227" s="7"/>
      <c r="G227" s="7"/>
      <c r="H227" s="7"/>
      <c r="I227" s="7"/>
      <c r="J227" s="7"/>
      <c r="K227" s="7"/>
      <c r="L227" s="115"/>
      <c r="M227" s="43"/>
      <c r="N227" s="43"/>
      <c r="O227" s="43"/>
      <c r="P227" s="43"/>
      <c r="Q227" s="43"/>
      <c r="R227" s="43"/>
      <c r="S227" s="43"/>
      <c r="T227" s="43"/>
      <c r="U227" s="43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7"/>
      <c r="AO227" s="7"/>
      <c r="AP227" s="7"/>
      <c r="AQ227" s="7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</row>
    <row r="228" spans="1:96" ht="13.2">
      <c r="A228" s="43"/>
      <c r="B228" s="43"/>
      <c r="C228" s="7"/>
      <c r="D228" s="7"/>
      <c r="E228" s="7"/>
      <c r="F228" s="7"/>
      <c r="G228" s="7"/>
      <c r="H228" s="7"/>
      <c r="I228" s="7"/>
      <c r="J228" s="7"/>
      <c r="K228" s="7"/>
      <c r="L228" s="115"/>
      <c r="M228" s="43"/>
      <c r="N228" s="43"/>
      <c r="O228" s="43"/>
      <c r="P228" s="43"/>
      <c r="Q228" s="43"/>
      <c r="R228" s="43"/>
      <c r="S228" s="43"/>
      <c r="T228" s="43"/>
      <c r="U228" s="43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7"/>
      <c r="AO228" s="7"/>
      <c r="AP228" s="7"/>
      <c r="AQ228" s="7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</row>
    <row r="229" spans="1:96" ht="13.2">
      <c r="A229" s="43"/>
      <c r="B229" s="43"/>
      <c r="C229" s="7"/>
      <c r="D229" s="7"/>
      <c r="E229" s="7"/>
      <c r="F229" s="7"/>
      <c r="G229" s="7"/>
      <c r="H229" s="7"/>
      <c r="I229" s="7"/>
      <c r="J229" s="7"/>
      <c r="K229" s="7"/>
      <c r="L229" s="115"/>
      <c r="M229" s="43"/>
      <c r="N229" s="43"/>
      <c r="O229" s="43"/>
      <c r="P229" s="43"/>
      <c r="Q229" s="43"/>
      <c r="R229" s="43"/>
      <c r="S229" s="43"/>
      <c r="T229" s="43"/>
      <c r="U229" s="43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7"/>
      <c r="AO229" s="7"/>
      <c r="AP229" s="7"/>
      <c r="AQ229" s="7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</row>
    <row r="230" spans="1:96" ht="13.2">
      <c r="A230" s="43"/>
      <c r="B230" s="43"/>
      <c r="C230" s="7"/>
      <c r="D230" s="7"/>
      <c r="E230" s="7"/>
      <c r="F230" s="7"/>
      <c r="G230" s="7"/>
      <c r="H230" s="7"/>
      <c r="I230" s="7"/>
      <c r="J230" s="7"/>
      <c r="K230" s="7"/>
      <c r="L230" s="115"/>
      <c r="M230" s="43"/>
      <c r="N230" s="43"/>
      <c r="O230" s="43"/>
      <c r="P230" s="43"/>
      <c r="Q230" s="43"/>
      <c r="R230" s="43"/>
      <c r="S230" s="43"/>
      <c r="T230" s="43"/>
      <c r="U230" s="43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7"/>
      <c r="AO230" s="7"/>
      <c r="AP230" s="7"/>
      <c r="AQ230" s="7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</row>
    <row r="231" spans="1:96" ht="13.2">
      <c r="A231" s="43"/>
      <c r="B231" s="43"/>
      <c r="C231" s="7"/>
      <c r="D231" s="7"/>
      <c r="E231" s="7"/>
      <c r="F231" s="7"/>
      <c r="G231" s="7"/>
      <c r="H231" s="7"/>
      <c r="I231" s="7"/>
      <c r="J231" s="7"/>
      <c r="K231" s="7"/>
      <c r="L231" s="115"/>
      <c r="M231" s="43"/>
      <c r="N231" s="43"/>
      <c r="O231" s="43"/>
      <c r="P231" s="43"/>
      <c r="Q231" s="43"/>
      <c r="R231" s="43"/>
      <c r="S231" s="43"/>
      <c r="T231" s="43"/>
      <c r="U231" s="43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7"/>
      <c r="AO231" s="7"/>
      <c r="AP231" s="7"/>
      <c r="AQ231" s="7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</row>
    <row r="232" spans="1:96" ht="13.2">
      <c r="A232" s="43"/>
      <c r="B232" s="43"/>
      <c r="C232" s="7"/>
      <c r="D232" s="7"/>
      <c r="E232" s="7"/>
      <c r="F232" s="7"/>
      <c r="G232" s="7"/>
      <c r="H232" s="7"/>
      <c r="I232" s="7"/>
      <c r="J232" s="7"/>
      <c r="K232" s="7"/>
      <c r="L232" s="115"/>
      <c r="M232" s="43"/>
      <c r="N232" s="43"/>
      <c r="O232" s="43"/>
      <c r="P232" s="43"/>
      <c r="Q232" s="43"/>
      <c r="R232" s="43"/>
      <c r="S232" s="43"/>
      <c r="T232" s="43"/>
      <c r="U232" s="43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7"/>
      <c r="AO232" s="7"/>
      <c r="AP232" s="7"/>
      <c r="AQ232" s="7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</row>
    <row r="233" spans="1:96" ht="13.2">
      <c r="A233" s="43"/>
      <c r="B233" s="43"/>
      <c r="C233" s="7"/>
      <c r="D233" s="7"/>
      <c r="E233" s="7"/>
      <c r="F233" s="7"/>
      <c r="G233" s="7"/>
      <c r="H233" s="7"/>
      <c r="I233" s="7"/>
      <c r="J233" s="7"/>
      <c r="K233" s="7"/>
      <c r="L233" s="115"/>
      <c r="M233" s="43"/>
      <c r="N233" s="43"/>
      <c r="O233" s="43"/>
      <c r="P233" s="43"/>
      <c r="Q233" s="43"/>
      <c r="R233" s="43"/>
      <c r="S233" s="43"/>
      <c r="T233" s="43"/>
      <c r="U233" s="43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7"/>
      <c r="AO233" s="7"/>
      <c r="AP233" s="7"/>
      <c r="AQ233" s="7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</row>
    <row r="234" spans="1:96" ht="13.2">
      <c r="A234" s="43"/>
      <c r="B234" s="43"/>
      <c r="C234" s="7"/>
      <c r="D234" s="7"/>
      <c r="E234" s="7"/>
      <c r="F234" s="7"/>
      <c r="G234" s="7"/>
      <c r="H234" s="7"/>
      <c r="I234" s="7"/>
      <c r="J234" s="7"/>
      <c r="K234" s="7"/>
      <c r="L234" s="115"/>
      <c r="M234" s="43"/>
      <c r="N234" s="43"/>
      <c r="O234" s="43"/>
      <c r="P234" s="43"/>
      <c r="Q234" s="43"/>
      <c r="R234" s="43"/>
      <c r="S234" s="43"/>
      <c r="T234" s="43"/>
      <c r="U234" s="43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7"/>
      <c r="AO234" s="7"/>
      <c r="AP234" s="7"/>
      <c r="AQ234" s="7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</row>
    <row r="235" spans="1:96" ht="13.2">
      <c r="A235" s="43"/>
      <c r="B235" s="43"/>
      <c r="C235" s="7"/>
      <c r="D235" s="7"/>
      <c r="E235" s="7"/>
      <c r="F235" s="7"/>
      <c r="G235" s="7"/>
      <c r="H235" s="7"/>
      <c r="I235" s="7"/>
      <c r="J235" s="7"/>
      <c r="K235" s="7"/>
      <c r="L235" s="115"/>
      <c r="M235" s="43"/>
      <c r="N235" s="43"/>
      <c r="O235" s="43"/>
      <c r="P235" s="43"/>
      <c r="Q235" s="43"/>
      <c r="R235" s="43"/>
      <c r="S235" s="43"/>
      <c r="T235" s="43"/>
      <c r="U235" s="43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7"/>
      <c r="AO235" s="7"/>
      <c r="AP235" s="7"/>
      <c r="AQ235" s="7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</row>
    <row r="236" spans="1:96" ht="13.2">
      <c r="A236" s="43"/>
      <c r="B236" s="43"/>
      <c r="C236" s="7"/>
      <c r="D236" s="7"/>
      <c r="E236" s="7"/>
      <c r="F236" s="7"/>
      <c r="G236" s="7"/>
      <c r="H236" s="7"/>
      <c r="I236" s="7"/>
      <c r="J236" s="7"/>
      <c r="K236" s="7"/>
      <c r="L236" s="115"/>
      <c r="M236" s="43"/>
      <c r="N236" s="43"/>
      <c r="O236" s="43"/>
      <c r="P236" s="43"/>
      <c r="Q236" s="43"/>
      <c r="R236" s="43"/>
      <c r="S236" s="43"/>
      <c r="T236" s="43"/>
      <c r="U236" s="43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7"/>
      <c r="AO236" s="7"/>
      <c r="AP236" s="7"/>
      <c r="AQ236" s="7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</row>
    <row r="237" spans="1:96" ht="13.2">
      <c r="A237" s="43"/>
      <c r="B237" s="43"/>
      <c r="C237" s="7"/>
      <c r="D237" s="7"/>
      <c r="E237" s="7"/>
      <c r="F237" s="7"/>
      <c r="G237" s="7"/>
      <c r="H237" s="7"/>
      <c r="I237" s="7"/>
      <c r="J237" s="7"/>
      <c r="K237" s="7"/>
      <c r="L237" s="115"/>
      <c r="M237" s="43"/>
      <c r="N237" s="43"/>
      <c r="O237" s="43"/>
      <c r="P237" s="43"/>
      <c r="Q237" s="43"/>
      <c r="R237" s="43"/>
      <c r="S237" s="43"/>
      <c r="T237" s="43"/>
      <c r="U237" s="4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7"/>
      <c r="AO237" s="7"/>
      <c r="AP237" s="7"/>
      <c r="AQ237" s="7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</row>
    <row r="238" spans="1:96" ht="13.2">
      <c r="A238" s="43"/>
      <c r="B238" s="43"/>
      <c r="C238" s="7"/>
      <c r="D238" s="7"/>
      <c r="E238" s="7"/>
      <c r="F238" s="7"/>
      <c r="G238" s="7"/>
      <c r="H238" s="7"/>
      <c r="I238" s="7"/>
      <c r="J238" s="7"/>
      <c r="K238" s="7"/>
      <c r="L238" s="115"/>
      <c r="M238" s="43"/>
      <c r="N238" s="43"/>
      <c r="O238" s="43"/>
      <c r="P238" s="43"/>
      <c r="Q238" s="43"/>
      <c r="R238" s="43"/>
      <c r="S238" s="43"/>
      <c r="T238" s="43"/>
      <c r="U238" s="43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7"/>
      <c r="AO238" s="7"/>
      <c r="AP238" s="7"/>
      <c r="AQ238" s="7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</row>
    <row r="239" spans="1:96" ht="13.2">
      <c r="A239" s="43"/>
      <c r="B239" s="43"/>
      <c r="C239" s="7"/>
      <c r="D239" s="7"/>
      <c r="E239" s="7"/>
      <c r="F239" s="7"/>
      <c r="G239" s="7"/>
      <c r="H239" s="7"/>
      <c r="I239" s="7"/>
      <c r="J239" s="7"/>
      <c r="K239" s="7"/>
      <c r="L239" s="115"/>
      <c r="M239" s="43"/>
      <c r="N239" s="43"/>
      <c r="O239" s="43"/>
      <c r="P239" s="43"/>
      <c r="Q239" s="43"/>
      <c r="R239" s="43"/>
      <c r="S239" s="43"/>
      <c r="T239" s="43"/>
      <c r="U239" s="43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7"/>
      <c r="AO239" s="7"/>
      <c r="AP239" s="7"/>
      <c r="AQ239" s="7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</row>
    <row r="240" spans="1:96" ht="13.2">
      <c r="A240" s="43"/>
      <c r="B240" s="43"/>
      <c r="C240" s="7"/>
      <c r="D240" s="7"/>
      <c r="E240" s="7"/>
      <c r="F240" s="7"/>
      <c r="G240" s="7"/>
      <c r="H240" s="7"/>
      <c r="I240" s="7"/>
      <c r="J240" s="7"/>
      <c r="K240" s="7"/>
      <c r="L240" s="115"/>
      <c r="M240" s="43"/>
      <c r="N240" s="43"/>
      <c r="O240" s="43"/>
      <c r="P240" s="43"/>
      <c r="Q240" s="43"/>
      <c r="R240" s="43"/>
      <c r="S240" s="43"/>
      <c r="T240" s="43"/>
      <c r="U240" s="43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7"/>
      <c r="AO240" s="7"/>
      <c r="AP240" s="7"/>
      <c r="AQ240" s="7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</row>
    <row r="241" spans="1:96" ht="13.2">
      <c r="A241" s="43"/>
      <c r="B241" s="43"/>
      <c r="C241" s="7"/>
      <c r="D241" s="7"/>
      <c r="E241" s="7"/>
      <c r="F241" s="7"/>
      <c r="G241" s="7"/>
      <c r="H241" s="7"/>
      <c r="I241" s="7"/>
      <c r="J241" s="7"/>
      <c r="K241" s="7"/>
      <c r="L241" s="115"/>
      <c r="M241" s="43"/>
      <c r="N241" s="43"/>
      <c r="O241" s="43"/>
      <c r="P241" s="43"/>
      <c r="Q241" s="43"/>
      <c r="R241" s="43"/>
      <c r="S241" s="43"/>
      <c r="T241" s="43"/>
      <c r="U241" s="43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7"/>
      <c r="AO241" s="7"/>
      <c r="AP241" s="7"/>
      <c r="AQ241" s="7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/>
      <c r="CJ241" s="43"/>
      <c r="CK241" s="43"/>
      <c r="CL241" s="43"/>
      <c r="CM241" s="43"/>
      <c r="CN241" s="43"/>
      <c r="CO241" s="43"/>
      <c r="CP241" s="43"/>
      <c r="CQ241" s="43"/>
      <c r="CR241" s="43"/>
    </row>
    <row r="242" spans="1:96" ht="13.2">
      <c r="A242" s="43"/>
      <c r="B242" s="43"/>
      <c r="C242" s="7"/>
      <c r="D242" s="7"/>
      <c r="E242" s="7"/>
      <c r="F242" s="7"/>
      <c r="G242" s="7"/>
      <c r="H242" s="7"/>
      <c r="I242" s="7"/>
      <c r="J242" s="7"/>
      <c r="K242" s="7"/>
      <c r="L242" s="115"/>
      <c r="M242" s="43"/>
      <c r="N242" s="43"/>
      <c r="O242" s="43"/>
      <c r="P242" s="43"/>
      <c r="Q242" s="43"/>
      <c r="R242" s="43"/>
      <c r="S242" s="43"/>
      <c r="T242" s="43"/>
      <c r="U242" s="43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7"/>
      <c r="AO242" s="7"/>
      <c r="AP242" s="7"/>
      <c r="AQ242" s="7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</row>
    <row r="243" spans="1:96" ht="13.2">
      <c r="A243" s="43"/>
      <c r="B243" s="43"/>
      <c r="C243" s="7"/>
      <c r="D243" s="7"/>
      <c r="E243" s="7"/>
      <c r="F243" s="7"/>
      <c r="G243" s="7"/>
      <c r="H243" s="7"/>
      <c r="I243" s="7"/>
      <c r="J243" s="7"/>
      <c r="K243" s="7"/>
      <c r="L243" s="115"/>
      <c r="M243" s="43"/>
      <c r="N243" s="43"/>
      <c r="O243" s="43"/>
      <c r="P243" s="43"/>
      <c r="Q243" s="43"/>
      <c r="R243" s="43"/>
      <c r="S243" s="43"/>
      <c r="T243" s="43"/>
      <c r="U243" s="43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7"/>
      <c r="AO243" s="7"/>
      <c r="AP243" s="7"/>
      <c r="AQ243" s="7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</row>
    <row r="244" spans="1:96" ht="13.2">
      <c r="A244" s="43"/>
      <c r="B244" s="43"/>
      <c r="C244" s="7"/>
      <c r="D244" s="7"/>
      <c r="E244" s="7"/>
      <c r="F244" s="7"/>
      <c r="G244" s="7"/>
      <c r="H244" s="7"/>
      <c r="I244" s="7"/>
      <c r="J244" s="7"/>
      <c r="K244" s="7"/>
      <c r="L244" s="115"/>
      <c r="M244" s="43"/>
      <c r="N244" s="43"/>
      <c r="O244" s="43"/>
      <c r="P244" s="43"/>
      <c r="Q244" s="43"/>
      <c r="R244" s="43"/>
      <c r="S244" s="43"/>
      <c r="T244" s="43"/>
      <c r="U244" s="43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7"/>
      <c r="AO244" s="7"/>
      <c r="AP244" s="7"/>
      <c r="AQ244" s="7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/>
    </row>
    <row r="245" spans="1:96" ht="13.2">
      <c r="A245" s="43"/>
      <c r="B245" s="43"/>
      <c r="C245" s="7"/>
      <c r="D245" s="7"/>
      <c r="E245" s="7"/>
      <c r="F245" s="7"/>
      <c r="G245" s="7"/>
      <c r="H245" s="7"/>
      <c r="I245" s="7"/>
      <c r="J245" s="7"/>
      <c r="K245" s="7"/>
      <c r="L245" s="115"/>
      <c r="M245" s="43"/>
      <c r="N245" s="43"/>
      <c r="O245" s="43"/>
      <c r="P245" s="43"/>
      <c r="Q245" s="43"/>
      <c r="R245" s="43"/>
      <c r="S245" s="43"/>
      <c r="T245" s="43"/>
      <c r="U245" s="43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7"/>
      <c r="AO245" s="7"/>
      <c r="AP245" s="7"/>
      <c r="AQ245" s="7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</row>
    <row r="246" spans="1:96" ht="13.2">
      <c r="A246" s="43"/>
      <c r="B246" s="43"/>
      <c r="C246" s="7"/>
      <c r="D246" s="7"/>
      <c r="E246" s="7"/>
      <c r="F246" s="7"/>
      <c r="G246" s="7"/>
      <c r="H246" s="7"/>
      <c r="I246" s="7"/>
      <c r="J246" s="7"/>
      <c r="K246" s="7"/>
      <c r="L246" s="115"/>
      <c r="M246" s="43"/>
      <c r="N246" s="43"/>
      <c r="O246" s="43"/>
      <c r="P246" s="43"/>
      <c r="Q246" s="43"/>
      <c r="R246" s="43"/>
      <c r="S246" s="43"/>
      <c r="T246" s="43"/>
      <c r="U246" s="43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7"/>
      <c r="AO246" s="7"/>
      <c r="AP246" s="7"/>
      <c r="AQ246" s="7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/>
      <c r="CJ246" s="43"/>
      <c r="CK246" s="43"/>
      <c r="CL246" s="43"/>
      <c r="CM246" s="43"/>
      <c r="CN246" s="43"/>
      <c r="CO246" s="43"/>
      <c r="CP246" s="43"/>
      <c r="CQ246" s="43"/>
      <c r="CR246" s="43"/>
    </row>
    <row r="247" spans="1:96" ht="13.2">
      <c r="A247" s="43"/>
      <c r="B247" s="43"/>
      <c r="C247" s="7"/>
      <c r="D247" s="7"/>
      <c r="E247" s="7"/>
      <c r="F247" s="7"/>
      <c r="G247" s="7"/>
      <c r="H247" s="7"/>
      <c r="I247" s="7"/>
      <c r="J247" s="7"/>
      <c r="K247" s="7"/>
      <c r="L247" s="115"/>
      <c r="M247" s="43"/>
      <c r="N247" s="43"/>
      <c r="O247" s="43"/>
      <c r="P247" s="43"/>
      <c r="Q247" s="43"/>
      <c r="R247" s="43"/>
      <c r="S247" s="43"/>
      <c r="T247" s="43"/>
      <c r="U247" s="43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7"/>
      <c r="AO247" s="7"/>
      <c r="AP247" s="7"/>
      <c r="AQ247" s="7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/>
      <c r="CK247" s="43"/>
      <c r="CL247" s="43"/>
      <c r="CM247" s="43"/>
      <c r="CN247" s="43"/>
      <c r="CO247" s="43"/>
      <c r="CP247" s="43"/>
      <c r="CQ247" s="43"/>
      <c r="CR247" s="43"/>
    </row>
    <row r="248" spans="1:96" ht="13.2">
      <c r="A248" s="43"/>
      <c r="B248" s="43"/>
      <c r="C248" s="7"/>
      <c r="D248" s="7"/>
      <c r="E248" s="7"/>
      <c r="F248" s="7"/>
      <c r="G248" s="7"/>
      <c r="H248" s="7"/>
      <c r="I248" s="7"/>
      <c r="J248" s="7"/>
      <c r="K248" s="7"/>
      <c r="L248" s="115"/>
      <c r="M248" s="43"/>
      <c r="N248" s="43"/>
      <c r="O248" s="43"/>
      <c r="P248" s="43"/>
      <c r="Q248" s="43"/>
      <c r="R248" s="43"/>
      <c r="S248" s="43"/>
      <c r="T248" s="43"/>
      <c r="U248" s="43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7"/>
      <c r="AO248" s="7"/>
      <c r="AP248" s="7"/>
      <c r="AQ248" s="7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/>
      <c r="CK248" s="43"/>
      <c r="CL248" s="43"/>
      <c r="CM248" s="43"/>
      <c r="CN248" s="43"/>
      <c r="CO248" s="43"/>
      <c r="CP248" s="43"/>
      <c r="CQ248" s="43"/>
      <c r="CR248" s="43"/>
    </row>
    <row r="249" spans="1:96" ht="13.2">
      <c r="A249" s="43"/>
      <c r="B249" s="43"/>
      <c r="C249" s="7"/>
      <c r="D249" s="7"/>
      <c r="E249" s="7"/>
      <c r="F249" s="7"/>
      <c r="G249" s="7"/>
      <c r="H249" s="7"/>
      <c r="I249" s="7"/>
      <c r="J249" s="7"/>
      <c r="K249" s="7"/>
      <c r="L249" s="115"/>
      <c r="M249" s="43"/>
      <c r="N249" s="43"/>
      <c r="O249" s="43"/>
      <c r="P249" s="43"/>
      <c r="Q249" s="43"/>
      <c r="R249" s="43"/>
      <c r="S249" s="43"/>
      <c r="T249" s="43"/>
      <c r="U249" s="43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7"/>
      <c r="AO249" s="7"/>
      <c r="AP249" s="7"/>
      <c r="AQ249" s="7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  <c r="CI249" s="43"/>
      <c r="CJ249" s="43"/>
      <c r="CK249" s="43"/>
      <c r="CL249" s="43"/>
      <c r="CM249" s="43"/>
      <c r="CN249" s="43"/>
      <c r="CO249" s="43"/>
      <c r="CP249" s="43"/>
      <c r="CQ249" s="43"/>
      <c r="CR249" s="43"/>
    </row>
    <row r="250" spans="1:96" ht="13.2">
      <c r="A250" s="43"/>
      <c r="B250" s="43"/>
      <c r="C250" s="7"/>
      <c r="D250" s="7"/>
      <c r="E250" s="7"/>
      <c r="F250" s="7"/>
      <c r="G250" s="7"/>
      <c r="H250" s="7"/>
      <c r="I250" s="7"/>
      <c r="J250" s="7"/>
      <c r="K250" s="7"/>
      <c r="L250" s="115"/>
      <c r="M250" s="43"/>
      <c r="N250" s="43"/>
      <c r="O250" s="43"/>
      <c r="P250" s="43"/>
      <c r="Q250" s="43"/>
      <c r="R250" s="43"/>
      <c r="S250" s="43"/>
      <c r="T250" s="43"/>
      <c r="U250" s="43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7"/>
      <c r="AO250" s="7"/>
      <c r="AP250" s="7"/>
      <c r="AQ250" s="7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/>
      <c r="CK250" s="43"/>
      <c r="CL250" s="43"/>
      <c r="CM250" s="43"/>
      <c r="CN250" s="43"/>
      <c r="CO250" s="43"/>
      <c r="CP250" s="43"/>
      <c r="CQ250" s="43"/>
      <c r="CR250" s="43"/>
    </row>
    <row r="251" spans="1:96" ht="13.2">
      <c r="A251" s="43"/>
      <c r="B251" s="43"/>
      <c r="C251" s="7"/>
      <c r="D251" s="7"/>
      <c r="E251" s="7"/>
      <c r="F251" s="7"/>
      <c r="G251" s="7"/>
      <c r="H251" s="7"/>
      <c r="I251" s="7"/>
      <c r="J251" s="7"/>
      <c r="K251" s="7"/>
      <c r="L251" s="115"/>
      <c r="M251" s="43"/>
      <c r="N251" s="43"/>
      <c r="O251" s="43"/>
      <c r="P251" s="43"/>
      <c r="Q251" s="43"/>
      <c r="R251" s="43"/>
      <c r="S251" s="43"/>
      <c r="T251" s="43"/>
      <c r="U251" s="43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7"/>
      <c r="AO251" s="7"/>
      <c r="AP251" s="7"/>
      <c r="AQ251" s="7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/>
      <c r="CK251" s="43"/>
      <c r="CL251" s="43"/>
      <c r="CM251" s="43"/>
      <c r="CN251" s="43"/>
      <c r="CO251" s="43"/>
      <c r="CP251" s="43"/>
      <c r="CQ251" s="43"/>
      <c r="CR251" s="43"/>
    </row>
    <row r="252" spans="1:96" ht="13.2">
      <c r="A252" s="43"/>
      <c r="B252" s="43"/>
      <c r="C252" s="7"/>
      <c r="D252" s="7"/>
      <c r="E252" s="7"/>
      <c r="F252" s="7"/>
      <c r="G252" s="7"/>
      <c r="H252" s="7"/>
      <c r="I252" s="7"/>
      <c r="J252" s="7"/>
      <c r="K252" s="7"/>
      <c r="L252" s="115"/>
      <c r="M252" s="43"/>
      <c r="N252" s="43"/>
      <c r="O252" s="43"/>
      <c r="P252" s="43"/>
      <c r="Q252" s="43"/>
      <c r="R252" s="43"/>
      <c r="S252" s="43"/>
      <c r="T252" s="43"/>
      <c r="U252" s="43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7"/>
      <c r="AO252" s="7"/>
      <c r="AP252" s="7"/>
      <c r="AQ252" s="7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/>
      <c r="CK252" s="43"/>
      <c r="CL252" s="43"/>
      <c r="CM252" s="43"/>
      <c r="CN252" s="43"/>
      <c r="CO252" s="43"/>
      <c r="CP252" s="43"/>
      <c r="CQ252" s="43"/>
      <c r="CR252" s="43"/>
    </row>
    <row r="253" spans="1:96" ht="13.2">
      <c r="A253" s="43"/>
      <c r="B253" s="43"/>
      <c r="C253" s="7"/>
      <c r="D253" s="7"/>
      <c r="E253" s="7"/>
      <c r="F253" s="7"/>
      <c r="G253" s="7"/>
      <c r="H253" s="7"/>
      <c r="I253" s="7"/>
      <c r="J253" s="7"/>
      <c r="K253" s="7"/>
      <c r="L253" s="115"/>
      <c r="M253" s="43"/>
      <c r="N253" s="43"/>
      <c r="O253" s="43"/>
      <c r="P253" s="43"/>
      <c r="Q253" s="43"/>
      <c r="R253" s="43"/>
      <c r="S253" s="43"/>
      <c r="T253" s="43"/>
      <c r="U253" s="43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7"/>
      <c r="AO253" s="7"/>
      <c r="AP253" s="7"/>
      <c r="AQ253" s="7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/>
      <c r="CL253" s="43"/>
      <c r="CM253" s="43"/>
      <c r="CN253" s="43"/>
      <c r="CO253" s="43"/>
      <c r="CP253" s="43"/>
      <c r="CQ253" s="43"/>
      <c r="CR253" s="43"/>
    </row>
    <row r="254" spans="1:96" ht="13.2">
      <c r="A254" s="43"/>
      <c r="B254" s="43"/>
      <c r="C254" s="7"/>
      <c r="D254" s="7"/>
      <c r="E254" s="7"/>
      <c r="F254" s="7"/>
      <c r="G254" s="7"/>
      <c r="H254" s="7"/>
      <c r="I254" s="7"/>
      <c r="J254" s="7"/>
      <c r="K254" s="7"/>
      <c r="L254" s="115"/>
      <c r="M254" s="43"/>
      <c r="N254" s="43"/>
      <c r="O254" s="43"/>
      <c r="P254" s="43"/>
      <c r="Q254" s="43"/>
      <c r="R254" s="43"/>
      <c r="S254" s="43"/>
      <c r="T254" s="43"/>
      <c r="U254" s="43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7"/>
      <c r="AO254" s="7"/>
      <c r="AP254" s="7"/>
      <c r="AQ254" s="7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/>
      <c r="CL254" s="43"/>
      <c r="CM254" s="43"/>
      <c r="CN254" s="43"/>
      <c r="CO254" s="43"/>
      <c r="CP254" s="43"/>
      <c r="CQ254" s="43"/>
      <c r="CR254" s="43"/>
    </row>
    <row r="255" spans="1:96" ht="13.2">
      <c r="A255" s="43"/>
      <c r="B255" s="43"/>
      <c r="C255" s="7"/>
      <c r="D255" s="7"/>
      <c r="E255" s="7"/>
      <c r="F255" s="7"/>
      <c r="G255" s="7"/>
      <c r="H255" s="7"/>
      <c r="I255" s="7"/>
      <c r="J255" s="7"/>
      <c r="K255" s="7"/>
      <c r="L255" s="115"/>
      <c r="M255" s="43"/>
      <c r="N255" s="43"/>
      <c r="O255" s="43"/>
      <c r="P255" s="43"/>
      <c r="Q255" s="43"/>
      <c r="R255" s="43"/>
      <c r="S255" s="43"/>
      <c r="T255" s="43"/>
      <c r="U255" s="43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7"/>
      <c r="AO255" s="7"/>
      <c r="AP255" s="7"/>
      <c r="AQ255" s="7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/>
      <c r="CL255" s="43"/>
      <c r="CM255" s="43"/>
      <c r="CN255" s="43"/>
      <c r="CO255" s="43"/>
      <c r="CP255" s="43"/>
      <c r="CQ255" s="43"/>
      <c r="CR255" s="43"/>
    </row>
    <row r="256" spans="1:96" ht="13.2">
      <c r="A256" s="43"/>
      <c r="B256" s="43"/>
      <c r="C256" s="7"/>
      <c r="D256" s="7"/>
      <c r="E256" s="7"/>
      <c r="F256" s="7"/>
      <c r="G256" s="7"/>
      <c r="H256" s="7"/>
      <c r="I256" s="7"/>
      <c r="J256" s="7"/>
      <c r="K256" s="7"/>
      <c r="L256" s="115"/>
      <c r="M256" s="43"/>
      <c r="N256" s="43"/>
      <c r="O256" s="43"/>
      <c r="P256" s="43"/>
      <c r="Q256" s="43"/>
      <c r="R256" s="43"/>
      <c r="S256" s="43"/>
      <c r="T256" s="43"/>
      <c r="U256" s="43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7"/>
      <c r="AO256" s="7"/>
      <c r="AP256" s="7"/>
      <c r="AQ256" s="7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/>
      <c r="CL256" s="43"/>
      <c r="CM256" s="43"/>
      <c r="CN256" s="43"/>
      <c r="CO256" s="43"/>
      <c r="CP256" s="43"/>
      <c r="CQ256" s="43"/>
      <c r="CR256" s="43"/>
    </row>
    <row r="257" spans="1:96" ht="13.2">
      <c r="A257" s="43"/>
      <c r="B257" s="43"/>
      <c r="C257" s="7"/>
      <c r="D257" s="7"/>
      <c r="E257" s="7"/>
      <c r="F257" s="7"/>
      <c r="G257" s="7"/>
      <c r="H257" s="7"/>
      <c r="I257" s="7"/>
      <c r="J257" s="7"/>
      <c r="K257" s="7"/>
      <c r="L257" s="115"/>
      <c r="M257" s="43"/>
      <c r="N257" s="43"/>
      <c r="O257" s="43"/>
      <c r="P257" s="43"/>
      <c r="Q257" s="43"/>
      <c r="R257" s="43"/>
      <c r="S257" s="43"/>
      <c r="T257" s="43"/>
      <c r="U257" s="43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7"/>
      <c r="AO257" s="7"/>
      <c r="AP257" s="7"/>
      <c r="AQ257" s="7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  <c r="CI257" s="43"/>
      <c r="CJ257" s="43"/>
      <c r="CK257" s="43"/>
      <c r="CL257" s="43"/>
      <c r="CM257" s="43"/>
      <c r="CN257" s="43"/>
      <c r="CO257" s="43"/>
      <c r="CP257" s="43"/>
      <c r="CQ257" s="43"/>
      <c r="CR257" s="43"/>
    </row>
    <row r="258" spans="1:96" ht="13.2">
      <c r="A258" s="43"/>
      <c r="B258" s="43"/>
      <c r="C258" s="7"/>
      <c r="D258" s="7"/>
      <c r="E258" s="7"/>
      <c r="F258" s="7"/>
      <c r="G258" s="7"/>
      <c r="H258" s="7"/>
      <c r="I258" s="7"/>
      <c r="J258" s="7"/>
      <c r="K258" s="7"/>
      <c r="L258" s="115"/>
      <c r="M258" s="43"/>
      <c r="N258" s="43"/>
      <c r="O258" s="43"/>
      <c r="P258" s="43"/>
      <c r="Q258" s="43"/>
      <c r="R258" s="43"/>
      <c r="S258" s="43"/>
      <c r="T258" s="43"/>
      <c r="U258" s="43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7"/>
      <c r="AO258" s="7"/>
      <c r="AP258" s="7"/>
      <c r="AQ258" s="7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  <c r="CI258" s="43"/>
      <c r="CJ258" s="43"/>
      <c r="CK258" s="43"/>
      <c r="CL258" s="43"/>
      <c r="CM258" s="43"/>
      <c r="CN258" s="43"/>
      <c r="CO258" s="43"/>
      <c r="CP258" s="43"/>
      <c r="CQ258" s="43"/>
      <c r="CR258" s="43"/>
    </row>
    <row r="259" spans="1:96" ht="13.2">
      <c r="A259" s="43"/>
      <c r="B259" s="43"/>
      <c r="C259" s="7"/>
      <c r="D259" s="7"/>
      <c r="E259" s="7"/>
      <c r="F259" s="7"/>
      <c r="G259" s="7"/>
      <c r="H259" s="7"/>
      <c r="I259" s="7"/>
      <c r="J259" s="7"/>
      <c r="K259" s="7"/>
      <c r="L259" s="115"/>
      <c r="M259" s="43"/>
      <c r="N259" s="43"/>
      <c r="O259" s="43"/>
      <c r="P259" s="43"/>
      <c r="Q259" s="43"/>
      <c r="R259" s="43"/>
      <c r="S259" s="43"/>
      <c r="T259" s="43"/>
      <c r="U259" s="43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7"/>
      <c r="AO259" s="7"/>
      <c r="AP259" s="7"/>
      <c r="AQ259" s="7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  <c r="CI259" s="43"/>
      <c r="CJ259" s="43"/>
      <c r="CK259" s="43"/>
      <c r="CL259" s="43"/>
      <c r="CM259" s="43"/>
      <c r="CN259" s="43"/>
      <c r="CO259" s="43"/>
      <c r="CP259" s="43"/>
      <c r="CQ259" s="43"/>
      <c r="CR259" s="43"/>
    </row>
    <row r="260" spans="1:96" ht="13.2">
      <c r="A260" s="43"/>
      <c r="B260" s="43"/>
      <c r="C260" s="7"/>
      <c r="D260" s="7"/>
      <c r="E260" s="7"/>
      <c r="F260" s="7"/>
      <c r="G260" s="7"/>
      <c r="H260" s="7"/>
      <c r="I260" s="7"/>
      <c r="J260" s="7"/>
      <c r="K260" s="7"/>
      <c r="L260" s="115"/>
      <c r="M260" s="43"/>
      <c r="N260" s="43"/>
      <c r="O260" s="43"/>
      <c r="P260" s="43"/>
      <c r="Q260" s="43"/>
      <c r="R260" s="43"/>
      <c r="S260" s="43"/>
      <c r="T260" s="43"/>
      <c r="U260" s="43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7"/>
      <c r="AO260" s="7"/>
      <c r="AP260" s="7"/>
      <c r="AQ260" s="7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  <c r="CI260" s="43"/>
      <c r="CJ260" s="43"/>
      <c r="CK260" s="43"/>
      <c r="CL260" s="43"/>
      <c r="CM260" s="43"/>
      <c r="CN260" s="43"/>
      <c r="CO260" s="43"/>
      <c r="CP260" s="43"/>
      <c r="CQ260" s="43"/>
      <c r="CR260" s="43"/>
    </row>
    <row r="261" spans="1:96" ht="13.2">
      <c r="A261" s="43"/>
      <c r="B261" s="43"/>
      <c r="C261" s="7"/>
      <c r="D261" s="7"/>
      <c r="E261" s="7"/>
      <c r="F261" s="7"/>
      <c r="G261" s="7"/>
      <c r="H261" s="7"/>
      <c r="I261" s="7"/>
      <c r="J261" s="7"/>
      <c r="K261" s="7"/>
      <c r="L261" s="115"/>
      <c r="M261" s="43"/>
      <c r="N261" s="43"/>
      <c r="O261" s="43"/>
      <c r="P261" s="43"/>
      <c r="Q261" s="43"/>
      <c r="R261" s="43"/>
      <c r="S261" s="43"/>
      <c r="T261" s="43"/>
      <c r="U261" s="43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7"/>
      <c r="AO261" s="7"/>
      <c r="AP261" s="7"/>
      <c r="AQ261" s="7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</row>
    <row r="262" spans="1:96" ht="13.2">
      <c r="A262" s="43"/>
      <c r="B262" s="43"/>
      <c r="C262" s="7"/>
      <c r="D262" s="7"/>
      <c r="E262" s="7"/>
      <c r="F262" s="7"/>
      <c r="G262" s="7"/>
      <c r="H262" s="7"/>
      <c r="I262" s="7"/>
      <c r="J262" s="7"/>
      <c r="K262" s="7"/>
      <c r="L262" s="115"/>
      <c r="M262" s="43"/>
      <c r="N262" s="43"/>
      <c r="O262" s="43"/>
      <c r="P262" s="43"/>
      <c r="Q262" s="43"/>
      <c r="R262" s="43"/>
      <c r="S262" s="43"/>
      <c r="T262" s="43"/>
      <c r="U262" s="43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7"/>
      <c r="AO262" s="7"/>
      <c r="AP262" s="7"/>
      <c r="AQ262" s="7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</row>
    <row r="263" spans="1:96" ht="13.2">
      <c r="A263" s="43"/>
      <c r="B263" s="43"/>
      <c r="C263" s="7"/>
      <c r="D263" s="7"/>
      <c r="E263" s="7"/>
      <c r="F263" s="7"/>
      <c r="G263" s="7"/>
      <c r="H263" s="7"/>
      <c r="I263" s="7"/>
      <c r="J263" s="7"/>
      <c r="K263" s="7"/>
      <c r="L263" s="115"/>
      <c r="M263" s="43"/>
      <c r="N263" s="43"/>
      <c r="O263" s="43"/>
      <c r="P263" s="43"/>
      <c r="Q263" s="43"/>
      <c r="R263" s="43"/>
      <c r="S263" s="43"/>
      <c r="T263" s="43"/>
      <c r="U263" s="43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7"/>
      <c r="AO263" s="7"/>
      <c r="AP263" s="7"/>
      <c r="AQ263" s="7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/>
      <c r="CP263" s="43"/>
      <c r="CQ263" s="43"/>
      <c r="CR263" s="43"/>
    </row>
    <row r="264" spans="1:96" ht="13.2">
      <c r="A264" s="43"/>
      <c r="B264" s="43"/>
      <c r="C264" s="7"/>
      <c r="D264" s="7"/>
      <c r="E264" s="7"/>
      <c r="F264" s="7"/>
      <c r="G264" s="7"/>
      <c r="H264" s="7"/>
      <c r="I264" s="7"/>
      <c r="J264" s="7"/>
      <c r="K264" s="7"/>
      <c r="L264" s="115"/>
      <c r="M264" s="43"/>
      <c r="N264" s="43"/>
      <c r="O264" s="43"/>
      <c r="P264" s="43"/>
      <c r="Q264" s="43"/>
      <c r="R264" s="43"/>
      <c r="S264" s="43"/>
      <c r="T264" s="43"/>
      <c r="U264" s="43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7"/>
      <c r="AO264" s="7"/>
      <c r="AP264" s="7"/>
      <c r="AQ264" s="7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/>
      <c r="CP264" s="43"/>
      <c r="CQ264" s="43"/>
      <c r="CR264" s="43"/>
    </row>
    <row r="265" spans="1:96" ht="13.2">
      <c r="A265" s="43"/>
      <c r="B265" s="43"/>
      <c r="C265" s="7"/>
      <c r="D265" s="7"/>
      <c r="E265" s="7"/>
      <c r="F265" s="7"/>
      <c r="G265" s="7"/>
      <c r="H265" s="7"/>
      <c r="I265" s="7"/>
      <c r="J265" s="7"/>
      <c r="K265" s="7"/>
      <c r="L265" s="115"/>
      <c r="M265" s="43"/>
      <c r="N265" s="43"/>
      <c r="O265" s="43"/>
      <c r="P265" s="43"/>
      <c r="Q265" s="43"/>
      <c r="R265" s="43"/>
      <c r="S265" s="43"/>
      <c r="T265" s="43"/>
      <c r="U265" s="43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7"/>
      <c r="AO265" s="7"/>
      <c r="AP265" s="7"/>
      <c r="AQ265" s="7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/>
      <c r="CQ265" s="43"/>
      <c r="CR265" s="43"/>
    </row>
    <row r="266" spans="1:96" ht="13.2">
      <c r="A266" s="43"/>
      <c r="B266" s="43"/>
      <c r="C266" s="7"/>
      <c r="D266" s="7"/>
      <c r="E266" s="7"/>
      <c r="F266" s="7"/>
      <c r="G266" s="7"/>
      <c r="H266" s="7"/>
      <c r="I266" s="7"/>
      <c r="J266" s="7"/>
      <c r="K266" s="7"/>
      <c r="L266" s="115"/>
      <c r="M266" s="43"/>
      <c r="N266" s="43"/>
      <c r="O266" s="43"/>
      <c r="P266" s="43"/>
      <c r="Q266" s="43"/>
      <c r="R266" s="43"/>
      <c r="S266" s="43"/>
      <c r="T266" s="43"/>
      <c r="U266" s="43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7"/>
      <c r="AO266" s="7"/>
      <c r="AP266" s="7"/>
      <c r="AQ266" s="7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/>
      <c r="CQ266" s="43"/>
      <c r="CR266" s="43"/>
    </row>
    <row r="267" spans="1:96" ht="13.2">
      <c r="A267" s="43"/>
      <c r="B267" s="43"/>
      <c r="C267" s="7"/>
      <c r="D267" s="7"/>
      <c r="E267" s="7"/>
      <c r="F267" s="7"/>
      <c r="G267" s="7"/>
      <c r="H267" s="7"/>
      <c r="I267" s="7"/>
      <c r="J267" s="7"/>
      <c r="K267" s="7"/>
      <c r="L267" s="115"/>
      <c r="M267" s="43"/>
      <c r="N267" s="43"/>
      <c r="O267" s="43"/>
      <c r="P267" s="43"/>
      <c r="Q267" s="43"/>
      <c r="R267" s="43"/>
      <c r="S267" s="43"/>
      <c r="T267" s="43"/>
      <c r="U267" s="43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7"/>
      <c r="AO267" s="7"/>
      <c r="AP267" s="7"/>
      <c r="AQ267" s="7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</row>
    <row r="268" spans="1:96" ht="13.2">
      <c r="A268" s="43"/>
      <c r="B268" s="43"/>
      <c r="C268" s="7"/>
      <c r="D268" s="7"/>
      <c r="E268" s="7"/>
      <c r="F268" s="7"/>
      <c r="G268" s="7"/>
      <c r="H268" s="7"/>
      <c r="I268" s="7"/>
      <c r="J268" s="7"/>
      <c r="K268" s="7"/>
      <c r="L268" s="115"/>
      <c r="M268" s="43"/>
      <c r="N268" s="43"/>
      <c r="O268" s="43"/>
      <c r="P268" s="43"/>
      <c r="Q268" s="43"/>
      <c r="R268" s="43"/>
      <c r="S268" s="43"/>
      <c r="T268" s="43"/>
      <c r="U268" s="43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7"/>
      <c r="AO268" s="7"/>
      <c r="AP268" s="7"/>
      <c r="AQ268" s="7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</row>
    <row r="269" spans="1:96" ht="13.2">
      <c r="A269" s="43"/>
      <c r="B269" s="43"/>
      <c r="C269" s="7"/>
      <c r="D269" s="7"/>
      <c r="E269" s="7"/>
      <c r="F269" s="7"/>
      <c r="G269" s="7"/>
      <c r="H269" s="7"/>
      <c r="I269" s="7"/>
      <c r="J269" s="7"/>
      <c r="K269" s="7"/>
      <c r="L269" s="115"/>
      <c r="M269" s="43"/>
      <c r="N269" s="43"/>
      <c r="O269" s="43"/>
      <c r="P269" s="43"/>
      <c r="Q269" s="43"/>
      <c r="R269" s="43"/>
      <c r="S269" s="43"/>
      <c r="T269" s="43"/>
      <c r="U269" s="43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7"/>
      <c r="AO269" s="7"/>
      <c r="AP269" s="7"/>
      <c r="AQ269" s="7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</row>
    <row r="270" spans="1:96" ht="13.2">
      <c r="A270" s="43"/>
      <c r="B270" s="43"/>
      <c r="C270" s="7"/>
      <c r="D270" s="7"/>
      <c r="E270" s="7"/>
      <c r="F270" s="7"/>
      <c r="G270" s="7"/>
      <c r="H270" s="7"/>
      <c r="I270" s="7"/>
      <c r="J270" s="7"/>
      <c r="K270" s="7"/>
      <c r="L270" s="115"/>
      <c r="M270" s="43"/>
      <c r="N270" s="43"/>
      <c r="O270" s="43"/>
      <c r="P270" s="43"/>
      <c r="Q270" s="43"/>
      <c r="R270" s="43"/>
      <c r="S270" s="43"/>
      <c r="T270" s="43"/>
      <c r="U270" s="43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7"/>
      <c r="AO270" s="7"/>
      <c r="AP270" s="7"/>
      <c r="AQ270" s="7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</row>
    <row r="271" spans="1:96" ht="13.2">
      <c r="A271" s="43"/>
      <c r="B271" s="43"/>
      <c r="C271" s="7"/>
      <c r="D271" s="7"/>
      <c r="E271" s="7"/>
      <c r="F271" s="7"/>
      <c r="G271" s="7"/>
      <c r="H271" s="7"/>
      <c r="I271" s="7"/>
      <c r="J271" s="7"/>
      <c r="K271" s="7"/>
      <c r="L271" s="115"/>
      <c r="M271" s="43"/>
      <c r="N271" s="43"/>
      <c r="O271" s="43"/>
      <c r="P271" s="43"/>
      <c r="Q271" s="43"/>
      <c r="R271" s="43"/>
      <c r="S271" s="43"/>
      <c r="T271" s="43"/>
      <c r="U271" s="43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7"/>
      <c r="AO271" s="7"/>
      <c r="AP271" s="7"/>
      <c r="AQ271" s="7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/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</row>
    <row r="272" spans="1:96" ht="13.2">
      <c r="A272" s="43"/>
      <c r="B272" s="43"/>
      <c r="C272" s="7"/>
      <c r="D272" s="7"/>
      <c r="E272" s="7"/>
      <c r="F272" s="7"/>
      <c r="G272" s="7"/>
      <c r="H272" s="7"/>
      <c r="I272" s="7"/>
      <c r="J272" s="7"/>
      <c r="K272" s="7"/>
      <c r="L272" s="115"/>
      <c r="M272" s="43"/>
      <c r="N272" s="43"/>
      <c r="O272" s="43"/>
      <c r="P272" s="43"/>
      <c r="Q272" s="43"/>
      <c r="R272" s="43"/>
      <c r="S272" s="43"/>
      <c r="T272" s="43"/>
      <c r="U272" s="43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7"/>
      <c r="AO272" s="7"/>
      <c r="AP272" s="7"/>
      <c r="AQ272" s="7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</row>
    <row r="273" spans="1:96" ht="13.2">
      <c r="A273" s="43"/>
      <c r="B273" s="43"/>
      <c r="C273" s="7"/>
      <c r="D273" s="7"/>
      <c r="E273" s="7"/>
      <c r="F273" s="7"/>
      <c r="G273" s="7"/>
      <c r="H273" s="7"/>
      <c r="I273" s="7"/>
      <c r="J273" s="7"/>
      <c r="K273" s="7"/>
      <c r="L273" s="115"/>
      <c r="M273" s="43"/>
      <c r="N273" s="43"/>
      <c r="O273" s="43"/>
      <c r="P273" s="43"/>
      <c r="Q273" s="43"/>
      <c r="R273" s="43"/>
      <c r="S273" s="43"/>
      <c r="T273" s="43"/>
      <c r="U273" s="43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7"/>
      <c r="AO273" s="7"/>
      <c r="AP273" s="7"/>
      <c r="AQ273" s="7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</row>
    <row r="274" spans="1:96" ht="13.2">
      <c r="A274" s="43"/>
      <c r="B274" s="43"/>
      <c r="C274" s="7"/>
      <c r="D274" s="7"/>
      <c r="E274" s="7"/>
      <c r="F274" s="7"/>
      <c r="G274" s="7"/>
      <c r="H274" s="7"/>
      <c r="I274" s="7"/>
      <c r="J274" s="7"/>
      <c r="K274" s="7"/>
      <c r="L274" s="115"/>
      <c r="M274" s="43"/>
      <c r="N274" s="43"/>
      <c r="O274" s="43"/>
      <c r="P274" s="43"/>
      <c r="Q274" s="43"/>
      <c r="R274" s="43"/>
      <c r="S274" s="43"/>
      <c r="T274" s="43"/>
      <c r="U274" s="43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7"/>
      <c r="AO274" s="7"/>
      <c r="AP274" s="7"/>
      <c r="AQ274" s="7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</row>
    <row r="275" spans="1:96" ht="13.2">
      <c r="A275" s="43"/>
      <c r="B275" s="43"/>
      <c r="C275" s="7"/>
      <c r="D275" s="7"/>
      <c r="E275" s="7"/>
      <c r="F275" s="7"/>
      <c r="G275" s="7"/>
      <c r="H275" s="7"/>
      <c r="I275" s="7"/>
      <c r="J275" s="7"/>
      <c r="K275" s="7"/>
      <c r="L275" s="115"/>
      <c r="M275" s="43"/>
      <c r="N275" s="43"/>
      <c r="O275" s="43"/>
      <c r="P275" s="43"/>
      <c r="Q275" s="43"/>
      <c r="R275" s="43"/>
      <c r="S275" s="43"/>
      <c r="T275" s="43"/>
      <c r="U275" s="43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7"/>
      <c r="AO275" s="7"/>
      <c r="AP275" s="7"/>
      <c r="AQ275" s="7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</row>
    <row r="276" spans="1:96" ht="13.2">
      <c r="A276" s="43"/>
      <c r="B276" s="43"/>
      <c r="C276" s="7"/>
      <c r="D276" s="7"/>
      <c r="E276" s="7"/>
      <c r="F276" s="7"/>
      <c r="G276" s="7"/>
      <c r="H276" s="7"/>
      <c r="I276" s="7"/>
      <c r="J276" s="7"/>
      <c r="K276" s="7"/>
      <c r="L276" s="115"/>
      <c r="M276" s="43"/>
      <c r="N276" s="43"/>
      <c r="O276" s="43"/>
      <c r="P276" s="43"/>
      <c r="Q276" s="43"/>
      <c r="R276" s="43"/>
      <c r="S276" s="43"/>
      <c r="T276" s="43"/>
      <c r="U276" s="43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7"/>
      <c r="AO276" s="7"/>
      <c r="AP276" s="7"/>
      <c r="AQ276" s="7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</row>
    <row r="277" spans="1:96" ht="13.2">
      <c r="A277" s="43"/>
      <c r="B277" s="43"/>
      <c r="C277" s="7"/>
      <c r="D277" s="7"/>
      <c r="E277" s="7"/>
      <c r="F277" s="7"/>
      <c r="G277" s="7"/>
      <c r="H277" s="7"/>
      <c r="I277" s="7"/>
      <c r="J277" s="7"/>
      <c r="K277" s="7"/>
      <c r="L277" s="115"/>
      <c r="M277" s="43"/>
      <c r="N277" s="43"/>
      <c r="O277" s="43"/>
      <c r="P277" s="43"/>
      <c r="Q277" s="43"/>
      <c r="R277" s="43"/>
      <c r="S277" s="43"/>
      <c r="T277" s="43"/>
      <c r="U277" s="43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7"/>
      <c r="AO277" s="7"/>
      <c r="AP277" s="7"/>
      <c r="AQ277" s="7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</row>
    <row r="278" spans="1:96" ht="13.2">
      <c r="A278" s="43"/>
      <c r="B278" s="43"/>
      <c r="C278" s="7"/>
      <c r="D278" s="7"/>
      <c r="E278" s="7"/>
      <c r="F278" s="7"/>
      <c r="G278" s="7"/>
      <c r="H278" s="7"/>
      <c r="I278" s="7"/>
      <c r="J278" s="7"/>
      <c r="K278" s="7"/>
      <c r="L278" s="115"/>
      <c r="M278" s="43"/>
      <c r="N278" s="43"/>
      <c r="O278" s="43"/>
      <c r="P278" s="43"/>
      <c r="Q278" s="43"/>
      <c r="R278" s="43"/>
      <c r="S278" s="43"/>
      <c r="T278" s="43"/>
      <c r="U278" s="43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7"/>
      <c r="AO278" s="7"/>
      <c r="AP278" s="7"/>
      <c r="AQ278" s="7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</row>
    <row r="279" spans="1:96" ht="13.2">
      <c r="A279" s="43"/>
      <c r="B279" s="43"/>
      <c r="C279" s="7"/>
      <c r="D279" s="7"/>
      <c r="E279" s="7"/>
      <c r="F279" s="7"/>
      <c r="G279" s="7"/>
      <c r="H279" s="7"/>
      <c r="I279" s="7"/>
      <c r="J279" s="7"/>
      <c r="K279" s="7"/>
      <c r="L279" s="115"/>
      <c r="M279" s="43"/>
      <c r="N279" s="43"/>
      <c r="O279" s="43"/>
      <c r="P279" s="43"/>
      <c r="Q279" s="43"/>
      <c r="R279" s="43"/>
      <c r="S279" s="43"/>
      <c r="T279" s="43"/>
      <c r="U279" s="43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7"/>
      <c r="AO279" s="7"/>
      <c r="AP279" s="7"/>
      <c r="AQ279" s="7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</row>
    <row r="280" spans="1:96" ht="13.2">
      <c r="A280" s="43"/>
      <c r="B280" s="43"/>
      <c r="C280" s="7"/>
      <c r="D280" s="7"/>
      <c r="E280" s="7"/>
      <c r="F280" s="7"/>
      <c r="G280" s="7"/>
      <c r="H280" s="7"/>
      <c r="I280" s="7"/>
      <c r="J280" s="7"/>
      <c r="K280" s="7"/>
      <c r="L280" s="115"/>
      <c r="M280" s="43"/>
      <c r="N280" s="43"/>
      <c r="O280" s="43"/>
      <c r="P280" s="43"/>
      <c r="Q280" s="43"/>
      <c r="R280" s="43"/>
      <c r="S280" s="43"/>
      <c r="T280" s="43"/>
      <c r="U280" s="43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7"/>
      <c r="AO280" s="7"/>
      <c r="AP280" s="7"/>
      <c r="AQ280" s="7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  <c r="CI280" s="43"/>
      <c r="CJ280" s="43"/>
      <c r="CK280" s="43"/>
      <c r="CL280" s="43"/>
      <c r="CM280" s="43"/>
      <c r="CN280" s="43"/>
      <c r="CO280" s="43"/>
      <c r="CP280" s="43"/>
      <c r="CQ280" s="43"/>
      <c r="CR280" s="43"/>
    </row>
    <row r="281" spans="1:96" ht="13.2">
      <c r="A281" s="43"/>
      <c r="B281" s="43"/>
      <c r="C281" s="7"/>
      <c r="D281" s="7"/>
      <c r="E281" s="7"/>
      <c r="F281" s="7"/>
      <c r="G281" s="7"/>
      <c r="H281" s="7"/>
      <c r="I281" s="7"/>
      <c r="J281" s="7"/>
      <c r="K281" s="7"/>
      <c r="L281" s="115"/>
      <c r="M281" s="43"/>
      <c r="N281" s="43"/>
      <c r="O281" s="43"/>
      <c r="P281" s="43"/>
      <c r="Q281" s="43"/>
      <c r="R281" s="43"/>
      <c r="S281" s="43"/>
      <c r="T281" s="43"/>
      <c r="U281" s="43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7"/>
      <c r="AO281" s="7"/>
      <c r="AP281" s="7"/>
      <c r="AQ281" s="7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</row>
    <row r="282" spans="1:96" ht="13.2">
      <c r="A282" s="43"/>
      <c r="B282" s="43"/>
      <c r="C282" s="7"/>
      <c r="D282" s="7"/>
      <c r="E282" s="7"/>
      <c r="F282" s="7"/>
      <c r="G282" s="7"/>
      <c r="H282" s="7"/>
      <c r="I282" s="7"/>
      <c r="J282" s="7"/>
      <c r="K282" s="7"/>
      <c r="L282" s="115"/>
      <c r="M282" s="43"/>
      <c r="N282" s="43"/>
      <c r="O282" s="43"/>
      <c r="P282" s="43"/>
      <c r="Q282" s="43"/>
      <c r="R282" s="43"/>
      <c r="S282" s="43"/>
      <c r="T282" s="43"/>
      <c r="U282" s="43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7"/>
      <c r="AO282" s="7"/>
      <c r="AP282" s="7"/>
      <c r="AQ282" s="7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  <c r="CI282" s="43"/>
      <c r="CJ282" s="43"/>
      <c r="CK282" s="43"/>
      <c r="CL282" s="43"/>
      <c r="CM282" s="43"/>
      <c r="CN282" s="43"/>
      <c r="CO282" s="43"/>
      <c r="CP282" s="43"/>
      <c r="CQ282" s="43"/>
      <c r="CR282" s="43"/>
    </row>
    <row r="283" spans="1:96" ht="13.2">
      <c r="A283" s="43"/>
      <c r="B283" s="43"/>
      <c r="C283" s="7"/>
      <c r="D283" s="7"/>
      <c r="E283" s="7"/>
      <c r="F283" s="7"/>
      <c r="G283" s="7"/>
      <c r="H283" s="7"/>
      <c r="I283" s="7"/>
      <c r="J283" s="7"/>
      <c r="K283" s="7"/>
      <c r="L283" s="115"/>
      <c r="M283" s="43"/>
      <c r="N283" s="43"/>
      <c r="O283" s="43"/>
      <c r="P283" s="43"/>
      <c r="Q283" s="43"/>
      <c r="R283" s="43"/>
      <c r="S283" s="43"/>
      <c r="T283" s="43"/>
      <c r="U283" s="43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7"/>
      <c r="AO283" s="7"/>
      <c r="AP283" s="7"/>
      <c r="AQ283" s="7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  <c r="CI283" s="43"/>
      <c r="CJ283" s="43"/>
      <c r="CK283" s="43"/>
      <c r="CL283" s="43"/>
      <c r="CM283" s="43"/>
      <c r="CN283" s="43"/>
      <c r="CO283" s="43"/>
      <c r="CP283" s="43"/>
      <c r="CQ283" s="43"/>
      <c r="CR283" s="43"/>
    </row>
    <row r="284" spans="1:96" ht="13.2">
      <c r="A284" s="43"/>
      <c r="B284" s="43"/>
      <c r="C284" s="7"/>
      <c r="D284" s="7"/>
      <c r="E284" s="7"/>
      <c r="F284" s="7"/>
      <c r="G284" s="7"/>
      <c r="H284" s="7"/>
      <c r="I284" s="7"/>
      <c r="J284" s="7"/>
      <c r="K284" s="7"/>
      <c r="L284" s="115"/>
      <c r="M284" s="43"/>
      <c r="N284" s="43"/>
      <c r="O284" s="43"/>
      <c r="P284" s="43"/>
      <c r="Q284" s="43"/>
      <c r="R284" s="43"/>
      <c r="S284" s="43"/>
      <c r="T284" s="43"/>
      <c r="U284" s="43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7"/>
      <c r="AO284" s="7"/>
      <c r="AP284" s="7"/>
      <c r="AQ284" s="7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</row>
    <row r="285" spans="1:96" ht="13.2">
      <c r="A285" s="43"/>
      <c r="B285" s="43"/>
      <c r="C285" s="7"/>
      <c r="D285" s="7"/>
      <c r="E285" s="7"/>
      <c r="F285" s="7"/>
      <c r="G285" s="7"/>
      <c r="H285" s="7"/>
      <c r="I285" s="7"/>
      <c r="J285" s="7"/>
      <c r="K285" s="7"/>
      <c r="L285" s="115"/>
      <c r="M285" s="43"/>
      <c r="N285" s="43"/>
      <c r="O285" s="43"/>
      <c r="P285" s="43"/>
      <c r="Q285" s="43"/>
      <c r="R285" s="43"/>
      <c r="S285" s="43"/>
      <c r="T285" s="43"/>
      <c r="U285" s="43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7"/>
      <c r="AO285" s="7"/>
      <c r="AP285" s="7"/>
      <c r="AQ285" s="7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  <c r="CI285" s="43"/>
      <c r="CJ285" s="43"/>
      <c r="CK285" s="43"/>
      <c r="CL285" s="43"/>
      <c r="CM285" s="43"/>
      <c r="CN285" s="43"/>
      <c r="CO285" s="43"/>
      <c r="CP285" s="43"/>
      <c r="CQ285" s="43"/>
      <c r="CR285" s="43"/>
    </row>
    <row r="286" spans="1:96" ht="13.2">
      <c r="A286" s="43"/>
      <c r="B286" s="43"/>
      <c r="C286" s="7"/>
      <c r="D286" s="7"/>
      <c r="E286" s="7"/>
      <c r="F286" s="7"/>
      <c r="G286" s="7"/>
      <c r="H286" s="7"/>
      <c r="I286" s="7"/>
      <c r="J286" s="7"/>
      <c r="K286" s="7"/>
      <c r="L286" s="115"/>
      <c r="M286" s="43"/>
      <c r="N286" s="43"/>
      <c r="O286" s="43"/>
      <c r="P286" s="43"/>
      <c r="Q286" s="43"/>
      <c r="R286" s="43"/>
      <c r="S286" s="43"/>
      <c r="T286" s="43"/>
      <c r="U286" s="43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7"/>
      <c r="AO286" s="7"/>
      <c r="AP286" s="7"/>
      <c r="AQ286" s="7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</row>
    <row r="287" spans="1:96" ht="13.2">
      <c r="A287" s="43"/>
      <c r="B287" s="43"/>
      <c r="C287" s="7"/>
      <c r="D287" s="7"/>
      <c r="E287" s="7"/>
      <c r="F287" s="7"/>
      <c r="G287" s="7"/>
      <c r="H287" s="7"/>
      <c r="I287" s="7"/>
      <c r="J287" s="7"/>
      <c r="K287" s="7"/>
      <c r="L287" s="115"/>
      <c r="M287" s="43"/>
      <c r="N287" s="43"/>
      <c r="O287" s="43"/>
      <c r="P287" s="43"/>
      <c r="Q287" s="43"/>
      <c r="R287" s="43"/>
      <c r="S287" s="43"/>
      <c r="T287" s="43"/>
      <c r="U287" s="43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7"/>
      <c r="AO287" s="7"/>
      <c r="AP287" s="7"/>
      <c r="AQ287" s="7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</row>
    <row r="288" spans="1:96" ht="13.2">
      <c r="A288" s="43"/>
      <c r="B288" s="43"/>
      <c r="C288" s="7"/>
      <c r="D288" s="7"/>
      <c r="E288" s="7"/>
      <c r="F288" s="7"/>
      <c r="G288" s="7"/>
      <c r="H288" s="7"/>
      <c r="I288" s="7"/>
      <c r="J288" s="7"/>
      <c r="K288" s="7"/>
      <c r="L288" s="115"/>
      <c r="M288" s="43"/>
      <c r="N288" s="43"/>
      <c r="O288" s="43"/>
      <c r="P288" s="43"/>
      <c r="Q288" s="43"/>
      <c r="R288" s="43"/>
      <c r="S288" s="43"/>
      <c r="T288" s="43"/>
      <c r="U288" s="43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7"/>
      <c r="AO288" s="7"/>
      <c r="AP288" s="7"/>
      <c r="AQ288" s="7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  <c r="CI288" s="43"/>
      <c r="CJ288" s="43"/>
      <c r="CK288" s="43"/>
      <c r="CL288" s="43"/>
      <c r="CM288" s="43"/>
      <c r="CN288" s="43"/>
      <c r="CO288" s="43"/>
      <c r="CP288" s="43"/>
      <c r="CQ288" s="43"/>
      <c r="CR288" s="43"/>
    </row>
    <row r="289" spans="1:96" ht="13.2">
      <c r="A289" s="43"/>
      <c r="B289" s="43"/>
      <c r="C289" s="7"/>
      <c r="D289" s="7"/>
      <c r="E289" s="7"/>
      <c r="F289" s="7"/>
      <c r="G289" s="7"/>
      <c r="H289" s="7"/>
      <c r="I289" s="7"/>
      <c r="J289" s="7"/>
      <c r="K289" s="7"/>
      <c r="L289" s="115"/>
      <c r="M289" s="43"/>
      <c r="N289" s="43"/>
      <c r="O289" s="43"/>
      <c r="P289" s="43"/>
      <c r="Q289" s="43"/>
      <c r="R289" s="43"/>
      <c r="S289" s="43"/>
      <c r="T289" s="43"/>
      <c r="U289" s="43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7"/>
      <c r="AO289" s="7"/>
      <c r="AP289" s="7"/>
      <c r="AQ289" s="7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  <c r="CI289" s="43"/>
      <c r="CJ289" s="43"/>
      <c r="CK289" s="43"/>
      <c r="CL289" s="43"/>
      <c r="CM289" s="43"/>
      <c r="CN289" s="43"/>
      <c r="CO289" s="43"/>
      <c r="CP289" s="43"/>
      <c r="CQ289" s="43"/>
      <c r="CR289" s="43"/>
    </row>
    <row r="290" spans="1:96" ht="13.2">
      <c r="A290" s="43"/>
      <c r="B290" s="43"/>
      <c r="C290" s="7"/>
      <c r="D290" s="7"/>
      <c r="E290" s="7"/>
      <c r="F290" s="7"/>
      <c r="G290" s="7"/>
      <c r="H290" s="7"/>
      <c r="I290" s="7"/>
      <c r="J290" s="7"/>
      <c r="K290" s="7"/>
      <c r="L290" s="115"/>
      <c r="M290" s="43"/>
      <c r="N290" s="43"/>
      <c r="O290" s="43"/>
      <c r="P290" s="43"/>
      <c r="Q290" s="43"/>
      <c r="R290" s="43"/>
      <c r="S290" s="43"/>
      <c r="T290" s="43"/>
      <c r="U290" s="43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7"/>
      <c r="AO290" s="7"/>
      <c r="AP290" s="7"/>
      <c r="AQ290" s="7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</row>
    <row r="291" spans="1:96" ht="13.2">
      <c r="A291" s="43"/>
      <c r="B291" s="43"/>
      <c r="C291" s="7"/>
      <c r="D291" s="7"/>
      <c r="E291" s="7"/>
      <c r="F291" s="7"/>
      <c r="G291" s="7"/>
      <c r="H291" s="7"/>
      <c r="I291" s="7"/>
      <c r="J291" s="7"/>
      <c r="K291" s="7"/>
      <c r="L291" s="115"/>
      <c r="M291" s="43"/>
      <c r="N291" s="43"/>
      <c r="O291" s="43"/>
      <c r="P291" s="43"/>
      <c r="Q291" s="43"/>
      <c r="R291" s="43"/>
      <c r="S291" s="43"/>
      <c r="T291" s="43"/>
      <c r="U291" s="43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7"/>
      <c r="AO291" s="7"/>
      <c r="AP291" s="7"/>
      <c r="AQ291" s="7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</row>
    <row r="292" spans="1:96" ht="13.2">
      <c r="A292" s="43"/>
      <c r="B292" s="43"/>
      <c r="C292" s="7"/>
      <c r="D292" s="7"/>
      <c r="E292" s="7"/>
      <c r="F292" s="7"/>
      <c r="G292" s="7"/>
      <c r="H292" s="7"/>
      <c r="I292" s="7"/>
      <c r="J292" s="7"/>
      <c r="K292" s="7"/>
      <c r="L292" s="115"/>
      <c r="M292" s="43"/>
      <c r="N292" s="43"/>
      <c r="O292" s="43"/>
      <c r="P292" s="43"/>
      <c r="Q292" s="43"/>
      <c r="R292" s="43"/>
      <c r="S292" s="43"/>
      <c r="T292" s="43"/>
      <c r="U292" s="43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7"/>
      <c r="AO292" s="7"/>
      <c r="AP292" s="7"/>
      <c r="AQ292" s="7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</row>
    <row r="293" spans="1:96" ht="13.2">
      <c r="A293" s="43"/>
      <c r="B293" s="43"/>
      <c r="C293" s="7"/>
      <c r="D293" s="7"/>
      <c r="E293" s="7"/>
      <c r="F293" s="7"/>
      <c r="G293" s="7"/>
      <c r="H293" s="7"/>
      <c r="I293" s="7"/>
      <c r="J293" s="7"/>
      <c r="K293" s="7"/>
      <c r="L293" s="115"/>
      <c r="M293" s="43"/>
      <c r="N293" s="43"/>
      <c r="O293" s="43"/>
      <c r="P293" s="43"/>
      <c r="Q293" s="43"/>
      <c r="R293" s="43"/>
      <c r="S293" s="43"/>
      <c r="T293" s="43"/>
      <c r="U293" s="43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7"/>
      <c r="AO293" s="7"/>
      <c r="AP293" s="7"/>
      <c r="AQ293" s="7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</row>
    <row r="294" spans="1:96" ht="13.2">
      <c r="A294" s="43"/>
      <c r="B294" s="43"/>
      <c r="C294" s="7"/>
      <c r="D294" s="7"/>
      <c r="E294" s="7"/>
      <c r="F294" s="7"/>
      <c r="G294" s="7"/>
      <c r="H294" s="7"/>
      <c r="I294" s="7"/>
      <c r="J294" s="7"/>
      <c r="K294" s="7"/>
      <c r="L294" s="115"/>
      <c r="M294" s="43"/>
      <c r="N294" s="43"/>
      <c r="O294" s="43"/>
      <c r="P294" s="43"/>
      <c r="Q294" s="43"/>
      <c r="R294" s="43"/>
      <c r="S294" s="43"/>
      <c r="T294" s="43"/>
      <c r="U294" s="43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7"/>
      <c r="AO294" s="7"/>
      <c r="AP294" s="7"/>
      <c r="AQ294" s="7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/>
      <c r="CQ294" s="43"/>
      <c r="CR294" s="43"/>
    </row>
    <row r="295" spans="1:96" ht="13.2">
      <c r="A295" s="43"/>
      <c r="B295" s="43"/>
      <c r="C295" s="7"/>
      <c r="D295" s="7"/>
      <c r="E295" s="7"/>
      <c r="F295" s="7"/>
      <c r="G295" s="7"/>
      <c r="H295" s="7"/>
      <c r="I295" s="7"/>
      <c r="J295" s="7"/>
      <c r="K295" s="7"/>
      <c r="L295" s="115"/>
      <c r="M295" s="43"/>
      <c r="N295" s="43"/>
      <c r="O295" s="43"/>
      <c r="P295" s="43"/>
      <c r="Q295" s="43"/>
      <c r="R295" s="43"/>
      <c r="S295" s="43"/>
      <c r="T295" s="43"/>
      <c r="U295" s="43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7"/>
      <c r="AO295" s="7"/>
      <c r="AP295" s="7"/>
      <c r="AQ295" s="7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/>
      <c r="CQ295" s="43"/>
      <c r="CR295" s="43"/>
    </row>
    <row r="296" spans="1:96" ht="13.2">
      <c r="A296" s="43"/>
      <c r="B296" s="43"/>
      <c r="C296" s="7"/>
      <c r="D296" s="7"/>
      <c r="E296" s="7"/>
      <c r="F296" s="7"/>
      <c r="G296" s="7"/>
      <c r="H296" s="7"/>
      <c r="I296" s="7"/>
      <c r="J296" s="7"/>
      <c r="K296" s="7"/>
      <c r="L296" s="115"/>
      <c r="M296" s="43"/>
      <c r="N296" s="43"/>
      <c r="O296" s="43"/>
      <c r="P296" s="43"/>
      <c r="Q296" s="43"/>
      <c r="R296" s="43"/>
      <c r="S296" s="43"/>
      <c r="T296" s="43"/>
      <c r="U296" s="43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7"/>
      <c r="AO296" s="7"/>
      <c r="AP296" s="7"/>
      <c r="AQ296" s="7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/>
      <c r="CQ296" s="43"/>
      <c r="CR296" s="43"/>
    </row>
    <row r="297" spans="1:96" ht="13.2">
      <c r="A297" s="43"/>
      <c r="B297" s="43"/>
      <c r="C297" s="7"/>
      <c r="D297" s="7"/>
      <c r="E297" s="7"/>
      <c r="F297" s="7"/>
      <c r="G297" s="7"/>
      <c r="H297" s="7"/>
      <c r="I297" s="7"/>
      <c r="J297" s="7"/>
      <c r="K297" s="7"/>
      <c r="L297" s="115"/>
      <c r="M297" s="43"/>
      <c r="N297" s="43"/>
      <c r="O297" s="43"/>
      <c r="P297" s="43"/>
      <c r="Q297" s="43"/>
      <c r="R297" s="43"/>
      <c r="S297" s="43"/>
      <c r="T297" s="43"/>
      <c r="U297" s="43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7"/>
      <c r="AO297" s="7"/>
      <c r="AP297" s="7"/>
      <c r="AQ297" s="7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</row>
    <row r="298" spans="1:96" ht="13.2">
      <c r="A298" s="43"/>
      <c r="B298" s="43"/>
      <c r="C298" s="7"/>
      <c r="D298" s="7"/>
      <c r="E298" s="7"/>
      <c r="F298" s="7"/>
      <c r="G298" s="7"/>
      <c r="H298" s="7"/>
      <c r="I298" s="7"/>
      <c r="J298" s="7"/>
      <c r="K298" s="7"/>
      <c r="L298" s="115"/>
      <c r="M298" s="43"/>
      <c r="N298" s="43"/>
      <c r="O298" s="43"/>
      <c r="P298" s="43"/>
      <c r="Q298" s="43"/>
      <c r="R298" s="43"/>
      <c r="S298" s="43"/>
      <c r="T298" s="43"/>
      <c r="U298" s="43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7"/>
      <c r="AO298" s="7"/>
      <c r="AP298" s="7"/>
      <c r="AQ298" s="7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  <c r="CI298" s="43"/>
      <c r="CJ298" s="43"/>
      <c r="CK298" s="43"/>
      <c r="CL298" s="43"/>
      <c r="CM298" s="43"/>
      <c r="CN298" s="43"/>
      <c r="CO298" s="43"/>
      <c r="CP298" s="43"/>
      <c r="CQ298" s="43"/>
      <c r="CR298" s="43"/>
    </row>
    <row r="299" spans="1:96" ht="13.2">
      <c r="A299" s="43"/>
      <c r="B299" s="43"/>
      <c r="C299" s="7"/>
      <c r="D299" s="7"/>
      <c r="E299" s="7"/>
      <c r="F299" s="7"/>
      <c r="G299" s="7"/>
      <c r="H299" s="7"/>
      <c r="I299" s="7"/>
      <c r="J299" s="7"/>
      <c r="K299" s="7"/>
      <c r="L299" s="115"/>
      <c r="M299" s="43"/>
      <c r="N299" s="43"/>
      <c r="O299" s="43"/>
      <c r="P299" s="43"/>
      <c r="Q299" s="43"/>
      <c r="R299" s="43"/>
      <c r="S299" s="43"/>
      <c r="T299" s="43"/>
      <c r="U299" s="43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7"/>
      <c r="AO299" s="7"/>
      <c r="AP299" s="7"/>
      <c r="AQ299" s="7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</row>
    <row r="300" spans="1:96" ht="13.2">
      <c r="A300" s="43"/>
      <c r="B300" s="43"/>
      <c r="C300" s="7"/>
      <c r="D300" s="7"/>
      <c r="E300" s="7"/>
      <c r="F300" s="7"/>
      <c r="G300" s="7"/>
      <c r="H300" s="7"/>
      <c r="I300" s="7"/>
      <c r="J300" s="7"/>
      <c r="K300" s="7"/>
      <c r="L300" s="115"/>
      <c r="M300" s="43"/>
      <c r="N300" s="43"/>
      <c r="O300" s="43"/>
      <c r="P300" s="43"/>
      <c r="Q300" s="43"/>
      <c r="R300" s="43"/>
      <c r="S300" s="43"/>
      <c r="T300" s="43"/>
      <c r="U300" s="43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7"/>
      <c r="AO300" s="7"/>
      <c r="AP300" s="7"/>
      <c r="AQ300" s="7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  <c r="CI300" s="43"/>
      <c r="CJ300" s="43"/>
      <c r="CK300" s="43"/>
      <c r="CL300" s="43"/>
      <c r="CM300" s="43"/>
      <c r="CN300" s="43"/>
      <c r="CO300" s="43"/>
      <c r="CP300" s="43"/>
      <c r="CQ300" s="43"/>
      <c r="CR300" s="43"/>
    </row>
    <row r="301" spans="1:96" ht="13.2">
      <c r="A301" s="43"/>
      <c r="B301" s="43"/>
      <c r="C301" s="7"/>
      <c r="D301" s="7"/>
      <c r="E301" s="7"/>
      <c r="F301" s="7"/>
      <c r="G301" s="7"/>
      <c r="H301" s="7"/>
      <c r="I301" s="7"/>
      <c r="J301" s="7"/>
      <c r="K301" s="7"/>
      <c r="L301" s="115"/>
      <c r="M301" s="43"/>
      <c r="N301" s="43"/>
      <c r="O301" s="43"/>
      <c r="P301" s="43"/>
      <c r="Q301" s="43"/>
      <c r="R301" s="43"/>
      <c r="S301" s="43"/>
      <c r="T301" s="43"/>
      <c r="U301" s="43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7"/>
      <c r="AO301" s="7"/>
      <c r="AP301" s="7"/>
      <c r="AQ301" s="7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  <c r="CI301" s="43"/>
      <c r="CJ301" s="43"/>
      <c r="CK301" s="43"/>
      <c r="CL301" s="43"/>
      <c r="CM301" s="43"/>
      <c r="CN301" s="43"/>
      <c r="CO301" s="43"/>
      <c r="CP301" s="43"/>
      <c r="CQ301" s="43"/>
      <c r="CR301" s="43"/>
    </row>
    <row r="302" spans="1:96" ht="13.2">
      <c r="A302" s="43"/>
      <c r="B302" s="43"/>
      <c r="C302" s="7"/>
      <c r="D302" s="7"/>
      <c r="E302" s="7"/>
      <c r="F302" s="7"/>
      <c r="G302" s="7"/>
      <c r="H302" s="7"/>
      <c r="I302" s="7"/>
      <c r="J302" s="7"/>
      <c r="K302" s="7"/>
      <c r="L302" s="115"/>
      <c r="M302" s="43"/>
      <c r="N302" s="43"/>
      <c r="O302" s="43"/>
      <c r="P302" s="43"/>
      <c r="Q302" s="43"/>
      <c r="R302" s="43"/>
      <c r="S302" s="43"/>
      <c r="T302" s="43"/>
      <c r="U302" s="43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7"/>
      <c r="AO302" s="7"/>
      <c r="AP302" s="7"/>
      <c r="AQ302" s="7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</row>
    <row r="303" spans="1:96" ht="13.2">
      <c r="A303" s="43"/>
      <c r="B303" s="43"/>
      <c r="C303" s="7"/>
      <c r="D303" s="7"/>
      <c r="E303" s="7"/>
      <c r="F303" s="7"/>
      <c r="G303" s="7"/>
      <c r="H303" s="7"/>
      <c r="I303" s="7"/>
      <c r="J303" s="7"/>
      <c r="K303" s="7"/>
      <c r="L303" s="115"/>
      <c r="M303" s="43"/>
      <c r="N303" s="43"/>
      <c r="O303" s="43"/>
      <c r="P303" s="43"/>
      <c r="Q303" s="43"/>
      <c r="R303" s="43"/>
      <c r="S303" s="43"/>
      <c r="T303" s="43"/>
      <c r="U303" s="43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7"/>
      <c r="AO303" s="7"/>
      <c r="AP303" s="7"/>
      <c r="AQ303" s="7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CM303" s="43"/>
      <c r="CN303" s="43"/>
      <c r="CO303" s="43"/>
      <c r="CP303" s="43"/>
      <c r="CQ303" s="43"/>
      <c r="CR303" s="43"/>
    </row>
    <row r="304" spans="1:96" ht="13.2">
      <c r="A304" s="43"/>
      <c r="B304" s="43"/>
      <c r="C304" s="7"/>
      <c r="D304" s="7"/>
      <c r="E304" s="7"/>
      <c r="F304" s="7"/>
      <c r="G304" s="7"/>
      <c r="H304" s="7"/>
      <c r="I304" s="7"/>
      <c r="J304" s="7"/>
      <c r="K304" s="7"/>
      <c r="L304" s="115"/>
      <c r="M304" s="43"/>
      <c r="N304" s="43"/>
      <c r="O304" s="43"/>
      <c r="P304" s="43"/>
      <c r="Q304" s="43"/>
      <c r="R304" s="43"/>
      <c r="S304" s="43"/>
      <c r="T304" s="43"/>
      <c r="U304" s="43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7"/>
      <c r="AO304" s="7"/>
      <c r="AP304" s="7"/>
      <c r="AQ304" s="7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</row>
    <row r="305" spans="1:96" ht="13.2">
      <c r="A305" s="43"/>
      <c r="B305" s="43"/>
      <c r="C305" s="7"/>
      <c r="D305" s="7"/>
      <c r="E305" s="7"/>
      <c r="F305" s="7"/>
      <c r="G305" s="7"/>
      <c r="H305" s="7"/>
      <c r="I305" s="7"/>
      <c r="J305" s="7"/>
      <c r="K305" s="7"/>
      <c r="L305" s="115"/>
      <c r="M305" s="43"/>
      <c r="N305" s="43"/>
      <c r="O305" s="43"/>
      <c r="P305" s="43"/>
      <c r="Q305" s="43"/>
      <c r="R305" s="43"/>
      <c r="S305" s="43"/>
      <c r="T305" s="43"/>
      <c r="U305" s="43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7"/>
      <c r="AO305" s="7"/>
      <c r="AP305" s="7"/>
      <c r="AQ305" s="7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</row>
    <row r="306" spans="1:96" ht="13.2">
      <c r="A306" s="43"/>
      <c r="B306" s="43"/>
      <c r="C306" s="7"/>
      <c r="D306" s="7"/>
      <c r="E306" s="7"/>
      <c r="F306" s="7"/>
      <c r="G306" s="7"/>
      <c r="H306" s="7"/>
      <c r="I306" s="7"/>
      <c r="J306" s="7"/>
      <c r="K306" s="7"/>
      <c r="L306" s="115"/>
      <c r="M306" s="43"/>
      <c r="N306" s="43"/>
      <c r="O306" s="43"/>
      <c r="P306" s="43"/>
      <c r="Q306" s="43"/>
      <c r="R306" s="43"/>
      <c r="S306" s="43"/>
      <c r="T306" s="43"/>
      <c r="U306" s="43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7"/>
      <c r="AO306" s="7"/>
      <c r="AP306" s="7"/>
      <c r="AQ306" s="7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</row>
    <row r="307" spans="1:96" ht="13.2">
      <c r="A307" s="43"/>
      <c r="B307" s="43"/>
      <c r="C307" s="7"/>
      <c r="D307" s="7"/>
      <c r="E307" s="7"/>
      <c r="F307" s="7"/>
      <c r="G307" s="7"/>
      <c r="H307" s="7"/>
      <c r="I307" s="7"/>
      <c r="J307" s="7"/>
      <c r="K307" s="7"/>
      <c r="L307" s="115"/>
      <c r="M307" s="43"/>
      <c r="N307" s="43"/>
      <c r="O307" s="43"/>
      <c r="P307" s="43"/>
      <c r="Q307" s="43"/>
      <c r="R307" s="43"/>
      <c r="S307" s="43"/>
      <c r="T307" s="43"/>
      <c r="U307" s="43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7"/>
      <c r="AO307" s="7"/>
      <c r="AP307" s="7"/>
      <c r="AQ307" s="7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</row>
    <row r="308" spans="1:96" ht="13.2">
      <c r="A308" s="43"/>
      <c r="B308" s="43"/>
      <c r="C308" s="7"/>
      <c r="D308" s="7"/>
      <c r="E308" s="7"/>
      <c r="F308" s="7"/>
      <c r="G308" s="7"/>
      <c r="H308" s="7"/>
      <c r="I308" s="7"/>
      <c r="J308" s="7"/>
      <c r="K308" s="7"/>
      <c r="L308" s="115"/>
      <c r="M308" s="43"/>
      <c r="N308" s="43"/>
      <c r="O308" s="43"/>
      <c r="P308" s="43"/>
      <c r="Q308" s="43"/>
      <c r="R308" s="43"/>
      <c r="S308" s="43"/>
      <c r="T308" s="43"/>
      <c r="U308" s="43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7"/>
      <c r="AO308" s="7"/>
      <c r="AP308" s="7"/>
      <c r="AQ308" s="7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  <c r="CI308" s="43"/>
      <c r="CJ308" s="43"/>
      <c r="CK308" s="43"/>
      <c r="CL308" s="43"/>
      <c r="CM308" s="43"/>
      <c r="CN308" s="43"/>
      <c r="CO308" s="43"/>
      <c r="CP308" s="43"/>
      <c r="CQ308" s="43"/>
      <c r="CR308" s="43"/>
    </row>
    <row r="309" spans="1:96" ht="13.2">
      <c r="A309" s="43"/>
      <c r="B309" s="43"/>
      <c r="C309" s="7"/>
      <c r="D309" s="7"/>
      <c r="E309" s="7"/>
      <c r="F309" s="7"/>
      <c r="G309" s="7"/>
      <c r="H309" s="7"/>
      <c r="I309" s="7"/>
      <c r="J309" s="7"/>
      <c r="K309" s="7"/>
      <c r="L309" s="115"/>
      <c r="M309" s="43"/>
      <c r="N309" s="43"/>
      <c r="O309" s="43"/>
      <c r="P309" s="43"/>
      <c r="Q309" s="43"/>
      <c r="R309" s="43"/>
      <c r="S309" s="43"/>
      <c r="T309" s="43"/>
      <c r="U309" s="43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7"/>
      <c r="AO309" s="7"/>
      <c r="AP309" s="7"/>
      <c r="AQ309" s="7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  <c r="CI309" s="43"/>
      <c r="CJ309" s="43"/>
      <c r="CK309" s="43"/>
      <c r="CL309" s="43"/>
      <c r="CM309" s="43"/>
      <c r="CN309" s="43"/>
      <c r="CO309" s="43"/>
      <c r="CP309" s="43"/>
      <c r="CQ309" s="43"/>
      <c r="CR309" s="43"/>
    </row>
    <row r="310" spans="1:96" ht="13.2">
      <c r="A310" s="43"/>
      <c r="B310" s="43"/>
      <c r="C310" s="7"/>
      <c r="D310" s="7"/>
      <c r="E310" s="7"/>
      <c r="F310" s="7"/>
      <c r="G310" s="7"/>
      <c r="H310" s="7"/>
      <c r="I310" s="7"/>
      <c r="J310" s="7"/>
      <c r="K310" s="7"/>
      <c r="L310" s="115"/>
      <c r="M310" s="43"/>
      <c r="N310" s="43"/>
      <c r="O310" s="43"/>
      <c r="P310" s="43"/>
      <c r="Q310" s="43"/>
      <c r="R310" s="43"/>
      <c r="S310" s="43"/>
      <c r="T310" s="43"/>
      <c r="U310" s="43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7"/>
      <c r="AO310" s="7"/>
      <c r="AP310" s="7"/>
      <c r="AQ310" s="7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  <c r="CI310" s="43"/>
      <c r="CJ310" s="43"/>
      <c r="CK310" s="43"/>
      <c r="CL310" s="43"/>
      <c r="CM310" s="43"/>
      <c r="CN310" s="43"/>
      <c r="CO310" s="43"/>
      <c r="CP310" s="43"/>
      <c r="CQ310" s="43"/>
      <c r="CR310" s="43"/>
    </row>
    <row r="311" spans="1:96" ht="13.2">
      <c r="A311" s="43"/>
      <c r="B311" s="43"/>
      <c r="C311" s="7"/>
      <c r="D311" s="7"/>
      <c r="E311" s="7"/>
      <c r="F311" s="7"/>
      <c r="G311" s="7"/>
      <c r="H311" s="7"/>
      <c r="I311" s="7"/>
      <c r="J311" s="7"/>
      <c r="K311" s="7"/>
      <c r="L311" s="115"/>
      <c r="M311" s="43"/>
      <c r="N311" s="43"/>
      <c r="O311" s="43"/>
      <c r="P311" s="43"/>
      <c r="Q311" s="43"/>
      <c r="R311" s="43"/>
      <c r="S311" s="43"/>
      <c r="T311" s="43"/>
      <c r="U311" s="43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7"/>
      <c r="AO311" s="7"/>
      <c r="AP311" s="7"/>
      <c r="AQ311" s="7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</row>
    <row r="312" spans="1:96" ht="13.2">
      <c r="A312" s="43"/>
      <c r="B312" s="43"/>
      <c r="C312" s="7"/>
      <c r="D312" s="7"/>
      <c r="E312" s="7"/>
      <c r="F312" s="7"/>
      <c r="G312" s="7"/>
      <c r="H312" s="7"/>
      <c r="I312" s="7"/>
      <c r="J312" s="7"/>
      <c r="K312" s="7"/>
      <c r="L312" s="115"/>
      <c r="M312" s="43"/>
      <c r="N312" s="43"/>
      <c r="O312" s="43"/>
      <c r="P312" s="43"/>
      <c r="Q312" s="43"/>
      <c r="R312" s="43"/>
      <c r="S312" s="43"/>
      <c r="T312" s="43"/>
      <c r="U312" s="43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7"/>
      <c r="AO312" s="7"/>
      <c r="AP312" s="7"/>
      <c r="AQ312" s="7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  <c r="CI312" s="43"/>
      <c r="CJ312" s="43"/>
      <c r="CK312" s="43"/>
      <c r="CL312" s="43"/>
      <c r="CM312" s="43"/>
      <c r="CN312" s="43"/>
      <c r="CO312" s="43"/>
      <c r="CP312" s="43"/>
      <c r="CQ312" s="43"/>
      <c r="CR312" s="43"/>
    </row>
    <row r="313" spans="1:96" ht="13.2">
      <c r="A313" s="43"/>
      <c r="B313" s="43"/>
      <c r="C313" s="7"/>
      <c r="D313" s="7"/>
      <c r="E313" s="7"/>
      <c r="F313" s="7"/>
      <c r="G313" s="7"/>
      <c r="H313" s="7"/>
      <c r="I313" s="7"/>
      <c r="J313" s="7"/>
      <c r="K313" s="7"/>
      <c r="L313" s="115"/>
      <c r="M313" s="43"/>
      <c r="N313" s="43"/>
      <c r="O313" s="43"/>
      <c r="P313" s="43"/>
      <c r="Q313" s="43"/>
      <c r="R313" s="43"/>
      <c r="S313" s="43"/>
      <c r="T313" s="43"/>
      <c r="U313" s="43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7"/>
      <c r="AO313" s="7"/>
      <c r="AP313" s="7"/>
      <c r="AQ313" s="7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  <c r="CI313" s="43"/>
      <c r="CJ313" s="43"/>
      <c r="CK313" s="43"/>
      <c r="CL313" s="43"/>
      <c r="CM313" s="43"/>
      <c r="CN313" s="43"/>
      <c r="CO313" s="43"/>
      <c r="CP313" s="43"/>
      <c r="CQ313" s="43"/>
      <c r="CR313" s="43"/>
    </row>
    <row r="314" spans="1:96" ht="13.2">
      <c r="A314" s="43"/>
      <c r="B314" s="43"/>
      <c r="C314" s="7"/>
      <c r="D314" s="7"/>
      <c r="E314" s="7"/>
      <c r="F314" s="7"/>
      <c r="G314" s="7"/>
      <c r="H314" s="7"/>
      <c r="I314" s="7"/>
      <c r="J314" s="7"/>
      <c r="K314" s="7"/>
      <c r="L314" s="115"/>
      <c r="M314" s="43"/>
      <c r="N314" s="43"/>
      <c r="O314" s="43"/>
      <c r="P314" s="43"/>
      <c r="Q314" s="43"/>
      <c r="R314" s="43"/>
      <c r="S314" s="43"/>
      <c r="T314" s="43"/>
      <c r="U314" s="43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7"/>
      <c r="AO314" s="7"/>
      <c r="AP314" s="7"/>
      <c r="AQ314" s="7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  <c r="CI314" s="43"/>
      <c r="CJ314" s="43"/>
      <c r="CK314" s="43"/>
      <c r="CL314" s="43"/>
      <c r="CM314" s="43"/>
      <c r="CN314" s="43"/>
      <c r="CO314" s="43"/>
      <c r="CP314" s="43"/>
      <c r="CQ314" s="43"/>
      <c r="CR314" s="43"/>
    </row>
    <row r="315" spans="1:96" ht="13.2">
      <c r="A315" s="43"/>
      <c r="B315" s="43"/>
      <c r="C315" s="7"/>
      <c r="D315" s="7"/>
      <c r="E315" s="7"/>
      <c r="F315" s="7"/>
      <c r="G315" s="7"/>
      <c r="H315" s="7"/>
      <c r="I315" s="7"/>
      <c r="J315" s="7"/>
      <c r="K315" s="7"/>
      <c r="L315" s="115"/>
      <c r="M315" s="43"/>
      <c r="N315" s="43"/>
      <c r="O315" s="43"/>
      <c r="P315" s="43"/>
      <c r="Q315" s="43"/>
      <c r="R315" s="43"/>
      <c r="S315" s="43"/>
      <c r="T315" s="43"/>
      <c r="U315" s="43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7"/>
      <c r="AO315" s="7"/>
      <c r="AP315" s="7"/>
      <c r="AQ315" s="7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  <c r="CI315" s="43"/>
      <c r="CJ315" s="43"/>
      <c r="CK315" s="43"/>
      <c r="CL315" s="43"/>
      <c r="CM315" s="43"/>
      <c r="CN315" s="43"/>
      <c r="CO315" s="43"/>
      <c r="CP315" s="43"/>
      <c r="CQ315" s="43"/>
      <c r="CR315" s="43"/>
    </row>
    <row r="316" spans="1:96" ht="13.2">
      <c r="A316" s="43"/>
      <c r="B316" s="43"/>
      <c r="C316" s="7"/>
      <c r="D316" s="7"/>
      <c r="E316" s="7"/>
      <c r="F316" s="7"/>
      <c r="G316" s="7"/>
      <c r="H316" s="7"/>
      <c r="I316" s="7"/>
      <c r="J316" s="7"/>
      <c r="K316" s="7"/>
      <c r="L316" s="115"/>
      <c r="M316" s="43"/>
      <c r="N316" s="43"/>
      <c r="O316" s="43"/>
      <c r="P316" s="43"/>
      <c r="Q316" s="43"/>
      <c r="R316" s="43"/>
      <c r="S316" s="43"/>
      <c r="T316" s="43"/>
      <c r="U316" s="43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7"/>
      <c r="AO316" s="7"/>
      <c r="AP316" s="7"/>
      <c r="AQ316" s="7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  <c r="CI316" s="43"/>
      <c r="CJ316" s="43"/>
      <c r="CK316" s="43"/>
      <c r="CL316" s="43"/>
      <c r="CM316" s="43"/>
      <c r="CN316" s="43"/>
      <c r="CO316" s="43"/>
      <c r="CP316" s="43"/>
      <c r="CQ316" s="43"/>
      <c r="CR316" s="43"/>
    </row>
    <row r="317" spans="1:96" ht="13.2">
      <c r="A317" s="43"/>
      <c r="B317" s="43"/>
      <c r="C317" s="7"/>
      <c r="D317" s="7"/>
      <c r="E317" s="7"/>
      <c r="F317" s="7"/>
      <c r="G317" s="7"/>
      <c r="H317" s="7"/>
      <c r="I317" s="7"/>
      <c r="J317" s="7"/>
      <c r="K317" s="7"/>
      <c r="L317" s="115"/>
      <c r="M317" s="43"/>
      <c r="N317" s="43"/>
      <c r="O317" s="43"/>
      <c r="P317" s="43"/>
      <c r="Q317" s="43"/>
      <c r="R317" s="43"/>
      <c r="S317" s="43"/>
      <c r="T317" s="43"/>
      <c r="U317" s="43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7"/>
      <c r="AO317" s="7"/>
      <c r="AP317" s="7"/>
      <c r="AQ317" s="7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</row>
    <row r="318" spans="1:96" ht="13.2">
      <c r="A318" s="43"/>
      <c r="B318" s="43"/>
      <c r="C318" s="7"/>
      <c r="D318" s="7"/>
      <c r="E318" s="7"/>
      <c r="F318" s="7"/>
      <c r="G318" s="7"/>
      <c r="H318" s="7"/>
      <c r="I318" s="7"/>
      <c r="J318" s="7"/>
      <c r="K318" s="7"/>
      <c r="L318" s="115"/>
      <c r="M318" s="43"/>
      <c r="N318" s="43"/>
      <c r="O318" s="43"/>
      <c r="P318" s="43"/>
      <c r="Q318" s="43"/>
      <c r="R318" s="43"/>
      <c r="S318" s="43"/>
      <c r="T318" s="43"/>
      <c r="U318" s="43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7"/>
      <c r="AO318" s="7"/>
      <c r="AP318" s="7"/>
      <c r="AQ318" s="7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</row>
    <row r="319" spans="1:96" ht="13.2">
      <c r="A319" s="43"/>
      <c r="B319" s="43"/>
      <c r="C319" s="7"/>
      <c r="D319" s="7"/>
      <c r="E319" s="7"/>
      <c r="F319" s="7"/>
      <c r="G319" s="7"/>
      <c r="H319" s="7"/>
      <c r="I319" s="7"/>
      <c r="J319" s="7"/>
      <c r="K319" s="7"/>
      <c r="L319" s="115"/>
      <c r="M319" s="43"/>
      <c r="N319" s="43"/>
      <c r="O319" s="43"/>
      <c r="P319" s="43"/>
      <c r="Q319" s="43"/>
      <c r="R319" s="43"/>
      <c r="S319" s="43"/>
      <c r="T319" s="43"/>
      <c r="U319" s="43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7"/>
      <c r="AO319" s="7"/>
      <c r="AP319" s="7"/>
      <c r="AQ319" s="7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</row>
    <row r="320" spans="1:96" ht="13.2">
      <c r="A320" s="43"/>
      <c r="B320" s="43"/>
      <c r="C320" s="7"/>
      <c r="D320" s="7"/>
      <c r="E320" s="7"/>
      <c r="F320" s="7"/>
      <c r="G320" s="7"/>
      <c r="H320" s="7"/>
      <c r="I320" s="7"/>
      <c r="J320" s="7"/>
      <c r="K320" s="7"/>
      <c r="L320" s="115"/>
      <c r="M320" s="43"/>
      <c r="N320" s="43"/>
      <c r="O320" s="43"/>
      <c r="P320" s="43"/>
      <c r="Q320" s="43"/>
      <c r="R320" s="43"/>
      <c r="S320" s="43"/>
      <c r="T320" s="43"/>
      <c r="U320" s="43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7"/>
      <c r="AO320" s="7"/>
      <c r="AP320" s="7"/>
      <c r="AQ320" s="7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43"/>
      <c r="CF320" s="43"/>
      <c r="CG320" s="43"/>
      <c r="CH320" s="43"/>
      <c r="CI320" s="43"/>
      <c r="CJ320" s="43"/>
      <c r="CK320" s="43"/>
      <c r="CL320" s="43"/>
      <c r="CM320" s="43"/>
      <c r="CN320" s="43"/>
      <c r="CO320" s="43"/>
      <c r="CP320" s="43"/>
      <c r="CQ320" s="43"/>
      <c r="CR320" s="43"/>
    </row>
    <row r="321" spans="1:96" ht="13.2">
      <c r="A321" s="43"/>
      <c r="B321" s="43"/>
      <c r="C321" s="7"/>
      <c r="D321" s="7"/>
      <c r="E321" s="7"/>
      <c r="F321" s="7"/>
      <c r="G321" s="7"/>
      <c r="H321" s="7"/>
      <c r="I321" s="7"/>
      <c r="J321" s="7"/>
      <c r="K321" s="7"/>
      <c r="L321" s="115"/>
      <c r="M321" s="43"/>
      <c r="N321" s="43"/>
      <c r="O321" s="43"/>
      <c r="P321" s="43"/>
      <c r="Q321" s="43"/>
      <c r="R321" s="43"/>
      <c r="S321" s="43"/>
      <c r="T321" s="43"/>
      <c r="U321" s="43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7"/>
      <c r="AO321" s="7"/>
      <c r="AP321" s="7"/>
      <c r="AQ321" s="7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  <c r="CI321" s="43"/>
      <c r="CJ321" s="43"/>
      <c r="CK321" s="43"/>
      <c r="CL321" s="43"/>
      <c r="CM321" s="43"/>
      <c r="CN321" s="43"/>
      <c r="CO321" s="43"/>
      <c r="CP321" s="43"/>
      <c r="CQ321" s="43"/>
      <c r="CR321" s="43"/>
    </row>
    <row r="322" spans="1:96" ht="13.2">
      <c r="A322" s="43"/>
      <c r="B322" s="43"/>
      <c r="C322" s="7"/>
      <c r="D322" s="7"/>
      <c r="E322" s="7"/>
      <c r="F322" s="7"/>
      <c r="G322" s="7"/>
      <c r="H322" s="7"/>
      <c r="I322" s="7"/>
      <c r="J322" s="7"/>
      <c r="K322" s="7"/>
      <c r="L322" s="115"/>
      <c r="M322" s="43"/>
      <c r="N322" s="43"/>
      <c r="O322" s="43"/>
      <c r="P322" s="43"/>
      <c r="Q322" s="43"/>
      <c r="R322" s="43"/>
      <c r="S322" s="43"/>
      <c r="T322" s="43"/>
      <c r="U322" s="43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7"/>
      <c r="AO322" s="7"/>
      <c r="AP322" s="7"/>
      <c r="AQ322" s="7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  <c r="CI322" s="43"/>
      <c r="CJ322" s="43"/>
      <c r="CK322" s="43"/>
      <c r="CL322" s="43"/>
      <c r="CM322" s="43"/>
      <c r="CN322" s="43"/>
      <c r="CO322" s="43"/>
      <c r="CP322" s="43"/>
      <c r="CQ322" s="43"/>
      <c r="CR322" s="43"/>
    </row>
    <row r="323" spans="1:96" ht="13.2">
      <c r="A323" s="43"/>
      <c r="B323" s="43"/>
      <c r="C323" s="7"/>
      <c r="D323" s="7"/>
      <c r="E323" s="7"/>
      <c r="F323" s="7"/>
      <c r="G323" s="7"/>
      <c r="H323" s="7"/>
      <c r="I323" s="7"/>
      <c r="J323" s="7"/>
      <c r="K323" s="7"/>
      <c r="L323" s="115"/>
      <c r="M323" s="43"/>
      <c r="N323" s="43"/>
      <c r="O323" s="43"/>
      <c r="P323" s="43"/>
      <c r="Q323" s="43"/>
      <c r="R323" s="43"/>
      <c r="S323" s="43"/>
      <c r="T323" s="43"/>
      <c r="U323" s="43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7"/>
      <c r="AO323" s="7"/>
      <c r="AP323" s="7"/>
      <c r="AQ323" s="7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/>
      <c r="CK323" s="43"/>
      <c r="CL323" s="43"/>
      <c r="CM323" s="43"/>
      <c r="CN323" s="43"/>
      <c r="CO323" s="43"/>
      <c r="CP323" s="43"/>
      <c r="CQ323" s="43"/>
      <c r="CR323" s="43"/>
    </row>
    <row r="324" spans="1:96" ht="13.2">
      <c r="A324" s="43"/>
      <c r="B324" s="43"/>
      <c r="C324" s="7"/>
      <c r="D324" s="7"/>
      <c r="E324" s="7"/>
      <c r="F324" s="7"/>
      <c r="G324" s="7"/>
      <c r="H324" s="7"/>
      <c r="I324" s="7"/>
      <c r="J324" s="7"/>
      <c r="K324" s="7"/>
      <c r="L324" s="115"/>
      <c r="M324" s="43"/>
      <c r="N324" s="43"/>
      <c r="O324" s="43"/>
      <c r="P324" s="43"/>
      <c r="Q324" s="43"/>
      <c r="R324" s="43"/>
      <c r="S324" s="43"/>
      <c r="T324" s="43"/>
      <c r="U324" s="43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7"/>
      <c r="AO324" s="7"/>
      <c r="AP324" s="7"/>
      <c r="AQ324" s="7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  <c r="CI324" s="43"/>
      <c r="CJ324" s="43"/>
      <c r="CK324" s="43"/>
      <c r="CL324" s="43"/>
      <c r="CM324" s="43"/>
      <c r="CN324" s="43"/>
      <c r="CO324" s="43"/>
      <c r="CP324" s="43"/>
      <c r="CQ324" s="43"/>
      <c r="CR324" s="43"/>
    </row>
    <row r="325" spans="1:96" ht="13.2">
      <c r="A325" s="43"/>
      <c r="B325" s="43"/>
      <c r="C325" s="7"/>
      <c r="D325" s="7"/>
      <c r="E325" s="7"/>
      <c r="F325" s="7"/>
      <c r="G325" s="7"/>
      <c r="H325" s="7"/>
      <c r="I325" s="7"/>
      <c r="J325" s="7"/>
      <c r="K325" s="7"/>
      <c r="L325" s="115"/>
      <c r="M325" s="43"/>
      <c r="N325" s="43"/>
      <c r="O325" s="43"/>
      <c r="P325" s="43"/>
      <c r="Q325" s="43"/>
      <c r="R325" s="43"/>
      <c r="S325" s="43"/>
      <c r="T325" s="43"/>
      <c r="U325" s="43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7"/>
      <c r="AO325" s="7"/>
      <c r="AP325" s="7"/>
      <c r="AQ325" s="7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</row>
    <row r="326" spans="1:96" ht="13.2">
      <c r="A326" s="43"/>
      <c r="B326" s="43"/>
      <c r="C326" s="7"/>
      <c r="D326" s="7"/>
      <c r="E326" s="7"/>
      <c r="F326" s="7"/>
      <c r="G326" s="7"/>
      <c r="H326" s="7"/>
      <c r="I326" s="7"/>
      <c r="J326" s="7"/>
      <c r="K326" s="7"/>
      <c r="L326" s="115"/>
      <c r="M326" s="43"/>
      <c r="N326" s="43"/>
      <c r="O326" s="43"/>
      <c r="P326" s="43"/>
      <c r="Q326" s="43"/>
      <c r="R326" s="43"/>
      <c r="S326" s="43"/>
      <c r="T326" s="43"/>
      <c r="U326" s="43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7"/>
      <c r="AO326" s="7"/>
      <c r="AP326" s="7"/>
      <c r="AQ326" s="7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  <c r="CI326" s="43"/>
      <c r="CJ326" s="43"/>
      <c r="CK326" s="43"/>
      <c r="CL326" s="43"/>
      <c r="CM326" s="43"/>
      <c r="CN326" s="43"/>
      <c r="CO326" s="43"/>
      <c r="CP326" s="43"/>
      <c r="CQ326" s="43"/>
      <c r="CR326" s="43"/>
    </row>
    <row r="327" spans="1:96" ht="13.2">
      <c r="A327" s="43"/>
      <c r="B327" s="43"/>
      <c r="C327" s="7"/>
      <c r="D327" s="7"/>
      <c r="E327" s="7"/>
      <c r="F327" s="7"/>
      <c r="G327" s="7"/>
      <c r="H327" s="7"/>
      <c r="I327" s="7"/>
      <c r="J327" s="7"/>
      <c r="K327" s="7"/>
      <c r="L327" s="115"/>
      <c r="M327" s="43"/>
      <c r="N327" s="43"/>
      <c r="O327" s="43"/>
      <c r="P327" s="43"/>
      <c r="Q327" s="43"/>
      <c r="R327" s="43"/>
      <c r="S327" s="43"/>
      <c r="T327" s="43"/>
      <c r="U327" s="43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7"/>
      <c r="AO327" s="7"/>
      <c r="AP327" s="7"/>
      <c r="AQ327" s="7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  <c r="CI327" s="43"/>
      <c r="CJ327" s="43"/>
      <c r="CK327" s="43"/>
      <c r="CL327" s="43"/>
      <c r="CM327" s="43"/>
      <c r="CN327" s="43"/>
      <c r="CO327" s="43"/>
      <c r="CP327" s="43"/>
      <c r="CQ327" s="43"/>
      <c r="CR327" s="43"/>
    </row>
    <row r="328" spans="1:96" ht="13.2">
      <c r="A328" s="43"/>
      <c r="B328" s="43"/>
      <c r="C328" s="7"/>
      <c r="D328" s="7"/>
      <c r="E328" s="7"/>
      <c r="F328" s="7"/>
      <c r="G328" s="7"/>
      <c r="H328" s="7"/>
      <c r="I328" s="7"/>
      <c r="J328" s="7"/>
      <c r="K328" s="7"/>
      <c r="L328" s="115"/>
      <c r="M328" s="43"/>
      <c r="N328" s="43"/>
      <c r="O328" s="43"/>
      <c r="P328" s="43"/>
      <c r="Q328" s="43"/>
      <c r="R328" s="43"/>
      <c r="S328" s="43"/>
      <c r="T328" s="43"/>
      <c r="U328" s="43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7"/>
      <c r="AO328" s="7"/>
      <c r="AP328" s="7"/>
      <c r="AQ328" s="7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  <c r="CI328" s="43"/>
      <c r="CJ328" s="43"/>
      <c r="CK328" s="43"/>
      <c r="CL328" s="43"/>
      <c r="CM328" s="43"/>
      <c r="CN328" s="43"/>
      <c r="CO328" s="43"/>
      <c r="CP328" s="43"/>
      <c r="CQ328" s="43"/>
      <c r="CR328" s="43"/>
    </row>
    <row r="329" spans="1:96" ht="13.2">
      <c r="A329" s="43"/>
      <c r="B329" s="43"/>
      <c r="C329" s="7"/>
      <c r="D329" s="7"/>
      <c r="E329" s="7"/>
      <c r="F329" s="7"/>
      <c r="G329" s="7"/>
      <c r="H329" s="7"/>
      <c r="I329" s="7"/>
      <c r="J329" s="7"/>
      <c r="K329" s="7"/>
      <c r="L329" s="115"/>
      <c r="M329" s="43"/>
      <c r="N329" s="43"/>
      <c r="O329" s="43"/>
      <c r="P329" s="43"/>
      <c r="Q329" s="43"/>
      <c r="R329" s="43"/>
      <c r="S329" s="43"/>
      <c r="T329" s="43"/>
      <c r="U329" s="43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7"/>
      <c r="AO329" s="7"/>
      <c r="AP329" s="7"/>
      <c r="AQ329" s="7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/>
    </row>
    <row r="330" spans="1:96" ht="13.2">
      <c r="A330" s="43"/>
      <c r="B330" s="43"/>
      <c r="C330" s="7"/>
      <c r="D330" s="7"/>
      <c r="E330" s="7"/>
      <c r="F330" s="7"/>
      <c r="G330" s="7"/>
      <c r="H330" s="7"/>
      <c r="I330" s="7"/>
      <c r="J330" s="7"/>
      <c r="K330" s="7"/>
      <c r="L330" s="115"/>
      <c r="M330" s="43"/>
      <c r="N330" s="43"/>
      <c r="O330" s="43"/>
      <c r="P330" s="43"/>
      <c r="Q330" s="43"/>
      <c r="R330" s="43"/>
      <c r="S330" s="43"/>
      <c r="T330" s="43"/>
      <c r="U330" s="43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7"/>
      <c r="AO330" s="7"/>
      <c r="AP330" s="7"/>
      <c r="AQ330" s="7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  <c r="CI330" s="43"/>
      <c r="CJ330" s="43"/>
      <c r="CK330" s="43"/>
      <c r="CL330" s="43"/>
      <c r="CM330" s="43"/>
      <c r="CN330" s="43"/>
      <c r="CO330" s="43"/>
      <c r="CP330" s="43"/>
      <c r="CQ330" s="43"/>
      <c r="CR330" s="43"/>
    </row>
    <row r="331" spans="1:96" ht="13.2">
      <c r="A331" s="43"/>
      <c r="B331" s="43"/>
      <c r="C331" s="7"/>
      <c r="D331" s="7"/>
      <c r="E331" s="7"/>
      <c r="F331" s="7"/>
      <c r="G331" s="7"/>
      <c r="H331" s="7"/>
      <c r="I331" s="7"/>
      <c r="J331" s="7"/>
      <c r="K331" s="7"/>
      <c r="L331" s="115"/>
      <c r="M331" s="43"/>
      <c r="N331" s="43"/>
      <c r="O331" s="43"/>
      <c r="P331" s="43"/>
      <c r="Q331" s="43"/>
      <c r="R331" s="43"/>
      <c r="S331" s="43"/>
      <c r="T331" s="43"/>
      <c r="U331" s="43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7"/>
      <c r="AO331" s="7"/>
      <c r="AP331" s="7"/>
      <c r="AQ331" s="7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  <c r="CI331" s="43"/>
      <c r="CJ331" s="43"/>
      <c r="CK331" s="43"/>
      <c r="CL331" s="43"/>
      <c r="CM331" s="43"/>
      <c r="CN331" s="43"/>
      <c r="CO331" s="43"/>
      <c r="CP331" s="43"/>
      <c r="CQ331" s="43"/>
      <c r="CR331" s="43"/>
    </row>
    <row r="332" spans="1:96" ht="13.2">
      <c r="A332" s="43"/>
      <c r="B332" s="43"/>
      <c r="C332" s="7"/>
      <c r="D332" s="7"/>
      <c r="E332" s="7"/>
      <c r="F332" s="7"/>
      <c r="G332" s="7"/>
      <c r="H332" s="7"/>
      <c r="I332" s="7"/>
      <c r="J332" s="7"/>
      <c r="K332" s="7"/>
      <c r="L332" s="115"/>
      <c r="M332" s="43"/>
      <c r="N332" s="43"/>
      <c r="O332" s="43"/>
      <c r="P332" s="43"/>
      <c r="Q332" s="43"/>
      <c r="R332" s="43"/>
      <c r="S332" s="43"/>
      <c r="T332" s="43"/>
      <c r="U332" s="43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7"/>
      <c r="AO332" s="7"/>
      <c r="AP332" s="7"/>
      <c r="AQ332" s="7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  <c r="CI332" s="43"/>
      <c r="CJ332" s="43"/>
      <c r="CK332" s="43"/>
      <c r="CL332" s="43"/>
      <c r="CM332" s="43"/>
      <c r="CN332" s="43"/>
      <c r="CO332" s="43"/>
      <c r="CP332" s="43"/>
      <c r="CQ332" s="43"/>
      <c r="CR332" s="43"/>
    </row>
    <row r="333" spans="1:96" ht="13.2">
      <c r="A333" s="43"/>
      <c r="B333" s="43"/>
      <c r="C333" s="7"/>
      <c r="D333" s="7"/>
      <c r="E333" s="7"/>
      <c r="F333" s="7"/>
      <c r="G333" s="7"/>
      <c r="H333" s="7"/>
      <c r="I333" s="7"/>
      <c r="J333" s="7"/>
      <c r="K333" s="7"/>
      <c r="L333" s="115"/>
      <c r="M333" s="43"/>
      <c r="N333" s="43"/>
      <c r="O333" s="43"/>
      <c r="P333" s="43"/>
      <c r="Q333" s="43"/>
      <c r="R333" s="43"/>
      <c r="S333" s="43"/>
      <c r="T333" s="43"/>
      <c r="U333" s="43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7"/>
      <c r="AO333" s="7"/>
      <c r="AP333" s="7"/>
      <c r="AQ333" s="7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  <c r="CI333" s="43"/>
      <c r="CJ333" s="43"/>
      <c r="CK333" s="43"/>
      <c r="CL333" s="43"/>
      <c r="CM333" s="43"/>
      <c r="CN333" s="43"/>
      <c r="CO333" s="43"/>
      <c r="CP333" s="43"/>
      <c r="CQ333" s="43"/>
      <c r="CR333" s="43"/>
    </row>
    <row r="334" spans="1:96" ht="13.2">
      <c r="A334" s="43"/>
      <c r="B334" s="43"/>
      <c r="C334" s="7"/>
      <c r="D334" s="7"/>
      <c r="E334" s="7"/>
      <c r="F334" s="7"/>
      <c r="G334" s="7"/>
      <c r="H334" s="7"/>
      <c r="I334" s="7"/>
      <c r="J334" s="7"/>
      <c r="K334" s="7"/>
      <c r="L334" s="115"/>
      <c r="M334" s="43"/>
      <c r="N334" s="43"/>
      <c r="O334" s="43"/>
      <c r="P334" s="43"/>
      <c r="Q334" s="43"/>
      <c r="R334" s="43"/>
      <c r="S334" s="43"/>
      <c r="T334" s="43"/>
      <c r="U334" s="43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7"/>
      <c r="AO334" s="7"/>
      <c r="AP334" s="7"/>
      <c r="AQ334" s="7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/>
    </row>
    <row r="335" spans="1:96" ht="13.2">
      <c r="A335" s="43"/>
      <c r="B335" s="43"/>
      <c r="C335" s="7"/>
      <c r="D335" s="7"/>
      <c r="E335" s="7"/>
      <c r="F335" s="7"/>
      <c r="G335" s="7"/>
      <c r="H335" s="7"/>
      <c r="I335" s="7"/>
      <c r="J335" s="7"/>
      <c r="K335" s="7"/>
      <c r="L335" s="115"/>
      <c r="M335" s="43"/>
      <c r="N335" s="43"/>
      <c r="O335" s="43"/>
      <c r="P335" s="43"/>
      <c r="Q335" s="43"/>
      <c r="R335" s="43"/>
      <c r="S335" s="43"/>
      <c r="T335" s="43"/>
      <c r="U335" s="43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7"/>
      <c r="AO335" s="7"/>
      <c r="AP335" s="7"/>
      <c r="AQ335" s="7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/>
      <c r="CK335" s="43"/>
      <c r="CL335" s="43"/>
      <c r="CM335" s="43"/>
      <c r="CN335" s="43"/>
      <c r="CO335" s="43"/>
      <c r="CP335" s="43"/>
      <c r="CQ335" s="43"/>
      <c r="CR335" s="43"/>
    </row>
    <row r="336" spans="1:96" ht="13.2">
      <c r="A336" s="43"/>
      <c r="B336" s="43"/>
      <c r="C336" s="7"/>
      <c r="D336" s="7"/>
      <c r="E336" s="7"/>
      <c r="F336" s="7"/>
      <c r="G336" s="7"/>
      <c r="H336" s="7"/>
      <c r="I336" s="7"/>
      <c r="J336" s="7"/>
      <c r="K336" s="7"/>
      <c r="L336" s="115"/>
      <c r="M336" s="43"/>
      <c r="N336" s="43"/>
      <c r="O336" s="43"/>
      <c r="P336" s="43"/>
      <c r="Q336" s="43"/>
      <c r="R336" s="43"/>
      <c r="S336" s="43"/>
      <c r="T336" s="43"/>
      <c r="U336" s="43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7"/>
      <c r="AO336" s="7"/>
      <c r="AP336" s="7"/>
      <c r="AQ336" s="7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</row>
    <row r="337" spans="1:96" ht="13.2">
      <c r="A337" s="43"/>
      <c r="B337" s="43"/>
      <c r="C337" s="7"/>
      <c r="D337" s="7"/>
      <c r="E337" s="7"/>
      <c r="F337" s="7"/>
      <c r="G337" s="7"/>
      <c r="H337" s="7"/>
      <c r="I337" s="7"/>
      <c r="J337" s="7"/>
      <c r="K337" s="7"/>
      <c r="L337" s="115"/>
      <c r="M337" s="43"/>
      <c r="N337" s="43"/>
      <c r="O337" s="43"/>
      <c r="P337" s="43"/>
      <c r="Q337" s="43"/>
      <c r="R337" s="43"/>
      <c r="S337" s="43"/>
      <c r="T337" s="43"/>
      <c r="U337" s="43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7"/>
      <c r="AO337" s="7"/>
      <c r="AP337" s="7"/>
      <c r="AQ337" s="7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</row>
    <row r="338" spans="1:96" ht="13.2">
      <c r="A338" s="43"/>
      <c r="B338" s="43"/>
      <c r="C338" s="7"/>
      <c r="D338" s="7"/>
      <c r="E338" s="7"/>
      <c r="F338" s="7"/>
      <c r="G338" s="7"/>
      <c r="H338" s="7"/>
      <c r="I338" s="7"/>
      <c r="J338" s="7"/>
      <c r="K338" s="7"/>
      <c r="L338" s="115"/>
      <c r="M338" s="43"/>
      <c r="N338" s="43"/>
      <c r="O338" s="43"/>
      <c r="P338" s="43"/>
      <c r="Q338" s="43"/>
      <c r="R338" s="43"/>
      <c r="S338" s="43"/>
      <c r="T338" s="43"/>
      <c r="U338" s="43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7"/>
      <c r="AO338" s="7"/>
      <c r="AP338" s="7"/>
      <c r="AQ338" s="7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</row>
    <row r="339" spans="1:96" ht="13.2">
      <c r="A339" s="43"/>
      <c r="B339" s="43"/>
      <c r="C339" s="7"/>
      <c r="D339" s="7"/>
      <c r="E339" s="7"/>
      <c r="F339" s="7"/>
      <c r="G339" s="7"/>
      <c r="H339" s="7"/>
      <c r="I339" s="7"/>
      <c r="J339" s="7"/>
      <c r="K339" s="7"/>
      <c r="L339" s="115"/>
      <c r="M339" s="43"/>
      <c r="N339" s="43"/>
      <c r="O339" s="43"/>
      <c r="P339" s="43"/>
      <c r="Q339" s="43"/>
      <c r="R339" s="43"/>
      <c r="S339" s="43"/>
      <c r="T339" s="43"/>
      <c r="U339" s="43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7"/>
      <c r="AO339" s="7"/>
      <c r="AP339" s="7"/>
      <c r="AQ339" s="7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  <c r="CI339" s="43"/>
      <c r="CJ339" s="43"/>
      <c r="CK339" s="43"/>
      <c r="CL339" s="43"/>
      <c r="CM339" s="43"/>
      <c r="CN339" s="43"/>
      <c r="CO339" s="43"/>
      <c r="CP339" s="43"/>
      <c r="CQ339" s="43"/>
      <c r="CR339" s="43"/>
    </row>
    <row r="340" spans="1:96" ht="13.2">
      <c r="A340" s="43"/>
      <c r="B340" s="43"/>
      <c r="C340" s="7"/>
      <c r="D340" s="7"/>
      <c r="E340" s="7"/>
      <c r="F340" s="7"/>
      <c r="G340" s="7"/>
      <c r="H340" s="7"/>
      <c r="I340" s="7"/>
      <c r="J340" s="7"/>
      <c r="K340" s="7"/>
      <c r="L340" s="115"/>
      <c r="M340" s="43"/>
      <c r="N340" s="43"/>
      <c r="O340" s="43"/>
      <c r="P340" s="43"/>
      <c r="Q340" s="43"/>
      <c r="R340" s="43"/>
      <c r="S340" s="43"/>
      <c r="T340" s="43"/>
      <c r="U340" s="43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7"/>
      <c r="AO340" s="7"/>
      <c r="AP340" s="7"/>
      <c r="AQ340" s="7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</row>
    <row r="341" spans="1:96" ht="13.2">
      <c r="A341" s="43"/>
      <c r="B341" s="43"/>
      <c r="C341" s="7"/>
      <c r="D341" s="7"/>
      <c r="E341" s="7"/>
      <c r="F341" s="7"/>
      <c r="G341" s="7"/>
      <c r="H341" s="7"/>
      <c r="I341" s="7"/>
      <c r="J341" s="7"/>
      <c r="K341" s="7"/>
      <c r="L341" s="115"/>
      <c r="M341" s="43"/>
      <c r="N341" s="43"/>
      <c r="O341" s="43"/>
      <c r="P341" s="43"/>
      <c r="Q341" s="43"/>
      <c r="R341" s="43"/>
      <c r="S341" s="43"/>
      <c r="T341" s="43"/>
      <c r="U341" s="43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7"/>
      <c r="AO341" s="7"/>
      <c r="AP341" s="7"/>
      <c r="AQ341" s="7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</row>
    <row r="342" spans="1:96" ht="13.2">
      <c r="A342" s="43"/>
      <c r="B342" s="43"/>
      <c r="C342" s="7"/>
      <c r="D342" s="7"/>
      <c r="E342" s="7"/>
      <c r="F342" s="7"/>
      <c r="G342" s="7"/>
      <c r="H342" s="7"/>
      <c r="I342" s="7"/>
      <c r="J342" s="7"/>
      <c r="K342" s="7"/>
      <c r="L342" s="115"/>
      <c r="M342" s="43"/>
      <c r="N342" s="43"/>
      <c r="O342" s="43"/>
      <c r="P342" s="43"/>
      <c r="Q342" s="43"/>
      <c r="R342" s="43"/>
      <c r="S342" s="43"/>
      <c r="T342" s="43"/>
      <c r="U342" s="43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7"/>
      <c r="AO342" s="7"/>
      <c r="AP342" s="7"/>
      <c r="AQ342" s="7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  <c r="CI342" s="43"/>
      <c r="CJ342" s="43"/>
      <c r="CK342" s="43"/>
      <c r="CL342" s="43"/>
      <c r="CM342" s="43"/>
      <c r="CN342" s="43"/>
      <c r="CO342" s="43"/>
      <c r="CP342" s="43"/>
      <c r="CQ342" s="43"/>
      <c r="CR342" s="43"/>
    </row>
    <row r="343" spans="1:96" ht="13.2">
      <c r="A343" s="43"/>
      <c r="B343" s="43"/>
      <c r="C343" s="7"/>
      <c r="D343" s="7"/>
      <c r="E343" s="7"/>
      <c r="F343" s="7"/>
      <c r="G343" s="7"/>
      <c r="H343" s="7"/>
      <c r="I343" s="7"/>
      <c r="J343" s="7"/>
      <c r="K343" s="7"/>
      <c r="L343" s="115"/>
      <c r="M343" s="43"/>
      <c r="N343" s="43"/>
      <c r="O343" s="43"/>
      <c r="P343" s="43"/>
      <c r="Q343" s="43"/>
      <c r="R343" s="43"/>
      <c r="S343" s="43"/>
      <c r="T343" s="43"/>
      <c r="U343" s="43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7"/>
      <c r="AO343" s="7"/>
      <c r="AP343" s="7"/>
      <c r="AQ343" s="7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  <c r="CI343" s="43"/>
      <c r="CJ343" s="43"/>
      <c r="CK343" s="43"/>
      <c r="CL343" s="43"/>
      <c r="CM343" s="43"/>
      <c r="CN343" s="43"/>
      <c r="CO343" s="43"/>
      <c r="CP343" s="43"/>
      <c r="CQ343" s="43"/>
      <c r="CR343" s="43"/>
    </row>
    <row r="344" spans="1:96" ht="13.2">
      <c r="A344" s="43"/>
      <c r="B344" s="43"/>
      <c r="C344" s="7"/>
      <c r="D344" s="7"/>
      <c r="E344" s="7"/>
      <c r="F344" s="7"/>
      <c r="G344" s="7"/>
      <c r="H344" s="7"/>
      <c r="I344" s="7"/>
      <c r="J344" s="7"/>
      <c r="K344" s="7"/>
      <c r="L344" s="115"/>
      <c r="M344" s="43"/>
      <c r="N344" s="43"/>
      <c r="O344" s="43"/>
      <c r="P344" s="43"/>
      <c r="Q344" s="43"/>
      <c r="R344" s="43"/>
      <c r="S344" s="43"/>
      <c r="T344" s="43"/>
      <c r="U344" s="43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7"/>
      <c r="AO344" s="7"/>
      <c r="AP344" s="7"/>
      <c r="AQ344" s="7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  <c r="CI344" s="43"/>
      <c r="CJ344" s="43"/>
      <c r="CK344" s="43"/>
      <c r="CL344" s="43"/>
      <c r="CM344" s="43"/>
      <c r="CN344" s="43"/>
      <c r="CO344" s="43"/>
      <c r="CP344" s="43"/>
      <c r="CQ344" s="43"/>
      <c r="CR344" s="43"/>
    </row>
    <row r="345" spans="1:96" ht="13.2">
      <c r="A345" s="43"/>
      <c r="B345" s="43"/>
      <c r="C345" s="7"/>
      <c r="D345" s="7"/>
      <c r="E345" s="7"/>
      <c r="F345" s="7"/>
      <c r="G345" s="7"/>
      <c r="H345" s="7"/>
      <c r="I345" s="7"/>
      <c r="J345" s="7"/>
      <c r="K345" s="7"/>
      <c r="L345" s="115"/>
      <c r="M345" s="43"/>
      <c r="N345" s="43"/>
      <c r="O345" s="43"/>
      <c r="P345" s="43"/>
      <c r="Q345" s="43"/>
      <c r="R345" s="43"/>
      <c r="S345" s="43"/>
      <c r="T345" s="43"/>
      <c r="U345" s="43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7"/>
      <c r="AO345" s="7"/>
      <c r="AP345" s="7"/>
      <c r="AQ345" s="7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  <c r="CI345" s="43"/>
      <c r="CJ345" s="43"/>
      <c r="CK345" s="43"/>
      <c r="CL345" s="43"/>
      <c r="CM345" s="43"/>
      <c r="CN345" s="43"/>
      <c r="CO345" s="43"/>
      <c r="CP345" s="43"/>
      <c r="CQ345" s="43"/>
      <c r="CR345" s="43"/>
    </row>
    <row r="346" spans="1:96" ht="13.2">
      <c r="A346" s="43"/>
      <c r="B346" s="43"/>
      <c r="C346" s="7"/>
      <c r="D346" s="7"/>
      <c r="E346" s="7"/>
      <c r="F346" s="7"/>
      <c r="G346" s="7"/>
      <c r="H346" s="7"/>
      <c r="I346" s="7"/>
      <c r="J346" s="7"/>
      <c r="K346" s="7"/>
      <c r="L346" s="115"/>
      <c r="M346" s="43"/>
      <c r="N346" s="43"/>
      <c r="O346" s="43"/>
      <c r="P346" s="43"/>
      <c r="Q346" s="43"/>
      <c r="R346" s="43"/>
      <c r="S346" s="43"/>
      <c r="T346" s="43"/>
      <c r="U346" s="43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7"/>
      <c r="AO346" s="7"/>
      <c r="AP346" s="7"/>
      <c r="AQ346" s="7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  <c r="CI346" s="43"/>
      <c r="CJ346" s="43"/>
      <c r="CK346" s="43"/>
      <c r="CL346" s="43"/>
      <c r="CM346" s="43"/>
      <c r="CN346" s="43"/>
      <c r="CO346" s="43"/>
      <c r="CP346" s="43"/>
      <c r="CQ346" s="43"/>
      <c r="CR346" s="43"/>
    </row>
    <row r="347" spans="1:96" ht="13.2">
      <c r="A347" s="43"/>
      <c r="B347" s="43"/>
      <c r="C347" s="7"/>
      <c r="D347" s="7"/>
      <c r="E347" s="7"/>
      <c r="F347" s="7"/>
      <c r="G347" s="7"/>
      <c r="H347" s="7"/>
      <c r="I347" s="7"/>
      <c r="J347" s="7"/>
      <c r="K347" s="7"/>
      <c r="L347" s="115"/>
      <c r="M347" s="43"/>
      <c r="N347" s="43"/>
      <c r="O347" s="43"/>
      <c r="P347" s="43"/>
      <c r="Q347" s="43"/>
      <c r="R347" s="43"/>
      <c r="S347" s="43"/>
      <c r="T347" s="43"/>
      <c r="U347" s="43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7"/>
      <c r="AO347" s="7"/>
      <c r="AP347" s="7"/>
      <c r="AQ347" s="7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  <c r="CI347" s="43"/>
      <c r="CJ347" s="43"/>
      <c r="CK347" s="43"/>
      <c r="CL347" s="43"/>
      <c r="CM347" s="43"/>
      <c r="CN347" s="43"/>
      <c r="CO347" s="43"/>
      <c r="CP347" s="43"/>
      <c r="CQ347" s="43"/>
      <c r="CR347" s="43"/>
    </row>
    <row r="348" spans="1:96" ht="13.2">
      <c r="A348" s="43"/>
      <c r="B348" s="43"/>
      <c r="C348" s="7"/>
      <c r="D348" s="7"/>
      <c r="E348" s="7"/>
      <c r="F348" s="7"/>
      <c r="G348" s="7"/>
      <c r="H348" s="7"/>
      <c r="I348" s="7"/>
      <c r="J348" s="7"/>
      <c r="K348" s="7"/>
      <c r="L348" s="115"/>
      <c r="M348" s="43"/>
      <c r="N348" s="43"/>
      <c r="O348" s="43"/>
      <c r="P348" s="43"/>
      <c r="Q348" s="43"/>
      <c r="R348" s="43"/>
      <c r="S348" s="43"/>
      <c r="T348" s="43"/>
      <c r="U348" s="43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7"/>
      <c r="AO348" s="7"/>
      <c r="AP348" s="7"/>
      <c r="AQ348" s="7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  <c r="CI348" s="43"/>
      <c r="CJ348" s="43"/>
      <c r="CK348" s="43"/>
      <c r="CL348" s="43"/>
      <c r="CM348" s="43"/>
      <c r="CN348" s="43"/>
      <c r="CO348" s="43"/>
      <c r="CP348" s="43"/>
      <c r="CQ348" s="43"/>
      <c r="CR348" s="43"/>
    </row>
    <row r="349" spans="1:96" ht="13.2">
      <c r="A349" s="43"/>
      <c r="B349" s="43"/>
      <c r="C349" s="7"/>
      <c r="D349" s="7"/>
      <c r="E349" s="7"/>
      <c r="F349" s="7"/>
      <c r="G349" s="7"/>
      <c r="H349" s="7"/>
      <c r="I349" s="7"/>
      <c r="J349" s="7"/>
      <c r="K349" s="7"/>
      <c r="L349" s="115"/>
      <c r="M349" s="43"/>
      <c r="N349" s="43"/>
      <c r="O349" s="43"/>
      <c r="P349" s="43"/>
      <c r="Q349" s="43"/>
      <c r="R349" s="43"/>
      <c r="S349" s="43"/>
      <c r="T349" s="43"/>
      <c r="U349" s="43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7"/>
      <c r="AO349" s="7"/>
      <c r="AP349" s="7"/>
      <c r="AQ349" s="7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</row>
    <row r="350" spans="1:96" ht="13.2">
      <c r="A350" s="43"/>
      <c r="B350" s="43"/>
      <c r="C350" s="7"/>
      <c r="D350" s="7"/>
      <c r="E350" s="7"/>
      <c r="F350" s="7"/>
      <c r="G350" s="7"/>
      <c r="H350" s="7"/>
      <c r="I350" s="7"/>
      <c r="J350" s="7"/>
      <c r="K350" s="7"/>
      <c r="L350" s="115"/>
      <c r="M350" s="43"/>
      <c r="N350" s="43"/>
      <c r="O350" s="43"/>
      <c r="P350" s="43"/>
      <c r="Q350" s="43"/>
      <c r="R350" s="43"/>
      <c r="S350" s="43"/>
      <c r="T350" s="43"/>
      <c r="U350" s="43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7"/>
      <c r="AO350" s="7"/>
      <c r="AP350" s="7"/>
      <c r="AQ350" s="7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  <c r="CI350" s="43"/>
      <c r="CJ350" s="43"/>
      <c r="CK350" s="43"/>
      <c r="CL350" s="43"/>
      <c r="CM350" s="43"/>
      <c r="CN350" s="43"/>
      <c r="CO350" s="43"/>
      <c r="CP350" s="43"/>
      <c r="CQ350" s="43"/>
      <c r="CR350" s="43"/>
    </row>
    <row r="351" spans="1:96" ht="13.2">
      <c r="A351" s="43"/>
      <c r="B351" s="43"/>
      <c r="C351" s="7"/>
      <c r="D351" s="7"/>
      <c r="E351" s="7"/>
      <c r="F351" s="7"/>
      <c r="G351" s="7"/>
      <c r="H351" s="7"/>
      <c r="I351" s="7"/>
      <c r="J351" s="7"/>
      <c r="K351" s="7"/>
      <c r="L351" s="115"/>
      <c r="M351" s="43"/>
      <c r="N351" s="43"/>
      <c r="O351" s="43"/>
      <c r="P351" s="43"/>
      <c r="Q351" s="43"/>
      <c r="R351" s="43"/>
      <c r="S351" s="43"/>
      <c r="T351" s="43"/>
      <c r="U351" s="43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7"/>
      <c r="AO351" s="7"/>
      <c r="AP351" s="7"/>
      <c r="AQ351" s="7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43"/>
      <c r="CF351" s="43"/>
      <c r="CG351" s="43"/>
      <c r="CH351" s="43"/>
      <c r="CI351" s="43"/>
      <c r="CJ351" s="43"/>
      <c r="CK351" s="43"/>
      <c r="CL351" s="43"/>
      <c r="CM351" s="43"/>
      <c r="CN351" s="43"/>
      <c r="CO351" s="43"/>
      <c r="CP351" s="43"/>
      <c r="CQ351" s="43"/>
      <c r="CR351" s="43"/>
    </row>
    <row r="352" spans="1:96" ht="13.2">
      <c r="A352" s="43"/>
      <c r="B352" s="43"/>
      <c r="C352" s="7"/>
      <c r="D352" s="7"/>
      <c r="E352" s="7"/>
      <c r="F352" s="7"/>
      <c r="G352" s="7"/>
      <c r="H352" s="7"/>
      <c r="I352" s="7"/>
      <c r="J352" s="7"/>
      <c r="K352" s="7"/>
      <c r="L352" s="115"/>
      <c r="M352" s="43"/>
      <c r="N352" s="43"/>
      <c r="O352" s="43"/>
      <c r="P352" s="43"/>
      <c r="Q352" s="43"/>
      <c r="R352" s="43"/>
      <c r="S352" s="43"/>
      <c r="T352" s="43"/>
      <c r="U352" s="43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7"/>
      <c r="AO352" s="7"/>
      <c r="AP352" s="7"/>
      <c r="AQ352" s="7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43"/>
      <c r="BN352" s="43"/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43"/>
      <c r="CF352" s="43"/>
      <c r="CG352" s="43"/>
      <c r="CH352" s="43"/>
      <c r="CI352" s="43"/>
      <c r="CJ352" s="43"/>
      <c r="CK352" s="43"/>
      <c r="CL352" s="43"/>
      <c r="CM352" s="43"/>
      <c r="CN352" s="43"/>
      <c r="CO352" s="43"/>
      <c r="CP352" s="43"/>
      <c r="CQ352" s="43"/>
      <c r="CR352" s="43"/>
    </row>
    <row r="353" spans="1:96" ht="13.2">
      <c r="A353" s="43"/>
      <c r="B353" s="43"/>
      <c r="C353" s="7"/>
      <c r="D353" s="7"/>
      <c r="E353" s="7"/>
      <c r="F353" s="7"/>
      <c r="G353" s="7"/>
      <c r="H353" s="7"/>
      <c r="I353" s="7"/>
      <c r="J353" s="7"/>
      <c r="K353" s="7"/>
      <c r="L353" s="115"/>
      <c r="M353" s="43"/>
      <c r="N353" s="43"/>
      <c r="O353" s="43"/>
      <c r="P353" s="43"/>
      <c r="Q353" s="43"/>
      <c r="R353" s="43"/>
      <c r="S353" s="43"/>
      <c r="T353" s="43"/>
      <c r="U353" s="43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7"/>
      <c r="AO353" s="7"/>
      <c r="AP353" s="7"/>
      <c r="AQ353" s="7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  <c r="CI353" s="43"/>
      <c r="CJ353" s="43"/>
      <c r="CK353" s="43"/>
      <c r="CL353" s="43"/>
      <c r="CM353" s="43"/>
      <c r="CN353" s="43"/>
      <c r="CO353" s="43"/>
      <c r="CP353" s="43"/>
      <c r="CQ353" s="43"/>
      <c r="CR353" s="43"/>
    </row>
    <row r="354" spans="1:96" ht="13.2">
      <c r="A354" s="43"/>
      <c r="B354" s="43"/>
      <c r="C354" s="7"/>
      <c r="D354" s="7"/>
      <c r="E354" s="7"/>
      <c r="F354" s="7"/>
      <c r="G354" s="7"/>
      <c r="H354" s="7"/>
      <c r="I354" s="7"/>
      <c r="J354" s="7"/>
      <c r="K354" s="7"/>
      <c r="L354" s="115"/>
      <c r="M354" s="43"/>
      <c r="N354" s="43"/>
      <c r="O354" s="43"/>
      <c r="P354" s="43"/>
      <c r="Q354" s="43"/>
      <c r="R354" s="43"/>
      <c r="S354" s="43"/>
      <c r="T354" s="43"/>
      <c r="U354" s="43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7"/>
      <c r="AO354" s="7"/>
      <c r="AP354" s="7"/>
      <c r="AQ354" s="7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43"/>
      <c r="BN354" s="43"/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43"/>
      <c r="CF354" s="43"/>
      <c r="CG354" s="43"/>
      <c r="CH354" s="43"/>
      <c r="CI354" s="43"/>
      <c r="CJ354" s="43"/>
      <c r="CK354" s="43"/>
      <c r="CL354" s="43"/>
      <c r="CM354" s="43"/>
      <c r="CN354" s="43"/>
      <c r="CO354" s="43"/>
      <c r="CP354" s="43"/>
      <c r="CQ354" s="43"/>
      <c r="CR354" s="43"/>
    </row>
    <row r="355" spans="1:96" ht="13.2">
      <c r="A355" s="43"/>
      <c r="B355" s="43"/>
      <c r="C355" s="7"/>
      <c r="D355" s="7"/>
      <c r="E355" s="7"/>
      <c r="F355" s="7"/>
      <c r="G355" s="7"/>
      <c r="H355" s="7"/>
      <c r="I355" s="7"/>
      <c r="J355" s="7"/>
      <c r="K355" s="7"/>
      <c r="L355" s="115"/>
      <c r="M355" s="43"/>
      <c r="N355" s="43"/>
      <c r="O355" s="43"/>
      <c r="P355" s="43"/>
      <c r="Q355" s="43"/>
      <c r="R355" s="43"/>
      <c r="S355" s="43"/>
      <c r="T355" s="43"/>
      <c r="U355" s="43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7"/>
      <c r="AO355" s="7"/>
      <c r="AP355" s="7"/>
      <c r="AQ355" s="7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43"/>
      <c r="CF355" s="43"/>
      <c r="CG355" s="43"/>
      <c r="CH355" s="43"/>
      <c r="CI355" s="43"/>
      <c r="CJ355" s="43"/>
      <c r="CK355" s="43"/>
      <c r="CL355" s="43"/>
      <c r="CM355" s="43"/>
      <c r="CN355" s="43"/>
      <c r="CO355" s="43"/>
      <c r="CP355" s="43"/>
      <c r="CQ355" s="43"/>
      <c r="CR355" s="43"/>
    </row>
    <row r="356" spans="1:96" ht="13.2">
      <c r="A356" s="43"/>
      <c r="B356" s="43"/>
      <c r="C356" s="7"/>
      <c r="D356" s="7"/>
      <c r="E356" s="7"/>
      <c r="F356" s="7"/>
      <c r="G356" s="7"/>
      <c r="H356" s="7"/>
      <c r="I356" s="7"/>
      <c r="J356" s="7"/>
      <c r="K356" s="7"/>
      <c r="L356" s="115"/>
      <c r="M356" s="43"/>
      <c r="N356" s="43"/>
      <c r="O356" s="43"/>
      <c r="P356" s="43"/>
      <c r="Q356" s="43"/>
      <c r="R356" s="43"/>
      <c r="S356" s="43"/>
      <c r="T356" s="43"/>
      <c r="U356" s="43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7"/>
      <c r="AO356" s="7"/>
      <c r="AP356" s="7"/>
      <c r="AQ356" s="7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43"/>
      <c r="BN356" s="43"/>
      <c r="BO356" s="43"/>
      <c r="BP356" s="43"/>
      <c r="BQ356" s="43"/>
      <c r="BR356" s="43"/>
      <c r="BS356" s="43"/>
      <c r="BT356" s="43"/>
      <c r="BU356" s="43"/>
      <c r="BV356" s="43"/>
      <c r="BW356" s="43"/>
      <c r="BX356" s="43"/>
      <c r="BY356" s="43"/>
      <c r="BZ356" s="43"/>
      <c r="CA356" s="43"/>
      <c r="CB356" s="43"/>
      <c r="CC356" s="43"/>
      <c r="CD356" s="43"/>
      <c r="CE356" s="43"/>
      <c r="CF356" s="43"/>
      <c r="CG356" s="43"/>
      <c r="CH356" s="43"/>
      <c r="CI356" s="43"/>
      <c r="CJ356" s="43"/>
      <c r="CK356" s="43"/>
      <c r="CL356" s="43"/>
      <c r="CM356" s="43"/>
      <c r="CN356" s="43"/>
      <c r="CO356" s="43"/>
      <c r="CP356" s="43"/>
      <c r="CQ356" s="43"/>
      <c r="CR356" s="43"/>
    </row>
    <row r="357" spans="1:96" ht="13.2">
      <c r="A357" s="43"/>
      <c r="B357" s="43"/>
      <c r="C357" s="7"/>
      <c r="D357" s="7"/>
      <c r="E357" s="7"/>
      <c r="F357" s="7"/>
      <c r="G357" s="7"/>
      <c r="H357" s="7"/>
      <c r="I357" s="7"/>
      <c r="J357" s="7"/>
      <c r="K357" s="7"/>
      <c r="L357" s="115"/>
      <c r="M357" s="43"/>
      <c r="N357" s="43"/>
      <c r="O357" s="43"/>
      <c r="P357" s="43"/>
      <c r="Q357" s="43"/>
      <c r="R357" s="43"/>
      <c r="S357" s="43"/>
      <c r="T357" s="43"/>
      <c r="U357" s="43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7"/>
      <c r="AO357" s="7"/>
      <c r="AP357" s="7"/>
      <c r="AQ357" s="7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43"/>
      <c r="BN357" s="43"/>
      <c r="BO357" s="43"/>
      <c r="BP357" s="43"/>
      <c r="BQ357" s="43"/>
      <c r="BR357" s="43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  <c r="CE357" s="43"/>
      <c r="CF357" s="43"/>
      <c r="CG357" s="43"/>
      <c r="CH357" s="43"/>
      <c r="CI357" s="43"/>
      <c r="CJ357" s="43"/>
      <c r="CK357" s="43"/>
      <c r="CL357" s="43"/>
      <c r="CM357" s="43"/>
      <c r="CN357" s="43"/>
      <c r="CO357" s="43"/>
      <c r="CP357" s="43"/>
      <c r="CQ357" s="43"/>
      <c r="CR357" s="43"/>
    </row>
    <row r="358" spans="1:96" ht="13.2">
      <c r="A358" s="43"/>
      <c r="B358" s="43"/>
      <c r="C358" s="7"/>
      <c r="D358" s="7"/>
      <c r="E358" s="7"/>
      <c r="F358" s="7"/>
      <c r="G358" s="7"/>
      <c r="H358" s="7"/>
      <c r="I358" s="7"/>
      <c r="J358" s="7"/>
      <c r="K358" s="7"/>
      <c r="L358" s="115"/>
      <c r="M358" s="43"/>
      <c r="N358" s="43"/>
      <c r="O358" s="43"/>
      <c r="P358" s="43"/>
      <c r="Q358" s="43"/>
      <c r="R358" s="43"/>
      <c r="S358" s="43"/>
      <c r="T358" s="43"/>
      <c r="U358" s="43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7"/>
      <c r="AO358" s="7"/>
      <c r="AP358" s="7"/>
      <c r="AQ358" s="7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43"/>
      <c r="BN358" s="43"/>
      <c r="BO358" s="43"/>
      <c r="BP358" s="43"/>
      <c r="BQ358" s="43"/>
      <c r="BR358" s="43"/>
      <c r="BS358" s="43"/>
      <c r="BT358" s="43"/>
      <c r="BU358" s="43"/>
      <c r="BV358" s="43"/>
      <c r="BW358" s="43"/>
      <c r="BX358" s="43"/>
      <c r="BY358" s="43"/>
      <c r="BZ358" s="43"/>
      <c r="CA358" s="43"/>
      <c r="CB358" s="43"/>
      <c r="CC358" s="43"/>
      <c r="CD358" s="43"/>
      <c r="CE358" s="43"/>
      <c r="CF358" s="43"/>
      <c r="CG358" s="43"/>
      <c r="CH358" s="43"/>
      <c r="CI358" s="43"/>
      <c r="CJ358" s="43"/>
      <c r="CK358" s="43"/>
      <c r="CL358" s="43"/>
      <c r="CM358" s="43"/>
      <c r="CN358" s="43"/>
      <c r="CO358" s="43"/>
      <c r="CP358" s="43"/>
      <c r="CQ358" s="43"/>
      <c r="CR358" s="43"/>
    </row>
    <row r="359" spans="1:96" ht="13.2">
      <c r="A359" s="43"/>
      <c r="B359" s="43"/>
      <c r="C359" s="7"/>
      <c r="D359" s="7"/>
      <c r="E359" s="7"/>
      <c r="F359" s="7"/>
      <c r="G359" s="7"/>
      <c r="H359" s="7"/>
      <c r="I359" s="7"/>
      <c r="J359" s="7"/>
      <c r="K359" s="7"/>
      <c r="L359" s="115"/>
      <c r="M359" s="43"/>
      <c r="N359" s="43"/>
      <c r="O359" s="43"/>
      <c r="P359" s="43"/>
      <c r="Q359" s="43"/>
      <c r="R359" s="43"/>
      <c r="S359" s="43"/>
      <c r="T359" s="43"/>
      <c r="U359" s="43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7"/>
      <c r="AO359" s="7"/>
      <c r="AP359" s="7"/>
      <c r="AQ359" s="7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43"/>
      <c r="BN359" s="43"/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43"/>
      <c r="CF359" s="43"/>
      <c r="CG359" s="43"/>
      <c r="CH359" s="43"/>
      <c r="CI359" s="43"/>
      <c r="CJ359" s="43"/>
      <c r="CK359" s="43"/>
      <c r="CL359" s="43"/>
      <c r="CM359" s="43"/>
      <c r="CN359" s="43"/>
      <c r="CO359" s="43"/>
      <c r="CP359" s="43"/>
      <c r="CQ359" s="43"/>
      <c r="CR359" s="43"/>
    </row>
    <row r="360" spans="1:96" ht="13.2">
      <c r="A360" s="43"/>
      <c r="B360" s="43"/>
      <c r="C360" s="7"/>
      <c r="D360" s="7"/>
      <c r="E360" s="7"/>
      <c r="F360" s="7"/>
      <c r="G360" s="7"/>
      <c r="H360" s="7"/>
      <c r="I360" s="7"/>
      <c r="J360" s="7"/>
      <c r="K360" s="7"/>
      <c r="L360" s="115"/>
      <c r="M360" s="43"/>
      <c r="N360" s="43"/>
      <c r="O360" s="43"/>
      <c r="P360" s="43"/>
      <c r="Q360" s="43"/>
      <c r="R360" s="43"/>
      <c r="S360" s="43"/>
      <c r="T360" s="43"/>
      <c r="U360" s="43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7"/>
      <c r="AO360" s="7"/>
      <c r="AP360" s="7"/>
      <c r="AQ360" s="7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43"/>
      <c r="BN360" s="43"/>
      <c r="BO360" s="43"/>
      <c r="BP360" s="43"/>
      <c r="BQ360" s="43"/>
      <c r="BR360" s="43"/>
      <c r="BS360" s="43"/>
      <c r="BT360" s="43"/>
      <c r="BU360" s="43"/>
      <c r="BV360" s="43"/>
      <c r="BW360" s="43"/>
      <c r="BX360" s="43"/>
      <c r="BY360" s="43"/>
      <c r="BZ360" s="43"/>
      <c r="CA360" s="43"/>
      <c r="CB360" s="43"/>
      <c r="CC360" s="43"/>
      <c r="CD360" s="43"/>
      <c r="CE360" s="43"/>
      <c r="CF360" s="43"/>
      <c r="CG360" s="43"/>
      <c r="CH360" s="43"/>
      <c r="CI360" s="43"/>
      <c r="CJ360" s="43"/>
      <c r="CK360" s="43"/>
      <c r="CL360" s="43"/>
      <c r="CM360" s="43"/>
      <c r="CN360" s="43"/>
      <c r="CO360" s="43"/>
      <c r="CP360" s="43"/>
      <c r="CQ360" s="43"/>
      <c r="CR360" s="43"/>
    </row>
    <row r="361" spans="1:96" ht="13.2">
      <c r="A361" s="43"/>
      <c r="B361" s="43"/>
      <c r="C361" s="7"/>
      <c r="D361" s="7"/>
      <c r="E361" s="7"/>
      <c r="F361" s="7"/>
      <c r="G361" s="7"/>
      <c r="H361" s="7"/>
      <c r="I361" s="7"/>
      <c r="J361" s="7"/>
      <c r="K361" s="7"/>
      <c r="L361" s="115"/>
      <c r="M361" s="43"/>
      <c r="N361" s="43"/>
      <c r="O361" s="43"/>
      <c r="P361" s="43"/>
      <c r="Q361" s="43"/>
      <c r="R361" s="43"/>
      <c r="S361" s="43"/>
      <c r="T361" s="43"/>
      <c r="U361" s="43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7"/>
      <c r="AO361" s="7"/>
      <c r="AP361" s="7"/>
      <c r="AQ361" s="7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43"/>
      <c r="BN361" s="43"/>
      <c r="BO361" s="43"/>
      <c r="BP361" s="43"/>
      <c r="BQ361" s="43"/>
      <c r="BR361" s="43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  <c r="CE361" s="43"/>
      <c r="CF361" s="43"/>
      <c r="CG361" s="43"/>
      <c r="CH361" s="43"/>
      <c r="CI361" s="43"/>
      <c r="CJ361" s="43"/>
      <c r="CK361" s="43"/>
      <c r="CL361" s="43"/>
      <c r="CM361" s="43"/>
      <c r="CN361" s="43"/>
      <c r="CO361" s="43"/>
      <c r="CP361" s="43"/>
      <c r="CQ361" s="43"/>
      <c r="CR361" s="43"/>
    </row>
    <row r="362" spans="1:96" ht="13.2">
      <c r="A362" s="43"/>
      <c r="B362" s="43"/>
      <c r="C362" s="7"/>
      <c r="D362" s="7"/>
      <c r="E362" s="7"/>
      <c r="F362" s="7"/>
      <c r="G362" s="7"/>
      <c r="H362" s="7"/>
      <c r="I362" s="7"/>
      <c r="J362" s="7"/>
      <c r="K362" s="7"/>
      <c r="L362" s="115"/>
      <c r="M362" s="43"/>
      <c r="N362" s="43"/>
      <c r="O362" s="43"/>
      <c r="P362" s="43"/>
      <c r="Q362" s="43"/>
      <c r="R362" s="43"/>
      <c r="S362" s="43"/>
      <c r="T362" s="43"/>
      <c r="U362" s="43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7"/>
      <c r="AO362" s="7"/>
      <c r="AP362" s="7"/>
      <c r="AQ362" s="7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43"/>
      <c r="BN362" s="43"/>
      <c r="BO362" s="43"/>
      <c r="BP362" s="43"/>
      <c r="BQ362" s="43"/>
      <c r="BR362" s="43"/>
      <c r="BS362" s="43"/>
      <c r="BT362" s="43"/>
      <c r="BU362" s="43"/>
      <c r="BV362" s="43"/>
      <c r="BW362" s="43"/>
      <c r="BX362" s="43"/>
      <c r="BY362" s="43"/>
      <c r="BZ362" s="43"/>
      <c r="CA362" s="43"/>
      <c r="CB362" s="43"/>
      <c r="CC362" s="43"/>
      <c r="CD362" s="43"/>
      <c r="CE362" s="43"/>
      <c r="CF362" s="43"/>
      <c r="CG362" s="43"/>
      <c r="CH362" s="43"/>
      <c r="CI362" s="43"/>
      <c r="CJ362" s="43"/>
      <c r="CK362" s="43"/>
      <c r="CL362" s="43"/>
      <c r="CM362" s="43"/>
      <c r="CN362" s="43"/>
      <c r="CO362" s="43"/>
      <c r="CP362" s="43"/>
      <c r="CQ362" s="43"/>
      <c r="CR362" s="43"/>
    </row>
    <row r="363" spans="1:96" ht="13.2">
      <c r="A363" s="43"/>
      <c r="B363" s="43"/>
      <c r="C363" s="7"/>
      <c r="D363" s="7"/>
      <c r="E363" s="7"/>
      <c r="F363" s="7"/>
      <c r="G363" s="7"/>
      <c r="H363" s="7"/>
      <c r="I363" s="7"/>
      <c r="J363" s="7"/>
      <c r="K363" s="7"/>
      <c r="L363" s="115"/>
      <c r="M363" s="43"/>
      <c r="N363" s="43"/>
      <c r="O363" s="43"/>
      <c r="P363" s="43"/>
      <c r="Q363" s="43"/>
      <c r="R363" s="43"/>
      <c r="S363" s="43"/>
      <c r="T363" s="43"/>
      <c r="U363" s="43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7"/>
      <c r="AO363" s="7"/>
      <c r="AP363" s="7"/>
      <c r="AQ363" s="7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43"/>
      <c r="BN363" s="43"/>
      <c r="BO363" s="43"/>
      <c r="BP363" s="43"/>
      <c r="BQ363" s="43"/>
      <c r="BR363" s="43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  <c r="CE363" s="43"/>
      <c r="CF363" s="43"/>
      <c r="CG363" s="43"/>
      <c r="CH363" s="43"/>
      <c r="CI363" s="43"/>
      <c r="CJ363" s="43"/>
      <c r="CK363" s="43"/>
      <c r="CL363" s="43"/>
      <c r="CM363" s="43"/>
      <c r="CN363" s="43"/>
      <c r="CO363" s="43"/>
      <c r="CP363" s="43"/>
      <c r="CQ363" s="43"/>
      <c r="CR363" s="43"/>
    </row>
    <row r="364" spans="1:96" ht="13.2">
      <c r="A364" s="43"/>
      <c r="B364" s="43"/>
      <c r="C364" s="7"/>
      <c r="D364" s="7"/>
      <c r="E364" s="7"/>
      <c r="F364" s="7"/>
      <c r="G364" s="7"/>
      <c r="H364" s="7"/>
      <c r="I364" s="7"/>
      <c r="J364" s="7"/>
      <c r="K364" s="7"/>
      <c r="L364" s="115"/>
      <c r="M364" s="43"/>
      <c r="N364" s="43"/>
      <c r="O364" s="43"/>
      <c r="P364" s="43"/>
      <c r="Q364" s="43"/>
      <c r="R364" s="43"/>
      <c r="S364" s="43"/>
      <c r="T364" s="43"/>
      <c r="U364" s="43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7"/>
      <c r="AO364" s="7"/>
      <c r="AP364" s="7"/>
      <c r="AQ364" s="7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43"/>
      <c r="BN364" s="43"/>
      <c r="BO364" s="43"/>
      <c r="BP364" s="43"/>
      <c r="BQ364" s="43"/>
      <c r="BR364" s="43"/>
      <c r="BS364" s="43"/>
      <c r="BT364" s="43"/>
      <c r="BU364" s="43"/>
      <c r="BV364" s="43"/>
      <c r="BW364" s="43"/>
      <c r="BX364" s="43"/>
      <c r="BY364" s="43"/>
      <c r="BZ364" s="43"/>
      <c r="CA364" s="43"/>
      <c r="CB364" s="43"/>
      <c r="CC364" s="43"/>
      <c r="CD364" s="43"/>
      <c r="CE364" s="43"/>
      <c r="CF364" s="43"/>
      <c r="CG364" s="43"/>
      <c r="CH364" s="43"/>
      <c r="CI364" s="43"/>
      <c r="CJ364" s="43"/>
      <c r="CK364" s="43"/>
      <c r="CL364" s="43"/>
      <c r="CM364" s="43"/>
      <c r="CN364" s="43"/>
      <c r="CO364" s="43"/>
      <c r="CP364" s="43"/>
      <c r="CQ364" s="43"/>
      <c r="CR364" s="43"/>
    </row>
    <row r="365" spans="1:96" ht="13.2">
      <c r="A365" s="43"/>
      <c r="B365" s="43"/>
      <c r="C365" s="7"/>
      <c r="D365" s="7"/>
      <c r="E365" s="7"/>
      <c r="F365" s="7"/>
      <c r="G365" s="7"/>
      <c r="H365" s="7"/>
      <c r="I365" s="7"/>
      <c r="J365" s="7"/>
      <c r="K365" s="7"/>
      <c r="L365" s="115"/>
      <c r="M365" s="43"/>
      <c r="N365" s="43"/>
      <c r="O365" s="43"/>
      <c r="P365" s="43"/>
      <c r="Q365" s="43"/>
      <c r="R365" s="43"/>
      <c r="S365" s="43"/>
      <c r="T365" s="43"/>
      <c r="U365" s="43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7"/>
      <c r="AO365" s="7"/>
      <c r="AP365" s="7"/>
      <c r="AQ365" s="7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43"/>
      <c r="BN365" s="43"/>
      <c r="BO365" s="43"/>
      <c r="BP365" s="43"/>
      <c r="BQ365" s="43"/>
      <c r="BR365" s="43"/>
      <c r="BS365" s="43"/>
      <c r="BT365" s="43"/>
      <c r="BU365" s="43"/>
      <c r="BV365" s="43"/>
      <c r="BW365" s="43"/>
      <c r="BX365" s="43"/>
      <c r="BY365" s="43"/>
      <c r="BZ365" s="43"/>
      <c r="CA365" s="43"/>
      <c r="CB365" s="43"/>
      <c r="CC365" s="43"/>
      <c r="CD365" s="43"/>
      <c r="CE365" s="43"/>
      <c r="CF365" s="43"/>
      <c r="CG365" s="43"/>
      <c r="CH365" s="43"/>
      <c r="CI365" s="43"/>
      <c r="CJ365" s="43"/>
      <c r="CK365" s="43"/>
      <c r="CL365" s="43"/>
      <c r="CM365" s="43"/>
      <c r="CN365" s="43"/>
      <c r="CO365" s="43"/>
      <c r="CP365" s="43"/>
      <c r="CQ365" s="43"/>
      <c r="CR365" s="43"/>
    </row>
    <row r="366" spans="1:96" ht="13.2">
      <c r="A366" s="43"/>
      <c r="B366" s="43"/>
      <c r="C366" s="7"/>
      <c r="D366" s="7"/>
      <c r="E366" s="7"/>
      <c r="F366" s="7"/>
      <c r="G366" s="7"/>
      <c r="H366" s="7"/>
      <c r="I366" s="7"/>
      <c r="J366" s="7"/>
      <c r="K366" s="7"/>
      <c r="L366" s="115"/>
      <c r="M366" s="43"/>
      <c r="N366" s="43"/>
      <c r="O366" s="43"/>
      <c r="P366" s="43"/>
      <c r="Q366" s="43"/>
      <c r="R366" s="43"/>
      <c r="S366" s="43"/>
      <c r="T366" s="43"/>
      <c r="U366" s="43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7"/>
      <c r="AO366" s="7"/>
      <c r="AP366" s="7"/>
      <c r="AQ366" s="7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43"/>
      <c r="BN366" s="43"/>
      <c r="BO366" s="43"/>
      <c r="BP366" s="43"/>
      <c r="BQ366" s="43"/>
      <c r="BR366" s="43"/>
      <c r="BS366" s="43"/>
      <c r="BT366" s="43"/>
      <c r="BU366" s="43"/>
      <c r="BV366" s="43"/>
      <c r="BW366" s="43"/>
      <c r="BX366" s="43"/>
      <c r="BY366" s="43"/>
      <c r="BZ366" s="43"/>
      <c r="CA366" s="43"/>
      <c r="CB366" s="43"/>
      <c r="CC366" s="43"/>
      <c r="CD366" s="43"/>
      <c r="CE366" s="43"/>
      <c r="CF366" s="43"/>
      <c r="CG366" s="43"/>
      <c r="CH366" s="43"/>
      <c r="CI366" s="43"/>
      <c r="CJ366" s="43"/>
      <c r="CK366" s="43"/>
      <c r="CL366" s="43"/>
      <c r="CM366" s="43"/>
      <c r="CN366" s="43"/>
      <c r="CO366" s="43"/>
      <c r="CP366" s="43"/>
      <c r="CQ366" s="43"/>
      <c r="CR366" s="43"/>
    </row>
    <row r="367" spans="1:96" ht="13.2">
      <c r="A367" s="43"/>
      <c r="B367" s="43"/>
      <c r="C367" s="7"/>
      <c r="D367" s="7"/>
      <c r="E367" s="7"/>
      <c r="F367" s="7"/>
      <c r="G367" s="7"/>
      <c r="H367" s="7"/>
      <c r="I367" s="7"/>
      <c r="J367" s="7"/>
      <c r="K367" s="7"/>
      <c r="L367" s="115"/>
      <c r="M367" s="43"/>
      <c r="N367" s="43"/>
      <c r="O367" s="43"/>
      <c r="P367" s="43"/>
      <c r="Q367" s="43"/>
      <c r="R367" s="43"/>
      <c r="S367" s="43"/>
      <c r="T367" s="43"/>
      <c r="U367" s="43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7"/>
      <c r="AO367" s="7"/>
      <c r="AP367" s="7"/>
      <c r="AQ367" s="7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43"/>
      <c r="BN367" s="43"/>
      <c r="BO367" s="43"/>
      <c r="BP367" s="43"/>
      <c r="BQ367" s="43"/>
      <c r="BR367" s="43"/>
      <c r="BS367" s="43"/>
      <c r="BT367" s="43"/>
      <c r="BU367" s="43"/>
      <c r="BV367" s="43"/>
      <c r="BW367" s="43"/>
      <c r="BX367" s="43"/>
      <c r="BY367" s="43"/>
      <c r="BZ367" s="43"/>
      <c r="CA367" s="43"/>
      <c r="CB367" s="43"/>
      <c r="CC367" s="43"/>
      <c r="CD367" s="43"/>
      <c r="CE367" s="43"/>
      <c r="CF367" s="43"/>
      <c r="CG367" s="43"/>
      <c r="CH367" s="43"/>
      <c r="CI367" s="43"/>
      <c r="CJ367" s="43"/>
      <c r="CK367" s="43"/>
      <c r="CL367" s="43"/>
      <c r="CM367" s="43"/>
      <c r="CN367" s="43"/>
      <c r="CO367" s="43"/>
      <c r="CP367" s="43"/>
      <c r="CQ367" s="43"/>
      <c r="CR367" s="43"/>
    </row>
    <row r="368" spans="1:96" ht="13.2">
      <c r="A368" s="43"/>
      <c r="B368" s="43"/>
      <c r="C368" s="7"/>
      <c r="D368" s="7"/>
      <c r="E368" s="7"/>
      <c r="F368" s="7"/>
      <c r="G368" s="7"/>
      <c r="H368" s="7"/>
      <c r="I368" s="7"/>
      <c r="J368" s="7"/>
      <c r="K368" s="7"/>
      <c r="L368" s="115"/>
      <c r="M368" s="43"/>
      <c r="N368" s="43"/>
      <c r="O368" s="43"/>
      <c r="P368" s="43"/>
      <c r="Q368" s="43"/>
      <c r="R368" s="43"/>
      <c r="S368" s="43"/>
      <c r="T368" s="43"/>
      <c r="U368" s="43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7"/>
      <c r="AO368" s="7"/>
      <c r="AP368" s="7"/>
      <c r="AQ368" s="7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43"/>
      <c r="BN368" s="43"/>
      <c r="BO368" s="43"/>
      <c r="BP368" s="43"/>
      <c r="BQ368" s="43"/>
      <c r="BR368" s="43"/>
      <c r="BS368" s="43"/>
      <c r="BT368" s="43"/>
      <c r="BU368" s="43"/>
      <c r="BV368" s="43"/>
      <c r="BW368" s="43"/>
      <c r="BX368" s="43"/>
      <c r="BY368" s="43"/>
      <c r="BZ368" s="43"/>
      <c r="CA368" s="43"/>
      <c r="CB368" s="43"/>
      <c r="CC368" s="43"/>
      <c r="CD368" s="43"/>
      <c r="CE368" s="43"/>
      <c r="CF368" s="43"/>
      <c r="CG368" s="43"/>
      <c r="CH368" s="43"/>
      <c r="CI368" s="43"/>
      <c r="CJ368" s="43"/>
      <c r="CK368" s="43"/>
      <c r="CL368" s="43"/>
      <c r="CM368" s="43"/>
      <c r="CN368" s="43"/>
      <c r="CO368" s="43"/>
      <c r="CP368" s="43"/>
      <c r="CQ368" s="43"/>
      <c r="CR368" s="43"/>
    </row>
    <row r="369" spans="1:96" ht="13.2">
      <c r="A369" s="43"/>
      <c r="B369" s="43"/>
      <c r="C369" s="7"/>
      <c r="D369" s="7"/>
      <c r="E369" s="7"/>
      <c r="F369" s="7"/>
      <c r="G369" s="7"/>
      <c r="H369" s="7"/>
      <c r="I369" s="7"/>
      <c r="J369" s="7"/>
      <c r="K369" s="7"/>
      <c r="L369" s="115"/>
      <c r="M369" s="43"/>
      <c r="N369" s="43"/>
      <c r="O369" s="43"/>
      <c r="P369" s="43"/>
      <c r="Q369" s="43"/>
      <c r="R369" s="43"/>
      <c r="S369" s="43"/>
      <c r="T369" s="43"/>
      <c r="U369" s="43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7"/>
      <c r="AO369" s="7"/>
      <c r="AP369" s="7"/>
      <c r="AQ369" s="7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43"/>
      <c r="BN369" s="43"/>
      <c r="BO369" s="43"/>
      <c r="BP369" s="43"/>
      <c r="BQ369" s="43"/>
      <c r="BR369" s="43"/>
      <c r="BS369" s="43"/>
      <c r="BT369" s="43"/>
      <c r="BU369" s="43"/>
      <c r="BV369" s="43"/>
      <c r="BW369" s="43"/>
      <c r="BX369" s="43"/>
      <c r="BY369" s="43"/>
      <c r="BZ369" s="43"/>
      <c r="CA369" s="43"/>
      <c r="CB369" s="43"/>
      <c r="CC369" s="43"/>
      <c r="CD369" s="43"/>
      <c r="CE369" s="43"/>
      <c r="CF369" s="43"/>
      <c r="CG369" s="43"/>
      <c r="CH369" s="43"/>
      <c r="CI369" s="43"/>
      <c r="CJ369" s="43"/>
      <c r="CK369" s="43"/>
      <c r="CL369" s="43"/>
      <c r="CM369" s="43"/>
      <c r="CN369" s="43"/>
      <c r="CO369" s="43"/>
      <c r="CP369" s="43"/>
      <c r="CQ369" s="43"/>
      <c r="CR369" s="43"/>
    </row>
    <row r="370" spans="1:96" ht="13.2">
      <c r="A370" s="43"/>
      <c r="B370" s="43"/>
      <c r="C370" s="7"/>
      <c r="D370" s="7"/>
      <c r="E370" s="7"/>
      <c r="F370" s="7"/>
      <c r="G370" s="7"/>
      <c r="H370" s="7"/>
      <c r="I370" s="7"/>
      <c r="J370" s="7"/>
      <c r="K370" s="7"/>
      <c r="L370" s="115"/>
      <c r="M370" s="43"/>
      <c r="N370" s="43"/>
      <c r="O370" s="43"/>
      <c r="P370" s="43"/>
      <c r="Q370" s="43"/>
      <c r="R370" s="43"/>
      <c r="S370" s="43"/>
      <c r="T370" s="43"/>
      <c r="U370" s="43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7"/>
      <c r="AO370" s="7"/>
      <c r="AP370" s="7"/>
      <c r="AQ370" s="7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43"/>
      <c r="BN370" s="43"/>
      <c r="BO370" s="43"/>
      <c r="BP370" s="43"/>
      <c r="BQ370" s="43"/>
      <c r="BR370" s="43"/>
      <c r="BS370" s="43"/>
      <c r="BT370" s="43"/>
      <c r="BU370" s="43"/>
      <c r="BV370" s="43"/>
      <c r="BW370" s="43"/>
      <c r="BX370" s="43"/>
      <c r="BY370" s="43"/>
      <c r="BZ370" s="43"/>
      <c r="CA370" s="43"/>
      <c r="CB370" s="43"/>
      <c r="CC370" s="43"/>
      <c r="CD370" s="43"/>
      <c r="CE370" s="43"/>
      <c r="CF370" s="43"/>
      <c r="CG370" s="43"/>
      <c r="CH370" s="43"/>
      <c r="CI370" s="43"/>
      <c r="CJ370" s="43"/>
      <c r="CK370" s="43"/>
      <c r="CL370" s="43"/>
      <c r="CM370" s="43"/>
      <c r="CN370" s="43"/>
      <c r="CO370" s="43"/>
      <c r="CP370" s="43"/>
      <c r="CQ370" s="43"/>
      <c r="CR370" s="43"/>
    </row>
    <row r="371" spans="1:96" ht="13.2">
      <c r="A371" s="43"/>
      <c r="B371" s="43"/>
      <c r="C371" s="7"/>
      <c r="D371" s="7"/>
      <c r="E371" s="7"/>
      <c r="F371" s="7"/>
      <c r="G371" s="7"/>
      <c r="H371" s="7"/>
      <c r="I371" s="7"/>
      <c r="J371" s="7"/>
      <c r="K371" s="7"/>
      <c r="L371" s="115"/>
      <c r="M371" s="43"/>
      <c r="N371" s="43"/>
      <c r="O371" s="43"/>
      <c r="P371" s="43"/>
      <c r="Q371" s="43"/>
      <c r="R371" s="43"/>
      <c r="S371" s="43"/>
      <c r="T371" s="43"/>
      <c r="U371" s="43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7"/>
      <c r="AO371" s="7"/>
      <c r="AP371" s="7"/>
      <c r="AQ371" s="7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43"/>
      <c r="BN371" s="43"/>
      <c r="BO371" s="43"/>
      <c r="BP371" s="43"/>
      <c r="BQ371" s="43"/>
      <c r="BR371" s="43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  <c r="CE371" s="43"/>
      <c r="CF371" s="43"/>
      <c r="CG371" s="43"/>
      <c r="CH371" s="43"/>
      <c r="CI371" s="43"/>
      <c r="CJ371" s="43"/>
      <c r="CK371" s="43"/>
      <c r="CL371" s="43"/>
      <c r="CM371" s="43"/>
      <c r="CN371" s="43"/>
      <c r="CO371" s="43"/>
      <c r="CP371" s="43"/>
      <c r="CQ371" s="43"/>
      <c r="CR371" s="43"/>
    </row>
    <row r="372" spans="1:96" ht="13.2">
      <c r="A372" s="43"/>
      <c r="B372" s="43"/>
      <c r="C372" s="7"/>
      <c r="D372" s="7"/>
      <c r="E372" s="7"/>
      <c r="F372" s="7"/>
      <c r="G372" s="7"/>
      <c r="H372" s="7"/>
      <c r="I372" s="7"/>
      <c r="J372" s="7"/>
      <c r="K372" s="7"/>
      <c r="L372" s="115"/>
      <c r="M372" s="43"/>
      <c r="N372" s="43"/>
      <c r="O372" s="43"/>
      <c r="P372" s="43"/>
      <c r="Q372" s="43"/>
      <c r="R372" s="43"/>
      <c r="S372" s="43"/>
      <c r="T372" s="43"/>
      <c r="U372" s="43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7"/>
      <c r="AO372" s="7"/>
      <c r="AP372" s="7"/>
      <c r="AQ372" s="7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43"/>
      <c r="BN372" s="43"/>
      <c r="BO372" s="43"/>
      <c r="BP372" s="43"/>
      <c r="BQ372" s="43"/>
      <c r="BR372" s="43"/>
      <c r="BS372" s="43"/>
      <c r="BT372" s="43"/>
      <c r="BU372" s="43"/>
      <c r="BV372" s="43"/>
      <c r="BW372" s="43"/>
      <c r="BX372" s="43"/>
      <c r="BY372" s="43"/>
      <c r="BZ372" s="43"/>
      <c r="CA372" s="43"/>
      <c r="CB372" s="43"/>
      <c r="CC372" s="43"/>
      <c r="CD372" s="43"/>
      <c r="CE372" s="43"/>
      <c r="CF372" s="43"/>
      <c r="CG372" s="43"/>
      <c r="CH372" s="43"/>
      <c r="CI372" s="43"/>
      <c r="CJ372" s="43"/>
      <c r="CK372" s="43"/>
      <c r="CL372" s="43"/>
      <c r="CM372" s="43"/>
      <c r="CN372" s="43"/>
      <c r="CO372" s="43"/>
      <c r="CP372" s="43"/>
      <c r="CQ372" s="43"/>
      <c r="CR372" s="43"/>
    </row>
    <row r="373" spans="1:96" ht="13.2">
      <c r="A373" s="43"/>
      <c r="B373" s="43"/>
      <c r="C373" s="7"/>
      <c r="D373" s="7"/>
      <c r="E373" s="7"/>
      <c r="F373" s="7"/>
      <c r="G373" s="7"/>
      <c r="H373" s="7"/>
      <c r="I373" s="7"/>
      <c r="J373" s="7"/>
      <c r="K373" s="7"/>
      <c r="L373" s="115"/>
      <c r="M373" s="43"/>
      <c r="N373" s="43"/>
      <c r="O373" s="43"/>
      <c r="P373" s="43"/>
      <c r="Q373" s="43"/>
      <c r="R373" s="43"/>
      <c r="S373" s="43"/>
      <c r="T373" s="43"/>
      <c r="U373" s="43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7"/>
      <c r="AO373" s="7"/>
      <c r="AP373" s="7"/>
      <c r="AQ373" s="7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43"/>
      <c r="BN373" s="43"/>
      <c r="BO373" s="43"/>
      <c r="BP373" s="43"/>
      <c r="BQ373" s="43"/>
      <c r="BR373" s="43"/>
      <c r="BS373" s="43"/>
      <c r="BT373" s="43"/>
      <c r="BU373" s="43"/>
      <c r="BV373" s="43"/>
      <c r="BW373" s="43"/>
      <c r="BX373" s="43"/>
      <c r="BY373" s="43"/>
      <c r="BZ373" s="43"/>
      <c r="CA373" s="43"/>
      <c r="CB373" s="43"/>
      <c r="CC373" s="43"/>
      <c r="CD373" s="43"/>
      <c r="CE373" s="43"/>
      <c r="CF373" s="43"/>
      <c r="CG373" s="43"/>
      <c r="CH373" s="43"/>
      <c r="CI373" s="43"/>
      <c r="CJ373" s="43"/>
      <c r="CK373" s="43"/>
      <c r="CL373" s="43"/>
      <c r="CM373" s="43"/>
      <c r="CN373" s="43"/>
      <c r="CO373" s="43"/>
      <c r="CP373" s="43"/>
      <c r="CQ373" s="43"/>
      <c r="CR373" s="43"/>
    </row>
    <row r="374" spans="1:96" ht="13.2">
      <c r="A374" s="43"/>
      <c r="B374" s="43"/>
      <c r="C374" s="7"/>
      <c r="D374" s="7"/>
      <c r="E374" s="7"/>
      <c r="F374" s="7"/>
      <c r="G374" s="7"/>
      <c r="H374" s="7"/>
      <c r="I374" s="7"/>
      <c r="J374" s="7"/>
      <c r="K374" s="7"/>
      <c r="L374" s="115"/>
      <c r="M374" s="43"/>
      <c r="N374" s="43"/>
      <c r="O374" s="43"/>
      <c r="P374" s="43"/>
      <c r="Q374" s="43"/>
      <c r="R374" s="43"/>
      <c r="S374" s="43"/>
      <c r="T374" s="43"/>
      <c r="U374" s="43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7"/>
      <c r="AO374" s="7"/>
      <c r="AP374" s="7"/>
      <c r="AQ374" s="7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43"/>
      <c r="BN374" s="43"/>
      <c r="BO374" s="43"/>
      <c r="BP374" s="43"/>
      <c r="BQ374" s="43"/>
      <c r="BR374" s="43"/>
      <c r="BS374" s="43"/>
      <c r="BT374" s="43"/>
      <c r="BU374" s="43"/>
      <c r="BV374" s="43"/>
      <c r="BW374" s="43"/>
      <c r="BX374" s="43"/>
      <c r="BY374" s="43"/>
      <c r="BZ374" s="43"/>
      <c r="CA374" s="43"/>
      <c r="CB374" s="43"/>
      <c r="CC374" s="43"/>
      <c r="CD374" s="43"/>
      <c r="CE374" s="43"/>
      <c r="CF374" s="43"/>
      <c r="CG374" s="43"/>
      <c r="CH374" s="43"/>
      <c r="CI374" s="43"/>
      <c r="CJ374" s="43"/>
      <c r="CK374" s="43"/>
      <c r="CL374" s="43"/>
      <c r="CM374" s="43"/>
      <c r="CN374" s="43"/>
      <c r="CO374" s="43"/>
      <c r="CP374" s="43"/>
      <c r="CQ374" s="43"/>
      <c r="CR374" s="43"/>
    </row>
    <row r="375" spans="1:96" ht="13.2">
      <c r="A375" s="43"/>
      <c r="B375" s="43"/>
      <c r="C375" s="7"/>
      <c r="D375" s="7"/>
      <c r="E375" s="7"/>
      <c r="F375" s="7"/>
      <c r="G375" s="7"/>
      <c r="H375" s="7"/>
      <c r="I375" s="7"/>
      <c r="J375" s="7"/>
      <c r="K375" s="7"/>
      <c r="L375" s="115"/>
      <c r="M375" s="43"/>
      <c r="N375" s="43"/>
      <c r="O375" s="43"/>
      <c r="P375" s="43"/>
      <c r="Q375" s="43"/>
      <c r="R375" s="43"/>
      <c r="S375" s="43"/>
      <c r="T375" s="43"/>
      <c r="U375" s="43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7"/>
      <c r="AO375" s="7"/>
      <c r="AP375" s="7"/>
      <c r="AQ375" s="7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43"/>
      <c r="BN375" s="43"/>
      <c r="BO375" s="43"/>
      <c r="BP375" s="43"/>
      <c r="BQ375" s="43"/>
      <c r="BR375" s="43"/>
      <c r="BS375" s="43"/>
      <c r="BT375" s="43"/>
      <c r="BU375" s="43"/>
      <c r="BV375" s="43"/>
      <c r="BW375" s="43"/>
      <c r="BX375" s="43"/>
      <c r="BY375" s="43"/>
      <c r="BZ375" s="43"/>
      <c r="CA375" s="43"/>
      <c r="CB375" s="43"/>
      <c r="CC375" s="43"/>
      <c r="CD375" s="43"/>
      <c r="CE375" s="43"/>
      <c r="CF375" s="43"/>
      <c r="CG375" s="43"/>
      <c r="CH375" s="43"/>
      <c r="CI375" s="43"/>
      <c r="CJ375" s="43"/>
      <c r="CK375" s="43"/>
      <c r="CL375" s="43"/>
      <c r="CM375" s="43"/>
      <c r="CN375" s="43"/>
      <c r="CO375" s="43"/>
      <c r="CP375" s="43"/>
      <c r="CQ375" s="43"/>
      <c r="CR375" s="43"/>
    </row>
    <row r="376" spans="1:96" ht="13.2">
      <c r="A376" s="43"/>
      <c r="B376" s="43"/>
      <c r="C376" s="7"/>
      <c r="D376" s="7"/>
      <c r="E376" s="7"/>
      <c r="F376" s="7"/>
      <c r="G376" s="7"/>
      <c r="H376" s="7"/>
      <c r="I376" s="7"/>
      <c r="J376" s="7"/>
      <c r="K376" s="7"/>
      <c r="L376" s="115"/>
      <c r="M376" s="43"/>
      <c r="N376" s="43"/>
      <c r="O376" s="43"/>
      <c r="P376" s="43"/>
      <c r="Q376" s="43"/>
      <c r="R376" s="43"/>
      <c r="S376" s="43"/>
      <c r="T376" s="43"/>
      <c r="U376" s="43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7"/>
      <c r="AO376" s="7"/>
      <c r="AP376" s="7"/>
      <c r="AQ376" s="7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43"/>
      <c r="BN376" s="43"/>
      <c r="BO376" s="43"/>
      <c r="BP376" s="43"/>
      <c r="BQ376" s="43"/>
      <c r="BR376" s="43"/>
      <c r="BS376" s="43"/>
      <c r="BT376" s="43"/>
      <c r="BU376" s="43"/>
      <c r="BV376" s="43"/>
      <c r="BW376" s="43"/>
      <c r="BX376" s="43"/>
      <c r="BY376" s="43"/>
      <c r="BZ376" s="43"/>
      <c r="CA376" s="43"/>
      <c r="CB376" s="43"/>
      <c r="CC376" s="43"/>
      <c r="CD376" s="43"/>
      <c r="CE376" s="43"/>
      <c r="CF376" s="43"/>
      <c r="CG376" s="43"/>
      <c r="CH376" s="43"/>
      <c r="CI376" s="43"/>
      <c r="CJ376" s="43"/>
      <c r="CK376" s="43"/>
      <c r="CL376" s="43"/>
      <c r="CM376" s="43"/>
      <c r="CN376" s="43"/>
      <c r="CO376" s="43"/>
      <c r="CP376" s="43"/>
      <c r="CQ376" s="43"/>
      <c r="CR376" s="43"/>
    </row>
    <row r="377" spans="1:96" ht="13.2">
      <c r="A377" s="43"/>
      <c r="B377" s="43"/>
      <c r="C377" s="7"/>
      <c r="D377" s="7"/>
      <c r="E377" s="7"/>
      <c r="F377" s="7"/>
      <c r="G377" s="7"/>
      <c r="H377" s="7"/>
      <c r="I377" s="7"/>
      <c r="J377" s="7"/>
      <c r="K377" s="7"/>
      <c r="L377" s="115"/>
      <c r="M377" s="43"/>
      <c r="N377" s="43"/>
      <c r="O377" s="43"/>
      <c r="P377" s="43"/>
      <c r="Q377" s="43"/>
      <c r="R377" s="43"/>
      <c r="S377" s="43"/>
      <c r="T377" s="43"/>
      <c r="U377" s="43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7"/>
      <c r="AO377" s="7"/>
      <c r="AP377" s="7"/>
      <c r="AQ377" s="7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43"/>
      <c r="BN377" s="43"/>
      <c r="BO377" s="43"/>
      <c r="BP377" s="43"/>
      <c r="BQ377" s="43"/>
      <c r="BR377" s="43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  <c r="CE377" s="43"/>
      <c r="CF377" s="43"/>
      <c r="CG377" s="43"/>
      <c r="CH377" s="43"/>
      <c r="CI377" s="43"/>
      <c r="CJ377" s="43"/>
      <c r="CK377" s="43"/>
      <c r="CL377" s="43"/>
      <c r="CM377" s="43"/>
      <c r="CN377" s="43"/>
      <c r="CO377" s="43"/>
      <c r="CP377" s="43"/>
      <c r="CQ377" s="43"/>
      <c r="CR377" s="43"/>
    </row>
    <row r="378" spans="1:96" ht="13.2">
      <c r="A378" s="43"/>
      <c r="B378" s="43"/>
      <c r="C378" s="7"/>
      <c r="D378" s="7"/>
      <c r="E378" s="7"/>
      <c r="F378" s="7"/>
      <c r="G378" s="7"/>
      <c r="H378" s="7"/>
      <c r="I378" s="7"/>
      <c r="J378" s="7"/>
      <c r="K378" s="7"/>
      <c r="L378" s="115"/>
      <c r="M378" s="43"/>
      <c r="N378" s="43"/>
      <c r="O378" s="43"/>
      <c r="P378" s="43"/>
      <c r="Q378" s="43"/>
      <c r="R378" s="43"/>
      <c r="S378" s="43"/>
      <c r="T378" s="43"/>
      <c r="U378" s="43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7"/>
      <c r="AO378" s="7"/>
      <c r="AP378" s="7"/>
      <c r="AQ378" s="7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43"/>
      <c r="BN378" s="43"/>
      <c r="BO378" s="43"/>
      <c r="BP378" s="43"/>
      <c r="BQ378" s="43"/>
      <c r="BR378" s="43"/>
      <c r="BS378" s="43"/>
      <c r="BT378" s="43"/>
      <c r="BU378" s="43"/>
      <c r="BV378" s="43"/>
      <c r="BW378" s="43"/>
      <c r="BX378" s="43"/>
      <c r="BY378" s="43"/>
      <c r="BZ378" s="43"/>
      <c r="CA378" s="43"/>
      <c r="CB378" s="43"/>
      <c r="CC378" s="43"/>
      <c r="CD378" s="43"/>
      <c r="CE378" s="43"/>
      <c r="CF378" s="43"/>
      <c r="CG378" s="43"/>
      <c r="CH378" s="43"/>
      <c r="CI378" s="43"/>
      <c r="CJ378" s="43"/>
      <c r="CK378" s="43"/>
      <c r="CL378" s="43"/>
      <c r="CM378" s="43"/>
      <c r="CN378" s="43"/>
      <c r="CO378" s="43"/>
      <c r="CP378" s="43"/>
      <c r="CQ378" s="43"/>
      <c r="CR378" s="43"/>
    </row>
    <row r="379" spans="1:96" ht="13.2">
      <c r="A379" s="43"/>
      <c r="B379" s="43"/>
      <c r="C379" s="7"/>
      <c r="D379" s="7"/>
      <c r="E379" s="7"/>
      <c r="F379" s="7"/>
      <c r="G379" s="7"/>
      <c r="H379" s="7"/>
      <c r="I379" s="7"/>
      <c r="J379" s="7"/>
      <c r="K379" s="7"/>
      <c r="L379" s="115"/>
      <c r="M379" s="43"/>
      <c r="N379" s="43"/>
      <c r="O379" s="43"/>
      <c r="P379" s="43"/>
      <c r="Q379" s="43"/>
      <c r="R379" s="43"/>
      <c r="S379" s="43"/>
      <c r="T379" s="43"/>
      <c r="U379" s="43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7"/>
      <c r="AO379" s="7"/>
      <c r="AP379" s="7"/>
      <c r="AQ379" s="7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43"/>
      <c r="BN379" s="43"/>
      <c r="BO379" s="43"/>
      <c r="BP379" s="43"/>
      <c r="BQ379" s="43"/>
      <c r="BR379" s="43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  <c r="CE379" s="43"/>
      <c r="CF379" s="43"/>
      <c r="CG379" s="43"/>
      <c r="CH379" s="43"/>
      <c r="CI379" s="43"/>
      <c r="CJ379" s="43"/>
      <c r="CK379" s="43"/>
      <c r="CL379" s="43"/>
      <c r="CM379" s="43"/>
      <c r="CN379" s="43"/>
      <c r="CO379" s="43"/>
      <c r="CP379" s="43"/>
      <c r="CQ379" s="43"/>
      <c r="CR379" s="43"/>
    </row>
    <row r="380" spans="1:96" ht="13.2">
      <c r="A380" s="43"/>
      <c r="B380" s="43"/>
      <c r="C380" s="7"/>
      <c r="D380" s="7"/>
      <c r="E380" s="7"/>
      <c r="F380" s="7"/>
      <c r="G380" s="7"/>
      <c r="H380" s="7"/>
      <c r="I380" s="7"/>
      <c r="J380" s="7"/>
      <c r="K380" s="7"/>
      <c r="L380" s="115"/>
      <c r="M380" s="43"/>
      <c r="N380" s="43"/>
      <c r="O380" s="43"/>
      <c r="P380" s="43"/>
      <c r="Q380" s="43"/>
      <c r="R380" s="43"/>
      <c r="S380" s="43"/>
      <c r="T380" s="43"/>
      <c r="U380" s="43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7"/>
      <c r="AO380" s="7"/>
      <c r="AP380" s="7"/>
      <c r="AQ380" s="7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43"/>
      <c r="BN380" s="43"/>
      <c r="BO380" s="43"/>
      <c r="BP380" s="43"/>
      <c r="BQ380" s="43"/>
      <c r="BR380" s="43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43"/>
      <c r="CF380" s="43"/>
      <c r="CG380" s="43"/>
      <c r="CH380" s="43"/>
      <c r="CI380" s="43"/>
      <c r="CJ380" s="43"/>
      <c r="CK380" s="43"/>
      <c r="CL380" s="43"/>
      <c r="CM380" s="43"/>
      <c r="CN380" s="43"/>
      <c r="CO380" s="43"/>
      <c r="CP380" s="43"/>
      <c r="CQ380" s="43"/>
      <c r="CR380" s="43"/>
    </row>
    <row r="381" spans="1:96" ht="13.2">
      <c r="A381" s="43"/>
      <c r="B381" s="43"/>
      <c r="C381" s="7"/>
      <c r="D381" s="7"/>
      <c r="E381" s="7"/>
      <c r="F381" s="7"/>
      <c r="G381" s="7"/>
      <c r="H381" s="7"/>
      <c r="I381" s="7"/>
      <c r="J381" s="7"/>
      <c r="K381" s="7"/>
      <c r="L381" s="115"/>
      <c r="M381" s="43"/>
      <c r="N381" s="43"/>
      <c r="O381" s="43"/>
      <c r="P381" s="43"/>
      <c r="Q381" s="43"/>
      <c r="R381" s="43"/>
      <c r="S381" s="43"/>
      <c r="T381" s="43"/>
      <c r="U381" s="43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7"/>
      <c r="AO381" s="7"/>
      <c r="AP381" s="7"/>
      <c r="AQ381" s="7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43"/>
      <c r="BN381" s="43"/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43"/>
      <c r="CF381" s="43"/>
      <c r="CG381" s="43"/>
      <c r="CH381" s="43"/>
      <c r="CI381" s="43"/>
      <c r="CJ381" s="43"/>
      <c r="CK381" s="43"/>
      <c r="CL381" s="43"/>
      <c r="CM381" s="43"/>
      <c r="CN381" s="43"/>
      <c r="CO381" s="43"/>
      <c r="CP381" s="43"/>
      <c r="CQ381" s="43"/>
      <c r="CR381" s="43"/>
    </row>
    <row r="382" spans="1:96" ht="13.2">
      <c r="A382" s="43"/>
      <c r="B382" s="43"/>
      <c r="C382" s="7"/>
      <c r="D382" s="7"/>
      <c r="E382" s="7"/>
      <c r="F382" s="7"/>
      <c r="G382" s="7"/>
      <c r="H382" s="7"/>
      <c r="I382" s="7"/>
      <c r="J382" s="7"/>
      <c r="K382" s="7"/>
      <c r="L382" s="115"/>
      <c r="M382" s="43"/>
      <c r="N382" s="43"/>
      <c r="O382" s="43"/>
      <c r="P382" s="43"/>
      <c r="Q382" s="43"/>
      <c r="R382" s="43"/>
      <c r="S382" s="43"/>
      <c r="T382" s="43"/>
      <c r="U382" s="43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7"/>
      <c r="AO382" s="7"/>
      <c r="AP382" s="7"/>
      <c r="AQ382" s="7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43"/>
      <c r="BN382" s="43"/>
      <c r="BO382" s="43"/>
      <c r="BP382" s="43"/>
      <c r="BQ382" s="43"/>
      <c r="BR382" s="43"/>
      <c r="BS382" s="43"/>
      <c r="BT382" s="43"/>
      <c r="BU382" s="43"/>
      <c r="BV382" s="43"/>
      <c r="BW382" s="43"/>
      <c r="BX382" s="43"/>
      <c r="BY382" s="43"/>
      <c r="BZ382" s="43"/>
      <c r="CA382" s="43"/>
      <c r="CB382" s="43"/>
      <c r="CC382" s="43"/>
      <c r="CD382" s="43"/>
      <c r="CE382" s="43"/>
      <c r="CF382" s="43"/>
      <c r="CG382" s="43"/>
      <c r="CH382" s="43"/>
      <c r="CI382" s="43"/>
      <c r="CJ382" s="43"/>
      <c r="CK382" s="43"/>
      <c r="CL382" s="43"/>
      <c r="CM382" s="43"/>
      <c r="CN382" s="43"/>
      <c r="CO382" s="43"/>
      <c r="CP382" s="43"/>
      <c r="CQ382" s="43"/>
      <c r="CR382" s="43"/>
    </row>
    <row r="383" spans="1:96" ht="13.2">
      <c r="A383" s="43"/>
      <c r="B383" s="43"/>
      <c r="C383" s="7"/>
      <c r="D383" s="7"/>
      <c r="E383" s="7"/>
      <c r="F383" s="7"/>
      <c r="G383" s="7"/>
      <c r="H383" s="7"/>
      <c r="I383" s="7"/>
      <c r="J383" s="7"/>
      <c r="K383" s="7"/>
      <c r="L383" s="115"/>
      <c r="M383" s="43"/>
      <c r="N383" s="43"/>
      <c r="O383" s="43"/>
      <c r="P383" s="43"/>
      <c r="Q383" s="43"/>
      <c r="R383" s="43"/>
      <c r="S383" s="43"/>
      <c r="T383" s="43"/>
      <c r="U383" s="43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7"/>
      <c r="AO383" s="7"/>
      <c r="AP383" s="7"/>
      <c r="AQ383" s="7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43"/>
      <c r="BN383" s="43"/>
      <c r="BO383" s="43"/>
      <c r="BP383" s="43"/>
      <c r="BQ383" s="43"/>
      <c r="BR383" s="43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  <c r="CE383" s="43"/>
      <c r="CF383" s="43"/>
      <c r="CG383" s="43"/>
      <c r="CH383" s="43"/>
      <c r="CI383" s="43"/>
      <c r="CJ383" s="43"/>
      <c r="CK383" s="43"/>
      <c r="CL383" s="43"/>
      <c r="CM383" s="43"/>
      <c r="CN383" s="43"/>
      <c r="CO383" s="43"/>
      <c r="CP383" s="43"/>
      <c r="CQ383" s="43"/>
      <c r="CR383" s="43"/>
    </row>
    <row r="384" spans="1:96" ht="13.2">
      <c r="A384" s="43"/>
      <c r="B384" s="43"/>
      <c r="C384" s="7"/>
      <c r="D384" s="7"/>
      <c r="E384" s="7"/>
      <c r="F384" s="7"/>
      <c r="G384" s="7"/>
      <c r="H384" s="7"/>
      <c r="I384" s="7"/>
      <c r="J384" s="7"/>
      <c r="K384" s="7"/>
      <c r="L384" s="115"/>
      <c r="M384" s="43"/>
      <c r="N384" s="43"/>
      <c r="O384" s="43"/>
      <c r="P384" s="43"/>
      <c r="Q384" s="43"/>
      <c r="R384" s="43"/>
      <c r="S384" s="43"/>
      <c r="T384" s="43"/>
      <c r="U384" s="43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7"/>
      <c r="AO384" s="7"/>
      <c r="AP384" s="7"/>
      <c r="AQ384" s="7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43"/>
      <c r="BN384" s="43"/>
      <c r="BO384" s="43"/>
      <c r="BP384" s="43"/>
      <c r="BQ384" s="43"/>
      <c r="BR384" s="43"/>
      <c r="BS384" s="43"/>
      <c r="BT384" s="43"/>
      <c r="BU384" s="43"/>
      <c r="BV384" s="43"/>
      <c r="BW384" s="43"/>
      <c r="BX384" s="43"/>
      <c r="BY384" s="43"/>
      <c r="BZ384" s="43"/>
      <c r="CA384" s="43"/>
      <c r="CB384" s="43"/>
      <c r="CC384" s="43"/>
      <c r="CD384" s="43"/>
      <c r="CE384" s="43"/>
      <c r="CF384" s="43"/>
      <c r="CG384" s="43"/>
      <c r="CH384" s="43"/>
      <c r="CI384" s="43"/>
      <c r="CJ384" s="43"/>
      <c r="CK384" s="43"/>
      <c r="CL384" s="43"/>
      <c r="CM384" s="43"/>
      <c r="CN384" s="43"/>
      <c r="CO384" s="43"/>
      <c r="CP384" s="43"/>
      <c r="CQ384" s="43"/>
      <c r="CR384" s="43"/>
    </row>
    <row r="385" spans="1:96" ht="13.2">
      <c r="A385" s="43"/>
      <c r="B385" s="43"/>
      <c r="C385" s="7"/>
      <c r="D385" s="7"/>
      <c r="E385" s="7"/>
      <c r="F385" s="7"/>
      <c r="G385" s="7"/>
      <c r="H385" s="7"/>
      <c r="I385" s="7"/>
      <c r="J385" s="7"/>
      <c r="K385" s="7"/>
      <c r="L385" s="115"/>
      <c r="M385" s="43"/>
      <c r="N385" s="43"/>
      <c r="O385" s="43"/>
      <c r="P385" s="43"/>
      <c r="Q385" s="43"/>
      <c r="R385" s="43"/>
      <c r="S385" s="43"/>
      <c r="T385" s="43"/>
      <c r="U385" s="43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7"/>
      <c r="AO385" s="7"/>
      <c r="AP385" s="7"/>
      <c r="AQ385" s="7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43"/>
      <c r="BN385" s="43"/>
      <c r="BO385" s="43"/>
      <c r="BP385" s="43"/>
      <c r="BQ385" s="43"/>
      <c r="BR385" s="43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  <c r="CE385" s="43"/>
      <c r="CF385" s="43"/>
      <c r="CG385" s="43"/>
      <c r="CH385" s="43"/>
      <c r="CI385" s="43"/>
      <c r="CJ385" s="43"/>
      <c r="CK385" s="43"/>
      <c r="CL385" s="43"/>
      <c r="CM385" s="43"/>
      <c r="CN385" s="43"/>
      <c r="CO385" s="43"/>
      <c r="CP385" s="43"/>
      <c r="CQ385" s="43"/>
      <c r="CR385" s="43"/>
    </row>
    <row r="386" spans="1:96" ht="13.2">
      <c r="A386" s="43"/>
      <c r="B386" s="43"/>
      <c r="C386" s="7"/>
      <c r="D386" s="7"/>
      <c r="E386" s="7"/>
      <c r="F386" s="7"/>
      <c r="G386" s="7"/>
      <c r="H386" s="7"/>
      <c r="I386" s="7"/>
      <c r="J386" s="7"/>
      <c r="K386" s="7"/>
      <c r="L386" s="115"/>
      <c r="M386" s="43"/>
      <c r="N386" s="43"/>
      <c r="O386" s="43"/>
      <c r="P386" s="43"/>
      <c r="Q386" s="43"/>
      <c r="R386" s="43"/>
      <c r="S386" s="43"/>
      <c r="T386" s="43"/>
      <c r="U386" s="43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7"/>
      <c r="AO386" s="7"/>
      <c r="AP386" s="7"/>
      <c r="AQ386" s="7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43"/>
      <c r="BN386" s="43"/>
      <c r="BO386" s="43"/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3"/>
      <c r="CA386" s="43"/>
      <c r="CB386" s="43"/>
      <c r="CC386" s="43"/>
      <c r="CD386" s="43"/>
      <c r="CE386" s="43"/>
      <c r="CF386" s="43"/>
      <c r="CG386" s="43"/>
      <c r="CH386" s="43"/>
      <c r="CI386" s="43"/>
      <c r="CJ386" s="43"/>
      <c r="CK386" s="43"/>
      <c r="CL386" s="43"/>
      <c r="CM386" s="43"/>
      <c r="CN386" s="43"/>
      <c r="CO386" s="43"/>
      <c r="CP386" s="43"/>
      <c r="CQ386" s="43"/>
      <c r="CR386" s="43"/>
    </row>
    <row r="387" spans="1:96" ht="13.2">
      <c r="A387" s="43"/>
      <c r="B387" s="43"/>
      <c r="C387" s="7"/>
      <c r="D387" s="7"/>
      <c r="E387" s="7"/>
      <c r="F387" s="7"/>
      <c r="G387" s="7"/>
      <c r="H387" s="7"/>
      <c r="I387" s="7"/>
      <c r="J387" s="7"/>
      <c r="K387" s="7"/>
      <c r="L387" s="115"/>
      <c r="M387" s="43"/>
      <c r="N387" s="43"/>
      <c r="O387" s="43"/>
      <c r="P387" s="43"/>
      <c r="Q387" s="43"/>
      <c r="R387" s="43"/>
      <c r="S387" s="43"/>
      <c r="T387" s="43"/>
      <c r="U387" s="43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7"/>
      <c r="AO387" s="7"/>
      <c r="AP387" s="7"/>
      <c r="AQ387" s="7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43"/>
      <c r="CF387" s="43"/>
      <c r="CG387" s="43"/>
      <c r="CH387" s="43"/>
      <c r="CI387" s="43"/>
      <c r="CJ387" s="43"/>
      <c r="CK387" s="43"/>
      <c r="CL387" s="43"/>
      <c r="CM387" s="43"/>
      <c r="CN387" s="43"/>
      <c r="CO387" s="43"/>
      <c r="CP387" s="43"/>
      <c r="CQ387" s="43"/>
      <c r="CR387" s="43"/>
    </row>
    <row r="388" spans="1:96" ht="13.2">
      <c r="A388" s="43"/>
      <c r="B388" s="43"/>
      <c r="C388" s="7"/>
      <c r="D388" s="7"/>
      <c r="E388" s="7"/>
      <c r="F388" s="7"/>
      <c r="G388" s="7"/>
      <c r="H388" s="7"/>
      <c r="I388" s="7"/>
      <c r="J388" s="7"/>
      <c r="K388" s="7"/>
      <c r="L388" s="115"/>
      <c r="M388" s="43"/>
      <c r="N388" s="43"/>
      <c r="O388" s="43"/>
      <c r="P388" s="43"/>
      <c r="Q388" s="43"/>
      <c r="R388" s="43"/>
      <c r="S388" s="43"/>
      <c r="T388" s="43"/>
      <c r="U388" s="43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7"/>
      <c r="AO388" s="7"/>
      <c r="AP388" s="7"/>
      <c r="AQ388" s="7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43"/>
      <c r="BN388" s="43"/>
      <c r="BO388" s="43"/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3"/>
      <c r="CA388" s="43"/>
      <c r="CB388" s="43"/>
      <c r="CC388" s="43"/>
      <c r="CD388" s="43"/>
      <c r="CE388" s="43"/>
      <c r="CF388" s="43"/>
      <c r="CG388" s="43"/>
      <c r="CH388" s="43"/>
      <c r="CI388" s="43"/>
      <c r="CJ388" s="43"/>
      <c r="CK388" s="43"/>
      <c r="CL388" s="43"/>
      <c r="CM388" s="43"/>
      <c r="CN388" s="43"/>
      <c r="CO388" s="43"/>
      <c r="CP388" s="43"/>
      <c r="CQ388" s="43"/>
      <c r="CR388" s="43"/>
    </row>
    <row r="389" spans="1:96" ht="13.2">
      <c r="A389" s="43"/>
      <c r="B389" s="43"/>
      <c r="C389" s="7"/>
      <c r="D389" s="7"/>
      <c r="E389" s="7"/>
      <c r="F389" s="7"/>
      <c r="G389" s="7"/>
      <c r="H389" s="7"/>
      <c r="I389" s="7"/>
      <c r="J389" s="7"/>
      <c r="K389" s="7"/>
      <c r="L389" s="115"/>
      <c r="M389" s="43"/>
      <c r="N389" s="43"/>
      <c r="O389" s="43"/>
      <c r="P389" s="43"/>
      <c r="Q389" s="43"/>
      <c r="R389" s="43"/>
      <c r="S389" s="43"/>
      <c r="T389" s="43"/>
      <c r="U389" s="43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7"/>
      <c r="AO389" s="7"/>
      <c r="AP389" s="7"/>
      <c r="AQ389" s="7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43"/>
      <c r="BN389" s="43"/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/>
      <c r="CE389" s="43"/>
      <c r="CF389" s="43"/>
      <c r="CG389" s="43"/>
      <c r="CH389" s="43"/>
      <c r="CI389" s="43"/>
      <c r="CJ389" s="43"/>
      <c r="CK389" s="43"/>
      <c r="CL389" s="43"/>
      <c r="CM389" s="43"/>
      <c r="CN389" s="43"/>
      <c r="CO389" s="43"/>
      <c r="CP389" s="43"/>
      <c r="CQ389" s="43"/>
      <c r="CR389" s="43"/>
    </row>
    <row r="390" spans="1:96" ht="13.2">
      <c r="A390" s="43"/>
      <c r="B390" s="43"/>
      <c r="C390" s="7"/>
      <c r="D390" s="7"/>
      <c r="E390" s="7"/>
      <c r="F390" s="7"/>
      <c r="G390" s="7"/>
      <c r="H390" s="7"/>
      <c r="I390" s="7"/>
      <c r="J390" s="7"/>
      <c r="K390" s="7"/>
      <c r="L390" s="115"/>
      <c r="M390" s="43"/>
      <c r="N390" s="43"/>
      <c r="O390" s="43"/>
      <c r="P390" s="43"/>
      <c r="Q390" s="43"/>
      <c r="R390" s="43"/>
      <c r="S390" s="43"/>
      <c r="T390" s="43"/>
      <c r="U390" s="43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7"/>
      <c r="AO390" s="7"/>
      <c r="AP390" s="7"/>
      <c r="AQ390" s="7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43"/>
      <c r="BN390" s="43"/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/>
      <c r="CE390" s="43"/>
      <c r="CF390" s="43"/>
      <c r="CG390" s="43"/>
      <c r="CH390" s="43"/>
      <c r="CI390" s="43"/>
      <c r="CJ390" s="43"/>
      <c r="CK390" s="43"/>
      <c r="CL390" s="43"/>
      <c r="CM390" s="43"/>
      <c r="CN390" s="43"/>
      <c r="CO390" s="43"/>
      <c r="CP390" s="43"/>
      <c r="CQ390" s="43"/>
      <c r="CR390" s="43"/>
    </row>
    <row r="391" spans="1:96" ht="13.2">
      <c r="A391" s="43"/>
      <c r="B391" s="43"/>
      <c r="C391" s="7"/>
      <c r="D391" s="7"/>
      <c r="E391" s="7"/>
      <c r="F391" s="7"/>
      <c r="G391" s="7"/>
      <c r="H391" s="7"/>
      <c r="I391" s="7"/>
      <c r="J391" s="7"/>
      <c r="K391" s="7"/>
      <c r="L391" s="115"/>
      <c r="M391" s="43"/>
      <c r="N391" s="43"/>
      <c r="O391" s="43"/>
      <c r="P391" s="43"/>
      <c r="Q391" s="43"/>
      <c r="R391" s="43"/>
      <c r="S391" s="43"/>
      <c r="T391" s="43"/>
      <c r="U391" s="43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7"/>
      <c r="AO391" s="7"/>
      <c r="AP391" s="7"/>
      <c r="AQ391" s="7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43"/>
      <c r="BN391" s="43"/>
      <c r="BO391" s="43"/>
      <c r="BP391" s="43"/>
      <c r="BQ391" s="43"/>
      <c r="BR391" s="43"/>
      <c r="BS391" s="43"/>
      <c r="BT391" s="43"/>
      <c r="BU391" s="43"/>
      <c r="BV391" s="43"/>
      <c r="BW391" s="43"/>
      <c r="BX391" s="43"/>
      <c r="BY391" s="43"/>
      <c r="BZ391" s="43"/>
      <c r="CA391" s="43"/>
      <c r="CB391" s="43"/>
      <c r="CC391" s="43"/>
      <c r="CD391" s="43"/>
      <c r="CE391" s="43"/>
      <c r="CF391" s="43"/>
      <c r="CG391" s="43"/>
      <c r="CH391" s="43"/>
      <c r="CI391" s="43"/>
      <c r="CJ391" s="43"/>
      <c r="CK391" s="43"/>
      <c r="CL391" s="43"/>
      <c r="CM391" s="43"/>
      <c r="CN391" s="43"/>
      <c r="CO391" s="43"/>
      <c r="CP391" s="43"/>
      <c r="CQ391" s="43"/>
      <c r="CR391" s="43"/>
    </row>
    <row r="392" spans="1:96" ht="13.2">
      <c r="A392" s="43"/>
      <c r="B392" s="43"/>
      <c r="C392" s="7"/>
      <c r="D392" s="7"/>
      <c r="E392" s="7"/>
      <c r="F392" s="7"/>
      <c r="G392" s="7"/>
      <c r="H392" s="7"/>
      <c r="I392" s="7"/>
      <c r="J392" s="7"/>
      <c r="K392" s="7"/>
      <c r="L392" s="115"/>
      <c r="M392" s="43"/>
      <c r="N392" s="43"/>
      <c r="O392" s="43"/>
      <c r="P392" s="43"/>
      <c r="Q392" s="43"/>
      <c r="R392" s="43"/>
      <c r="S392" s="43"/>
      <c r="T392" s="43"/>
      <c r="U392" s="43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7"/>
      <c r="AO392" s="7"/>
      <c r="AP392" s="7"/>
      <c r="AQ392" s="7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43"/>
      <c r="BN392" s="43"/>
      <c r="BO392" s="43"/>
      <c r="BP392" s="43"/>
      <c r="BQ392" s="43"/>
      <c r="BR392" s="43"/>
      <c r="BS392" s="43"/>
      <c r="BT392" s="43"/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43"/>
      <c r="CF392" s="43"/>
      <c r="CG392" s="43"/>
      <c r="CH392" s="43"/>
      <c r="CI392" s="43"/>
      <c r="CJ392" s="43"/>
      <c r="CK392" s="43"/>
      <c r="CL392" s="43"/>
      <c r="CM392" s="43"/>
      <c r="CN392" s="43"/>
      <c r="CO392" s="43"/>
      <c r="CP392" s="43"/>
      <c r="CQ392" s="43"/>
      <c r="CR392" s="43"/>
    </row>
    <row r="393" spans="1:96" ht="13.2">
      <c r="A393" s="43"/>
      <c r="B393" s="43"/>
      <c r="C393" s="7"/>
      <c r="D393" s="7"/>
      <c r="E393" s="7"/>
      <c r="F393" s="7"/>
      <c r="G393" s="7"/>
      <c r="H393" s="7"/>
      <c r="I393" s="7"/>
      <c r="J393" s="7"/>
      <c r="K393" s="7"/>
      <c r="L393" s="115"/>
      <c r="M393" s="43"/>
      <c r="N393" s="43"/>
      <c r="O393" s="43"/>
      <c r="P393" s="43"/>
      <c r="Q393" s="43"/>
      <c r="R393" s="43"/>
      <c r="S393" s="43"/>
      <c r="T393" s="43"/>
      <c r="U393" s="43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7"/>
      <c r="AO393" s="7"/>
      <c r="AP393" s="7"/>
      <c r="AQ393" s="7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43"/>
      <c r="BN393" s="43"/>
      <c r="BO393" s="43"/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3"/>
      <c r="CA393" s="43"/>
      <c r="CB393" s="43"/>
      <c r="CC393" s="43"/>
      <c r="CD393" s="43"/>
      <c r="CE393" s="43"/>
      <c r="CF393" s="43"/>
      <c r="CG393" s="43"/>
      <c r="CH393" s="43"/>
      <c r="CI393" s="43"/>
      <c r="CJ393" s="43"/>
      <c r="CK393" s="43"/>
      <c r="CL393" s="43"/>
      <c r="CM393" s="43"/>
      <c r="CN393" s="43"/>
      <c r="CO393" s="43"/>
      <c r="CP393" s="43"/>
      <c r="CQ393" s="43"/>
      <c r="CR393" s="43"/>
    </row>
    <row r="394" spans="1:96" ht="13.2">
      <c r="A394" s="43"/>
      <c r="B394" s="43"/>
      <c r="C394" s="7"/>
      <c r="D394" s="7"/>
      <c r="E394" s="7"/>
      <c r="F394" s="7"/>
      <c r="G394" s="7"/>
      <c r="H394" s="7"/>
      <c r="I394" s="7"/>
      <c r="J394" s="7"/>
      <c r="K394" s="7"/>
      <c r="L394" s="115"/>
      <c r="M394" s="43"/>
      <c r="N394" s="43"/>
      <c r="O394" s="43"/>
      <c r="P394" s="43"/>
      <c r="Q394" s="43"/>
      <c r="R394" s="43"/>
      <c r="S394" s="43"/>
      <c r="T394" s="43"/>
      <c r="U394" s="43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7"/>
      <c r="AO394" s="7"/>
      <c r="AP394" s="7"/>
      <c r="AQ394" s="7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43"/>
      <c r="BN394" s="43"/>
      <c r="BO394" s="43"/>
      <c r="BP394" s="43"/>
      <c r="BQ394" s="43"/>
      <c r="BR394" s="43"/>
      <c r="BS394" s="43"/>
      <c r="BT394" s="43"/>
      <c r="BU394" s="43"/>
      <c r="BV394" s="43"/>
      <c r="BW394" s="43"/>
      <c r="BX394" s="43"/>
      <c r="BY394" s="43"/>
      <c r="BZ394" s="43"/>
      <c r="CA394" s="43"/>
      <c r="CB394" s="43"/>
      <c r="CC394" s="43"/>
      <c r="CD394" s="43"/>
      <c r="CE394" s="43"/>
      <c r="CF394" s="43"/>
      <c r="CG394" s="43"/>
      <c r="CH394" s="43"/>
      <c r="CI394" s="43"/>
      <c r="CJ394" s="43"/>
      <c r="CK394" s="43"/>
      <c r="CL394" s="43"/>
      <c r="CM394" s="43"/>
      <c r="CN394" s="43"/>
      <c r="CO394" s="43"/>
      <c r="CP394" s="43"/>
      <c r="CQ394" s="43"/>
      <c r="CR394" s="43"/>
    </row>
    <row r="395" spans="1:96" ht="13.2">
      <c r="A395" s="43"/>
      <c r="B395" s="43"/>
      <c r="C395" s="7"/>
      <c r="D395" s="7"/>
      <c r="E395" s="7"/>
      <c r="F395" s="7"/>
      <c r="G395" s="7"/>
      <c r="H395" s="7"/>
      <c r="I395" s="7"/>
      <c r="J395" s="7"/>
      <c r="K395" s="7"/>
      <c r="L395" s="115"/>
      <c r="M395" s="43"/>
      <c r="N395" s="43"/>
      <c r="O395" s="43"/>
      <c r="P395" s="43"/>
      <c r="Q395" s="43"/>
      <c r="R395" s="43"/>
      <c r="S395" s="43"/>
      <c r="T395" s="43"/>
      <c r="U395" s="43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7"/>
      <c r="AO395" s="7"/>
      <c r="AP395" s="7"/>
      <c r="AQ395" s="7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43"/>
      <c r="BN395" s="43"/>
      <c r="BO395" s="43"/>
      <c r="BP395" s="43"/>
      <c r="BQ395" s="43"/>
      <c r="BR395" s="43"/>
      <c r="BS395" s="43"/>
      <c r="BT395" s="43"/>
      <c r="BU395" s="43"/>
      <c r="BV395" s="43"/>
      <c r="BW395" s="43"/>
      <c r="BX395" s="43"/>
      <c r="BY395" s="43"/>
      <c r="BZ395" s="43"/>
      <c r="CA395" s="43"/>
      <c r="CB395" s="43"/>
      <c r="CC395" s="43"/>
      <c r="CD395" s="43"/>
      <c r="CE395" s="43"/>
      <c r="CF395" s="43"/>
      <c r="CG395" s="43"/>
      <c r="CH395" s="43"/>
      <c r="CI395" s="43"/>
      <c r="CJ395" s="43"/>
      <c r="CK395" s="43"/>
      <c r="CL395" s="43"/>
      <c r="CM395" s="43"/>
      <c r="CN395" s="43"/>
      <c r="CO395" s="43"/>
      <c r="CP395" s="43"/>
      <c r="CQ395" s="43"/>
      <c r="CR395" s="43"/>
    </row>
    <row r="396" spans="1:96" ht="13.2">
      <c r="A396" s="43"/>
      <c r="B396" s="43"/>
      <c r="C396" s="7"/>
      <c r="D396" s="7"/>
      <c r="E396" s="7"/>
      <c r="F396" s="7"/>
      <c r="G396" s="7"/>
      <c r="H396" s="7"/>
      <c r="I396" s="7"/>
      <c r="J396" s="7"/>
      <c r="K396" s="7"/>
      <c r="L396" s="115"/>
      <c r="M396" s="43"/>
      <c r="N396" s="43"/>
      <c r="O396" s="43"/>
      <c r="P396" s="43"/>
      <c r="Q396" s="43"/>
      <c r="R396" s="43"/>
      <c r="S396" s="43"/>
      <c r="T396" s="43"/>
      <c r="U396" s="43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7"/>
      <c r="AO396" s="7"/>
      <c r="AP396" s="7"/>
      <c r="AQ396" s="7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43"/>
      <c r="BN396" s="43"/>
      <c r="BO396" s="43"/>
      <c r="BP396" s="43"/>
      <c r="BQ396" s="43"/>
      <c r="BR396" s="43"/>
      <c r="BS396" s="43"/>
      <c r="BT396" s="43"/>
      <c r="BU396" s="43"/>
      <c r="BV396" s="43"/>
      <c r="BW396" s="43"/>
      <c r="BX396" s="43"/>
      <c r="BY396" s="43"/>
      <c r="BZ396" s="43"/>
      <c r="CA396" s="43"/>
      <c r="CB396" s="43"/>
      <c r="CC396" s="43"/>
      <c r="CD396" s="43"/>
      <c r="CE396" s="43"/>
      <c r="CF396" s="43"/>
      <c r="CG396" s="43"/>
      <c r="CH396" s="43"/>
      <c r="CI396" s="43"/>
      <c r="CJ396" s="43"/>
      <c r="CK396" s="43"/>
      <c r="CL396" s="43"/>
      <c r="CM396" s="43"/>
      <c r="CN396" s="43"/>
      <c r="CO396" s="43"/>
      <c r="CP396" s="43"/>
      <c r="CQ396" s="43"/>
      <c r="CR396" s="43"/>
    </row>
    <row r="397" spans="1:96" ht="13.2">
      <c r="A397" s="43"/>
      <c r="B397" s="43"/>
      <c r="C397" s="7"/>
      <c r="D397" s="7"/>
      <c r="E397" s="7"/>
      <c r="F397" s="7"/>
      <c r="G397" s="7"/>
      <c r="H397" s="7"/>
      <c r="I397" s="7"/>
      <c r="J397" s="7"/>
      <c r="K397" s="7"/>
      <c r="L397" s="115"/>
      <c r="M397" s="43"/>
      <c r="N397" s="43"/>
      <c r="O397" s="43"/>
      <c r="P397" s="43"/>
      <c r="Q397" s="43"/>
      <c r="R397" s="43"/>
      <c r="S397" s="43"/>
      <c r="T397" s="43"/>
      <c r="U397" s="43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7"/>
      <c r="AO397" s="7"/>
      <c r="AP397" s="7"/>
      <c r="AQ397" s="7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43"/>
      <c r="BN397" s="43"/>
      <c r="BO397" s="43"/>
      <c r="BP397" s="43"/>
      <c r="BQ397" s="43"/>
      <c r="BR397" s="43"/>
      <c r="BS397" s="43"/>
      <c r="BT397" s="43"/>
      <c r="BU397" s="43"/>
      <c r="BV397" s="43"/>
      <c r="BW397" s="43"/>
      <c r="BX397" s="43"/>
      <c r="BY397" s="43"/>
      <c r="BZ397" s="43"/>
      <c r="CA397" s="43"/>
      <c r="CB397" s="43"/>
      <c r="CC397" s="43"/>
      <c r="CD397" s="43"/>
      <c r="CE397" s="43"/>
      <c r="CF397" s="43"/>
      <c r="CG397" s="43"/>
      <c r="CH397" s="43"/>
      <c r="CI397" s="43"/>
      <c r="CJ397" s="43"/>
      <c r="CK397" s="43"/>
      <c r="CL397" s="43"/>
      <c r="CM397" s="43"/>
      <c r="CN397" s="43"/>
      <c r="CO397" s="43"/>
      <c r="CP397" s="43"/>
      <c r="CQ397" s="43"/>
      <c r="CR397" s="43"/>
    </row>
    <row r="398" spans="1:96" ht="13.2">
      <c r="A398" s="43"/>
      <c r="B398" s="43"/>
      <c r="C398" s="7"/>
      <c r="D398" s="7"/>
      <c r="E398" s="7"/>
      <c r="F398" s="7"/>
      <c r="G398" s="7"/>
      <c r="H398" s="7"/>
      <c r="I398" s="7"/>
      <c r="J398" s="7"/>
      <c r="K398" s="7"/>
      <c r="L398" s="115"/>
      <c r="M398" s="43"/>
      <c r="N398" s="43"/>
      <c r="O398" s="43"/>
      <c r="P398" s="43"/>
      <c r="Q398" s="43"/>
      <c r="R398" s="43"/>
      <c r="S398" s="43"/>
      <c r="T398" s="43"/>
      <c r="U398" s="43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7"/>
      <c r="AO398" s="7"/>
      <c r="AP398" s="7"/>
      <c r="AQ398" s="7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43"/>
      <c r="BN398" s="43"/>
      <c r="BO398" s="43"/>
      <c r="BP398" s="43"/>
      <c r="BQ398" s="43"/>
      <c r="BR398" s="43"/>
      <c r="BS398" s="43"/>
      <c r="BT398" s="43"/>
      <c r="BU398" s="43"/>
      <c r="BV398" s="43"/>
      <c r="BW398" s="43"/>
      <c r="BX398" s="43"/>
      <c r="BY398" s="43"/>
      <c r="BZ398" s="43"/>
      <c r="CA398" s="43"/>
      <c r="CB398" s="43"/>
      <c r="CC398" s="43"/>
      <c r="CD398" s="43"/>
      <c r="CE398" s="43"/>
      <c r="CF398" s="43"/>
      <c r="CG398" s="43"/>
      <c r="CH398" s="43"/>
      <c r="CI398" s="43"/>
      <c r="CJ398" s="43"/>
      <c r="CK398" s="43"/>
      <c r="CL398" s="43"/>
      <c r="CM398" s="43"/>
      <c r="CN398" s="43"/>
      <c r="CO398" s="43"/>
      <c r="CP398" s="43"/>
      <c r="CQ398" s="43"/>
      <c r="CR398" s="43"/>
    </row>
    <row r="399" spans="1:96" ht="13.2">
      <c r="A399" s="43"/>
      <c r="B399" s="43"/>
      <c r="C399" s="7"/>
      <c r="D399" s="7"/>
      <c r="E399" s="7"/>
      <c r="F399" s="7"/>
      <c r="G399" s="7"/>
      <c r="H399" s="7"/>
      <c r="I399" s="7"/>
      <c r="J399" s="7"/>
      <c r="K399" s="7"/>
      <c r="L399" s="115"/>
      <c r="M399" s="43"/>
      <c r="N399" s="43"/>
      <c r="O399" s="43"/>
      <c r="P399" s="43"/>
      <c r="Q399" s="43"/>
      <c r="R399" s="43"/>
      <c r="S399" s="43"/>
      <c r="T399" s="43"/>
      <c r="U399" s="43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7"/>
      <c r="AO399" s="7"/>
      <c r="AP399" s="7"/>
      <c r="AQ399" s="7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43"/>
      <c r="BN399" s="43"/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43"/>
      <c r="CF399" s="43"/>
      <c r="CG399" s="43"/>
      <c r="CH399" s="43"/>
      <c r="CI399" s="43"/>
      <c r="CJ399" s="43"/>
      <c r="CK399" s="43"/>
      <c r="CL399" s="43"/>
      <c r="CM399" s="43"/>
      <c r="CN399" s="43"/>
      <c r="CO399" s="43"/>
      <c r="CP399" s="43"/>
      <c r="CQ399" s="43"/>
      <c r="CR399" s="43"/>
    </row>
    <row r="400" spans="1:96" ht="13.2">
      <c r="A400" s="43"/>
      <c r="B400" s="43"/>
      <c r="C400" s="7"/>
      <c r="D400" s="7"/>
      <c r="E400" s="7"/>
      <c r="F400" s="7"/>
      <c r="G400" s="7"/>
      <c r="H400" s="7"/>
      <c r="I400" s="7"/>
      <c r="J400" s="7"/>
      <c r="K400" s="7"/>
      <c r="L400" s="115"/>
      <c r="M400" s="43"/>
      <c r="N400" s="43"/>
      <c r="O400" s="43"/>
      <c r="P400" s="43"/>
      <c r="Q400" s="43"/>
      <c r="R400" s="43"/>
      <c r="S400" s="43"/>
      <c r="T400" s="43"/>
      <c r="U400" s="43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7"/>
      <c r="AO400" s="7"/>
      <c r="AP400" s="7"/>
      <c r="AQ400" s="7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H400" s="43"/>
      <c r="CI400" s="43"/>
      <c r="CJ400" s="43"/>
      <c r="CK400" s="43"/>
      <c r="CL400" s="43"/>
      <c r="CM400" s="43"/>
      <c r="CN400" s="43"/>
      <c r="CO400" s="43"/>
      <c r="CP400" s="43"/>
      <c r="CQ400" s="43"/>
      <c r="CR400" s="43"/>
    </row>
    <row r="401" spans="1:96" ht="13.2">
      <c r="A401" s="43"/>
      <c r="B401" s="43"/>
      <c r="C401" s="7"/>
      <c r="D401" s="7"/>
      <c r="E401" s="7"/>
      <c r="F401" s="7"/>
      <c r="G401" s="7"/>
      <c r="H401" s="7"/>
      <c r="I401" s="7"/>
      <c r="J401" s="7"/>
      <c r="K401" s="7"/>
      <c r="L401" s="115"/>
      <c r="M401" s="43"/>
      <c r="N401" s="43"/>
      <c r="O401" s="43"/>
      <c r="P401" s="43"/>
      <c r="Q401" s="43"/>
      <c r="R401" s="43"/>
      <c r="S401" s="43"/>
      <c r="T401" s="43"/>
      <c r="U401" s="43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7"/>
      <c r="AO401" s="7"/>
      <c r="AP401" s="7"/>
      <c r="AQ401" s="7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43"/>
      <c r="BN401" s="43"/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43"/>
      <c r="CF401" s="43"/>
      <c r="CG401" s="43"/>
      <c r="CH401" s="43"/>
      <c r="CI401" s="43"/>
      <c r="CJ401" s="43"/>
      <c r="CK401" s="43"/>
      <c r="CL401" s="43"/>
      <c r="CM401" s="43"/>
      <c r="CN401" s="43"/>
      <c r="CO401" s="43"/>
      <c r="CP401" s="43"/>
      <c r="CQ401" s="43"/>
      <c r="CR401" s="43"/>
    </row>
    <row r="402" spans="1:96" ht="13.2">
      <c r="A402" s="43"/>
      <c r="B402" s="43"/>
      <c r="C402" s="7"/>
      <c r="D402" s="7"/>
      <c r="E402" s="7"/>
      <c r="F402" s="7"/>
      <c r="G402" s="7"/>
      <c r="H402" s="7"/>
      <c r="I402" s="7"/>
      <c r="J402" s="7"/>
      <c r="K402" s="7"/>
      <c r="L402" s="115"/>
      <c r="M402" s="43"/>
      <c r="N402" s="43"/>
      <c r="O402" s="43"/>
      <c r="P402" s="43"/>
      <c r="Q402" s="43"/>
      <c r="R402" s="43"/>
      <c r="S402" s="43"/>
      <c r="T402" s="43"/>
      <c r="U402" s="43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7"/>
      <c r="AO402" s="7"/>
      <c r="AP402" s="7"/>
      <c r="AQ402" s="7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43"/>
      <c r="CF402" s="43"/>
      <c r="CG402" s="43"/>
      <c r="CH402" s="43"/>
      <c r="CI402" s="43"/>
      <c r="CJ402" s="43"/>
      <c r="CK402" s="43"/>
      <c r="CL402" s="43"/>
      <c r="CM402" s="43"/>
      <c r="CN402" s="43"/>
      <c r="CO402" s="43"/>
      <c r="CP402" s="43"/>
      <c r="CQ402" s="43"/>
      <c r="CR402" s="43"/>
    </row>
    <row r="403" spans="1:96" ht="13.2">
      <c r="A403" s="43"/>
      <c r="B403" s="43"/>
      <c r="C403" s="7"/>
      <c r="D403" s="7"/>
      <c r="E403" s="7"/>
      <c r="F403" s="7"/>
      <c r="G403" s="7"/>
      <c r="H403" s="7"/>
      <c r="I403" s="7"/>
      <c r="J403" s="7"/>
      <c r="K403" s="7"/>
      <c r="L403" s="115"/>
      <c r="M403" s="43"/>
      <c r="N403" s="43"/>
      <c r="O403" s="43"/>
      <c r="P403" s="43"/>
      <c r="Q403" s="43"/>
      <c r="R403" s="43"/>
      <c r="S403" s="43"/>
      <c r="T403" s="43"/>
      <c r="U403" s="43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7"/>
      <c r="AO403" s="7"/>
      <c r="AP403" s="7"/>
      <c r="AQ403" s="7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/>
      <c r="CG403" s="43"/>
      <c r="CH403" s="43"/>
      <c r="CI403" s="43"/>
      <c r="CJ403" s="43"/>
      <c r="CK403" s="43"/>
      <c r="CL403" s="43"/>
      <c r="CM403" s="43"/>
      <c r="CN403" s="43"/>
      <c r="CO403" s="43"/>
      <c r="CP403" s="43"/>
      <c r="CQ403" s="43"/>
      <c r="CR403" s="43"/>
    </row>
    <row r="404" spans="1:96" ht="13.2">
      <c r="A404" s="43"/>
      <c r="B404" s="43"/>
      <c r="C404" s="7"/>
      <c r="D404" s="7"/>
      <c r="E404" s="7"/>
      <c r="F404" s="7"/>
      <c r="G404" s="7"/>
      <c r="H404" s="7"/>
      <c r="I404" s="7"/>
      <c r="J404" s="7"/>
      <c r="K404" s="7"/>
      <c r="L404" s="115"/>
      <c r="M404" s="43"/>
      <c r="N404" s="43"/>
      <c r="O404" s="43"/>
      <c r="P404" s="43"/>
      <c r="Q404" s="43"/>
      <c r="R404" s="43"/>
      <c r="S404" s="43"/>
      <c r="T404" s="43"/>
      <c r="U404" s="43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7"/>
      <c r="AO404" s="7"/>
      <c r="AP404" s="7"/>
      <c r="AQ404" s="7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/>
      <c r="CG404" s="43"/>
      <c r="CH404" s="43"/>
      <c r="CI404" s="43"/>
      <c r="CJ404" s="43"/>
      <c r="CK404" s="43"/>
      <c r="CL404" s="43"/>
      <c r="CM404" s="43"/>
      <c r="CN404" s="43"/>
      <c r="CO404" s="43"/>
      <c r="CP404" s="43"/>
      <c r="CQ404" s="43"/>
      <c r="CR404" s="43"/>
    </row>
    <row r="405" spans="1:96" ht="13.2">
      <c r="A405" s="43"/>
      <c r="B405" s="43"/>
      <c r="C405" s="7"/>
      <c r="D405" s="7"/>
      <c r="E405" s="7"/>
      <c r="F405" s="7"/>
      <c r="G405" s="7"/>
      <c r="H405" s="7"/>
      <c r="I405" s="7"/>
      <c r="J405" s="7"/>
      <c r="K405" s="7"/>
      <c r="L405" s="115"/>
      <c r="M405" s="43"/>
      <c r="N405" s="43"/>
      <c r="O405" s="43"/>
      <c r="P405" s="43"/>
      <c r="Q405" s="43"/>
      <c r="R405" s="43"/>
      <c r="S405" s="43"/>
      <c r="T405" s="43"/>
      <c r="U405" s="43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7"/>
      <c r="AO405" s="7"/>
      <c r="AP405" s="7"/>
      <c r="AQ405" s="7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43"/>
      <c r="CF405" s="43"/>
      <c r="CG405" s="43"/>
      <c r="CH405" s="43"/>
      <c r="CI405" s="43"/>
      <c r="CJ405" s="43"/>
      <c r="CK405" s="43"/>
      <c r="CL405" s="43"/>
      <c r="CM405" s="43"/>
      <c r="CN405" s="43"/>
      <c r="CO405" s="43"/>
      <c r="CP405" s="43"/>
      <c r="CQ405" s="43"/>
      <c r="CR405" s="43"/>
    </row>
    <row r="406" spans="1:96" ht="13.2">
      <c r="A406" s="43"/>
      <c r="B406" s="43"/>
      <c r="C406" s="7"/>
      <c r="D406" s="7"/>
      <c r="E406" s="7"/>
      <c r="F406" s="7"/>
      <c r="G406" s="7"/>
      <c r="H406" s="7"/>
      <c r="I406" s="7"/>
      <c r="J406" s="7"/>
      <c r="K406" s="7"/>
      <c r="L406" s="115"/>
      <c r="M406" s="43"/>
      <c r="N406" s="43"/>
      <c r="O406" s="43"/>
      <c r="P406" s="43"/>
      <c r="Q406" s="43"/>
      <c r="R406" s="43"/>
      <c r="S406" s="43"/>
      <c r="T406" s="43"/>
      <c r="U406" s="43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7"/>
      <c r="AO406" s="7"/>
      <c r="AP406" s="7"/>
      <c r="AQ406" s="7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43"/>
      <c r="CF406" s="43"/>
      <c r="CG406" s="43"/>
      <c r="CH406" s="43"/>
      <c r="CI406" s="43"/>
      <c r="CJ406" s="43"/>
      <c r="CK406" s="43"/>
      <c r="CL406" s="43"/>
      <c r="CM406" s="43"/>
      <c r="CN406" s="43"/>
      <c r="CO406" s="43"/>
      <c r="CP406" s="43"/>
      <c r="CQ406" s="43"/>
      <c r="CR406" s="43"/>
    </row>
    <row r="407" spans="1:96" ht="13.2">
      <c r="A407" s="43"/>
      <c r="B407" s="43"/>
      <c r="C407" s="7"/>
      <c r="D407" s="7"/>
      <c r="E407" s="7"/>
      <c r="F407" s="7"/>
      <c r="G407" s="7"/>
      <c r="H407" s="7"/>
      <c r="I407" s="7"/>
      <c r="J407" s="7"/>
      <c r="K407" s="7"/>
      <c r="L407" s="115"/>
      <c r="M407" s="43"/>
      <c r="N407" s="43"/>
      <c r="O407" s="43"/>
      <c r="P407" s="43"/>
      <c r="Q407" s="43"/>
      <c r="R407" s="43"/>
      <c r="S407" s="43"/>
      <c r="T407" s="43"/>
      <c r="U407" s="43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7"/>
      <c r="AO407" s="7"/>
      <c r="AP407" s="7"/>
      <c r="AQ407" s="7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43"/>
      <c r="BN407" s="43"/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  <c r="BZ407" s="43"/>
      <c r="CA407" s="43"/>
      <c r="CB407" s="43"/>
      <c r="CC407" s="43"/>
      <c r="CD407" s="43"/>
      <c r="CE407" s="43"/>
      <c r="CF407" s="43"/>
      <c r="CG407" s="43"/>
      <c r="CH407" s="43"/>
      <c r="CI407" s="43"/>
      <c r="CJ407" s="43"/>
      <c r="CK407" s="43"/>
      <c r="CL407" s="43"/>
      <c r="CM407" s="43"/>
      <c r="CN407" s="43"/>
      <c r="CO407" s="43"/>
      <c r="CP407" s="43"/>
      <c r="CQ407" s="43"/>
      <c r="CR407" s="43"/>
    </row>
    <row r="408" spans="1:96" ht="13.2">
      <c r="A408" s="43"/>
      <c r="B408" s="43"/>
      <c r="C408" s="7"/>
      <c r="D408" s="7"/>
      <c r="E408" s="7"/>
      <c r="F408" s="7"/>
      <c r="G408" s="7"/>
      <c r="H408" s="7"/>
      <c r="I408" s="7"/>
      <c r="J408" s="7"/>
      <c r="K408" s="7"/>
      <c r="L408" s="115"/>
      <c r="M408" s="43"/>
      <c r="N408" s="43"/>
      <c r="O408" s="43"/>
      <c r="P408" s="43"/>
      <c r="Q408" s="43"/>
      <c r="R408" s="43"/>
      <c r="S408" s="43"/>
      <c r="T408" s="43"/>
      <c r="U408" s="43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7"/>
      <c r="AO408" s="7"/>
      <c r="AP408" s="7"/>
      <c r="AQ408" s="7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43"/>
      <c r="BN408" s="43"/>
      <c r="BO408" s="43"/>
      <c r="BP408" s="43"/>
      <c r="BQ408" s="43"/>
      <c r="BR408" s="43"/>
      <c r="BS408" s="43"/>
      <c r="BT408" s="43"/>
      <c r="BU408" s="43"/>
      <c r="BV408" s="43"/>
      <c r="BW408" s="43"/>
      <c r="BX408" s="43"/>
      <c r="BY408" s="43"/>
      <c r="BZ408" s="43"/>
      <c r="CA408" s="43"/>
      <c r="CB408" s="43"/>
      <c r="CC408" s="43"/>
      <c r="CD408" s="43"/>
      <c r="CE408" s="43"/>
      <c r="CF408" s="43"/>
      <c r="CG408" s="43"/>
      <c r="CH408" s="43"/>
      <c r="CI408" s="43"/>
      <c r="CJ408" s="43"/>
      <c r="CK408" s="43"/>
      <c r="CL408" s="43"/>
      <c r="CM408" s="43"/>
      <c r="CN408" s="43"/>
      <c r="CO408" s="43"/>
      <c r="CP408" s="43"/>
      <c r="CQ408" s="43"/>
      <c r="CR408" s="43"/>
    </row>
    <row r="409" spans="1:96" ht="13.2">
      <c r="A409" s="43"/>
      <c r="B409" s="43"/>
      <c r="C409" s="7"/>
      <c r="D409" s="7"/>
      <c r="E409" s="7"/>
      <c r="F409" s="7"/>
      <c r="G409" s="7"/>
      <c r="H409" s="7"/>
      <c r="I409" s="7"/>
      <c r="J409" s="7"/>
      <c r="K409" s="7"/>
      <c r="L409" s="115"/>
      <c r="M409" s="43"/>
      <c r="N409" s="43"/>
      <c r="O409" s="43"/>
      <c r="P409" s="43"/>
      <c r="Q409" s="43"/>
      <c r="R409" s="43"/>
      <c r="S409" s="43"/>
      <c r="T409" s="43"/>
      <c r="U409" s="43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7"/>
      <c r="AO409" s="7"/>
      <c r="AP409" s="7"/>
      <c r="AQ409" s="7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43"/>
      <c r="BN409" s="43"/>
      <c r="BO409" s="43"/>
      <c r="BP409" s="43"/>
      <c r="BQ409" s="43"/>
      <c r="BR409" s="43"/>
      <c r="BS409" s="43"/>
      <c r="BT409" s="43"/>
      <c r="BU409" s="43"/>
      <c r="BV409" s="43"/>
      <c r="BW409" s="43"/>
      <c r="BX409" s="43"/>
      <c r="BY409" s="43"/>
      <c r="BZ409" s="43"/>
      <c r="CA409" s="43"/>
      <c r="CB409" s="43"/>
      <c r="CC409" s="43"/>
      <c r="CD409" s="43"/>
      <c r="CE409" s="43"/>
      <c r="CF409" s="43"/>
      <c r="CG409" s="43"/>
      <c r="CH409" s="43"/>
      <c r="CI409" s="43"/>
      <c r="CJ409" s="43"/>
      <c r="CK409" s="43"/>
      <c r="CL409" s="43"/>
      <c r="CM409" s="43"/>
      <c r="CN409" s="43"/>
      <c r="CO409" s="43"/>
      <c r="CP409" s="43"/>
      <c r="CQ409" s="43"/>
      <c r="CR409" s="43"/>
    </row>
    <row r="410" spans="1:96" ht="13.2">
      <c r="A410" s="43"/>
      <c r="B410" s="43"/>
      <c r="C410" s="7"/>
      <c r="D410" s="7"/>
      <c r="E410" s="7"/>
      <c r="F410" s="7"/>
      <c r="G410" s="7"/>
      <c r="H410" s="7"/>
      <c r="I410" s="7"/>
      <c r="J410" s="7"/>
      <c r="K410" s="7"/>
      <c r="L410" s="115"/>
      <c r="M410" s="43"/>
      <c r="N410" s="43"/>
      <c r="O410" s="43"/>
      <c r="P410" s="43"/>
      <c r="Q410" s="43"/>
      <c r="R410" s="43"/>
      <c r="S410" s="43"/>
      <c r="T410" s="43"/>
      <c r="U410" s="43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7"/>
      <c r="AO410" s="7"/>
      <c r="AP410" s="7"/>
      <c r="AQ410" s="7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43"/>
      <c r="BN410" s="43"/>
      <c r="BO410" s="43"/>
      <c r="BP410" s="43"/>
      <c r="BQ410" s="43"/>
      <c r="BR410" s="43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43"/>
      <c r="CF410" s="43"/>
      <c r="CG410" s="43"/>
      <c r="CH410" s="43"/>
      <c r="CI410" s="43"/>
      <c r="CJ410" s="43"/>
      <c r="CK410" s="43"/>
      <c r="CL410" s="43"/>
      <c r="CM410" s="43"/>
      <c r="CN410" s="43"/>
      <c r="CO410" s="43"/>
      <c r="CP410" s="43"/>
      <c r="CQ410" s="43"/>
      <c r="CR410" s="43"/>
    </row>
    <row r="411" spans="1:96" ht="13.2">
      <c r="A411" s="43"/>
      <c r="B411" s="43"/>
      <c r="C411" s="7"/>
      <c r="D411" s="7"/>
      <c r="E411" s="7"/>
      <c r="F411" s="7"/>
      <c r="G411" s="7"/>
      <c r="H411" s="7"/>
      <c r="I411" s="7"/>
      <c r="J411" s="7"/>
      <c r="K411" s="7"/>
      <c r="L411" s="115"/>
      <c r="M411" s="43"/>
      <c r="N411" s="43"/>
      <c r="O411" s="43"/>
      <c r="P411" s="43"/>
      <c r="Q411" s="43"/>
      <c r="R411" s="43"/>
      <c r="S411" s="43"/>
      <c r="T411" s="43"/>
      <c r="U411" s="43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7"/>
      <c r="AO411" s="7"/>
      <c r="AP411" s="7"/>
      <c r="AQ411" s="7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43"/>
      <c r="BN411" s="43"/>
      <c r="BO411" s="43"/>
      <c r="BP411" s="43"/>
      <c r="BQ411" s="43"/>
      <c r="BR411" s="43"/>
      <c r="BS411" s="43"/>
      <c r="BT411" s="43"/>
      <c r="BU411" s="43"/>
      <c r="BV411" s="43"/>
      <c r="BW411" s="43"/>
      <c r="BX411" s="43"/>
      <c r="BY411" s="43"/>
      <c r="BZ411" s="43"/>
      <c r="CA411" s="43"/>
      <c r="CB411" s="43"/>
      <c r="CC411" s="43"/>
      <c r="CD411" s="43"/>
      <c r="CE411" s="43"/>
      <c r="CF411" s="43"/>
      <c r="CG411" s="43"/>
      <c r="CH411" s="43"/>
      <c r="CI411" s="43"/>
      <c r="CJ411" s="43"/>
      <c r="CK411" s="43"/>
      <c r="CL411" s="43"/>
      <c r="CM411" s="43"/>
      <c r="CN411" s="43"/>
      <c r="CO411" s="43"/>
      <c r="CP411" s="43"/>
      <c r="CQ411" s="43"/>
      <c r="CR411" s="43"/>
    </row>
    <row r="412" spans="1:96" ht="13.2">
      <c r="A412" s="43"/>
      <c r="B412" s="43"/>
      <c r="C412" s="7"/>
      <c r="D412" s="7"/>
      <c r="E412" s="7"/>
      <c r="F412" s="7"/>
      <c r="G412" s="7"/>
      <c r="H412" s="7"/>
      <c r="I412" s="7"/>
      <c r="J412" s="7"/>
      <c r="K412" s="7"/>
      <c r="L412" s="115"/>
      <c r="M412" s="43"/>
      <c r="N412" s="43"/>
      <c r="O412" s="43"/>
      <c r="P412" s="43"/>
      <c r="Q412" s="43"/>
      <c r="R412" s="43"/>
      <c r="S412" s="43"/>
      <c r="T412" s="43"/>
      <c r="U412" s="43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7"/>
      <c r="AO412" s="7"/>
      <c r="AP412" s="7"/>
      <c r="AQ412" s="7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43"/>
      <c r="BN412" s="43"/>
      <c r="BO412" s="43"/>
      <c r="BP412" s="43"/>
      <c r="BQ412" s="43"/>
      <c r="BR412" s="43"/>
      <c r="BS412" s="43"/>
      <c r="BT412" s="43"/>
      <c r="BU412" s="43"/>
      <c r="BV412" s="43"/>
      <c r="BW412" s="43"/>
      <c r="BX412" s="43"/>
      <c r="BY412" s="43"/>
      <c r="BZ412" s="43"/>
      <c r="CA412" s="43"/>
      <c r="CB412" s="43"/>
      <c r="CC412" s="43"/>
      <c r="CD412" s="43"/>
      <c r="CE412" s="43"/>
      <c r="CF412" s="43"/>
      <c r="CG412" s="43"/>
      <c r="CH412" s="43"/>
      <c r="CI412" s="43"/>
      <c r="CJ412" s="43"/>
      <c r="CK412" s="43"/>
      <c r="CL412" s="43"/>
      <c r="CM412" s="43"/>
      <c r="CN412" s="43"/>
      <c r="CO412" s="43"/>
      <c r="CP412" s="43"/>
      <c r="CQ412" s="43"/>
      <c r="CR412" s="43"/>
    </row>
    <row r="413" spans="1:96" ht="13.2">
      <c r="A413" s="43"/>
      <c r="B413" s="43"/>
      <c r="C413" s="7"/>
      <c r="D413" s="7"/>
      <c r="E413" s="7"/>
      <c r="F413" s="7"/>
      <c r="G413" s="7"/>
      <c r="H413" s="7"/>
      <c r="I413" s="7"/>
      <c r="J413" s="7"/>
      <c r="K413" s="7"/>
      <c r="L413" s="115"/>
      <c r="M413" s="43"/>
      <c r="N413" s="43"/>
      <c r="O413" s="43"/>
      <c r="P413" s="43"/>
      <c r="Q413" s="43"/>
      <c r="R413" s="43"/>
      <c r="S413" s="43"/>
      <c r="T413" s="43"/>
      <c r="U413" s="43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7"/>
      <c r="AO413" s="7"/>
      <c r="AP413" s="7"/>
      <c r="AQ413" s="7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43"/>
      <c r="BN413" s="43"/>
      <c r="BO413" s="43"/>
      <c r="BP413" s="43"/>
      <c r="BQ413" s="43"/>
      <c r="BR413" s="43"/>
      <c r="BS413" s="43"/>
      <c r="BT413" s="43"/>
      <c r="BU413" s="43"/>
      <c r="BV413" s="43"/>
      <c r="BW413" s="43"/>
      <c r="BX413" s="43"/>
      <c r="BY413" s="43"/>
      <c r="BZ413" s="43"/>
      <c r="CA413" s="43"/>
      <c r="CB413" s="43"/>
      <c r="CC413" s="43"/>
      <c r="CD413" s="43"/>
      <c r="CE413" s="43"/>
      <c r="CF413" s="43"/>
      <c r="CG413" s="43"/>
      <c r="CH413" s="43"/>
      <c r="CI413" s="43"/>
      <c r="CJ413" s="43"/>
      <c r="CK413" s="43"/>
      <c r="CL413" s="43"/>
      <c r="CM413" s="43"/>
      <c r="CN413" s="43"/>
      <c r="CO413" s="43"/>
      <c r="CP413" s="43"/>
      <c r="CQ413" s="43"/>
      <c r="CR413" s="43"/>
    </row>
    <row r="414" spans="1:96" ht="13.2">
      <c r="A414" s="43"/>
      <c r="B414" s="43"/>
      <c r="C414" s="7"/>
      <c r="D414" s="7"/>
      <c r="E414" s="7"/>
      <c r="F414" s="7"/>
      <c r="G414" s="7"/>
      <c r="H414" s="7"/>
      <c r="I414" s="7"/>
      <c r="J414" s="7"/>
      <c r="K414" s="7"/>
      <c r="L414" s="115"/>
      <c r="M414" s="43"/>
      <c r="N414" s="43"/>
      <c r="O414" s="43"/>
      <c r="P414" s="43"/>
      <c r="Q414" s="43"/>
      <c r="R414" s="43"/>
      <c r="S414" s="43"/>
      <c r="T414" s="43"/>
      <c r="U414" s="43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7"/>
      <c r="AO414" s="7"/>
      <c r="AP414" s="7"/>
      <c r="AQ414" s="7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43"/>
      <c r="BN414" s="43"/>
      <c r="BO414" s="43"/>
      <c r="BP414" s="43"/>
      <c r="BQ414" s="43"/>
      <c r="BR414" s="43"/>
      <c r="BS414" s="43"/>
      <c r="BT414" s="43"/>
      <c r="BU414" s="43"/>
      <c r="BV414" s="43"/>
      <c r="BW414" s="43"/>
      <c r="BX414" s="43"/>
      <c r="BY414" s="43"/>
      <c r="BZ414" s="43"/>
      <c r="CA414" s="43"/>
      <c r="CB414" s="43"/>
      <c r="CC414" s="43"/>
      <c r="CD414" s="43"/>
      <c r="CE414" s="43"/>
      <c r="CF414" s="43"/>
      <c r="CG414" s="43"/>
      <c r="CH414" s="43"/>
      <c r="CI414" s="43"/>
      <c r="CJ414" s="43"/>
      <c r="CK414" s="43"/>
      <c r="CL414" s="43"/>
      <c r="CM414" s="43"/>
      <c r="CN414" s="43"/>
      <c r="CO414" s="43"/>
      <c r="CP414" s="43"/>
      <c r="CQ414" s="43"/>
      <c r="CR414" s="43"/>
    </row>
    <row r="415" spans="1:96" ht="13.2">
      <c r="A415" s="43"/>
      <c r="B415" s="43"/>
      <c r="C415" s="7"/>
      <c r="D415" s="7"/>
      <c r="E415" s="7"/>
      <c r="F415" s="7"/>
      <c r="G415" s="7"/>
      <c r="H415" s="7"/>
      <c r="I415" s="7"/>
      <c r="J415" s="7"/>
      <c r="K415" s="7"/>
      <c r="L415" s="115"/>
      <c r="M415" s="43"/>
      <c r="N415" s="43"/>
      <c r="O415" s="43"/>
      <c r="P415" s="43"/>
      <c r="Q415" s="43"/>
      <c r="R415" s="43"/>
      <c r="S415" s="43"/>
      <c r="T415" s="43"/>
      <c r="U415" s="43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7"/>
      <c r="AO415" s="7"/>
      <c r="AP415" s="7"/>
      <c r="AQ415" s="7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43"/>
      <c r="BN415" s="43"/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  <c r="BZ415" s="43"/>
      <c r="CA415" s="43"/>
      <c r="CB415" s="43"/>
      <c r="CC415" s="43"/>
      <c r="CD415" s="43"/>
      <c r="CE415" s="43"/>
      <c r="CF415" s="43"/>
      <c r="CG415" s="43"/>
      <c r="CH415" s="43"/>
      <c r="CI415" s="43"/>
      <c r="CJ415" s="43"/>
      <c r="CK415" s="43"/>
      <c r="CL415" s="43"/>
      <c r="CM415" s="43"/>
      <c r="CN415" s="43"/>
      <c r="CO415" s="43"/>
      <c r="CP415" s="43"/>
      <c r="CQ415" s="43"/>
      <c r="CR415" s="43"/>
    </row>
    <row r="416" spans="1:96" ht="13.2">
      <c r="A416" s="43"/>
      <c r="B416" s="43"/>
      <c r="C416" s="7"/>
      <c r="D416" s="7"/>
      <c r="E416" s="7"/>
      <c r="F416" s="7"/>
      <c r="G416" s="7"/>
      <c r="H416" s="7"/>
      <c r="I416" s="7"/>
      <c r="J416" s="7"/>
      <c r="K416" s="7"/>
      <c r="L416" s="115"/>
      <c r="M416" s="43"/>
      <c r="N416" s="43"/>
      <c r="O416" s="43"/>
      <c r="P416" s="43"/>
      <c r="Q416" s="43"/>
      <c r="R416" s="43"/>
      <c r="S416" s="43"/>
      <c r="T416" s="43"/>
      <c r="U416" s="43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7"/>
      <c r="AO416" s="7"/>
      <c r="AP416" s="7"/>
      <c r="AQ416" s="7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43"/>
      <c r="BN416" s="43"/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  <c r="CE416" s="43"/>
      <c r="CF416" s="43"/>
      <c r="CG416" s="43"/>
      <c r="CH416" s="43"/>
      <c r="CI416" s="43"/>
      <c r="CJ416" s="43"/>
      <c r="CK416" s="43"/>
      <c r="CL416" s="43"/>
      <c r="CM416" s="43"/>
      <c r="CN416" s="43"/>
      <c r="CO416" s="43"/>
      <c r="CP416" s="43"/>
      <c r="CQ416" s="43"/>
      <c r="CR416" s="43"/>
    </row>
    <row r="417" spans="1:96" ht="13.2">
      <c r="A417" s="43"/>
      <c r="B417" s="43"/>
      <c r="C417" s="7"/>
      <c r="D417" s="7"/>
      <c r="E417" s="7"/>
      <c r="F417" s="7"/>
      <c r="G417" s="7"/>
      <c r="H417" s="7"/>
      <c r="I417" s="7"/>
      <c r="J417" s="7"/>
      <c r="K417" s="7"/>
      <c r="L417" s="115"/>
      <c r="M417" s="43"/>
      <c r="N417" s="43"/>
      <c r="O417" s="43"/>
      <c r="P417" s="43"/>
      <c r="Q417" s="43"/>
      <c r="R417" s="43"/>
      <c r="S417" s="43"/>
      <c r="T417" s="43"/>
      <c r="U417" s="43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7"/>
      <c r="AO417" s="7"/>
      <c r="AP417" s="7"/>
      <c r="AQ417" s="7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43"/>
      <c r="BN417" s="43"/>
      <c r="BO417" s="43"/>
      <c r="BP417" s="43"/>
      <c r="BQ417" s="43"/>
      <c r="BR417" s="43"/>
      <c r="BS417" s="43"/>
      <c r="BT417" s="43"/>
      <c r="BU417" s="43"/>
      <c r="BV417" s="43"/>
      <c r="BW417" s="43"/>
      <c r="BX417" s="43"/>
      <c r="BY417" s="43"/>
      <c r="BZ417" s="43"/>
      <c r="CA417" s="43"/>
      <c r="CB417" s="43"/>
      <c r="CC417" s="43"/>
      <c r="CD417" s="43"/>
      <c r="CE417" s="43"/>
      <c r="CF417" s="43"/>
      <c r="CG417" s="43"/>
      <c r="CH417" s="43"/>
      <c r="CI417" s="43"/>
      <c r="CJ417" s="43"/>
      <c r="CK417" s="43"/>
      <c r="CL417" s="43"/>
      <c r="CM417" s="43"/>
      <c r="CN417" s="43"/>
      <c r="CO417" s="43"/>
      <c r="CP417" s="43"/>
      <c r="CQ417" s="43"/>
      <c r="CR417" s="43"/>
    </row>
    <row r="418" spans="1:96" ht="13.2">
      <c r="A418" s="43"/>
      <c r="B418" s="43"/>
      <c r="C418" s="7"/>
      <c r="D418" s="7"/>
      <c r="E418" s="7"/>
      <c r="F418" s="7"/>
      <c r="G418" s="7"/>
      <c r="H418" s="7"/>
      <c r="I418" s="7"/>
      <c r="J418" s="7"/>
      <c r="K418" s="7"/>
      <c r="L418" s="115"/>
      <c r="M418" s="43"/>
      <c r="N418" s="43"/>
      <c r="O418" s="43"/>
      <c r="P418" s="43"/>
      <c r="Q418" s="43"/>
      <c r="R418" s="43"/>
      <c r="S418" s="43"/>
      <c r="T418" s="43"/>
      <c r="U418" s="43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7"/>
      <c r="AO418" s="7"/>
      <c r="AP418" s="7"/>
      <c r="AQ418" s="7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43"/>
      <c r="BN418" s="43"/>
      <c r="BO418" s="43"/>
      <c r="BP418" s="43"/>
      <c r="BQ418" s="43"/>
      <c r="BR418" s="43"/>
      <c r="BS418" s="43"/>
      <c r="BT418" s="43"/>
      <c r="BU418" s="43"/>
      <c r="BV418" s="43"/>
      <c r="BW418" s="43"/>
      <c r="BX418" s="43"/>
      <c r="BY418" s="43"/>
      <c r="BZ418" s="43"/>
      <c r="CA418" s="43"/>
      <c r="CB418" s="43"/>
      <c r="CC418" s="43"/>
      <c r="CD418" s="43"/>
      <c r="CE418" s="43"/>
      <c r="CF418" s="43"/>
      <c r="CG418" s="43"/>
      <c r="CH418" s="43"/>
      <c r="CI418" s="43"/>
      <c r="CJ418" s="43"/>
      <c r="CK418" s="43"/>
      <c r="CL418" s="43"/>
      <c r="CM418" s="43"/>
      <c r="CN418" s="43"/>
      <c r="CO418" s="43"/>
      <c r="CP418" s="43"/>
      <c r="CQ418" s="43"/>
      <c r="CR418" s="43"/>
    </row>
    <row r="419" spans="1:96" ht="13.2">
      <c r="A419" s="43"/>
      <c r="B419" s="43"/>
      <c r="C419" s="7"/>
      <c r="D419" s="7"/>
      <c r="E419" s="7"/>
      <c r="F419" s="7"/>
      <c r="G419" s="7"/>
      <c r="H419" s="7"/>
      <c r="I419" s="7"/>
      <c r="J419" s="7"/>
      <c r="K419" s="7"/>
      <c r="L419" s="115"/>
      <c r="M419" s="43"/>
      <c r="N419" s="43"/>
      <c r="O419" s="43"/>
      <c r="P419" s="43"/>
      <c r="Q419" s="43"/>
      <c r="R419" s="43"/>
      <c r="S419" s="43"/>
      <c r="T419" s="43"/>
      <c r="U419" s="43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7"/>
      <c r="AO419" s="7"/>
      <c r="AP419" s="7"/>
      <c r="AQ419" s="7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43"/>
      <c r="BN419" s="43"/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43"/>
      <c r="CF419" s="43"/>
      <c r="CG419" s="43"/>
      <c r="CH419" s="43"/>
      <c r="CI419" s="43"/>
      <c r="CJ419" s="43"/>
      <c r="CK419" s="43"/>
      <c r="CL419" s="43"/>
      <c r="CM419" s="43"/>
      <c r="CN419" s="43"/>
      <c r="CO419" s="43"/>
      <c r="CP419" s="43"/>
      <c r="CQ419" s="43"/>
      <c r="CR419" s="43"/>
    </row>
    <row r="420" spans="1:96" ht="13.2">
      <c r="A420" s="43"/>
      <c r="B420" s="43"/>
      <c r="C420" s="7"/>
      <c r="D420" s="7"/>
      <c r="E420" s="7"/>
      <c r="F420" s="7"/>
      <c r="G420" s="7"/>
      <c r="H420" s="7"/>
      <c r="I420" s="7"/>
      <c r="J420" s="7"/>
      <c r="K420" s="7"/>
      <c r="L420" s="115"/>
      <c r="M420" s="43"/>
      <c r="N420" s="43"/>
      <c r="O420" s="43"/>
      <c r="P420" s="43"/>
      <c r="Q420" s="43"/>
      <c r="R420" s="43"/>
      <c r="S420" s="43"/>
      <c r="T420" s="43"/>
      <c r="U420" s="43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7"/>
      <c r="AO420" s="7"/>
      <c r="AP420" s="7"/>
      <c r="AQ420" s="7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43"/>
      <c r="BN420" s="43"/>
      <c r="BO420" s="43"/>
      <c r="BP420" s="43"/>
      <c r="BQ420" s="43"/>
      <c r="BR420" s="43"/>
      <c r="BS420" s="43"/>
      <c r="BT420" s="43"/>
      <c r="BU420" s="43"/>
      <c r="BV420" s="43"/>
      <c r="BW420" s="43"/>
      <c r="BX420" s="43"/>
      <c r="BY420" s="43"/>
      <c r="BZ420" s="43"/>
      <c r="CA420" s="43"/>
      <c r="CB420" s="43"/>
      <c r="CC420" s="43"/>
      <c r="CD420" s="43"/>
      <c r="CE420" s="43"/>
      <c r="CF420" s="43"/>
      <c r="CG420" s="43"/>
      <c r="CH420" s="43"/>
      <c r="CI420" s="43"/>
      <c r="CJ420" s="43"/>
      <c r="CK420" s="43"/>
      <c r="CL420" s="43"/>
      <c r="CM420" s="43"/>
      <c r="CN420" s="43"/>
      <c r="CO420" s="43"/>
      <c r="CP420" s="43"/>
      <c r="CQ420" s="43"/>
      <c r="CR420" s="43"/>
    </row>
    <row r="421" spans="1:96" ht="13.2">
      <c r="A421" s="43"/>
      <c r="B421" s="43"/>
      <c r="C421" s="7"/>
      <c r="D421" s="7"/>
      <c r="E421" s="7"/>
      <c r="F421" s="7"/>
      <c r="G421" s="7"/>
      <c r="H421" s="7"/>
      <c r="I421" s="7"/>
      <c r="J421" s="7"/>
      <c r="K421" s="7"/>
      <c r="L421" s="115"/>
      <c r="M421" s="43"/>
      <c r="N421" s="43"/>
      <c r="O421" s="43"/>
      <c r="P421" s="43"/>
      <c r="Q421" s="43"/>
      <c r="R421" s="43"/>
      <c r="S421" s="43"/>
      <c r="T421" s="43"/>
      <c r="U421" s="43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7"/>
      <c r="AO421" s="7"/>
      <c r="AP421" s="7"/>
      <c r="AQ421" s="7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43"/>
      <c r="BN421" s="43"/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43"/>
      <c r="CF421" s="43"/>
      <c r="CG421" s="43"/>
      <c r="CH421" s="43"/>
      <c r="CI421" s="43"/>
      <c r="CJ421" s="43"/>
      <c r="CK421" s="43"/>
      <c r="CL421" s="43"/>
      <c r="CM421" s="43"/>
      <c r="CN421" s="43"/>
      <c r="CO421" s="43"/>
      <c r="CP421" s="43"/>
      <c r="CQ421" s="43"/>
      <c r="CR421" s="43"/>
    </row>
    <row r="422" spans="1:96" ht="13.2">
      <c r="A422" s="43"/>
      <c r="B422" s="43"/>
      <c r="C422" s="7"/>
      <c r="D422" s="7"/>
      <c r="E422" s="7"/>
      <c r="F422" s="7"/>
      <c r="G422" s="7"/>
      <c r="H422" s="7"/>
      <c r="I422" s="7"/>
      <c r="J422" s="7"/>
      <c r="K422" s="7"/>
      <c r="L422" s="115"/>
      <c r="M422" s="43"/>
      <c r="N422" s="43"/>
      <c r="O422" s="43"/>
      <c r="P422" s="43"/>
      <c r="Q422" s="43"/>
      <c r="R422" s="43"/>
      <c r="S422" s="43"/>
      <c r="T422" s="43"/>
      <c r="U422" s="43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7"/>
      <c r="AO422" s="7"/>
      <c r="AP422" s="7"/>
      <c r="AQ422" s="7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43"/>
      <c r="BN422" s="43"/>
      <c r="BO422" s="43"/>
      <c r="BP422" s="43"/>
      <c r="BQ422" s="43"/>
      <c r="BR422" s="43"/>
      <c r="BS422" s="43"/>
      <c r="BT422" s="43"/>
      <c r="BU422" s="43"/>
      <c r="BV422" s="43"/>
      <c r="BW422" s="43"/>
      <c r="BX422" s="43"/>
      <c r="BY422" s="43"/>
      <c r="BZ422" s="43"/>
      <c r="CA422" s="43"/>
      <c r="CB422" s="43"/>
      <c r="CC422" s="43"/>
      <c r="CD422" s="43"/>
      <c r="CE422" s="43"/>
      <c r="CF422" s="43"/>
      <c r="CG422" s="43"/>
      <c r="CH422" s="43"/>
      <c r="CI422" s="43"/>
      <c r="CJ422" s="43"/>
      <c r="CK422" s="43"/>
      <c r="CL422" s="43"/>
      <c r="CM422" s="43"/>
      <c r="CN422" s="43"/>
      <c r="CO422" s="43"/>
      <c r="CP422" s="43"/>
      <c r="CQ422" s="43"/>
      <c r="CR422" s="43"/>
    </row>
    <row r="423" spans="1:96" ht="13.2">
      <c r="A423" s="43"/>
      <c r="B423" s="43"/>
      <c r="C423" s="7"/>
      <c r="D423" s="7"/>
      <c r="E423" s="7"/>
      <c r="F423" s="7"/>
      <c r="G423" s="7"/>
      <c r="H423" s="7"/>
      <c r="I423" s="7"/>
      <c r="J423" s="7"/>
      <c r="K423" s="7"/>
      <c r="L423" s="115"/>
      <c r="M423" s="43"/>
      <c r="N423" s="43"/>
      <c r="O423" s="43"/>
      <c r="P423" s="43"/>
      <c r="Q423" s="43"/>
      <c r="R423" s="43"/>
      <c r="S423" s="43"/>
      <c r="T423" s="43"/>
      <c r="U423" s="43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7"/>
      <c r="AO423" s="7"/>
      <c r="AP423" s="7"/>
      <c r="AQ423" s="7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43"/>
      <c r="BN423" s="43"/>
      <c r="BO423" s="43"/>
      <c r="BP423" s="43"/>
      <c r="BQ423" s="43"/>
      <c r="BR423" s="43"/>
      <c r="BS423" s="43"/>
      <c r="BT423" s="43"/>
      <c r="BU423" s="43"/>
      <c r="BV423" s="43"/>
      <c r="BW423" s="43"/>
      <c r="BX423" s="43"/>
      <c r="BY423" s="43"/>
      <c r="BZ423" s="43"/>
      <c r="CA423" s="43"/>
      <c r="CB423" s="43"/>
      <c r="CC423" s="43"/>
      <c r="CD423" s="43"/>
      <c r="CE423" s="43"/>
      <c r="CF423" s="43"/>
      <c r="CG423" s="43"/>
      <c r="CH423" s="43"/>
      <c r="CI423" s="43"/>
      <c r="CJ423" s="43"/>
      <c r="CK423" s="43"/>
      <c r="CL423" s="43"/>
      <c r="CM423" s="43"/>
      <c r="CN423" s="43"/>
      <c r="CO423" s="43"/>
      <c r="CP423" s="43"/>
      <c r="CQ423" s="43"/>
      <c r="CR423" s="43"/>
    </row>
    <row r="424" spans="1:96" ht="13.2">
      <c r="A424" s="43"/>
      <c r="B424" s="43"/>
      <c r="C424" s="7"/>
      <c r="D424" s="7"/>
      <c r="E424" s="7"/>
      <c r="F424" s="7"/>
      <c r="G424" s="7"/>
      <c r="H424" s="7"/>
      <c r="I424" s="7"/>
      <c r="J424" s="7"/>
      <c r="K424" s="7"/>
      <c r="L424" s="115"/>
      <c r="M424" s="43"/>
      <c r="N424" s="43"/>
      <c r="O424" s="43"/>
      <c r="P424" s="43"/>
      <c r="Q424" s="43"/>
      <c r="R424" s="43"/>
      <c r="S424" s="43"/>
      <c r="T424" s="43"/>
      <c r="U424" s="43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7"/>
      <c r="AO424" s="7"/>
      <c r="AP424" s="7"/>
      <c r="AQ424" s="7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43"/>
      <c r="BN424" s="43"/>
      <c r="BO424" s="43"/>
      <c r="BP424" s="43"/>
      <c r="BQ424" s="43"/>
      <c r="BR424" s="43"/>
      <c r="BS424" s="43"/>
      <c r="BT424" s="43"/>
      <c r="BU424" s="43"/>
      <c r="BV424" s="43"/>
      <c r="BW424" s="43"/>
      <c r="BX424" s="43"/>
      <c r="BY424" s="43"/>
      <c r="BZ424" s="43"/>
      <c r="CA424" s="43"/>
      <c r="CB424" s="43"/>
      <c r="CC424" s="43"/>
      <c r="CD424" s="43"/>
      <c r="CE424" s="43"/>
      <c r="CF424" s="43"/>
      <c r="CG424" s="43"/>
      <c r="CH424" s="43"/>
      <c r="CI424" s="43"/>
      <c r="CJ424" s="43"/>
      <c r="CK424" s="43"/>
      <c r="CL424" s="43"/>
      <c r="CM424" s="43"/>
      <c r="CN424" s="43"/>
      <c r="CO424" s="43"/>
      <c r="CP424" s="43"/>
      <c r="CQ424" s="43"/>
      <c r="CR424" s="43"/>
    </row>
    <row r="425" spans="1:96" ht="13.2">
      <c r="A425" s="43"/>
      <c r="B425" s="43"/>
      <c r="C425" s="7"/>
      <c r="D425" s="7"/>
      <c r="E425" s="7"/>
      <c r="F425" s="7"/>
      <c r="G425" s="7"/>
      <c r="H425" s="7"/>
      <c r="I425" s="7"/>
      <c r="J425" s="7"/>
      <c r="K425" s="7"/>
      <c r="L425" s="115"/>
      <c r="M425" s="43"/>
      <c r="N425" s="43"/>
      <c r="O425" s="43"/>
      <c r="P425" s="43"/>
      <c r="Q425" s="43"/>
      <c r="R425" s="43"/>
      <c r="S425" s="43"/>
      <c r="T425" s="43"/>
      <c r="U425" s="43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7"/>
      <c r="AO425" s="7"/>
      <c r="AP425" s="7"/>
      <c r="AQ425" s="7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43"/>
      <c r="CF425" s="43"/>
      <c r="CG425" s="43"/>
      <c r="CH425" s="43"/>
      <c r="CI425" s="43"/>
      <c r="CJ425" s="43"/>
      <c r="CK425" s="43"/>
      <c r="CL425" s="43"/>
      <c r="CM425" s="43"/>
      <c r="CN425" s="43"/>
      <c r="CO425" s="43"/>
      <c r="CP425" s="43"/>
      <c r="CQ425" s="43"/>
      <c r="CR425" s="43"/>
    </row>
    <row r="426" spans="1:96" ht="13.2">
      <c r="A426" s="43"/>
      <c r="B426" s="43"/>
      <c r="C426" s="7"/>
      <c r="D426" s="7"/>
      <c r="E426" s="7"/>
      <c r="F426" s="7"/>
      <c r="G426" s="7"/>
      <c r="H426" s="7"/>
      <c r="I426" s="7"/>
      <c r="J426" s="7"/>
      <c r="K426" s="7"/>
      <c r="L426" s="115"/>
      <c r="M426" s="43"/>
      <c r="N426" s="43"/>
      <c r="O426" s="43"/>
      <c r="P426" s="43"/>
      <c r="Q426" s="43"/>
      <c r="R426" s="43"/>
      <c r="S426" s="43"/>
      <c r="T426" s="43"/>
      <c r="U426" s="43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7"/>
      <c r="AO426" s="7"/>
      <c r="AP426" s="7"/>
      <c r="AQ426" s="7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43"/>
      <c r="BN426" s="43"/>
      <c r="BO426" s="43"/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3"/>
      <c r="CA426" s="43"/>
      <c r="CB426" s="43"/>
      <c r="CC426" s="43"/>
      <c r="CD426" s="43"/>
      <c r="CE426" s="43"/>
      <c r="CF426" s="43"/>
      <c r="CG426" s="43"/>
      <c r="CH426" s="43"/>
      <c r="CI426" s="43"/>
      <c r="CJ426" s="43"/>
      <c r="CK426" s="43"/>
      <c r="CL426" s="43"/>
      <c r="CM426" s="43"/>
      <c r="CN426" s="43"/>
      <c r="CO426" s="43"/>
      <c r="CP426" s="43"/>
      <c r="CQ426" s="43"/>
      <c r="CR426" s="43"/>
    </row>
    <row r="427" spans="1:96" ht="13.2">
      <c r="A427" s="43"/>
      <c r="B427" s="43"/>
      <c r="C427" s="7"/>
      <c r="D427" s="7"/>
      <c r="E427" s="7"/>
      <c r="F427" s="7"/>
      <c r="G427" s="7"/>
      <c r="H427" s="7"/>
      <c r="I427" s="7"/>
      <c r="J427" s="7"/>
      <c r="K427" s="7"/>
      <c r="L427" s="115"/>
      <c r="M427" s="43"/>
      <c r="N427" s="43"/>
      <c r="O427" s="43"/>
      <c r="P427" s="43"/>
      <c r="Q427" s="43"/>
      <c r="R427" s="43"/>
      <c r="S427" s="43"/>
      <c r="T427" s="43"/>
      <c r="U427" s="43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7"/>
      <c r="AO427" s="7"/>
      <c r="AP427" s="7"/>
      <c r="AQ427" s="7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43"/>
      <c r="BN427" s="43"/>
      <c r="BO427" s="43"/>
      <c r="BP427" s="43"/>
      <c r="BQ427" s="43"/>
      <c r="BR427" s="43"/>
      <c r="BS427" s="43"/>
      <c r="BT427" s="43"/>
      <c r="BU427" s="43"/>
      <c r="BV427" s="43"/>
      <c r="BW427" s="43"/>
      <c r="BX427" s="43"/>
      <c r="BY427" s="43"/>
      <c r="BZ427" s="43"/>
      <c r="CA427" s="43"/>
      <c r="CB427" s="43"/>
      <c r="CC427" s="43"/>
      <c r="CD427" s="43"/>
      <c r="CE427" s="43"/>
      <c r="CF427" s="43"/>
      <c r="CG427" s="43"/>
      <c r="CH427" s="43"/>
      <c r="CI427" s="43"/>
      <c r="CJ427" s="43"/>
      <c r="CK427" s="43"/>
      <c r="CL427" s="43"/>
      <c r="CM427" s="43"/>
      <c r="CN427" s="43"/>
      <c r="CO427" s="43"/>
      <c r="CP427" s="43"/>
      <c r="CQ427" s="43"/>
      <c r="CR427" s="43"/>
    </row>
    <row r="428" spans="1:96" ht="13.2">
      <c r="A428" s="43"/>
      <c r="B428" s="43"/>
      <c r="C428" s="7"/>
      <c r="D428" s="7"/>
      <c r="E428" s="7"/>
      <c r="F428" s="7"/>
      <c r="G428" s="7"/>
      <c r="H428" s="7"/>
      <c r="I428" s="7"/>
      <c r="J428" s="7"/>
      <c r="K428" s="7"/>
      <c r="L428" s="115"/>
      <c r="M428" s="43"/>
      <c r="N428" s="43"/>
      <c r="O428" s="43"/>
      <c r="P428" s="43"/>
      <c r="Q428" s="43"/>
      <c r="R428" s="43"/>
      <c r="S428" s="43"/>
      <c r="T428" s="43"/>
      <c r="U428" s="43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7"/>
      <c r="AO428" s="7"/>
      <c r="AP428" s="7"/>
      <c r="AQ428" s="7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43"/>
      <c r="BN428" s="43"/>
      <c r="BO428" s="43"/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3"/>
      <c r="CA428" s="43"/>
      <c r="CB428" s="43"/>
      <c r="CC428" s="43"/>
      <c r="CD428" s="43"/>
      <c r="CE428" s="43"/>
      <c r="CF428" s="43"/>
      <c r="CG428" s="43"/>
      <c r="CH428" s="43"/>
      <c r="CI428" s="43"/>
      <c r="CJ428" s="43"/>
      <c r="CK428" s="43"/>
      <c r="CL428" s="43"/>
      <c r="CM428" s="43"/>
      <c r="CN428" s="43"/>
      <c r="CO428" s="43"/>
      <c r="CP428" s="43"/>
      <c r="CQ428" s="43"/>
      <c r="CR428" s="43"/>
    </row>
    <row r="429" spans="1:96" ht="13.2">
      <c r="A429" s="43"/>
      <c r="B429" s="43"/>
      <c r="C429" s="7"/>
      <c r="D429" s="7"/>
      <c r="E429" s="7"/>
      <c r="F429" s="7"/>
      <c r="G429" s="7"/>
      <c r="H429" s="7"/>
      <c r="I429" s="7"/>
      <c r="J429" s="7"/>
      <c r="K429" s="7"/>
      <c r="L429" s="115"/>
      <c r="M429" s="43"/>
      <c r="N429" s="43"/>
      <c r="O429" s="43"/>
      <c r="P429" s="43"/>
      <c r="Q429" s="43"/>
      <c r="R429" s="43"/>
      <c r="S429" s="43"/>
      <c r="T429" s="43"/>
      <c r="U429" s="43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7"/>
      <c r="AO429" s="7"/>
      <c r="AP429" s="7"/>
      <c r="AQ429" s="7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43"/>
      <c r="BN429" s="43"/>
      <c r="BO429" s="43"/>
      <c r="BP429" s="43"/>
      <c r="BQ429" s="43"/>
      <c r="BR429" s="43"/>
      <c r="BS429" s="43"/>
      <c r="BT429" s="43"/>
      <c r="BU429" s="43"/>
      <c r="BV429" s="43"/>
      <c r="BW429" s="43"/>
      <c r="BX429" s="43"/>
      <c r="BY429" s="43"/>
      <c r="BZ429" s="43"/>
      <c r="CA429" s="43"/>
      <c r="CB429" s="43"/>
      <c r="CC429" s="43"/>
      <c r="CD429" s="43"/>
      <c r="CE429" s="43"/>
      <c r="CF429" s="43"/>
      <c r="CG429" s="43"/>
      <c r="CH429" s="43"/>
      <c r="CI429" s="43"/>
      <c r="CJ429" s="43"/>
      <c r="CK429" s="43"/>
      <c r="CL429" s="43"/>
      <c r="CM429" s="43"/>
      <c r="CN429" s="43"/>
      <c r="CO429" s="43"/>
      <c r="CP429" s="43"/>
      <c r="CQ429" s="43"/>
      <c r="CR429" s="43"/>
    </row>
    <row r="430" spans="1:96" ht="13.2">
      <c r="A430" s="43"/>
      <c r="B430" s="43"/>
      <c r="C430" s="7"/>
      <c r="D430" s="7"/>
      <c r="E430" s="7"/>
      <c r="F430" s="7"/>
      <c r="G430" s="7"/>
      <c r="H430" s="7"/>
      <c r="I430" s="7"/>
      <c r="J430" s="7"/>
      <c r="K430" s="7"/>
      <c r="L430" s="115"/>
      <c r="M430" s="43"/>
      <c r="N430" s="43"/>
      <c r="O430" s="43"/>
      <c r="P430" s="43"/>
      <c r="Q430" s="43"/>
      <c r="R430" s="43"/>
      <c r="S430" s="43"/>
      <c r="T430" s="43"/>
      <c r="U430" s="43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7"/>
      <c r="AO430" s="7"/>
      <c r="AP430" s="7"/>
      <c r="AQ430" s="7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43"/>
      <c r="BN430" s="43"/>
      <c r="BO430" s="43"/>
      <c r="BP430" s="43"/>
      <c r="BQ430" s="43"/>
      <c r="BR430" s="43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  <c r="CE430" s="43"/>
      <c r="CF430" s="43"/>
      <c r="CG430" s="43"/>
      <c r="CH430" s="43"/>
      <c r="CI430" s="43"/>
      <c r="CJ430" s="43"/>
      <c r="CK430" s="43"/>
      <c r="CL430" s="43"/>
      <c r="CM430" s="43"/>
      <c r="CN430" s="43"/>
      <c r="CO430" s="43"/>
      <c r="CP430" s="43"/>
      <c r="CQ430" s="43"/>
      <c r="CR430" s="43"/>
    </row>
    <row r="431" spans="1:96" ht="13.2">
      <c r="A431" s="43"/>
      <c r="B431" s="43"/>
      <c r="C431" s="7"/>
      <c r="D431" s="7"/>
      <c r="E431" s="7"/>
      <c r="F431" s="7"/>
      <c r="G431" s="7"/>
      <c r="H431" s="7"/>
      <c r="I431" s="7"/>
      <c r="J431" s="7"/>
      <c r="K431" s="7"/>
      <c r="L431" s="115"/>
      <c r="M431" s="43"/>
      <c r="N431" s="43"/>
      <c r="O431" s="43"/>
      <c r="P431" s="43"/>
      <c r="Q431" s="43"/>
      <c r="R431" s="43"/>
      <c r="S431" s="43"/>
      <c r="T431" s="43"/>
      <c r="U431" s="43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7"/>
      <c r="AO431" s="7"/>
      <c r="AP431" s="7"/>
      <c r="AQ431" s="7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43"/>
      <c r="BN431" s="43"/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43"/>
      <c r="CF431" s="43"/>
      <c r="CG431" s="43"/>
      <c r="CH431" s="43"/>
      <c r="CI431" s="43"/>
      <c r="CJ431" s="43"/>
      <c r="CK431" s="43"/>
      <c r="CL431" s="43"/>
      <c r="CM431" s="43"/>
      <c r="CN431" s="43"/>
      <c r="CO431" s="43"/>
      <c r="CP431" s="43"/>
      <c r="CQ431" s="43"/>
      <c r="CR431" s="43"/>
    </row>
    <row r="432" spans="1:96" ht="13.2">
      <c r="A432" s="43"/>
      <c r="B432" s="43"/>
      <c r="C432" s="7"/>
      <c r="D432" s="7"/>
      <c r="E432" s="7"/>
      <c r="F432" s="7"/>
      <c r="G432" s="7"/>
      <c r="H432" s="7"/>
      <c r="I432" s="7"/>
      <c r="J432" s="7"/>
      <c r="K432" s="7"/>
      <c r="L432" s="115"/>
      <c r="M432" s="43"/>
      <c r="N432" s="43"/>
      <c r="O432" s="43"/>
      <c r="P432" s="43"/>
      <c r="Q432" s="43"/>
      <c r="R432" s="43"/>
      <c r="S432" s="43"/>
      <c r="T432" s="43"/>
      <c r="U432" s="43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7"/>
      <c r="AO432" s="7"/>
      <c r="AP432" s="7"/>
      <c r="AQ432" s="7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43"/>
      <c r="BN432" s="43"/>
      <c r="BO432" s="43"/>
      <c r="BP432" s="43"/>
      <c r="BQ432" s="43"/>
      <c r="BR432" s="43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43"/>
      <c r="CF432" s="43"/>
      <c r="CG432" s="43"/>
      <c r="CH432" s="43"/>
      <c r="CI432" s="43"/>
      <c r="CJ432" s="43"/>
      <c r="CK432" s="43"/>
      <c r="CL432" s="43"/>
      <c r="CM432" s="43"/>
      <c r="CN432" s="43"/>
      <c r="CO432" s="43"/>
      <c r="CP432" s="43"/>
      <c r="CQ432" s="43"/>
      <c r="CR432" s="43"/>
    </row>
    <row r="433" spans="1:96" ht="13.2">
      <c r="A433" s="43"/>
      <c r="B433" s="43"/>
      <c r="C433" s="7"/>
      <c r="D433" s="7"/>
      <c r="E433" s="7"/>
      <c r="F433" s="7"/>
      <c r="G433" s="7"/>
      <c r="H433" s="7"/>
      <c r="I433" s="7"/>
      <c r="J433" s="7"/>
      <c r="K433" s="7"/>
      <c r="L433" s="115"/>
      <c r="M433" s="43"/>
      <c r="N433" s="43"/>
      <c r="O433" s="43"/>
      <c r="P433" s="43"/>
      <c r="Q433" s="43"/>
      <c r="R433" s="43"/>
      <c r="S433" s="43"/>
      <c r="T433" s="43"/>
      <c r="U433" s="43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7"/>
      <c r="AO433" s="7"/>
      <c r="AP433" s="7"/>
      <c r="AQ433" s="7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43"/>
      <c r="CF433" s="43"/>
      <c r="CG433" s="43"/>
      <c r="CH433" s="43"/>
      <c r="CI433" s="43"/>
      <c r="CJ433" s="43"/>
      <c r="CK433" s="43"/>
      <c r="CL433" s="43"/>
      <c r="CM433" s="43"/>
      <c r="CN433" s="43"/>
      <c r="CO433" s="43"/>
      <c r="CP433" s="43"/>
      <c r="CQ433" s="43"/>
      <c r="CR433" s="43"/>
    </row>
    <row r="434" spans="1:96" ht="13.2">
      <c r="A434" s="43"/>
      <c r="B434" s="43"/>
      <c r="C434" s="7"/>
      <c r="D434" s="7"/>
      <c r="E434" s="7"/>
      <c r="F434" s="7"/>
      <c r="G434" s="7"/>
      <c r="H434" s="7"/>
      <c r="I434" s="7"/>
      <c r="J434" s="7"/>
      <c r="K434" s="7"/>
      <c r="L434" s="115"/>
      <c r="M434" s="43"/>
      <c r="N434" s="43"/>
      <c r="O434" s="43"/>
      <c r="P434" s="43"/>
      <c r="Q434" s="43"/>
      <c r="R434" s="43"/>
      <c r="S434" s="43"/>
      <c r="T434" s="43"/>
      <c r="U434" s="43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7"/>
      <c r="AO434" s="7"/>
      <c r="AP434" s="7"/>
      <c r="AQ434" s="7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43"/>
      <c r="BN434" s="43"/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43"/>
      <c r="CF434" s="43"/>
      <c r="CG434" s="43"/>
      <c r="CH434" s="43"/>
      <c r="CI434" s="43"/>
      <c r="CJ434" s="43"/>
      <c r="CK434" s="43"/>
      <c r="CL434" s="43"/>
      <c r="CM434" s="43"/>
      <c r="CN434" s="43"/>
      <c r="CO434" s="43"/>
      <c r="CP434" s="43"/>
      <c r="CQ434" s="43"/>
      <c r="CR434" s="43"/>
    </row>
    <row r="435" spans="1:96" ht="13.2">
      <c r="A435" s="43"/>
      <c r="B435" s="43"/>
      <c r="C435" s="7"/>
      <c r="D435" s="7"/>
      <c r="E435" s="7"/>
      <c r="F435" s="7"/>
      <c r="G435" s="7"/>
      <c r="H435" s="7"/>
      <c r="I435" s="7"/>
      <c r="J435" s="7"/>
      <c r="K435" s="7"/>
      <c r="L435" s="115"/>
      <c r="M435" s="43"/>
      <c r="N435" s="43"/>
      <c r="O435" s="43"/>
      <c r="P435" s="43"/>
      <c r="Q435" s="43"/>
      <c r="R435" s="43"/>
      <c r="S435" s="43"/>
      <c r="T435" s="43"/>
      <c r="U435" s="43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7"/>
      <c r="AO435" s="7"/>
      <c r="AP435" s="7"/>
      <c r="AQ435" s="7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43"/>
      <c r="BN435" s="43"/>
      <c r="BO435" s="43"/>
      <c r="BP435" s="43"/>
      <c r="BQ435" s="43"/>
      <c r="BR435" s="43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43"/>
      <c r="CF435" s="43"/>
      <c r="CG435" s="43"/>
      <c r="CH435" s="43"/>
      <c r="CI435" s="43"/>
      <c r="CJ435" s="43"/>
      <c r="CK435" s="43"/>
      <c r="CL435" s="43"/>
      <c r="CM435" s="43"/>
      <c r="CN435" s="43"/>
      <c r="CO435" s="43"/>
      <c r="CP435" s="43"/>
      <c r="CQ435" s="43"/>
      <c r="CR435" s="43"/>
    </row>
    <row r="436" spans="1:96" ht="13.2">
      <c r="A436" s="43"/>
      <c r="B436" s="43"/>
      <c r="C436" s="7"/>
      <c r="D436" s="7"/>
      <c r="E436" s="7"/>
      <c r="F436" s="7"/>
      <c r="G436" s="7"/>
      <c r="H436" s="7"/>
      <c r="I436" s="7"/>
      <c r="J436" s="7"/>
      <c r="K436" s="7"/>
      <c r="L436" s="115"/>
      <c r="M436" s="43"/>
      <c r="N436" s="43"/>
      <c r="O436" s="43"/>
      <c r="P436" s="43"/>
      <c r="Q436" s="43"/>
      <c r="R436" s="43"/>
      <c r="S436" s="43"/>
      <c r="T436" s="43"/>
      <c r="U436" s="43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7"/>
      <c r="AO436" s="7"/>
      <c r="AP436" s="7"/>
      <c r="AQ436" s="7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43"/>
      <c r="BN436" s="43"/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43"/>
      <c r="CF436" s="43"/>
      <c r="CG436" s="43"/>
      <c r="CH436" s="43"/>
      <c r="CI436" s="43"/>
      <c r="CJ436" s="43"/>
      <c r="CK436" s="43"/>
      <c r="CL436" s="43"/>
      <c r="CM436" s="43"/>
      <c r="CN436" s="43"/>
      <c r="CO436" s="43"/>
      <c r="CP436" s="43"/>
      <c r="CQ436" s="43"/>
      <c r="CR436" s="43"/>
    </row>
    <row r="437" spans="1:96" ht="13.2">
      <c r="A437" s="43"/>
      <c r="B437" s="43"/>
      <c r="C437" s="7"/>
      <c r="D437" s="7"/>
      <c r="E437" s="7"/>
      <c r="F437" s="7"/>
      <c r="G437" s="7"/>
      <c r="H437" s="7"/>
      <c r="I437" s="7"/>
      <c r="J437" s="7"/>
      <c r="K437" s="7"/>
      <c r="L437" s="115"/>
      <c r="M437" s="43"/>
      <c r="N437" s="43"/>
      <c r="O437" s="43"/>
      <c r="P437" s="43"/>
      <c r="Q437" s="43"/>
      <c r="R437" s="43"/>
      <c r="S437" s="43"/>
      <c r="T437" s="43"/>
      <c r="U437" s="43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7"/>
      <c r="AO437" s="7"/>
      <c r="AP437" s="7"/>
      <c r="AQ437" s="7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43"/>
      <c r="BN437" s="43"/>
      <c r="BO437" s="43"/>
      <c r="BP437" s="43"/>
      <c r="BQ437" s="43"/>
      <c r="BR437" s="43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43"/>
      <c r="CF437" s="43"/>
      <c r="CG437" s="43"/>
      <c r="CH437" s="43"/>
      <c r="CI437" s="43"/>
      <c r="CJ437" s="43"/>
      <c r="CK437" s="43"/>
      <c r="CL437" s="43"/>
      <c r="CM437" s="43"/>
      <c r="CN437" s="43"/>
      <c r="CO437" s="43"/>
      <c r="CP437" s="43"/>
      <c r="CQ437" s="43"/>
      <c r="CR437" s="43"/>
    </row>
    <row r="438" spans="1:96" ht="13.2">
      <c r="A438" s="43"/>
      <c r="B438" s="43"/>
      <c r="C438" s="7"/>
      <c r="D438" s="7"/>
      <c r="E438" s="7"/>
      <c r="F438" s="7"/>
      <c r="G438" s="7"/>
      <c r="H438" s="7"/>
      <c r="I438" s="7"/>
      <c r="J438" s="7"/>
      <c r="K438" s="7"/>
      <c r="L438" s="115"/>
      <c r="M438" s="43"/>
      <c r="N438" s="43"/>
      <c r="O438" s="43"/>
      <c r="P438" s="43"/>
      <c r="Q438" s="43"/>
      <c r="R438" s="43"/>
      <c r="S438" s="43"/>
      <c r="T438" s="43"/>
      <c r="U438" s="43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7"/>
      <c r="AO438" s="7"/>
      <c r="AP438" s="7"/>
      <c r="AQ438" s="7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43"/>
      <c r="BN438" s="43"/>
      <c r="BO438" s="43"/>
      <c r="BP438" s="43"/>
      <c r="BQ438" s="43"/>
      <c r="BR438" s="43"/>
      <c r="BS438" s="43"/>
      <c r="BT438" s="43"/>
      <c r="BU438" s="43"/>
      <c r="BV438" s="43"/>
      <c r="BW438" s="43"/>
      <c r="BX438" s="43"/>
      <c r="BY438" s="43"/>
      <c r="BZ438" s="43"/>
      <c r="CA438" s="43"/>
      <c r="CB438" s="43"/>
      <c r="CC438" s="43"/>
      <c r="CD438" s="43"/>
      <c r="CE438" s="43"/>
      <c r="CF438" s="43"/>
      <c r="CG438" s="43"/>
      <c r="CH438" s="43"/>
      <c r="CI438" s="43"/>
      <c r="CJ438" s="43"/>
      <c r="CK438" s="43"/>
      <c r="CL438" s="43"/>
      <c r="CM438" s="43"/>
      <c r="CN438" s="43"/>
      <c r="CO438" s="43"/>
      <c r="CP438" s="43"/>
      <c r="CQ438" s="43"/>
      <c r="CR438" s="43"/>
    </row>
    <row r="439" spans="1:96" ht="13.2">
      <c r="A439" s="43"/>
      <c r="B439" s="43"/>
      <c r="C439" s="7"/>
      <c r="D439" s="7"/>
      <c r="E439" s="7"/>
      <c r="F439" s="7"/>
      <c r="G439" s="7"/>
      <c r="H439" s="7"/>
      <c r="I439" s="7"/>
      <c r="J439" s="7"/>
      <c r="K439" s="7"/>
      <c r="L439" s="115"/>
      <c r="M439" s="43"/>
      <c r="N439" s="43"/>
      <c r="O439" s="43"/>
      <c r="P439" s="43"/>
      <c r="Q439" s="43"/>
      <c r="R439" s="43"/>
      <c r="S439" s="43"/>
      <c r="T439" s="43"/>
      <c r="U439" s="43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7"/>
      <c r="AO439" s="7"/>
      <c r="AP439" s="7"/>
      <c r="AQ439" s="7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43"/>
      <c r="BN439" s="43"/>
      <c r="BO439" s="43"/>
      <c r="BP439" s="43"/>
      <c r="BQ439" s="43"/>
      <c r="BR439" s="43"/>
      <c r="BS439" s="43"/>
      <c r="BT439" s="43"/>
      <c r="BU439" s="43"/>
      <c r="BV439" s="43"/>
      <c r="BW439" s="43"/>
      <c r="BX439" s="43"/>
      <c r="BY439" s="43"/>
      <c r="BZ439" s="43"/>
      <c r="CA439" s="43"/>
      <c r="CB439" s="43"/>
      <c r="CC439" s="43"/>
      <c r="CD439" s="43"/>
      <c r="CE439" s="43"/>
      <c r="CF439" s="43"/>
      <c r="CG439" s="43"/>
      <c r="CH439" s="43"/>
      <c r="CI439" s="43"/>
      <c r="CJ439" s="43"/>
      <c r="CK439" s="43"/>
      <c r="CL439" s="43"/>
      <c r="CM439" s="43"/>
      <c r="CN439" s="43"/>
      <c r="CO439" s="43"/>
      <c r="CP439" s="43"/>
      <c r="CQ439" s="43"/>
      <c r="CR439" s="43"/>
    </row>
    <row r="440" spans="1:96" ht="13.2">
      <c r="A440" s="43"/>
      <c r="B440" s="43"/>
      <c r="C440" s="7"/>
      <c r="D440" s="7"/>
      <c r="E440" s="7"/>
      <c r="F440" s="7"/>
      <c r="G440" s="7"/>
      <c r="H440" s="7"/>
      <c r="I440" s="7"/>
      <c r="J440" s="7"/>
      <c r="K440" s="7"/>
      <c r="L440" s="115"/>
      <c r="M440" s="43"/>
      <c r="N440" s="43"/>
      <c r="O440" s="43"/>
      <c r="P440" s="43"/>
      <c r="Q440" s="43"/>
      <c r="R440" s="43"/>
      <c r="S440" s="43"/>
      <c r="T440" s="43"/>
      <c r="U440" s="43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7"/>
      <c r="AO440" s="7"/>
      <c r="AP440" s="7"/>
      <c r="AQ440" s="7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43"/>
      <c r="BN440" s="43"/>
      <c r="BO440" s="43"/>
      <c r="BP440" s="43"/>
      <c r="BQ440" s="43"/>
      <c r="BR440" s="43"/>
      <c r="BS440" s="43"/>
      <c r="BT440" s="43"/>
      <c r="BU440" s="43"/>
      <c r="BV440" s="43"/>
      <c r="BW440" s="43"/>
      <c r="BX440" s="43"/>
      <c r="BY440" s="43"/>
      <c r="BZ440" s="43"/>
      <c r="CA440" s="43"/>
      <c r="CB440" s="43"/>
      <c r="CC440" s="43"/>
      <c r="CD440" s="43"/>
      <c r="CE440" s="43"/>
      <c r="CF440" s="43"/>
      <c r="CG440" s="43"/>
      <c r="CH440" s="43"/>
      <c r="CI440" s="43"/>
      <c r="CJ440" s="43"/>
      <c r="CK440" s="43"/>
      <c r="CL440" s="43"/>
      <c r="CM440" s="43"/>
      <c r="CN440" s="43"/>
      <c r="CO440" s="43"/>
      <c r="CP440" s="43"/>
      <c r="CQ440" s="43"/>
      <c r="CR440" s="43"/>
    </row>
    <row r="441" spans="1:96" ht="13.2">
      <c r="A441" s="43"/>
      <c r="B441" s="43"/>
      <c r="C441" s="7"/>
      <c r="D441" s="7"/>
      <c r="E441" s="7"/>
      <c r="F441" s="7"/>
      <c r="G441" s="7"/>
      <c r="H441" s="7"/>
      <c r="I441" s="7"/>
      <c r="J441" s="7"/>
      <c r="K441" s="7"/>
      <c r="L441" s="115"/>
      <c r="M441" s="43"/>
      <c r="N441" s="43"/>
      <c r="O441" s="43"/>
      <c r="P441" s="43"/>
      <c r="Q441" s="43"/>
      <c r="R441" s="43"/>
      <c r="S441" s="43"/>
      <c r="T441" s="43"/>
      <c r="U441" s="43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7"/>
      <c r="AO441" s="7"/>
      <c r="AP441" s="7"/>
      <c r="AQ441" s="7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43"/>
      <c r="BN441" s="43"/>
      <c r="BO441" s="43"/>
      <c r="BP441" s="43"/>
      <c r="BQ441" s="43"/>
      <c r="BR441" s="43"/>
      <c r="BS441" s="43"/>
      <c r="BT441" s="43"/>
      <c r="BU441" s="43"/>
      <c r="BV441" s="43"/>
      <c r="BW441" s="43"/>
      <c r="BX441" s="43"/>
      <c r="BY441" s="43"/>
      <c r="BZ441" s="43"/>
      <c r="CA441" s="43"/>
      <c r="CB441" s="43"/>
      <c r="CC441" s="43"/>
      <c r="CD441" s="43"/>
      <c r="CE441" s="43"/>
      <c r="CF441" s="43"/>
      <c r="CG441" s="43"/>
      <c r="CH441" s="43"/>
      <c r="CI441" s="43"/>
      <c r="CJ441" s="43"/>
      <c r="CK441" s="43"/>
      <c r="CL441" s="43"/>
      <c r="CM441" s="43"/>
      <c r="CN441" s="43"/>
      <c r="CO441" s="43"/>
      <c r="CP441" s="43"/>
      <c r="CQ441" s="43"/>
      <c r="CR441" s="43"/>
    </row>
    <row r="442" spans="1:96" ht="13.2">
      <c r="A442" s="43"/>
      <c r="B442" s="43"/>
      <c r="C442" s="7"/>
      <c r="D442" s="7"/>
      <c r="E442" s="7"/>
      <c r="F442" s="7"/>
      <c r="G442" s="7"/>
      <c r="H442" s="7"/>
      <c r="I442" s="7"/>
      <c r="J442" s="7"/>
      <c r="K442" s="7"/>
      <c r="L442" s="115"/>
      <c r="M442" s="43"/>
      <c r="N442" s="43"/>
      <c r="O442" s="43"/>
      <c r="P442" s="43"/>
      <c r="Q442" s="43"/>
      <c r="R442" s="43"/>
      <c r="S442" s="43"/>
      <c r="T442" s="43"/>
      <c r="U442" s="43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7"/>
      <c r="AO442" s="7"/>
      <c r="AP442" s="7"/>
      <c r="AQ442" s="7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43"/>
      <c r="BN442" s="43"/>
      <c r="BO442" s="43"/>
      <c r="BP442" s="43"/>
      <c r="BQ442" s="43"/>
      <c r="BR442" s="43"/>
      <c r="BS442" s="43"/>
      <c r="BT442" s="43"/>
      <c r="BU442" s="43"/>
      <c r="BV442" s="43"/>
      <c r="BW442" s="43"/>
      <c r="BX442" s="43"/>
      <c r="BY442" s="43"/>
      <c r="BZ442" s="43"/>
      <c r="CA442" s="43"/>
      <c r="CB442" s="43"/>
      <c r="CC442" s="43"/>
      <c r="CD442" s="43"/>
      <c r="CE442" s="43"/>
      <c r="CF442" s="43"/>
      <c r="CG442" s="43"/>
      <c r="CH442" s="43"/>
      <c r="CI442" s="43"/>
      <c r="CJ442" s="43"/>
      <c r="CK442" s="43"/>
      <c r="CL442" s="43"/>
      <c r="CM442" s="43"/>
      <c r="CN442" s="43"/>
      <c r="CO442" s="43"/>
      <c r="CP442" s="43"/>
      <c r="CQ442" s="43"/>
      <c r="CR442" s="43"/>
    </row>
    <row r="443" spans="1:96" ht="13.2">
      <c r="A443" s="43"/>
      <c r="B443" s="43"/>
      <c r="C443" s="7"/>
      <c r="D443" s="7"/>
      <c r="E443" s="7"/>
      <c r="F443" s="7"/>
      <c r="G443" s="7"/>
      <c r="H443" s="7"/>
      <c r="I443" s="7"/>
      <c r="J443" s="7"/>
      <c r="K443" s="7"/>
      <c r="L443" s="115"/>
      <c r="M443" s="43"/>
      <c r="N443" s="43"/>
      <c r="O443" s="43"/>
      <c r="P443" s="43"/>
      <c r="Q443" s="43"/>
      <c r="R443" s="43"/>
      <c r="S443" s="43"/>
      <c r="T443" s="43"/>
      <c r="U443" s="43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7"/>
      <c r="AO443" s="7"/>
      <c r="AP443" s="7"/>
      <c r="AQ443" s="7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43"/>
      <c r="BN443" s="43"/>
      <c r="BO443" s="43"/>
      <c r="BP443" s="43"/>
      <c r="BQ443" s="43"/>
      <c r="BR443" s="43"/>
      <c r="BS443" s="43"/>
      <c r="BT443" s="43"/>
      <c r="BU443" s="43"/>
      <c r="BV443" s="43"/>
      <c r="BW443" s="43"/>
      <c r="BX443" s="43"/>
      <c r="BY443" s="43"/>
      <c r="BZ443" s="43"/>
      <c r="CA443" s="43"/>
      <c r="CB443" s="43"/>
      <c r="CC443" s="43"/>
      <c r="CD443" s="43"/>
      <c r="CE443" s="43"/>
      <c r="CF443" s="43"/>
      <c r="CG443" s="43"/>
      <c r="CH443" s="43"/>
      <c r="CI443" s="43"/>
      <c r="CJ443" s="43"/>
      <c r="CK443" s="43"/>
      <c r="CL443" s="43"/>
      <c r="CM443" s="43"/>
      <c r="CN443" s="43"/>
      <c r="CO443" s="43"/>
      <c r="CP443" s="43"/>
      <c r="CQ443" s="43"/>
      <c r="CR443" s="43"/>
    </row>
    <row r="444" spans="1:96" ht="13.2">
      <c r="A444" s="43"/>
      <c r="B444" s="43"/>
      <c r="C444" s="7"/>
      <c r="D444" s="7"/>
      <c r="E444" s="7"/>
      <c r="F444" s="7"/>
      <c r="G444" s="7"/>
      <c r="H444" s="7"/>
      <c r="I444" s="7"/>
      <c r="J444" s="7"/>
      <c r="K444" s="7"/>
      <c r="L444" s="115"/>
      <c r="M444" s="43"/>
      <c r="N444" s="43"/>
      <c r="O444" s="43"/>
      <c r="P444" s="43"/>
      <c r="Q444" s="43"/>
      <c r="R444" s="43"/>
      <c r="S444" s="43"/>
      <c r="T444" s="43"/>
      <c r="U444" s="43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7"/>
      <c r="AO444" s="7"/>
      <c r="AP444" s="7"/>
      <c r="AQ444" s="7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43"/>
      <c r="BN444" s="43"/>
      <c r="BO444" s="43"/>
      <c r="BP444" s="43"/>
      <c r="BQ444" s="43"/>
      <c r="BR444" s="43"/>
      <c r="BS444" s="43"/>
      <c r="BT444" s="43"/>
      <c r="BU444" s="43"/>
      <c r="BV444" s="43"/>
      <c r="BW444" s="43"/>
      <c r="BX444" s="43"/>
      <c r="BY444" s="43"/>
      <c r="BZ444" s="43"/>
      <c r="CA444" s="43"/>
      <c r="CB444" s="43"/>
      <c r="CC444" s="43"/>
      <c r="CD444" s="43"/>
      <c r="CE444" s="43"/>
      <c r="CF444" s="43"/>
      <c r="CG444" s="43"/>
      <c r="CH444" s="43"/>
      <c r="CI444" s="43"/>
      <c r="CJ444" s="43"/>
      <c r="CK444" s="43"/>
      <c r="CL444" s="43"/>
      <c r="CM444" s="43"/>
      <c r="CN444" s="43"/>
      <c r="CO444" s="43"/>
      <c r="CP444" s="43"/>
      <c r="CQ444" s="43"/>
      <c r="CR444" s="43"/>
    </row>
    <row r="445" spans="1:96" ht="13.2">
      <c r="A445" s="43"/>
      <c r="B445" s="43"/>
      <c r="C445" s="7"/>
      <c r="D445" s="7"/>
      <c r="E445" s="7"/>
      <c r="F445" s="7"/>
      <c r="G445" s="7"/>
      <c r="H445" s="7"/>
      <c r="I445" s="7"/>
      <c r="J445" s="7"/>
      <c r="K445" s="7"/>
      <c r="L445" s="115"/>
      <c r="M445" s="43"/>
      <c r="N445" s="43"/>
      <c r="O445" s="43"/>
      <c r="P445" s="43"/>
      <c r="Q445" s="43"/>
      <c r="R445" s="43"/>
      <c r="S445" s="43"/>
      <c r="T445" s="43"/>
      <c r="U445" s="43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7"/>
      <c r="AO445" s="7"/>
      <c r="AP445" s="7"/>
      <c r="AQ445" s="7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43"/>
      <c r="BN445" s="43"/>
      <c r="BO445" s="43"/>
      <c r="BP445" s="43"/>
      <c r="BQ445" s="43"/>
      <c r="BR445" s="43"/>
      <c r="BS445" s="43"/>
      <c r="BT445" s="43"/>
      <c r="BU445" s="43"/>
      <c r="BV445" s="43"/>
      <c r="BW445" s="43"/>
      <c r="BX445" s="43"/>
      <c r="BY445" s="43"/>
      <c r="BZ445" s="43"/>
      <c r="CA445" s="43"/>
      <c r="CB445" s="43"/>
      <c r="CC445" s="43"/>
      <c r="CD445" s="43"/>
      <c r="CE445" s="43"/>
      <c r="CF445" s="43"/>
      <c r="CG445" s="43"/>
      <c r="CH445" s="43"/>
      <c r="CI445" s="43"/>
      <c r="CJ445" s="43"/>
      <c r="CK445" s="43"/>
      <c r="CL445" s="43"/>
      <c r="CM445" s="43"/>
      <c r="CN445" s="43"/>
      <c r="CO445" s="43"/>
      <c r="CP445" s="43"/>
      <c r="CQ445" s="43"/>
      <c r="CR445" s="43"/>
    </row>
    <row r="446" spans="1:96" ht="13.2">
      <c r="A446" s="43"/>
      <c r="B446" s="43"/>
      <c r="C446" s="7"/>
      <c r="D446" s="7"/>
      <c r="E446" s="7"/>
      <c r="F446" s="7"/>
      <c r="G446" s="7"/>
      <c r="H446" s="7"/>
      <c r="I446" s="7"/>
      <c r="J446" s="7"/>
      <c r="K446" s="7"/>
      <c r="L446" s="115"/>
      <c r="M446" s="43"/>
      <c r="N446" s="43"/>
      <c r="O446" s="43"/>
      <c r="P446" s="43"/>
      <c r="Q446" s="43"/>
      <c r="R446" s="43"/>
      <c r="S446" s="43"/>
      <c r="T446" s="43"/>
      <c r="U446" s="43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7"/>
      <c r="AO446" s="7"/>
      <c r="AP446" s="7"/>
      <c r="AQ446" s="7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43"/>
      <c r="BN446" s="43"/>
      <c r="BO446" s="43"/>
      <c r="BP446" s="43"/>
      <c r="BQ446" s="43"/>
      <c r="BR446" s="43"/>
      <c r="BS446" s="43"/>
      <c r="BT446" s="43"/>
      <c r="BU446" s="43"/>
      <c r="BV446" s="43"/>
      <c r="BW446" s="43"/>
      <c r="BX446" s="43"/>
      <c r="BY446" s="43"/>
      <c r="BZ446" s="43"/>
      <c r="CA446" s="43"/>
      <c r="CB446" s="43"/>
      <c r="CC446" s="43"/>
      <c r="CD446" s="43"/>
      <c r="CE446" s="43"/>
      <c r="CF446" s="43"/>
      <c r="CG446" s="43"/>
      <c r="CH446" s="43"/>
      <c r="CI446" s="43"/>
      <c r="CJ446" s="43"/>
      <c r="CK446" s="43"/>
      <c r="CL446" s="43"/>
      <c r="CM446" s="43"/>
      <c r="CN446" s="43"/>
      <c r="CO446" s="43"/>
      <c r="CP446" s="43"/>
      <c r="CQ446" s="43"/>
      <c r="CR446" s="43"/>
    </row>
    <row r="447" spans="1:96" ht="13.2">
      <c r="A447" s="43"/>
      <c r="B447" s="43"/>
      <c r="C447" s="7"/>
      <c r="D447" s="7"/>
      <c r="E447" s="7"/>
      <c r="F447" s="7"/>
      <c r="G447" s="7"/>
      <c r="H447" s="7"/>
      <c r="I447" s="7"/>
      <c r="J447" s="7"/>
      <c r="K447" s="7"/>
      <c r="L447" s="115"/>
      <c r="M447" s="43"/>
      <c r="N447" s="43"/>
      <c r="O447" s="43"/>
      <c r="P447" s="43"/>
      <c r="Q447" s="43"/>
      <c r="R447" s="43"/>
      <c r="S447" s="43"/>
      <c r="T447" s="43"/>
      <c r="U447" s="43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7"/>
      <c r="AO447" s="7"/>
      <c r="AP447" s="7"/>
      <c r="AQ447" s="7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43"/>
      <c r="BN447" s="43"/>
      <c r="BO447" s="43"/>
      <c r="BP447" s="43"/>
      <c r="BQ447" s="43"/>
      <c r="BR447" s="43"/>
      <c r="BS447" s="43"/>
      <c r="BT447" s="43"/>
      <c r="BU447" s="43"/>
      <c r="BV447" s="43"/>
      <c r="BW447" s="43"/>
      <c r="BX447" s="43"/>
      <c r="BY447" s="43"/>
      <c r="BZ447" s="43"/>
      <c r="CA447" s="43"/>
      <c r="CB447" s="43"/>
      <c r="CC447" s="43"/>
      <c r="CD447" s="43"/>
      <c r="CE447" s="43"/>
      <c r="CF447" s="43"/>
      <c r="CG447" s="43"/>
      <c r="CH447" s="43"/>
      <c r="CI447" s="43"/>
      <c r="CJ447" s="43"/>
      <c r="CK447" s="43"/>
      <c r="CL447" s="43"/>
      <c r="CM447" s="43"/>
      <c r="CN447" s="43"/>
      <c r="CO447" s="43"/>
      <c r="CP447" s="43"/>
      <c r="CQ447" s="43"/>
      <c r="CR447" s="43"/>
    </row>
    <row r="448" spans="1:96" ht="13.2">
      <c r="A448" s="43"/>
      <c r="B448" s="43"/>
      <c r="C448" s="7"/>
      <c r="D448" s="7"/>
      <c r="E448" s="7"/>
      <c r="F448" s="7"/>
      <c r="G448" s="7"/>
      <c r="H448" s="7"/>
      <c r="I448" s="7"/>
      <c r="J448" s="7"/>
      <c r="K448" s="7"/>
      <c r="L448" s="115"/>
      <c r="M448" s="43"/>
      <c r="N448" s="43"/>
      <c r="O448" s="43"/>
      <c r="P448" s="43"/>
      <c r="Q448" s="43"/>
      <c r="R448" s="43"/>
      <c r="S448" s="43"/>
      <c r="T448" s="43"/>
      <c r="U448" s="43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7"/>
      <c r="AO448" s="7"/>
      <c r="AP448" s="7"/>
      <c r="AQ448" s="7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43"/>
      <c r="BN448" s="43"/>
      <c r="BO448" s="43"/>
      <c r="BP448" s="43"/>
      <c r="BQ448" s="43"/>
      <c r="BR448" s="43"/>
      <c r="BS448" s="43"/>
      <c r="BT448" s="43"/>
      <c r="BU448" s="43"/>
      <c r="BV448" s="43"/>
      <c r="BW448" s="43"/>
      <c r="BX448" s="43"/>
      <c r="BY448" s="43"/>
      <c r="BZ448" s="43"/>
      <c r="CA448" s="43"/>
      <c r="CB448" s="43"/>
      <c r="CC448" s="43"/>
      <c r="CD448" s="43"/>
      <c r="CE448" s="43"/>
      <c r="CF448" s="43"/>
      <c r="CG448" s="43"/>
      <c r="CH448" s="43"/>
      <c r="CI448" s="43"/>
      <c r="CJ448" s="43"/>
      <c r="CK448" s="43"/>
      <c r="CL448" s="43"/>
      <c r="CM448" s="43"/>
      <c r="CN448" s="43"/>
      <c r="CO448" s="43"/>
      <c r="CP448" s="43"/>
      <c r="CQ448" s="43"/>
      <c r="CR448" s="43"/>
    </row>
    <row r="449" spans="1:96" ht="13.2">
      <c r="A449" s="43"/>
      <c r="B449" s="43"/>
      <c r="C449" s="7"/>
      <c r="D449" s="7"/>
      <c r="E449" s="7"/>
      <c r="F449" s="7"/>
      <c r="G449" s="7"/>
      <c r="H449" s="7"/>
      <c r="I449" s="7"/>
      <c r="J449" s="7"/>
      <c r="K449" s="7"/>
      <c r="L449" s="115"/>
      <c r="M449" s="43"/>
      <c r="N449" s="43"/>
      <c r="O449" s="43"/>
      <c r="P449" s="43"/>
      <c r="Q449" s="43"/>
      <c r="R449" s="43"/>
      <c r="S449" s="43"/>
      <c r="T449" s="43"/>
      <c r="U449" s="43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7"/>
      <c r="AO449" s="7"/>
      <c r="AP449" s="7"/>
      <c r="AQ449" s="7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43"/>
      <c r="BN449" s="43"/>
      <c r="BO449" s="43"/>
      <c r="BP449" s="43"/>
      <c r="BQ449" s="43"/>
      <c r="BR449" s="43"/>
      <c r="BS449" s="43"/>
      <c r="BT449" s="43"/>
      <c r="BU449" s="43"/>
      <c r="BV449" s="43"/>
      <c r="BW449" s="43"/>
      <c r="BX449" s="43"/>
      <c r="BY449" s="43"/>
      <c r="BZ449" s="43"/>
      <c r="CA449" s="43"/>
      <c r="CB449" s="43"/>
      <c r="CC449" s="43"/>
      <c r="CD449" s="43"/>
      <c r="CE449" s="43"/>
      <c r="CF449" s="43"/>
      <c r="CG449" s="43"/>
      <c r="CH449" s="43"/>
      <c r="CI449" s="43"/>
      <c r="CJ449" s="43"/>
      <c r="CK449" s="43"/>
      <c r="CL449" s="43"/>
      <c r="CM449" s="43"/>
      <c r="CN449" s="43"/>
      <c r="CO449" s="43"/>
      <c r="CP449" s="43"/>
      <c r="CQ449" s="43"/>
      <c r="CR449" s="43"/>
    </row>
    <row r="450" spans="1:96" ht="13.2">
      <c r="A450" s="43"/>
      <c r="B450" s="43"/>
      <c r="C450" s="7"/>
      <c r="D450" s="7"/>
      <c r="E450" s="7"/>
      <c r="F450" s="7"/>
      <c r="G450" s="7"/>
      <c r="H450" s="7"/>
      <c r="I450" s="7"/>
      <c r="J450" s="7"/>
      <c r="K450" s="7"/>
      <c r="L450" s="115"/>
      <c r="M450" s="43"/>
      <c r="N450" s="43"/>
      <c r="O450" s="43"/>
      <c r="P450" s="43"/>
      <c r="Q450" s="43"/>
      <c r="R450" s="43"/>
      <c r="S450" s="43"/>
      <c r="T450" s="43"/>
      <c r="U450" s="43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7"/>
      <c r="AO450" s="7"/>
      <c r="AP450" s="7"/>
      <c r="AQ450" s="7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43"/>
      <c r="BN450" s="43"/>
      <c r="BO450" s="43"/>
      <c r="BP450" s="43"/>
      <c r="BQ450" s="43"/>
      <c r="BR450" s="43"/>
      <c r="BS450" s="43"/>
      <c r="BT450" s="43"/>
      <c r="BU450" s="43"/>
      <c r="BV450" s="43"/>
      <c r="BW450" s="43"/>
      <c r="BX450" s="43"/>
      <c r="BY450" s="43"/>
      <c r="BZ450" s="43"/>
      <c r="CA450" s="43"/>
      <c r="CB450" s="43"/>
      <c r="CC450" s="43"/>
      <c r="CD450" s="43"/>
      <c r="CE450" s="43"/>
      <c r="CF450" s="43"/>
      <c r="CG450" s="43"/>
      <c r="CH450" s="43"/>
      <c r="CI450" s="43"/>
      <c r="CJ450" s="43"/>
      <c r="CK450" s="43"/>
      <c r="CL450" s="43"/>
      <c r="CM450" s="43"/>
      <c r="CN450" s="43"/>
      <c r="CO450" s="43"/>
      <c r="CP450" s="43"/>
      <c r="CQ450" s="43"/>
      <c r="CR450" s="43"/>
    </row>
    <row r="451" spans="1:96" ht="13.2">
      <c r="A451" s="43"/>
      <c r="B451" s="43"/>
      <c r="C451" s="7"/>
      <c r="D451" s="7"/>
      <c r="E451" s="7"/>
      <c r="F451" s="7"/>
      <c r="G451" s="7"/>
      <c r="H451" s="7"/>
      <c r="I451" s="7"/>
      <c r="J451" s="7"/>
      <c r="K451" s="7"/>
      <c r="L451" s="115"/>
      <c r="M451" s="43"/>
      <c r="N451" s="43"/>
      <c r="O451" s="43"/>
      <c r="P451" s="43"/>
      <c r="Q451" s="43"/>
      <c r="R451" s="43"/>
      <c r="S451" s="43"/>
      <c r="T451" s="43"/>
      <c r="U451" s="43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7"/>
      <c r="AO451" s="7"/>
      <c r="AP451" s="7"/>
      <c r="AQ451" s="7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43"/>
      <c r="BN451" s="43"/>
      <c r="BO451" s="43"/>
      <c r="BP451" s="43"/>
      <c r="BQ451" s="43"/>
      <c r="BR451" s="43"/>
      <c r="BS451" s="43"/>
      <c r="BT451" s="43"/>
      <c r="BU451" s="43"/>
      <c r="BV451" s="43"/>
      <c r="BW451" s="43"/>
      <c r="BX451" s="43"/>
      <c r="BY451" s="43"/>
      <c r="BZ451" s="43"/>
      <c r="CA451" s="43"/>
      <c r="CB451" s="43"/>
      <c r="CC451" s="43"/>
      <c r="CD451" s="43"/>
      <c r="CE451" s="43"/>
      <c r="CF451" s="43"/>
      <c r="CG451" s="43"/>
      <c r="CH451" s="43"/>
      <c r="CI451" s="43"/>
      <c r="CJ451" s="43"/>
      <c r="CK451" s="43"/>
      <c r="CL451" s="43"/>
      <c r="CM451" s="43"/>
      <c r="CN451" s="43"/>
      <c r="CO451" s="43"/>
      <c r="CP451" s="43"/>
      <c r="CQ451" s="43"/>
      <c r="CR451" s="43"/>
    </row>
    <row r="452" spans="1:96" ht="13.2">
      <c r="A452" s="43"/>
      <c r="B452" s="43"/>
      <c r="C452" s="7"/>
      <c r="D452" s="7"/>
      <c r="E452" s="7"/>
      <c r="F452" s="7"/>
      <c r="G452" s="7"/>
      <c r="H452" s="7"/>
      <c r="I452" s="7"/>
      <c r="J452" s="7"/>
      <c r="K452" s="7"/>
      <c r="L452" s="115"/>
      <c r="M452" s="43"/>
      <c r="N452" s="43"/>
      <c r="O452" s="43"/>
      <c r="P452" s="43"/>
      <c r="Q452" s="43"/>
      <c r="R452" s="43"/>
      <c r="S452" s="43"/>
      <c r="T452" s="43"/>
      <c r="U452" s="43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7"/>
      <c r="AO452" s="7"/>
      <c r="AP452" s="7"/>
      <c r="AQ452" s="7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43"/>
      <c r="BN452" s="43"/>
      <c r="BO452" s="43"/>
      <c r="BP452" s="43"/>
      <c r="BQ452" s="43"/>
      <c r="BR452" s="43"/>
      <c r="BS452" s="43"/>
      <c r="BT452" s="43"/>
      <c r="BU452" s="43"/>
      <c r="BV452" s="43"/>
      <c r="BW452" s="43"/>
      <c r="BX452" s="43"/>
      <c r="BY452" s="43"/>
      <c r="BZ452" s="43"/>
      <c r="CA452" s="43"/>
      <c r="CB452" s="43"/>
      <c r="CC452" s="43"/>
      <c r="CD452" s="43"/>
      <c r="CE452" s="43"/>
      <c r="CF452" s="43"/>
      <c r="CG452" s="43"/>
      <c r="CH452" s="43"/>
      <c r="CI452" s="43"/>
      <c r="CJ452" s="43"/>
      <c r="CK452" s="43"/>
      <c r="CL452" s="43"/>
      <c r="CM452" s="43"/>
      <c r="CN452" s="43"/>
      <c r="CO452" s="43"/>
      <c r="CP452" s="43"/>
      <c r="CQ452" s="43"/>
      <c r="CR452" s="43"/>
    </row>
    <row r="453" spans="1:96" ht="13.2">
      <c r="A453" s="43"/>
      <c r="B453" s="43"/>
      <c r="C453" s="7"/>
      <c r="D453" s="7"/>
      <c r="E453" s="7"/>
      <c r="F453" s="7"/>
      <c r="G453" s="7"/>
      <c r="H453" s="7"/>
      <c r="I453" s="7"/>
      <c r="J453" s="7"/>
      <c r="K453" s="7"/>
      <c r="L453" s="115"/>
      <c r="M453" s="43"/>
      <c r="N453" s="43"/>
      <c r="O453" s="43"/>
      <c r="P453" s="43"/>
      <c r="Q453" s="43"/>
      <c r="R453" s="43"/>
      <c r="S453" s="43"/>
      <c r="T453" s="43"/>
      <c r="U453" s="43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7"/>
      <c r="AO453" s="7"/>
      <c r="AP453" s="7"/>
      <c r="AQ453" s="7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43"/>
      <c r="BN453" s="43"/>
      <c r="BO453" s="43"/>
      <c r="BP453" s="43"/>
      <c r="BQ453" s="43"/>
      <c r="BR453" s="43"/>
      <c r="BS453" s="43"/>
      <c r="BT453" s="43"/>
      <c r="BU453" s="43"/>
      <c r="BV453" s="43"/>
      <c r="BW453" s="43"/>
      <c r="BX453" s="43"/>
      <c r="BY453" s="43"/>
      <c r="BZ453" s="43"/>
      <c r="CA453" s="43"/>
      <c r="CB453" s="43"/>
      <c r="CC453" s="43"/>
      <c r="CD453" s="43"/>
      <c r="CE453" s="43"/>
      <c r="CF453" s="43"/>
      <c r="CG453" s="43"/>
      <c r="CH453" s="43"/>
      <c r="CI453" s="43"/>
      <c r="CJ453" s="43"/>
      <c r="CK453" s="43"/>
      <c r="CL453" s="43"/>
      <c r="CM453" s="43"/>
      <c r="CN453" s="43"/>
      <c r="CO453" s="43"/>
      <c r="CP453" s="43"/>
      <c r="CQ453" s="43"/>
      <c r="CR453" s="43"/>
    </row>
    <row r="454" spans="1:96" ht="13.2">
      <c r="A454" s="43"/>
      <c r="B454" s="43"/>
      <c r="C454" s="7"/>
      <c r="D454" s="7"/>
      <c r="E454" s="7"/>
      <c r="F454" s="7"/>
      <c r="G454" s="7"/>
      <c r="H454" s="7"/>
      <c r="I454" s="7"/>
      <c r="J454" s="7"/>
      <c r="K454" s="7"/>
      <c r="L454" s="115"/>
      <c r="M454" s="43"/>
      <c r="N454" s="43"/>
      <c r="O454" s="43"/>
      <c r="P454" s="43"/>
      <c r="Q454" s="43"/>
      <c r="R454" s="43"/>
      <c r="S454" s="43"/>
      <c r="T454" s="43"/>
      <c r="U454" s="43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7"/>
      <c r="AO454" s="7"/>
      <c r="AP454" s="7"/>
      <c r="AQ454" s="7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43"/>
      <c r="BN454" s="43"/>
      <c r="BO454" s="43"/>
      <c r="BP454" s="43"/>
      <c r="BQ454" s="43"/>
      <c r="BR454" s="43"/>
      <c r="BS454" s="43"/>
      <c r="BT454" s="43"/>
      <c r="BU454" s="43"/>
      <c r="BV454" s="43"/>
      <c r="BW454" s="43"/>
      <c r="BX454" s="43"/>
      <c r="BY454" s="43"/>
      <c r="BZ454" s="43"/>
      <c r="CA454" s="43"/>
      <c r="CB454" s="43"/>
      <c r="CC454" s="43"/>
      <c r="CD454" s="43"/>
      <c r="CE454" s="43"/>
      <c r="CF454" s="43"/>
      <c r="CG454" s="43"/>
      <c r="CH454" s="43"/>
      <c r="CI454" s="43"/>
      <c r="CJ454" s="43"/>
      <c r="CK454" s="43"/>
      <c r="CL454" s="43"/>
      <c r="CM454" s="43"/>
      <c r="CN454" s="43"/>
      <c r="CO454" s="43"/>
      <c r="CP454" s="43"/>
      <c r="CQ454" s="43"/>
      <c r="CR454" s="43"/>
    </row>
    <row r="455" spans="1:96" ht="13.2">
      <c r="A455" s="43"/>
      <c r="B455" s="43"/>
      <c r="C455" s="7"/>
      <c r="D455" s="7"/>
      <c r="E455" s="7"/>
      <c r="F455" s="7"/>
      <c r="G455" s="7"/>
      <c r="H455" s="7"/>
      <c r="I455" s="7"/>
      <c r="J455" s="7"/>
      <c r="K455" s="7"/>
      <c r="L455" s="115"/>
      <c r="M455" s="43"/>
      <c r="N455" s="43"/>
      <c r="O455" s="43"/>
      <c r="P455" s="43"/>
      <c r="Q455" s="43"/>
      <c r="R455" s="43"/>
      <c r="S455" s="43"/>
      <c r="T455" s="43"/>
      <c r="U455" s="43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7"/>
      <c r="AO455" s="7"/>
      <c r="AP455" s="7"/>
      <c r="AQ455" s="7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43"/>
      <c r="BN455" s="43"/>
      <c r="BO455" s="43"/>
      <c r="BP455" s="43"/>
      <c r="BQ455" s="43"/>
      <c r="BR455" s="43"/>
      <c r="BS455" s="43"/>
      <c r="BT455" s="43"/>
      <c r="BU455" s="43"/>
      <c r="BV455" s="43"/>
      <c r="BW455" s="43"/>
      <c r="BX455" s="43"/>
      <c r="BY455" s="43"/>
      <c r="BZ455" s="43"/>
      <c r="CA455" s="43"/>
      <c r="CB455" s="43"/>
      <c r="CC455" s="43"/>
      <c r="CD455" s="43"/>
      <c r="CE455" s="43"/>
      <c r="CF455" s="43"/>
      <c r="CG455" s="43"/>
      <c r="CH455" s="43"/>
      <c r="CI455" s="43"/>
      <c r="CJ455" s="43"/>
      <c r="CK455" s="43"/>
      <c r="CL455" s="43"/>
      <c r="CM455" s="43"/>
      <c r="CN455" s="43"/>
      <c r="CO455" s="43"/>
      <c r="CP455" s="43"/>
      <c r="CQ455" s="43"/>
      <c r="CR455" s="43"/>
    </row>
    <row r="456" spans="1:96" ht="13.2">
      <c r="A456" s="43"/>
      <c r="B456" s="43"/>
      <c r="C456" s="7"/>
      <c r="D456" s="7"/>
      <c r="E456" s="7"/>
      <c r="F456" s="7"/>
      <c r="G456" s="7"/>
      <c r="H456" s="7"/>
      <c r="I456" s="7"/>
      <c r="J456" s="7"/>
      <c r="K456" s="7"/>
      <c r="L456" s="115"/>
      <c r="M456" s="43"/>
      <c r="N456" s="43"/>
      <c r="O456" s="43"/>
      <c r="P456" s="43"/>
      <c r="Q456" s="43"/>
      <c r="R456" s="43"/>
      <c r="S456" s="43"/>
      <c r="T456" s="43"/>
      <c r="U456" s="43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7"/>
      <c r="AO456" s="7"/>
      <c r="AP456" s="7"/>
      <c r="AQ456" s="7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43"/>
      <c r="BN456" s="43"/>
      <c r="BO456" s="43"/>
      <c r="BP456" s="43"/>
      <c r="BQ456" s="43"/>
      <c r="BR456" s="43"/>
      <c r="BS456" s="43"/>
      <c r="BT456" s="43"/>
      <c r="BU456" s="43"/>
      <c r="BV456" s="43"/>
      <c r="BW456" s="43"/>
      <c r="BX456" s="43"/>
      <c r="BY456" s="43"/>
      <c r="BZ456" s="43"/>
      <c r="CA456" s="43"/>
      <c r="CB456" s="43"/>
      <c r="CC456" s="43"/>
      <c r="CD456" s="43"/>
      <c r="CE456" s="43"/>
      <c r="CF456" s="43"/>
      <c r="CG456" s="43"/>
      <c r="CH456" s="43"/>
      <c r="CI456" s="43"/>
      <c r="CJ456" s="43"/>
      <c r="CK456" s="43"/>
      <c r="CL456" s="43"/>
      <c r="CM456" s="43"/>
      <c r="CN456" s="43"/>
      <c r="CO456" s="43"/>
      <c r="CP456" s="43"/>
      <c r="CQ456" s="43"/>
      <c r="CR456" s="43"/>
    </row>
    <row r="457" spans="1:96" ht="13.2">
      <c r="A457" s="43"/>
      <c r="B457" s="43"/>
      <c r="C457" s="7"/>
      <c r="D457" s="7"/>
      <c r="E457" s="7"/>
      <c r="F457" s="7"/>
      <c r="G457" s="7"/>
      <c r="H457" s="7"/>
      <c r="I457" s="7"/>
      <c r="J457" s="7"/>
      <c r="K457" s="7"/>
      <c r="L457" s="115"/>
      <c r="M457" s="43"/>
      <c r="N457" s="43"/>
      <c r="O457" s="43"/>
      <c r="P457" s="43"/>
      <c r="Q457" s="43"/>
      <c r="R457" s="43"/>
      <c r="S457" s="43"/>
      <c r="T457" s="43"/>
      <c r="U457" s="43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7"/>
      <c r="AO457" s="7"/>
      <c r="AP457" s="7"/>
      <c r="AQ457" s="7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43"/>
      <c r="BN457" s="43"/>
      <c r="BO457" s="43"/>
      <c r="BP457" s="43"/>
      <c r="BQ457" s="43"/>
      <c r="BR457" s="43"/>
      <c r="BS457" s="43"/>
      <c r="BT457" s="43"/>
      <c r="BU457" s="43"/>
      <c r="BV457" s="43"/>
      <c r="BW457" s="43"/>
      <c r="BX457" s="43"/>
      <c r="BY457" s="43"/>
      <c r="BZ457" s="43"/>
      <c r="CA457" s="43"/>
      <c r="CB457" s="43"/>
      <c r="CC457" s="43"/>
      <c r="CD457" s="43"/>
      <c r="CE457" s="43"/>
      <c r="CF457" s="43"/>
      <c r="CG457" s="43"/>
      <c r="CH457" s="43"/>
      <c r="CI457" s="43"/>
      <c r="CJ457" s="43"/>
      <c r="CK457" s="43"/>
      <c r="CL457" s="43"/>
      <c r="CM457" s="43"/>
      <c r="CN457" s="43"/>
      <c r="CO457" s="43"/>
      <c r="CP457" s="43"/>
      <c r="CQ457" s="43"/>
      <c r="CR457" s="43"/>
    </row>
    <row r="458" spans="1:96" ht="13.2">
      <c r="A458" s="43"/>
      <c r="B458" s="43"/>
      <c r="C458" s="7"/>
      <c r="D458" s="7"/>
      <c r="E458" s="7"/>
      <c r="F458" s="7"/>
      <c r="G458" s="7"/>
      <c r="H458" s="7"/>
      <c r="I458" s="7"/>
      <c r="J458" s="7"/>
      <c r="K458" s="7"/>
      <c r="L458" s="115"/>
      <c r="M458" s="43"/>
      <c r="N458" s="43"/>
      <c r="O458" s="43"/>
      <c r="P458" s="43"/>
      <c r="Q458" s="43"/>
      <c r="R458" s="43"/>
      <c r="S458" s="43"/>
      <c r="T458" s="43"/>
      <c r="U458" s="43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7"/>
      <c r="AO458" s="7"/>
      <c r="AP458" s="7"/>
      <c r="AQ458" s="7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43"/>
      <c r="BN458" s="43"/>
      <c r="BO458" s="43"/>
      <c r="BP458" s="43"/>
      <c r="BQ458" s="43"/>
      <c r="BR458" s="43"/>
      <c r="BS458" s="43"/>
      <c r="BT458" s="43"/>
      <c r="BU458" s="43"/>
      <c r="BV458" s="43"/>
      <c r="BW458" s="43"/>
      <c r="BX458" s="43"/>
      <c r="BY458" s="43"/>
      <c r="BZ458" s="43"/>
      <c r="CA458" s="43"/>
      <c r="CB458" s="43"/>
      <c r="CC458" s="43"/>
      <c r="CD458" s="43"/>
      <c r="CE458" s="43"/>
      <c r="CF458" s="43"/>
      <c r="CG458" s="43"/>
      <c r="CH458" s="43"/>
      <c r="CI458" s="43"/>
      <c r="CJ458" s="43"/>
      <c r="CK458" s="43"/>
      <c r="CL458" s="43"/>
      <c r="CM458" s="43"/>
      <c r="CN458" s="43"/>
      <c r="CO458" s="43"/>
      <c r="CP458" s="43"/>
      <c r="CQ458" s="43"/>
      <c r="CR458" s="43"/>
    </row>
    <row r="459" spans="1:96" ht="13.2">
      <c r="A459" s="43"/>
      <c r="B459" s="43"/>
      <c r="C459" s="7"/>
      <c r="D459" s="7"/>
      <c r="E459" s="7"/>
      <c r="F459" s="7"/>
      <c r="G459" s="7"/>
      <c r="H459" s="7"/>
      <c r="I459" s="7"/>
      <c r="J459" s="7"/>
      <c r="K459" s="7"/>
      <c r="L459" s="115"/>
      <c r="M459" s="43"/>
      <c r="N459" s="43"/>
      <c r="O459" s="43"/>
      <c r="P459" s="43"/>
      <c r="Q459" s="43"/>
      <c r="R459" s="43"/>
      <c r="S459" s="43"/>
      <c r="T459" s="43"/>
      <c r="U459" s="43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7"/>
      <c r="AO459" s="7"/>
      <c r="AP459" s="7"/>
      <c r="AQ459" s="7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43"/>
      <c r="BN459" s="43"/>
      <c r="BO459" s="43"/>
      <c r="BP459" s="43"/>
      <c r="BQ459" s="43"/>
      <c r="BR459" s="43"/>
      <c r="BS459" s="43"/>
      <c r="BT459" s="43"/>
      <c r="BU459" s="43"/>
      <c r="BV459" s="43"/>
      <c r="BW459" s="43"/>
      <c r="BX459" s="43"/>
      <c r="BY459" s="43"/>
      <c r="BZ459" s="43"/>
      <c r="CA459" s="43"/>
      <c r="CB459" s="43"/>
      <c r="CC459" s="43"/>
      <c r="CD459" s="43"/>
      <c r="CE459" s="43"/>
      <c r="CF459" s="43"/>
      <c r="CG459" s="43"/>
      <c r="CH459" s="43"/>
      <c r="CI459" s="43"/>
      <c r="CJ459" s="43"/>
      <c r="CK459" s="43"/>
      <c r="CL459" s="43"/>
      <c r="CM459" s="43"/>
      <c r="CN459" s="43"/>
      <c r="CO459" s="43"/>
      <c r="CP459" s="43"/>
      <c r="CQ459" s="43"/>
      <c r="CR459" s="43"/>
    </row>
    <row r="460" spans="1:96" ht="13.2">
      <c r="A460" s="43"/>
      <c r="B460" s="43"/>
      <c r="C460" s="7"/>
      <c r="D460" s="7"/>
      <c r="E460" s="7"/>
      <c r="F460" s="7"/>
      <c r="G460" s="7"/>
      <c r="H460" s="7"/>
      <c r="I460" s="7"/>
      <c r="J460" s="7"/>
      <c r="K460" s="7"/>
      <c r="L460" s="115"/>
      <c r="M460" s="43"/>
      <c r="N460" s="43"/>
      <c r="O460" s="43"/>
      <c r="P460" s="43"/>
      <c r="Q460" s="43"/>
      <c r="R460" s="43"/>
      <c r="S460" s="43"/>
      <c r="T460" s="43"/>
      <c r="U460" s="43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7"/>
      <c r="AO460" s="7"/>
      <c r="AP460" s="7"/>
      <c r="AQ460" s="7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43"/>
      <c r="BN460" s="43"/>
      <c r="BO460" s="43"/>
      <c r="BP460" s="43"/>
      <c r="BQ460" s="43"/>
      <c r="BR460" s="43"/>
      <c r="BS460" s="43"/>
      <c r="BT460" s="43"/>
      <c r="BU460" s="43"/>
      <c r="BV460" s="43"/>
      <c r="BW460" s="43"/>
      <c r="BX460" s="43"/>
      <c r="BY460" s="43"/>
      <c r="BZ460" s="43"/>
      <c r="CA460" s="43"/>
      <c r="CB460" s="43"/>
      <c r="CC460" s="43"/>
      <c r="CD460" s="43"/>
      <c r="CE460" s="43"/>
      <c r="CF460" s="43"/>
      <c r="CG460" s="43"/>
      <c r="CH460" s="43"/>
      <c r="CI460" s="43"/>
      <c r="CJ460" s="43"/>
      <c r="CK460" s="43"/>
      <c r="CL460" s="43"/>
      <c r="CM460" s="43"/>
      <c r="CN460" s="43"/>
      <c r="CO460" s="43"/>
      <c r="CP460" s="43"/>
      <c r="CQ460" s="43"/>
      <c r="CR460" s="43"/>
    </row>
    <row r="461" spans="1:96" ht="13.2">
      <c r="A461" s="43"/>
      <c r="B461" s="43"/>
      <c r="C461" s="7"/>
      <c r="D461" s="7"/>
      <c r="E461" s="7"/>
      <c r="F461" s="7"/>
      <c r="G461" s="7"/>
      <c r="H461" s="7"/>
      <c r="I461" s="7"/>
      <c r="J461" s="7"/>
      <c r="K461" s="7"/>
      <c r="L461" s="115"/>
      <c r="M461" s="43"/>
      <c r="N461" s="43"/>
      <c r="O461" s="43"/>
      <c r="P461" s="43"/>
      <c r="Q461" s="43"/>
      <c r="R461" s="43"/>
      <c r="S461" s="43"/>
      <c r="T461" s="43"/>
      <c r="U461" s="43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7"/>
      <c r="AO461" s="7"/>
      <c r="AP461" s="7"/>
      <c r="AQ461" s="7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43"/>
      <c r="BN461" s="43"/>
      <c r="BO461" s="43"/>
      <c r="BP461" s="43"/>
      <c r="BQ461" s="43"/>
      <c r="BR461" s="43"/>
      <c r="BS461" s="43"/>
      <c r="BT461" s="43"/>
      <c r="BU461" s="43"/>
      <c r="BV461" s="43"/>
      <c r="BW461" s="43"/>
      <c r="BX461" s="43"/>
      <c r="BY461" s="43"/>
      <c r="BZ461" s="43"/>
      <c r="CA461" s="43"/>
      <c r="CB461" s="43"/>
      <c r="CC461" s="43"/>
      <c r="CD461" s="43"/>
      <c r="CE461" s="43"/>
      <c r="CF461" s="43"/>
      <c r="CG461" s="43"/>
      <c r="CH461" s="43"/>
      <c r="CI461" s="43"/>
      <c r="CJ461" s="43"/>
      <c r="CK461" s="43"/>
      <c r="CL461" s="43"/>
      <c r="CM461" s="43"/>
      <c r="CN461" s="43"/>
      <c r="CO461" s="43"/>
      <c r="CP461" s="43"/>
      <c r="CQ461" s="43"/>
      <c r="CR461" s="43"/>
    </row>
    <row r="462" spans="1:96" ht="13.2">
      <c r="A462" s="43"/>
      <c r="B462" s="43"/>
      <c r="C462" s="7"/>
      <c r="D462" s="7"/>
      <c r="E462" s="7"/>
      <c r="F462" s="7"/>
      <c r="G462" s="7"/>
      <c r="H462" s="7"/>
      <c r="I462" s="7"/>
      <c r="J462" s="7"/>
      <c r="K462" s="7"/>
      <c r="L462" s="115"/>
      <c r="M462" s="43"/>
      <c r="N462" s="43"/>
      <c r="O462" s="43"/>
      <c r="P462" s="43"/>
      <c r="Q462" s="43"/>
      <c r="R462" s="43"/>
      <c r="S462" s="43"/>
      <c r="T462" s="43"/>
      <c r="U462" s="43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7"/>
      <c r="AO462" s="7"/>
      <c r="AP462" s="7"/>
      <c r="AQ462" s="7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43"/>
      <c r="BN462" s="43"/>
      <c r="BO462" s="43"/>
      <c r="BP462" s="43"/>
      <c r="BQ462" s="43"/>
      <c r="BR462" s="43"/>
      <c r="BS462" s="43"/>
      <c r="BT462" s="43"/>
      <c r="BU462" s="43"/>
      <c r="BV462" s="43"/>
      <c r="BW462" s="43"/>
      <c r="BX462" s="43"/>
      <c r="BY462" s="43"/>
      <c r="BZ462" s="43"/>
      <c r="CA462" s="43"/>
      <c r="CB462" s="43"/>
      <c r="CC462" s="43"/>
      <c r="CD462" s="43"/>
      <c r="CE462" s="43"/>
      <c r="CF462" s="43"/>
      <c r="CG462" s="43"/>
      <c r="CH462" s="43"/>
      <c r="CI462" s="43"/>
      <c r="CJ462" s="43"/>
      <c r="CK462" s="43"/>
      <c r="CL462" s="43"/>
      <c r="CM462" s="43"/>
      <c r="CN462" s="43"/>
      <c r="CO462" s="43"/>
      <c r="CP462" s="43"/>
      <c r="CQ462" s="43"/>
      <c r="CR462" s="43"/>
    </row>
    <row r="463" spans="1:96" ht="13.2">
      <c r="A463" s="43"/>
      <c r="B463" s="43"/>
      <c r="C463" s="7"/>
      <c r="D463" s="7"/>
      <c r="E463" s="7"/>
      <c r="F463" s="7"/>
      <c r="G463" s="7"/>
      <c r="H463" s="7"/>
      <c r="I463" s="7"/>
      <c r="J463" s="7"/>
      <c r="K463" s="7"/>
      <c r="L463" s="115"/>
      <c r="M463" s="43"/>
      <c r="N463" s="43"/>
      <c r="O463" s="43"/>
      <c r="P463" s="43"/>
      <c r="Q463" s="43"/>
      <c r="R463" s="43"/>
      <c r="S463" s="43"/>
      <c r="T463" s="43"/>
      <c r="U463" s="43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7"/>
      <c r="AO463" s="7"/>
      <c r="AP463" s="7"/>
      <c r="AQ463" s="7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43"/>
      <c r="BN463" s="43"/>
      <c r="BO463" s="43"/>
      <c r="BP463" s="43"/>
      <c r="BQ463" s="43"/>
      <c r="BR463" s="43"/>
      <c r="BS463" s="43"/>
      <c r="BT463" s="43"/>
      <c r="BU463" s="43"/>
      <c r="BV463" s="43"/>
      <c r="BW463" s="43"/>
      <c r="BX463" s="43"/>
      <c r="BY463" s="43"/>
      <c r="BZ463" s="43"/>
      <c r="CA463" s="43"/>
      <c r="CB463" s="43"/>
      <c r="CC463" s="43"/>
      <c r="CD463" s="43"/>
      <c r="CE463" s="43"/>
      <c r="CF463" s="43"/>
      <c r="CG463" s="43"/>
      <c r="CH463" s="43"/>
      <c r="CI463" s="43"/>
      <c r="CJ463" s="43"/>
      <c r="CK463" s="43"/>
      <c r="CL463" s="43"/>
      <c r="CM463" s="43"/>
      <c r="CN463" s="43"/>
      <c r="CO463" s="43"/>
      <c r="CP463" s="43"/>
      <c r="CQ463" s="43"/>
      <c r="CR463" s="43"/>
    </row>
    <row r="464" spans="1:96" ht="13.2">
      <c r="A464" s="43"/>
      <c r="B464" s="43"/>
      <c r="C464" s="7"/>
      <c r="D464" s="7"/>
      <c r="E464" s="7"/>
      <c r="F464" s="7"/>
      <c r="G464" s="7"/>
      <c r="H464" s="7"/>
      <c r="I464" s="7"/>
      <c r="J464" s="7"/>
      <c r="K464" s="7"/>
      <c r="L464" s="115"/>
      <c r="M464" s="43"/>
      <c r="N464" s="43"/>
      <c r="O464" s="43"/>
      <c r="P464" s="43"/>
      <c r="Q464" s="43"/>
      <c r="R464" s="43"/>
      <c r="S464" s="43"/>
      <c r="T464" s="43"/>
      <c r="U464" s="43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7"/>
      <c r="AO464" s="7"/>
      <c r="AP464" s="7"/>
      <c r="AQ464" s="7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43"/>
      <c r="BN464" s="43"/>
      <c r="BO464" s="43"/>
      <c r="BP464" s="43"/>
      <c r="BQ464" s="43"/>
      <c r="BR464" s="43"/>
      <c r="BS464" s="43"/>
      <c r="BT464" s="43"/>
      <c r="BU464" s="43"/>
      <c r="BV464" s="43"/>
      <c r="BW464" s="43"/>
      <c r="BX464" s="43"/>
      <c r="BY464" s="43"/>
      <c r="BZ464" s="43"/>
      <c r="CA464" s="43"/>
      <c r="CB464" s="43"/>
      <c r="CC464" s="43"/>
      <c r="CD464" s="43"/>
      <c r="CE464" s="43"/>
      <c r="CF464" s="43"/>
      <c r="CG464" s="43"/>
      <c r="CH464" s="43"/>
      <c r="CI464" s="43"/>
      <c r="CJ464" s="43"/>
      <c r="CK464" s="43"/>
      <c r="CL464" s="43"/>
      <c r="CM464" s="43"/>
      <c r="CN464" s="43"/>
      <c r="CO464" s="43"/>
      <c r="CP464" s="43"/>
      <c r="CQ464" s="43"/>
      <c r="CR464" s="43"/>
    </row>
    <row r="465" spans="1:96" ht="13.2">
      <c r="A465" s="43"/>
      <c r="B465" s="43"/>
      <c r="C465" s="7"/>
      <c r="D465" s="7"/>
      <c r="E465" s="7"/>
      <c r="F465" s="7"/>
      <c r="G465" s="7"/>
      <c r="H465" s="7"/>
      <c r="I465" s="7"/>
      <c r="J465" s="7"/>
      <c r="K465" s="7"/>
      <c r="L465" s="115"/>
      <c r="M465" s="43"/>
      <c r="N465" s="43"/>
      <c r="O465" s="43"/>
      <c r="P465" s="43"/>
      <c r="Q465" s="43"/>
      <c r="R465" s="43"/>
      <c r="S465" s="43"/>
      <c r="T465" s="43"/>
      <c r="U465" s="43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7"/>
      <c r="AO465" s="7"/>
      <c r="AP465" s="7"/>
      <c r="AQ465" s="7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43"/>
      <c r="BN465" s="43"/>
      <c r="BO465" s="43"/>
      <c r="BP465" s="43"/>
      <c r="BQ465" s="43"/>
      <c r="BR465" s="43"/>
      <c r="BS465" s="43"/>
      <c r="BT465" s="43"/>
      <c r="BU465" s="43"/>
      <c r="BV465" s="43"/>
      <c r="BW465" s="43"/>
      <c r="BX465" s="43"/>
      <c r="BY465" s="43"/>
      <c r="BZ465" s="43"/>
      <c r="CA465" s="43"/>
      <c r="CB465" s="43"/>
      <c r="CC465" s="43"/>
      <c r="CD465" s="43"/>
      <c r="CE465" s="43"/>
      <c r="CF465" s="43"/>
      <c r="CG465" s="43"/>
      <c r="CH465" s="43"/>
      <c r="CI465" s="43"/>
      <c r="CJ465" s="43"/>
      <c r="CK465" s="43"/>
      <c r="CL465" s="43"/>
      <c r="CM465" s="43"/>
      <c r="CN465" s="43"/>
      <c r="CO465" s="43"/>
      <c r="CP465" s="43"/>
      <c r="CQ465" s="43"/>
      <c r="CR465" s="43"/>
    </row>
    <row r="466" spans="1:96" ht="13.2">
      <c r="A466" s="43"/>
      <c r="B466" s="43"/>
      <c r="C466" s="7"/>
      <c r="D466" s="7"/>
      <c r="E466" s="7"/>
      <c r="F466" s="7"/>
      <c r="G466" s="7"/>
      <c r="H466" s="7"/>
      <c r="I466" s="7"/>
      <c r="J466" s="7"/>
      <c r="K466" s="7"/>
      <c r="L466" s="115"/>
      <c r="M466" s="43"/>
      <c r="N466" s="43"/>
      <c r="O466" s="43"/>
      <c r="P466" s="43"/>
      <c r="Q466" s="43"/>
      <c r="R466" s="43"/>
      <c r="S466" s="43"/>
      <c r="T466" s="43"/>
      <c r="U466" s="43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7"/>
      <c r="AO466" s="7"/>
      <c r="AP466" s="7"/>
      <c r="AQ466" s="7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43"/>
      <c r="BN466" s="43"/>
      <c r="BO466" s="43"/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3"/>
      <c r="CA466" s="43"/>
      <c r="CB466" s="43"/>
      <c r="CC466" s="43"/>
      <c r="CD466" s="43"/>
      <c r="CE466" s="43"/>
      <c r="CF466" s="43"/>
      <c r="CG466" s="43"/>
      <c r="CH466" s="43"/>
      <c r="CI466" s="43"/>
      <c r="CJ466" s="43"/>
      <c r="CK466" s="43"/>
      <c r="CL466" s="43"/>
      <c r="CM466" s="43"/>
      <c r="CN466" s="43"/>
      <c r="CO466" s="43"/>
      <c r="CP466" s="43"/>
      <c r="CQ466" s="43"/>
      <c r="CR466" s="43"/>
    </row>
    <row r="467" spans="1:96" ht="13.2">
      <c r="A467" s="43"/>
      <c r="B467" s="43"/>
      <c r="C467" s="7"/>
      <c r="D467" s="7"/>
      <c r="E467" s="7"/>
      <c r="F467" s="7"/>
      <c r="G467" s="7"/>
      <c r="H467" s="7"/>
      <c r="I467" s="7"/>
      <c r="J467" s="7"/>
      <c r="K467" s="7"/>
      <c r="L467" s="115"/>
      <c r="M467" s="43"/>
      <c r="N467" s="43"/>
      <c r="O467" s="43"/>
      <c r="P467" s="43"/>
      <c r="Q467" s="43"/>
      <c r="R467" s="43"/>
      <c r="S467" s="43"/>
      <c r="T467" s="43"/>
      <c r="U467" s="43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7"/>
      <c r="AO467" s="7"/>
      <c r="AP467" s="7"/>
      <c r="AQ467" s="7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43"/>
      <c r="BN467" s="43"/>
      <c r="BO467" s="43"/>
      <c r="BP467" s="43"/>
      <c r="BQ467" s="43"/>
      <c r="BR467" s="43"/>
      <c r="BS467" s="43"/>
      <c r="BT467" s="43"/>
      <c r="BU467" s="43"/>
      <c r="BV467" s="43"/>
      <c r="BW467" s="43"/>
      <c r="BX467" s="43"/>
      <c r="BY467" s="43"/>
      <c r="BZ467" s="43"/>
      <c r="CA467" s="43"/>
      <c r="CB467" s="43"/>
      <c r="CC467" s="43"/>
      <c r="CD467" s="43"/>
      <c r="CE467" s="43"/>
      <c r="CF467" s="43"/>
      <c r="CG467" s="43"/>
      <c r="CH467" s="43"/>
      <c r="CI467" s="43"/>
      <c r="CJ467" s="43"/>
      <c r="CK467" s="43"/>
      <c r="CL467" s="43"/>
      <c r="CM467" s="43"/>
      <c r="CN467" s="43"/>
      <c r="CO467" s="43"/>
      <c r="CP467" s="43"/>
      <c r="CQ467" s="43"/>
      <c r="CR467" s="43"/>
    </row>
    <row r="468" spans="1:96" ht="13.2">
      <c r="A468" s="43"/>
      <c r="B468" s="43"/>
      <c r="C468" s="7"/>
      <c r="D468" s="7"/>
      <c r="E468" s="7"/>
      <c r="F468" s="7"/>
      <c r="G468" s="7"/>
      <c r="H468" s="7"/>
      <c r="I468" s="7"/>
      <c r="J468" s="7"/>
      <c r="K468" s="7"/>
      <c r="L468" s="115"/>
      <c r="M468" s="43"/>
      <c r="N468" s="43"/>
      <c r="O468" s="43"/>
      <c r="P468" s="43"/>
      <c r="Q468" s="43"/>
      <c r="R468" s="43"/>
      <c r="S468" s="43"/>
      <c r="T468" s="43"/>
      <c r="U468" s="43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7"/>
      <c r="AO468" s="7"/>
      <c r="AP468" s="7"/>
      <c r="AQ468" s="7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43"/>
      <c r="BN468" s="43"/>
      <c r="BO468" s="43"/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3"/>
      <c r="CA468" s="43"/>
      <c r="CB468" s="43"/>
      <c r="CC468" s="43"/>
      <c r="CD468" s="43"/>
      <c r="CE468" s="43"/>
      <c r="CF468" s="43"/>
      <c r="CG468" s="43"/>
      <c r="CH468" s="43"/>
      <c r="CI468" s="43"/>
      <c r="CJ468" s="43"/>
      <c r="CK468" s="43"/>
      <c r="CL468" s="43"/>
      <c r="CM468" s="43"/>
      <c r="CN468" s="43"/>
      <c r="CO468" s="43"/>
      <c r="CP468" s="43"/>
      <c r="CQ468" s="43"/>
      <c r="CR468" s="43"/>
    </row>
    <row r="469" spans="1:96" ht="13.2">
      <c r="A469" s="43"/>
      <c r="B469" s="43"/>
      <c r="C469" s="7"/>
      <c r="D469" s="7"/>
      <c r="E469" s="7"/>
      <c r="F469" s="7"/>
      <c r="G469" s="7"/>
      <c r="H469" s="7"/>
      <c r="I469" s="7"/>
      <c r="J469" s="7"/>
      <c r="K469" s="7"/>
      <c r="L469" s="115"/>
      <c r="M469" s="43"/>
      <c r="N469" s="43"/>
      <c r="O469" s="43"/>
      <c r="P469" s="43"/>
      <c r="Q469" s="43"/>
      <c r="R469" s="43"/>
      <c r="S469" s="43"/>
      <c r="T469" s="43"/>
      <c r="U469" s="43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7"/>
      <c r="AO469" s="7"/>
      <c r="AP469" s="7"/>
      <c r="AQ469" s="7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43"/>
      <c r="BN469" s="43"/>
      <c r="BO469" s="43"/>
      <c r="BP469" s="43"/>
      <c r="BQ469" s="43"/>
      <c r="BR469" s="43"/>
      <c r="BS469" s="43"/>
      <c r="BT469" s="43"/>
      <c r="BU469" s="43"/>
      <c r="BV469" s="43"/>
      <c r="BW469" s="43"/>
      <c r="BX469" s="43"/>
      <c r="BY469" s="43"/>
      <c r="BZ469" s="43"/>
      <c r="CA469" s="43"/>
      <c r="CB469" s="43"/>
      <c r="CC469" s="43"/>
      <c r="CD469" s="43"/>
      <c r="CE469" s="43"/>
      <c r="CF469" s="43"/>
      <c r="CG469" s="43"/>
      <c r="CH469" s="43"/>
      <c r="CI469" s="43"/>
      <c r="CJ469" s="43"/>
      <c r="CK469" s="43"/>
      <c r="CL469" s="43"/>
      <c r="CM469" s="43"/>
      <c r="CN469" s="43"/>
      <c r="CO469" s="43"/>
      <c r="CP469" s="43"/>
      <c r="CQ469" s="43"/>
      <c r="CR469" s="43"/>
    </row>
    <row r="470" spans="1:96" ht="13.2">
      <c r="A470" s="43"/>
      <c r="B470" s="43"/>
      <c r="C470" s="7"/>
      <c r="D470" s="7"/>
      <c r="E470" s="7"/>
      <c r="F470" s="7"/>
      <c r="G470" s="7"/>
      <c r="H470" s="7"/>
      <c r="I470" s="7"/>
      <c r="J470" s="7"/>
      <c r="K470" s="7"/>
      <c r="L470" s="115"/>
      <c r="M470" s="43"/>
      <c r="N470" s="43"/>
      <c r="O470" s="43"/>
      <c r="P470" s="43"/>
      <c r="Q470" s="43"/>
      <c r="R470" s="43"/>
      <c r="S470" s="43"/>
      <c r="T470" s="43"/>
      <c r="U470" s="43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7"/>
      <c r="AO470" s="7"/>
      <c r="AP470" s="7"/>
      <c r="AQ470" s="7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43"/>
      <c r="BN470" s="43"/>
      <c r="BO470" s="43"/>
      <c r="BP470" s="43"/>
      <c r="BQ470" s="43"/>
      <c r="BR470" s="43"/>
      <c r="BS470" s="43"/>
      <c r="BT470" s="43"/>
      <c r="BU470" s="43"/>
      <c r="BV470" s="43"/>
      <c r="BW470" s="43"/>
      <c r="BX470" s="43"/>
      <c r="BY470" s="43"/>
      <c r="BZ470" s="43"/>
      <c r="CA470" s="43"/>
      <c r="CB470" s="43"/>
      <c r="CC470" s="43"/>
      <c r="CD470" s="43"/>
      <c r="CE470" s="43"/>
      <c r="CF470" s="43"/>
      <c r="CG470" s="43"/>
      <c r="CH470" s="43"/>
      <c r="CI470" s="43"/>
      <c r="CJ470" s="43"/>
      <c r="CK470" s="43"/>
      <c r="CL470" s="43"/>
      <c r="CM470" s="43"/>
      <c r="CN470" s="43"/>
      <c r="CO470" s="43"/>
      <c r="CP470" s="43"/>
      <c r="CQ470" s="43"/>
      <c r="CR470" s="43"/>
    </row>
    <row r="471" spans="1:96" ht="13.2">
      <c r="A471" s="43"/>
      <c r="B471" s="43"/>
      <c r="C471" s="7"/>
      <c r="D471" s="7"/>
      <c r="E471" s="7"/>
      <c r="F471" s="7"/>
      <c r="G471" s="7"/>
      <c r="H471" s="7"/>
      <c r="I471" s="7"/>
      <c r="J471" s="7"/>
      <c r="K471" s="7"/>
      <c r="L471" s="115"/>
      <c r="M471" s="43"/>
      <c r="N471" s="43"/>
      <c r="O471" s="43"/>
      <c r="P471" s="43"/>
      <c r="Q471" s="43"/>
      <c r="R471" s="43"/>
      <c r="S471" s="43"/>
      <c r="T471" s="43"/>
      <c r="U471" s="43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7"/>
      <c r="AO471" s="7"/>
      <c r="AP471" s="7"/>
      <c r="AQ471" s="7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43"/>
      <c r="BN471" s="43"/>
      <c r="BO471" s="43"/>
      <c r="BP471" s="43"/>
      <c r="BQ471" s="43"/>
      <c r="BR471" s="43"/>
      <c r="BS471" s="43"/>
      <c r="BT471" s="43"/>
      <c r="BU471" s="43"/>
      <c r="BV471" s="43"/>
      <c r="BW471" s="43"/>
      <c r="BX471" s="43"/>
      <c r="BY471" s="43"/>
      <c r="BZ471" s="43"/>
      <c r="CA471" s="43"/>
      <c r="CB471" s="43"/>
      <c r="CC471" s="43"/>
      <c r="CD471" s="43"/>
      <c r="CE471" s="43"/>
      <c r="CF471" s="43"/>
      <c r="CG471" s="43"/>
      <c r="CH471" s="43"/>
      <c r="CI471" s="43"/>
      <c r="CJ471" s="43"/>
      <c r="CK471" s="43"/>
      <c r="CL471" s="43"/>
      <c r="CM471" s="43"/>
      <c r="CN471" s="43"/>
      <c r="CO471" s="43"/>
      <c r="CP471" s="43"/>
      <c r="CQ471" s="43"/>
      <c r="CR471" s="43"/>
    </row>
    <row r="472" spans="1:96" ht="13.2">
      <c r="A472" s="43"/>
      <c r="B472" s="43"/>
      <c r="C472" s="7"/>
      <c r="D472" s="7"/>
      <c r="E472" s="7"/>
      <c r="F472" s="7"/>
      <c r="G472" s="7"/>
      <c r="H472" s="7"/>
      <c r="I472" s="7"/>
      <c r="J472" s="7"/>
      <c r="K472" s="7"/>
      <c r="L472" s="115"/>
      <c r="M472" s="43"/>
      <c r="N472" s="43"/>
      <c r="O472" s="43"/>
      <c r="P472" s="43"/>
      <c r="Q472" s="43"/>
      <c r="R472" s="43"/>
      <c r="S472" s="43"/>
      <c r="T472" s="43"/>
      <c r="U472" s="43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7"/>
      <c r="AO472" s="7"/>
      <c r="AP472" s="7"/>
      <c r="AQ472" s="7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43"/>
      <c r="BN472" s="43"/>
      <c r="BO472" s="43"/>
      <c r="BP472" s="43"/>
      <c r="BQ472" s="43"/>
      <c r="BR472" s="43"/>
      <c r="BS472" s="43"/>
      <c r="BT472" s="43"/>
      <c r="BU472" s="43"/>
      <c r="BV472" s="43"/>
      <c r="BW472" s="43"/>
      <c r="BX472" s="43"/>
      <c r="BY472" s="43"/>
      <c r="BZ472" s="43"/>
      <c r="CA472" s="43"/>
      <c r="CB472" s="43"/>
      <c r="CC472" s="43"/>
      <c r="CD472" s="43"/>
      <c r="CE472" s="43"/>
      <c r="CF472" s="43"/>
      <c r="CG472" s="43"/>
      <c r="CH472" s="43"/>
      <c r="CI472" s="43"/>
      <c r="CJ472" s="43"/>
      <c r="CK472" s="43"/>
      <c r="CL472" s="43"/>
      <c r="CM472" s="43"/>
      <c r="CN472" s="43"/>
      <c r="CO472" s="43"/>
      <c r="CP472" s="43"/>
      <c r="CQ472" s="43"/>
      <c r="CR472" s="43"/>
    </row>
    <row r="473" spans="1:96" ht="13.2">
      <c r="A473" s="43"/>
      <c r="B473" s="43"/>
      <c r="C473" s="7"/>
      <c r="D473" s="7"/>
      <c r="E473" s="7"/>
      <c r="F473" s="7"/>
      <c r="G473" s="7"/>
      <c r="H473" s="7"/>
      <c r="I473" s="7"/>
      <c r="J473" s="7"/>
      <c r="K473" s="7"/>
      <c r="L473" s="115"/>
      <c r="M473" s="43"/>
      <c r="N473" s="43"/>
      <c r="O473" s="43"/>
      <c r="P473" s="43"/>
      <c r="Q473" s="43"/>
      <c r="R473" s="43"/>
      <c r="S473" s="43"/>
      <c r="T473" s="43"/>
      <c r="U473" s="43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7"/>
      <c r="AO473" s="7"/>
      <c r="AP473" s="7"/>
      <c r="AQ473" s="7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43"/>
      <c r="BN473" s="43"/>
      <c r="BO473" s="43"/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3"/>
      <c r="CA473" s="43"/>
      <c r="CB473" s="43"/>
      <c r="CC473" s="43"/>
      <c r="CD473" s="43"/>
      <c r="CE473" s="43"/>
      <c r="CF473" s="43"/>
      <c r="CG473" s="43"/>
      <c r="CH473" s="43"/>
      <c r="CI473" s="43"/>
      <c r="CJ473" s="43"/>
      <c r="CK473" s="43"/>
      <c r="CL473" s="43"/>
      <c r="CM473" s="43"/>
      <c r="CN473" s="43"/>
      <c r="CO473" s="43"/>
      <c r="CP473" s="43"/>
      <c r="CQ473" s="43"/>
      <c r="CR473" s="43"/>
    </row>
    <row r="474" spans="1:96" ht="13.2">
      <c r="A474" s="43"/>
      <c r="B474" s="43"/>
      <c r="C474" s="7"/>
      <c r="D474" s="7"/>
      <c r="E474" s="7"/>
      <c r="F474" s="7"/>
      <c r="G474" s="7"/>
      <c r="H474" s="7"/>
      <c r="I474" s="7"/>
      <c r="J474" s="7"/>
      <c r="K474" s="7"/>
      <c r="L474" s="115"/>
      <c r="M474" s="43"/>
      <c r="N474" s="43"/>
      <c r="O474" s="43"/>
      <c r="P474" s="43"/>
      <c r="Q474" s="43"/>
      <c r="R474" s="43"/>
      <c r="S474" s="43"/>
      <c r="T474" s="43"/>
      <c r="U474" s="43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7"/>
      <c r="AO474" s="7"/>
      <c r="AP474" s="7"/>
      <c r="AQ474" s="7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43"/>
      <c r="BN474" s="43"/>
      <c r="BO474" s="43"/>
      <c r="BP474" s="43"/>
      <c r="BQ474" s="43"/>
      <c r="BR474" s="43"/>
      <c r="BS474" s="43"/>
      <c r="BT474" s="43"/>
      <c r="BU474" s="43"/>
      <c r="BV474" s="43"/>
      <c r="BW474" s="43"/>
      <c r="BX474" s="43"/>
      <c r="BY474" s="43"/>
      <c r="BZ474" s="43"/>
      <c r="CA474" s="43"/>
      <c r="CB474" s="43"/>
      <c r="CC474" s="43"/>
      <c r="CD474" s="43"/>
      <c r="CE474" s="43"/>
      <c r="CF474" s="43"/>
      <c r="CG474" s="43"/>
      <c r="CH474" s="43"/>
      <c r="CI474" s="43"/>
      <c r="CJ474" s="43"/>
      <c r="CK474" s="43"/>
      <c r="CL474" s="43"/>
      <c r="CM474" s="43"/>
      <c r="CN474" s="43"/>
      <c r="CO474" s="43"/>
      <c r="CP474" s="43"/>
      <c r="CQ474" s="43"/>
      <c r="CR474" s="43"/>
    </row>
    <row r="475" spans="1:96" ht="13.2">
      <c r="A475" s="43"/>
      <c r="B475" s="43"/>
      <c r="C475" s="7"/>
      <c r="D475" s="7"/>
      <c r="E475" s="7"/>
      <c r="F475" s="7"/>
      <c r="G475" s="7"/>
      <c r="H475" s="7"/>
      <c r="I475" s="7"/>
      <c r="J475" s="7"/>
      <c r="K475" s="7"/>
      <c r="L475" s="115"/>
      <c r="M475" s="43"/>
      <c r="N475" s="43"/>
      <c r="O475" s="43"/>
      <c r="P475" s="43"/>
      <c r="Q475" s="43"/>
      <c r="R475" s="43"/>
      <c r="S475" s="43"/>
      <c r="T475" s="43"/>
      <c r="U475" s="43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7"/>
      <c r="AO475" s="7"/>
      <c r="AP475" s="7"/>
      <c r="AQ475" s="7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43"/>
      <c r="BN475" s="43"/>
      <c r="BO475" s="43"/>
      <c r="BP475" s="43"/>
      <c r="BQ475" s="43"/>
      <c r="BR475" s="43"/>
      <c r="BS475" s="43"/>
      <c r="BT475" s="43"/>
      <c r="BU475" s="43"/>
      <c r="BV475" s="43"/>
      <c r="BW475" s="43"/>
      <c r="BX475" s="43"/>
      <c r="BY475" s="43"/>
      <c r="BZ475" s="43"/>
      <c r="CA475" s="43"/>
      <c r="CB475" s="43"/>
      <c r="CC475" s="43"/>
      <c r="CD475" s="43"/>
      <c r="CE475" s="43"/>
      <c r="CF475" s="43"/>
      <c r="CG475" s="43"/>
      <c r="CH475" s="43"/>
      <c r="CI475" s="43"/>
      <c r="CJ475" s="43"/>
      <c r="CK475" s="43"/>
      <c r="CL475" s="43"/>
      <c r="CM475" s="43"/>
      <c r="CN475" s="43"/>
      <c r="CO475" s="43"/>
      <c r="CP475" s="43"/>
      <c r="CQ475" s="43"/>
      <c r="CR475" s="43"/>
    </row>
    <row r="476" spans="1:96" ht="13.2">
      <c r="A476" s="43"/>
      <c r="B476" s="43"/>
      <c r="C476" s="7"/>
      <c r="D476" s="7"/>
      <c r="E476" s="7"/>
      <c r="F476" s="7"/>
      <c r="G476" s="7"/>
      <c r="H476" s="7"/>
      <c r="I476" s="7"/>
      <c r="J476" s="7"/>
      <c r="K476" s="7"/>
      <c r="L476" s="115"/>
      <c r="M476" s="43"/>
      <c r="N476" s="43"/>
      <c r="O476" s="43"/>
      <c r="P476" s="43"/>
      <c r="Q476" s="43"/>
      <c r="R476" s="43"/>
      <c r="S476" s="43"/>
      <c r="T476" s="43"/>
      <c r="U476" s="43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7"/>
      <c r="AO476" s="7"/>
      <c r="AP476" s="7"/>
      <c r="AQ476" s="7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43"/>
      <c r="BN476" s="43"/>
      <c r="BO476" s="43"/>
      <c r="BP476" s="43"/>
      <c r="BQ476" s="43"/>
      <c r="BR476" s="43"/>
      <c r="BS476" s="43"/>
      <c r="BT476" s="43"/>
      <c r="BU476" s="43"/>
      <c r="BV476" s="43"/>
      <c r="BW476" s="43"/>
      <c r="BX476" s="43"/>
      <c r="BY476" s="43"/>
      <c r="BZ476" s="43"/>
      <c r="CA476" s="43"/>
      <c r="CB476" s="43"/>
      <c r="CC476" s="43"/>
      <c r="CD476" s="43"/>
      <c r="CE476" s="43"/>
      <c r="CF476" s="43"/>
      <c r="CG476" s="43"/>
      <c r="CH476" s="43"/>
      <c r="CI476" s="43"/>
      <c r="CJ476" s="43"/>
      <c r="CK476" s="43"/>
      <c r="CL476" s="43"/>
      <c r="CM476" s="43"/>
      <c r="CN476" s="43"/>
      <c r="CO476" s="43"/>
      <c r="CP476" s="43"/>
      <c r="CQ476" s="43"/>
      <c r="CR476" s="43"/>
    </row>
    <row r="477" spans="1:96" ht="13.2">
      <c r="A477" s="43"/>
      <c r="B477" s="43"/>
      <c r="C477" s="7"/>
      <c r="D477" s="7"/>
      <c r="E477" s="7"/>
      <c r="F477" s="7"/>
      <c r="G477" s="7"/>
      <c r="H477" s="7"/>
      <c r="I477" s="7"/>
      <c r="J477" s="7"/>
      <c r="K477" s="7"/>
      <c r="L477" s="115"/>
      <c r="M477" s="43"/>
      <c r="N477" s="43"/>
      <c r="O477" s="43"/>
      <c r="P477" s="43"/>
      <c r="Q477" s="43"/>
      <c r="R477" s="43"/>
      <c r="S477" s="43"/>
      <c r="T477" s="43"/>
      <c r="U477" s="43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7"/>
      <c r="AO477" s="7"/>
      <c r="AP477" s="7"/>
      <c r="AQ477" s="7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43"/>
      <c r="BN477" s="43"/>
      <c r="BO477" s="43"/>
      <c r="BP477" s="43"/>
      <c r="BQ477" s="43"/>
      <c r="BR477" s="43"/>
      <c r="BS477" s="43"/>
      <c r="BT477" s="43"/>
      <c r="BU477" s="43"/>
      <c r="BV477" s="43"/>
      <c r="BW477" s="43"/>
      <c r="BX477" s="43"/>
      <c r="BY477" s="43"/>
      <c r="BZ477" s="43"/>
      <c r="CA477" s="43"/>
      <c r="CB477" s="43"/>
      <c r="CC477" s="43"/>
      <c r="CD477" s="43"/>
      <c r="CE477" s="43"/>
      <c r="CF477" s="43"/>
      <c r="CG477" s="43"/>
      <c r="CH477" s="43"/>
      <c r="CI477" s="43"/>
      <c r="CJ477" s="43"/>
      <c r="CK477" s="43"/>
      <c r="CL477" s="43"/>
      <c r="CM477" s="43"/>
      <c r="CN477" s="43"/>
      <c r="CO477" s="43"/>
      <c r="CP477" s="43"/>
      <c r="CQ477" s="43"/>
      <c r="CR477" s="43"/>
    </row>
    <row r="478" spans="1:96" ht="13.2">
      <c r="A478" s="43"/>
      <c r="B478" s="43"/>
      <c r="C478" s="7"/>
      <c r="D478" s="7"/>
      <c r="E478" s="7"/>
      <c r="F478" s="7"/>
      <c r="G478" s="7"/>
      <c r="H478" s="7"/>
      <c r="I478" s="7"/>
      <c r="J478" s="7"/>
      <c r="K478" s="7"/>
      <c r="L478" s="115"/>
      <c r="M478" s="43"/>
      <c r="N478" s="43"/>
      <c r="O478" s="43"/>
      <c r="P478" s="43"/>
      <c r="Q478" s="43"/>
      <c r="R478" s="43"/>
      <c r="S478" s="43"/>
      <c r="T478" s="43"/>
      <c r="U478" s="43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7"/>
      <c r="AO478" s="7"/>
      <c r="AP478" s="7"/>
      <c r="AQ478" s="7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43"/>
      <c r="BN478" s="43"/>
      <c r="BO478" s="43"/>
      <c r="BP478" s="43"/>
      <c r="BQ478" s="43"/>
      <c r="BR478" s="43"/>
      <c r="BS478" s="43"/>
      <c r="BT478" s="43"/>
      <c r="BU478" s="43"/>
      <c r="BV478" s="43"/>
      <c r="BW478" s="43"/>
      <c r="BX478" s="43"/>
      <c r="BY478" s="43"/>
      <c r="BZ478" s="43"/>
      <c r="CA478" s="43"/>
      <c r="CB478" s="43"/>
      <c r="CC478" s="43"/>
      <c r="CD478" s="43"/>
      <c r="CE478" s="43"/>
      <c r="CF478" s="43"/>
      <c r="CG478" s="43"/>
      <c r="CH478" s="43"/>
      <c r="CI478" s="43"/>
      <c r="CJ478" s="43"/>
      <c r="CK478" s="43"/>
      <c r="CL478" s="43"/>
      <c r="CM478" s="43"/>
      <c r="CN478" s="43"/>
      <c r="CO478" s="43"/>
      <c r="CP478" s="43"/>
      <c r="CQ478" s="43"/>
      <c r="CR478" s="43"/>
    </row>
    <row r="479" spans="1:96" ht="13.2">
      <c r="A479" s="43"/>
      <c r="B479" s="43"/>
      <c r="C479" s="7"/>
      <c r="D479" s="7"/>
      <c r="E479" s="7"/>
      <c r="F479" s="7"/>
      <c r="G479" s="7"/>
      <c r="H479" s="7"/>
      <c r="I479" s="7"/>
      <c r="J479" s="7"/>
      <c r="K479" s="7"/>
      <c r="L479" s="115"/>
      <c r="M479" s="43"/>
      <c r="N479" s="43"/>
      <c r="O479" s="43"/>
      <c r="P479" s="43"/>
      <c r="Q479" s="43"/>
      <c r="R479" s="43"/>
      <c r="S479" s="43"/>
      <c r="T479" s="43"/>
      <c r="U479" s="43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7"/>
      <c r="AO479" s="7"/>
      <c r="AP479" s="7"/>
      <c r="AQ479" s="7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43"/>
      <c r="BN479" s="43"/>
      <c r="BO479" s="43"/>
      <c r="BP479" s="43"/>
      <c r="BQ479" s="43"/>
      <c r="BR479" s="43"/>
      <c r="BS479" s="43"/>
      <c r="BT479" s="43"/>
      <c r="BU479" s="43"/>
      <c r="BV479" s="43"/>
      <c r="BW479" s="43"/>
      <c r="BX479" s="43"/>
      <c r="BY479" s="43"/>
      <c r="BZ479" s="43"/>
      <c r="CA479" s="43"/>
      <c r="CB479" s="43"/>
      <c r="CC479" s="43"/>
      <c r="CD479" s="43"/>
      <c r="CE479" s="43"/>
      <c r="CF479" s="43"/>
      <c r="CG479" s="43"/>
      <c r="CH479" s="43"/>
      <c r="CI479" s="43"/>
      <c r="CJ479" s="43"/>
      <c r="CK479" s="43"/>
      <c r="CL479" s="43"/>
      <c r="CM479" s="43"/>
      <c r="CN479" s="43"/>
      <c r="CO479" s="43"/>
      <c r="CP479" s="43"/>
      <c r="CQ479" s="43"/>
      <c r="CR479" s="43"/>
    </row>
    <row r="480" spans="1:96" ht="13.2">
      <c r="A480" s="43"/>
      <c r="B480" s="43"/>
      <c r="C480" s="7"/>
      <c r="D480" s="7"/>
      <c r="E480" s="7"/>
      <c r="F480" s="7"/>
      <c r="G480" s="7"/>
      <c r="H480" s="7"/>
      <c r="I480" s="7"/>
      <c r="J480" s="7"/>
      <c r="K480" s="7"/>
      <c r="L480" s="115"/>
      <c r="M480" s="43"/>
      <c r="N480" s="43"/>
      <c r="O480" s="43"/>
      <c r="P480" s="43"/>
      <c r="Q480" s="43"/>
      <c r="R480" s="43"/>
      <c r="S480" s="43"/>
      <c r="T480" s="43"/>
      <c r="U480" s="43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7"/>
      <c r="AO480" s="7"/>
      <c r="AP480" s="7"/>
      <c r="AQ480" s="7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43"/>
      <c r="BN480" s="43"/>
      <c r="BO480" s="43"/>
      <c r="BP480" s="43"/>
      <c r="BQ480" s="43"/>
      <c r="BR480" s="43"/>
      <c r="BS480" s="43"/>
      <c r="BT480" s="43"/>
      <c r="BU480" s="43"/>
      <c r="BV480" s="43"/>
      <c r="BW480" s="43"/>
      <c r="BX480" s="43"/>
      <c r="BY480" s="43"/>
      <c r="BZ480" s="43"/>
      <c r="CA480" s="43"/>
      <c r="CB480" s="43"/>
      <c r="CC480" s="43"/>
      <c r="CD480" s="43"/>
      <c r="CE480" s="43"/>
      <c r="CF480" s="43"/>
      <c r="CG480" s="43"/>
      <c r="CH480" s="43"/>
      <c r="CI480" s="43"/>
      <c r="CJ480" s="43"/>
      <c r="CK480" s="43"/>
      <c r="CL480" s="43"/>
      <c r="CM480" s="43"/>
      <c r="CN480" s="43"/>
      <c r="CO480" s="43"/>
      <c r="CP480" s="43"/>
      <c r="CQ480" s="43"/>
      <c r="CR480" s="43"/>
    </row>
    <row r="481" spans="1:96" ht="13.2">
      <c r="A481" s="43"/>
      <c r="B481" s="43"/>
      <c r="C481" s="7"/>
      <c r="D481" s="7"/>
      <c r="E481" s="7"/>
      <c r="F481" s="7"/>
      <c r="G481" s="7"/>
      <c r="H481" s="7"/>
      <c r="I481" s="7"/>
      <c r="J481" s="7"/>
      <c r="K481" s="7"/>
      <c r="L481" s="115"/>
      <c r="M481" s="43"/>
      <c r="N481" s="43"/>
      <c r="O481" s="43"/>
      <c r="P481" s="43"/>
      <c r="Q481" s="43"/>
      <c r="R481" s="43"/>
      <c r="S481" s="43"/>
      <c r="T481" s="43"/>
      <c r="U481" s="43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7"/>
      <c r="AO481" s="7"/>
      <c r="AP481" s="7"/>
      <c r="AQ481" s="7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43"/>
      <c r="BN481" s="43"/>
      <c r="BO481" s="43"/>
      <c r="BP481" s="43"/>
      <c r="BQ481" s="43"/>
      <c r="BR481" s="43"/>
      <c r="BS481" s="43"/>
      <c r="BT481" s="43"/>
      <c r="BU481" s="43"/>
      <c r="BV481" s="43"/>
      <c r="BW481" s="43"/>
      <c r="BX481" s="43"/>
      <c r="BY481" s="43"/>
      <c r="BZ481" s="43"/>
      <c r="CA481" s="43"/>
      <c r="CB481" s="43"/>
      <c r="CC481" s="43"/>
      <c r="CD481" s="43"/>
      <c r="CE481" s="43"/>
      <c r="CF481" s="43"/>
      <c r="CG481" s="43"/>
      <c r="CH481" s="43"/>
      <c r="CI481" s="43"/>
      <c r="CJ481" s="43"/>
      <c r="CK481" s="43"/>
      <c r="CL481" s="43"/>
      <c r="CM481" s="43"/>
      <c r="CN481" s="43"/>
      <c r="CO481" s="43"/>
      <c r="CP481" s="43"/>
      <c r="CQ481" s="43"/>
      <c r="CR481" s="43"/>
    </row>
    <row r="482" spans="1:96" ht="13.2">
      <c r="A482" s="43"/>
      <c r="B482" s="43"/>
      <c r="C482" s="7"/>
      <c r="D482" s="7"/>
      <c r="E482" s="7"/>
      <c r="F482" s="7"/>
      <c r="G482" s="7"/>
      <c r="H482" s="7"/>
      <c r="I482" s="7"/>
      <c r="J482" s="7"/>
      <c r="K482" s="7"/>
      <c r="L482" s="115"/>
      <c r="M482" s="43"/>
      <c r="N482" s="43"/>
      <c r="O482" s="43"/>
      <c r="P482" s="43"/>
      <c r="Q482" s="43"/>
      <c r="R482" s="43"/>
      <c r="S482" s="43"/>
      <c r="T482" s="43"/>
      <c r="U482" s="43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7"/>
      <c r="AO482" s="7"/>
      <c r="AP482" s="7"/>
      <c r="AQ482" s="7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43"/>
      <c r="BN482" s="43"/>
      <c r="BO482" s="43"/>
      <c r="BP482" s="43"/>
      <c r="BQ482" s="43"/>
      <c r="BR482" s="43"/>
      <c r="BS482" s="43"/>
      <c r="BT482" s="43"/>
      <c r="BU482" s="43"/>
      <c r="BV482" s="43"/>
      <c r="BW482" s="43"/>
      <c r="BX482" s="43"/>
      <c r="BY482" s="43"/>
      <c r="BZ482" s="43"/>
      <c r="CA482" s="43"/>
      <c r="CB482" s="43"/>
      <c r="CC482" s="43"/>
      <c r="CD482" s="43"/>
      <c r="CE482" s="43"/>
      <c r="CF482" s="43"/>
      <c r="CG482" s="43"/>
      <c r="CH482" s="43"/>
      <c r="CI482" s="43"/>
      <c r="CJ482" s="43"/>
      <c r="CK482" s="43"/>
      <c r="CL482" s="43"/>
      <c r="CM482" s="43"/>
      <c r="CN482" s="43"/>
      <c r="CO482" s="43"/>
      <c r="CP482" s="43"/>
      <c r="CQ482" s="43"/>
      <c r="CR482" s="43"/>
    </row>
    <row r="483" spans="1:96" ht="13.2">
      <c r="A483" s="43"/>
      <c r="B483" s="43"/>
      <c r="C483" s="7"/>
      <c r="D483" s="7"/>
      <c r="E483" s="7"/>
      <c r="F483" s="7"/>
      <c r="G483" s="7"/>
      <c r="H483" s="7"/>
      <c r="I483" s="7"/>
      <c r="J483" s="7"/>
      <c r="K483" s="7"/>
      <c r="L483" s="115"/>
      <c r="M483" s="43"/>
      <c r="N483" s="43"/>
      <c r="O483" s="43"/>
      <c r="P483" s="43"/>
      <c r="Q483" s="43"/>
      <c r="R483" s="43"/>
      <c r="S483" s="43"/>
      <c r="T483" s="43"/>
      <c r="U483" s="43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7"/>
      <c r="AO483" s="7"/>
      <c r="AP483" s="7"/>
      <c r="AQ483" s="7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43"/>
      <c r="BN483" s="43"/>
      <c r="BO483" s="43"/>
      <c r="BP483" s="43"/>
      <c r="BQ483" s="43"/>
      <c r="BR483" s="43"/>
      <c r="BS483" s="43"/>
      <c r="BT483" s="43"/>
      <c r="BU483" s="43"/>
      <c r="BV483" s="43"/>
      <c r="BW483" s="43"/>
      <c r="BX483" s="43"/>
      <c r="BY483" s="43"/>
      <c r="BZ483" s="43"/>
      <c r="CA483" s="43"/>
      <c r="CB483" s="43"/>
      <c r="CC483" s="43"/>
      <c r="CD483" s="43"/>
      <c r="CE483" s="43"/>
      <c r="CF483" s="43"/>
      <c r="CG483" s="43"/>
      <c r="CH483" s="43"/>
      <c r="CI483" s="43"/>
      <c r="CJ483" s="43"/>
      <c r="CK483" s="43"/>
      <c r="CL483" s="43"/>
      <c r="CM483" s="43"/>
      <c r="CN483" s="43"/>
      <c r="CO483" s="43"/>
      <c r="CP483" s="43"/>
      <c r="CQ483" s="43"/>
      <c r="CR483" s="43"/>
    </row>
    <row r="484" spans="1:96" ht="13.2">
      <c r="A484" s="43"/>
      <c r="B484" s="43"/>
      <c r="C484" s="7"/>
      <c r="D484" s="7"/>
      <c r="E484" s="7"/>
      <c r="F484" s="7"/>
      <c r="G484" s="7"/>
      <c r="H484" s="7"/>
      <c r="I484" s="7"/>
      <c r="J484" s="7"/>
      <c r="K484" s="7"/>
      <c r="L484" s="115"/>
      <c r="M484" s="43"/>
      <c r="N484" s="43"/>
      <c r="O484" s="43"/>
      <c r="P484" s="43"/>
      <c r="Q484" s="43"/>
      <c r="R484" s="43"/>
      <c r="S484" s="43"/>
      <c r="T484" s="43"/>
      <c r="U484" s="43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7"/>
      <c r="AO484" s="7"/>
      <c r="AP484" s="7"/>
      <c r="AQ484" s="7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43"/>
      <c r="BN484" s="43"/>
      <c r="BO484" s="43"/>
      <c r="BP484" s="43"/>
      <c r="BQ484" s="43"/>
      <c r="BR484" s="43"/>
      <c r="BS484" s="43"/>
      <c r="BT484" s="43"/>
      <c r="BU484" s="43"/>
      <c r="BV484" s="43"/>
      <c r="BW484" s="43"/>
      <c r="BX484" s="43"/>
      <c r="BY484" s="43"/>
      <c r="BZ484" s="43"/>
      <c r="CA484" s="43"/>
      <c r="CB484" s="43"/>
      <c r="CC484" s="43"/>
      <c r="CD484" s="43"/>
      <c r="CE484" s="43"/>
      <c r="CF484" s="43"/>
      <c r="CG484" s="43"/>
      <c r="CH484" s="43"/>
      <c r="CI484" s="43"/>
      <c r="CJ484" s="43"/>
      <c r="CK484" s="43"/>
      <c r="CL484" s="43"/>
      <c r="CM484" s="43"/>
      <c r="CN484" s="43"/>
      <c r="CO484" s="43"/>
      <c r="CP484" s="43"/>
      <c r="CQ484" s="43"/>
      <c r="CR484" s="43"/>
    </row>
    <row r="485" spans="1:96" ht="13.2">
      <c r="A485" s="43"/>
      <c r="B485" s="43"/>
      <c r="C485" s="7"/>
      <c r="D485" s="7"/>
      <c r="E485" s="7"/>
      <c r="F485" s="7"/>
      <c r="G485" s="7"/>
      <c r="H485" s="7"/>
      <c r="I485" s="7"/>
      <c r="J485" s="7"/>
      <c r="K485" s="7"/>
      <c r="L485" s="115"/>
      <c r="M485" s="43"/>
      <c r="N485" s="43"/>
      <c r="O485" s="43"/>
      <c r="P485" s="43"/>
      <c r="Q485" s="43"/>
      <c r="R485" s="43"/>
      <c r="S485" s="43"/>
      <c r="T485" s="43"/>
      <c r="U485" s="43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7"/>
      <c r="AO485" s="7"/>
      <c r="AP485" s="7"/>
      <c r="AQ485" s="7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43"/>
      <c r="BN485" s="43"/>
      <c r="BO485" s="43"/>
      <c r="BP485" s="43"/>
      <c r="BQ485" s="43"/>
      <c r="BR485" s="43"/>
      <c r="BS485" s="43"/>
      <c r="BT485" s="43"/>
      <c r="BU485" s="43"/>
      <c r="BV485" s="43"/>
      <c r="BW485" s="43"/>
      <c r="BX485" s="43"/>
      <c r="BY485" s="43"/>
      <c r="BZ485" s="43"/>
      <c r="CA485" s="43"/>
      <c r="CB485" s="43"/>
      <c r="CC485" s="43"/>
      <c r="CD485" s="43"/>
      <c r="CE485" s="43"/>
      <c r="CF485" s="43"/>
      <c r="CG485" s="43"/>
      <c r="CH485" s="43"/>
      <c r="CI485" s="43"/>
      <c r="CJ485" s="43"/>
      <c r="CK485" s="43"/>
      <c r="CL485" s="43"/>
      <c r="CM485" s="43"/>
      <c r="CN485" s="43"/>
      <c r="CO485" s="43"/>
      <c r="CP485" s="43"/>
      <c r="CQ485" s="43"/>
      <c r="CR485" s="43"/>
    </row>
    <row r="486" spans="1:96" ht="13.2">
      <c r="A486" s="43"/>
      <c r="B486" s="43"/>
      <c r="C486" s="7"/>
      <c r="D486" s="7"/>
      <c r="E486" s="7"/>
      <c r="F486" s="7"/>
      <c r="G486" s="7"/>
      <c r="H486" s="7"/>
      <c r="I486" s="7"/>
      <c r="J486" s="7"/>
      <c r="K486" s="7"/>
      <c r="L486" s="115"/>
      <c r="M486" s="43"/>
      <c r="N486" s="43"/>
      <c r="O486" s="43"/>
      <c r="P486" s="43"/>
      <c r="Q486" s="43"/>
      <c r="R486" s="43"/>
      <c r="S486" s="43"/>
      <c r="T486" s="43"/>
      <c r="U486" s="43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7"/>
      <c r="AO486" s="7"/>
      <c r="AP486" s="7"/>
      <c r="AQ486" s="7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43"/>
      <c r="BN486" s="43"/>
      <c r="BO486" s="43"/>
      <c r="BP486" s="43"/>
      <c r="BQ486" s="43"/>
      <c r="BR486" s="43"/>
      <c r="BS486" s="43"/>
      <c r="BT486" s="43"/>
      <c r="BU486" s="43"/>
      <c r="BV486" s="43"/>
      <c r="BW486" s="43"/>
      <c r="BX486" s="43"/>
      <c r="BY486" s="43"/>
      <c r="BZ486" s="43"/>
      <c r="CA486" s="43"/>
      <c r="CB486" s="43"/>
      <c r="CC486" s="43"/>
      <c r="CD486" s="43"/>
      <c r="CE486" s="43"/>
      <c r="CF486" s="43"/>
      <c r="CG486" s="43"/>
      <c r="CH486" s="43"/>
      <c r="CI486" s="43"/>
      <c r="CJ486" s="43"/>
      <c r="CK486" s="43"/>
      <c r="CL486" s="43"/>
      <c r="CM486" s="43"/>
      <c r="CN486" s="43"/>
      <c r="CO486" s="43"/>
      <c r="CP486" s="43"/>
      <c r="CQ486" s="43"/>
      <c r="CR486" s="43"/>
    </row>
    <row r="487" spans="1:96" ht="13.2">
      <c r="A487" s="43"/>
      <c r="B487" s="43"/>
      <c r="C487" s="7"/>
      <c r="D487" s="7"/>
      <c r="E487" s="7"/>
      <c r="F487" s="7"/>
      <c r="G487" s="7"/>
      <c r="H487" s="7"/>
      <c r="I487" s="7"/>
      <c r="J487" s="7"/>
      <c r="K487" s="7"/>
      <c r="L487" s="115"/>
      <c r="M487" s="43"/>
      <c r="N487" s="43"/>
      <c r="O487" s="43"/>
      <c r="P487" s="43"/>
      <c r="Q487" s="43"/>
      <c r="R487" s="43"/>
      <c r="S487" s="43"/>
      <c r="T487" s="43"/>
      <c r="U487" s="43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7"/>
      <c r="AO487" s="7"/>
      <c r="AP487" s="7"/>
      <c r="AQ487" s="7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43"/>
      <c r="BN487" s="43"/>
      <c r="BO487" s="43"/>
      <c r="BP487" s="43"/>
      <c r="BQ487" s="43"/>
      <c r="BR487" s="43"/>
      <c r="BS487" s="43"/>
      <c r="BT487" s="43"/>
      <c r="BU487" s="43"/>
      <c r="BV487" s="43"/>
      <c r="BW487" s="43"/>
      <c r="BX487" s="43"/>
      <c r="BY487" s="43"/>
      <c r="BZ487" s="43"/>
      <c r="CA487" s="43"/>
      <c r="CB487" s="43"/>
      <c r="CC487" s="43"/>
      <c r="CD487" s="43"/>
      <c r="CE487" s="43"/>
      <c r="CF487" s="43"/>
      <c r="CG487" s="43"/>
      <c r="CH487" s="43"/>
      <c r="CI487" s="43"/>
      <c r="CJ487" s="43"/>
      <c r="CK487" s="43"/>
      <c r="CL487" s="43"/>
      <c r="CM487" s="43"/>
      <c r="CN487" s="43"/>
      <c r="CO487" s="43"/>
      <c r="CP487" s="43"/>
      <c r="CQ487" s="43"/>
      <c r="CR487" s="43"/>
    </row>
    <row r="488" spans="1:96" ht="13.2">
      <c r="A488" s="43"/>
      <c r="B488" s="43"/>
      <c r="C488" s="7"/>
      <c r="D488" s="7"/>
      <c r="E488" s="7"/>
      <c r="F488" s="7"/>
      <c r="G488" s="7"/>
      <c r="H488" s="7"/>
      <c r="I488" s="7"/>
      <c r="J488" s="7"/>
      <c r="K488" s="7"/>
      <c r="L488" s="115"/>
      <c r="M488" s="43"/>
      <c r="N488" s="43"/>
      <c r="O488" s="43"/>
      <c r="P488" s="43"/>
      <c r="Q488" s="43"/>
      <c r="R488" s="43"/>
      <c r="S488" s="43"/>
      <c r="T488" s="43"/>
      <c r="U488" s="43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7"/>
      <c r="AO488" s="7"/>
      <c r="AP488" s="7"/>
      <c r="AQ488" s="7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43"/>
      <c r="BN488" s="43"/>
      <c r="BO488" s="43"/>
      <c r="BP488" s="43"/>
      <c r="BQ488" s="43"/>
      <c r="BR488" s="43"/>
      <c r="BS488" s="43"/>
      <c r="BT488" s="43"/>
      <c r="BU488" s="43"/>
      <c r="BV488" s="43"/>
      <c r="BW488" s="43"/>
      <c r="BX488" s="43"/>
      <c r="BY488" s="43"/>
      <c r="BZ488" s="43"/>
      <c r="CA488" s="43"/>
      <c r="CB488" s="43"/>
      <c r="CC488" s="43"/>
      <c r="CD488" s="43"/>
      <c r="CE488" s="43"/>
      <c r="CF488" s="43"/>
      <c r="CG488" s="43"/>
      <c r="CH488" s="43"/>
      <c r="CI488" s="43"/>
      <c r="CJ488" s="43"/>
      <c r="CK488" s="43"/>
      <c r="CL488" s="43"/>
      <c r="CM488" s="43"/>
      <c r="CN488" s="43"/>
      <c r="CO488" s="43"/>
      <c r="CP488" s="43"/>
      <c r="CQ488" s="43"/>
      <c r="CR488" s="43"/>
    </row>
    <row r="489" spans="1:96" ht="13.2">
      <c r="A489" s="43"/>
      <c r="B489" s="43"/>
      <c r="C489" s="7"/>
      <c r="D489" s="7"/>
      <c r="E489" s="7"/>
      <c r="F489" s="7"/>
      <c r="G489" s="7"/>
      <c r="H489" s="7"/>
      <c r="I489" s="7"/>
      <c r="J489" s="7"/>
      <c r="K489" s="7"/>
      <c r="L489" s="115"/>
      <c r="M489" s="43"/>
      <c r="N489" s="43"/>
      <c r="O489" s="43"/>
      <c r="P489" s="43"/>
      <c r="Q489" s="43"/>
      <c r="R489" s="43"/>
      <c r="S489" s="43"/>
      <c r="T489" s="43"/>
      <c r="U489" s="43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7"/>
      <c r="AO489" s="7"/>
      <c r="AP489" s="7"/>
      <c r="AQ489" s="7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43"/>
      <c r="BN489" s="43"/>
      <c r="BO489" s="43"/>
      <c r="BP489" s="43"/>
      <c r="BQ489" s="43"/>
      <c r="BR489" s="43"/>
      <c r="BS489" s="43"/>
      <c r="BT489" s="43"/>
      <c r="BU489" s="43"/>
      <c r="BV489" s="43"/>
      <c r="BW489" s="43"/>
      <c r="BX489" s="43"/>
      <c r="BY489" s="43"/>
      <c r="BZ489" s="43"/>
      <c r="CA489" s="43"/>
      <c r="CB489" s="43"/>
      <c r="CC489" s="43"/>
      <c r="CD489" s="43"/>
      <c r="CE489" s="43"/>
      <c r="CF489" s="43"/>
      <c r="CG489" s="43"/>
      <c r="CH489" s="43"/>
      <c r="CI489" s="43"/>
      <c r="CJ489" s="43"/>
      <c r="CK489" s="43"/>
      <c r="CL489" s="43"/>
      <c r="CM489" s="43"/>
      <c r="CN489" s="43"/>
      <c r="CO489" s="43"/>
      <c r="CP489" s="43"/>
      <c r="CQ489" s="43"/>
      <c r="CR489" s="43"/>
    </row>
    <row r="490" spans="1:96" ht="13.2">
      <c r="A490" s="43"/>
      <c r="B490" s="43"/>
      <c r="C490" s="7"/>
      <c r="D490" s="7"/>
      <c r="E490" s="7"/>
      <c r="F490" s="7"/>
      <c r="G490" s="7"/>
      <c r="H490" s="7"/>
      <c r="I490" s="7"/>
      <c r="J490" s="7"/>
      <c r="K490" s="7"/>
      <c r="L490" s="115"/>
      <c r="M490" s="43"/>
      <c r="N490" s="43"/>
      <c r="O490" s="43"/>
      <c r="P490" s="43"/>
      <c r="Q490" s="43"/>
      <c r="R490" s="43"/>
      <c r="S490" s="43"/>
      <c r="T490" s="43"/>
      <c r="U490" s="43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7"/>
      <c r="AO490" s="7"/>
      <c r="AP490" s="7"/>
      <c r="AQ490" s="7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43"/>
      <c r="BN490" s="43"/>
      <c r="BO490" s="43"/>
      <c r="BP490" s="43"/>
      <c r="BQ490" s="43"/>
      <c r="BR490" s="43"/>
      <c r="BS490" s="43"/>
      <c r="BT490" s="43"/>
      <c r="BU490" s="43"/>
      <c r="BV490" s="43"/>
      <c r="BW490" s="43"/>
      <c r="BX490" s="43"/>
      <c r="BY490" s="43"/>
      <c r="BZ490" s="43"/>
      <c r="CA490" s="43"/>
      <c r="CB490" s="43"/>
      <c r="CC490" s="43"/>
      <c r="CD490" s="43"/>
      <c r="CE490" s="43"/>
      <c r="CF490" s="43"/>
      <c r="CG490" s="43"/>
      <c r="CH490" s="43"/>
      <c r="CI490" s="43"/>
      <c r="CJ490" s="43"/>
      <c r="CK490" s="43"/>
      <c r="CL490" s="43"/>
      <c r="CM490" s="43"/>
      <c r="CN490" s="43"/>
      <c r="CO490" s="43"/>
      <c r="CP490" s="43"/>
      <c r="CQ490" s="43"/>
      <c r="CR490" s="43"/>
    </row>
    <row r="491" spans="1:96" ht="13.2">
      <c r="A491" s="43"/>
      <c r="B491" s="43"/>
      <c r="C491" s="7"/>
      <c r="D491" s="7"/>
      <c r="E491" s="7"/>
      <c r="F491" s="7"/>
      <c r="G491" s="7"/>
      <c r="H491" s="7"/>
      <c r="I491" s="7"/>
      <c r="J491" s="7"/>
      <c r="K491" s="7"/>
      <c r="L491" s="115"/>
      <c r="M491" s="43"/>
      <c r="N491" s="43"/>
      <c r="O491" s="43"/>
      <c r="P491" s="43"/>
      <c r="Q491" s="43"/>
      <c r="R491" s="43"/>
      <c r="S491" s="43"/>
      <c r="T491" s="43"/>
      <c r="U491" s="43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7"/>
      <c r="AO491" s="7"/>
      <c r="AP491" s="7"/>
      <c r="AQ491" s="7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43"/>
      <c r="BN491" s="43"/>
      <c r="BO491" s="43"/>
      <c r="BP491" s="43"/>
      <c r="BQ491" s="43"/>
      <c r="BR491" s="43"/>
      <c r="BS491" s="43"/>
      <c r="BT491" s="43"/>
      <c r="BU491" s="43"/>
      <c r="BV491" s="43"/>
      <c r="BW491" s="43"/>
      <c r="BX491" s="43"/>
      <c r="BY491" s="43"/>
      <c r="BZ491" s="43"/>
      <c r="CA491" s="43"/>
      <c r="CB491" s="43"/>
      <c r="CC491" s="43"/>
      <c r="CD491" s="43"/>
      <c r="CE491" s="43"/>
      <c r="CF491" s="43"/>
      <c r="CG491" s="43"/>
      <c r="CH491" s="43"/>
      <c r="CI491" s="43"/>
      <c r="CJ491" s="43"/>
      <c r="CK491" s="43"/>
      <c r="CL491" s="43"/>
      <c r="CM491" s="43"/>
      <c r="CN491" s="43"/>
      <c r="CO491" s="43"/>
      <c r="CP491" s="43"/>
      <c r="CQ491" s="43"/>
      <c r="CR491" s="43"/>
    </row>
    <row r="492" spans="1:96" ht="13.2">
      <c r="A492" s="43"/>
      <c r="B492" s="43"/>
      <c r="C492" s="7"/>
      <c r="D492" s="7"/>
      <c r="E492" s="7"/>
      <c r="F492" s="7"/>
      <c r="G492" s="7"/>
      <c r="H492" s="7"/>
      <c r="I492" s="7"/>
      <c r="J492" s="7"/>
      <c r="K492" s="7"/>
      <c r="L492" s="115"/>
      <c r="M492" s="43"/>
      <c r="N492" s="43"/>
      <c r="O492" s="43"/>
      <c r="P492" s="43"/>
      <c r="Q492" s="43"/>
      <c r="R492" s="43"/>
      <c r="S492" s="43"/>
      <c r="T492" s="43"/>
      <c r="U492" s="43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7"/>
      <c r="AO492" s="7"/>
      <c r="AP492" s="7"/>
      <c r="AQ492" s="7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43"/>
      <c r="BN492" s="43"/>
      <c r="BO492" s="43"/>
      <c r="BP492" s="43"/>
      <c r="BQ492" s="43"/>
      <c r="BR492" s="43"/>
      <c r="BS492" s="43"/>
      <c r="BT492" s="43"/>
      <c r="BU492" s="43"/>
      <c r="BV492" s="43"/>
      <c r="BW492" s="43"/>
      <c r="BX492" s="43"/>
      <c r="BY492" s="43"/>
      <c r="BZ492" s="43"/>
      <c r="CA492" s="43"/>
      <c r="CB492" s="43"/>
      <c r="CC492" s="43"/>
      <c r="CD492" s="43"/>
      <c r="CE492" s="43"/>
      <c r="CF492" s="43"/>
      <c r="CG492" s="43"/>
      <c r="CH492" s="43"/>
      <c r="CI492" s="43"/>
      <c r="CJ492" s="43"/>
      <c r="CK492" s="43"/>
      <c r="CL492" s="43"/>
      <c r="CM492" s="43"/>
      <c r="CN492" s="43"/>
      <c r="CO492" s="43"/>
      <c r="CP492" s="43"/>
      <c r="CQ492" s="43"/>
      <c r="CR492" s="43"/>
    </row>
    <row r="493" spans="1:96" ht="13.2">
      <c r="A493" s="43"/>
      <c r="B493" s="43"/>
      <c r="C493" s="7"/>
      <c r="D493" s="7"/>
      <c r="E493" s="7"/>
      <c r="F493" s="7"/>
      <c r="G493" s="7"/>
      <c r="H493" s="7"/>
      <c r="I493" s="7"/>
      <c r="J493" s="7"/>
      <c r="K493" s="7"/>
      <c r="L493" s="115"/>
      <c r="M493" s="43"/>
      <c r="N493" s="43"/>
      <c r="O493" s="43"/>
      <c r="P493" s="43"/>
      <c r="Q493" s="43"/>
      <c r="R493" s="43"/>
      <c r="S493" s="43"/>
      <c r="T493" s="43"/>
      <c r="U493" s="43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7"/>
      <c r="AO493" s="7"/>
      <c r="AP493" s="7"/>
      <c r="AQ493" s="7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43"/>
      <c r="BN493" s="43"/>
      <c r="BO493" s="43"/>
      <c r="BP493" s="43"/>
      <c r="BQ493" s="43"/>
      <c r="BR493" s="43"/>
      <c r="BS493" s="43"/>
      <c r="BT493" s="43"/>
      <c r="BU493" s="43"/>
      <c r="BV493" s="43"/>
      <c r="BW493" s="43"/>
      <c r="BX493" s="43"/>
      <c r="BY493" s="43"/>
      <c r="BZ493" s="43"/>
      <c r="CA493" s="43"/>
      <c r="CB493" s="43"/>
      <c r="CC493" s="43"/>
      <c r="CD493" s="43"/>
      <c r="CE493" s="43"/>
      <c r="CF493" s="43"/>
      <c r="CG493" s="43"/>
      <c r="CH493" s="43"/>
      <c r="CI493" s="43"/>
      <c r="CJ493" s="43"/>
      <c r="CK493" s="43"/>
      <c r="CL493" s="43"/>
      <c r="CM493" s="43"/>
      <c r="CN493" s="43"/>
      <c r="CO493" s="43"/>
      <c r="CP493" s="43"/>
      <c r="CQ493" s="43"/>
      <c r="CR493" s="43"/>
    </row>
    <row r="494" spans="1:96" ht="13.2">
      <c r="A494" s="43"/>
      <c r="B494" s="43"/>
      <c r="C494" s="7"/>
      <c r="D494" s="7"/>
      <c r="E494" s="7"/>
      <c r="F494" s="7"/>
      <c r="G494" s="7"/>
      <c r="H494" s="7"/>
      <c r="I494" s="7"/>
      <c r="J494" s="7"/>
      <c r="K494" s="7"/>
      <c r="L494" s="115"/>
      <c r="M494" s="43"/>
      <c r="N494" s="43"/>
      <c r="O494" s="43"/>
      <c r="P494" s="43"/>
      <c r="Q494" s="43"/>
      <c r="R494" s="43"/>
      <c r="S494" s="43"/>
      <c r="T494" s="43"/>
      <c r="U494" s="43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7"/>
      <c r="AO494" s="7"/>
      <c r="AP494" s="7"/>
      <c r="AQ494" s="7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43"/>
      <c r="BN494" s="43"/>
      <c r="BO494" s="43"/>
      <c r="BP494" s="43"/>
      <c r="BQ494" s="43"/>
      <c r="BR494" s="43"/>
      <c r="BS494" s="43"/>
      <c r="BT494" s="43"/>
      <c r="BU494" s="43"/>
      <c r="BV494" s="43"/>
      <c r="BW494" s="43"/>
      <c r="BX494" s="43"/>
      <c r="BY494" s="43"/>
      <c r="BZ494" s="43"/>
      <c r="CA494" s="43"/>
      <c r="CB494" s="43"/>
      <c r="CC494" s="43"/>
      <c r="CD494" s="43"/>
      <c r="CE494" s="43"/>
      <c r="CF494" s="43"/>
      <c r="CG494" s="43"/>
      <c r="CH494" s="43"/>
      <c r="CI494" s="43"/>
      <c r="CJ494" s="43"/>
      <c r="CK494" s="43"/>
      <c r="CL494" s="43"/>
      <c r="CM494" s="43"/>
      <c r="CN494" s="43"/>
      <c r="CO494" s="43"/>
      <c r="CP494" s="43"/>
      <c r="CQ494" s="43"/>
      <c r="CR494" s="43"/>
    </row>
    <row r="495" spans="1:96" ht="13.2">
      <c r="A495" s="43"/>
      <c r="B495" s="43"/>
      <c r="C495" s="7"/>
      <c r="D495" s="7"/>
      <c r="E495" s="7"/>
      <c r="F495" s="7"/>
      <c r="G495" s="7"/>
      <c r="H495" s="7"/>
      <c r="I495" s="7"/>
      <c r="J495" s="7"/>
      <c r="K495" s="7"/>
      <c r="L495" s="115"/>
      <c r="M495" s="43"/>
      <c r="N495" s="43"/>
      <c r="O495" s="43"/>
      <c r="P495" s="43"/>
      <c r="Q495" s="43"/>
      <c r="R495" s="43"/>
      <c r="S495" s="43"/>
      <c r="T495" s="43"/>
      <c r="U495" s="43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7"/>
      <c r="AO495" s="7"/>
      <c r="AP495" s="7"/>
      <c r="AQ495" s="7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43"/>
      <c r="BN495" s="43"/>
      <c r="BO495" s="43"/>
      <c r="BP495" s="43"/>
      <c r="BQ495" s="43"/>
      <c r="BR495" s="43"/>
      <c r="BS495" s="43"/>
      <c r="BT495" s="43"/>
      <c r="BU495" s="43"/>
      <c r="BV495" s="43"/>
      <c r="BW495" s="43"/>
      <c r="BX495" s="43"/>
      <c r="BY495" s="43"/>
      <c r="BZ495" s="43"/>
      <c r="CA495" s="43"/>
      <c r="CB495" s="43"/>
      <c r="CC495" s="43"/>
      <c r="CD495" s="43"/>
      <c r="CE495" s="43"/>
      <c r="CF495" s="43"/>
      <c r="CG495" s="43"/>
      <c r="CH495" s="43"/>
      <c r="CI495" s="43"/>
      <c r="CJ495" s="43"/>
      <c r="CK495" s="43"/>
      <c r="CL495" s="43"/>
      <c r="CM495" s="43"/>
      <c r="CN495" s="43"/>
      <c r="CO495" s="43"/>
      <c r="CP495" s="43"/>
      <c r="CQ495" s="43"/>
      <c r="CR495" s="43"/>
    </row>
    <row r="496" spans="1:96" ht="13.2">
      <c r="A496" s="43"/>
      <c r="B496" s="43"/>
      <c r="C496" s="7"/>
      <c r="D496" s="7"/>
      <c r="E496" s="7"/>
      <c r="F496" s="7"/>
      <c r="G496" s="7"/>
      <c r="H496" s="7"/>
      <c r="I496" s="7"/>
      <c r="J496" s="7"/>
      <c r="K496" s="7"/>
      <c r="L496" s="115"/>
      <c r="M496" s="43"/>
      <c r="N496" s="43"/>
      <c r="O496" s="43"/>
      <c r="P496" s="43"/>
      <c r="Q496" s="43"/>
      <c r="R496" s="43"/>
      <c r="S496" s="43"/>
      <c r="T496" s="43"/>
      <c r="U496" s="43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7"/>
      <c r="AO496" s="7"/>
      <c r="AP496" s="7"/>
      <c r="AQ496" s="7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43"/>
      <c r="BN496" s="43"/>
      <c r="BO496" s="43"/>
      <c r="BP496" s="43"/>
      <c r="BQ496" s="43"/>
      <c r="BR496" s="43"/>
      <c r="BS496" s="43"/>
      <c r="BT496" s="43"/>
      <c r="BU496" s="43"/>
      <c r="BV496" s="43"/>
      <c r="BW496" s="43"/>
      <c r="BX496" s="43"/>
      <c r="BY496" s="43"/>
      <c r="BZ496" s="43"/>
      <c r="CA496" s="43"/>
      <c r="CB496" s="43"/>
      <c r="CC496" s="43"/>
      <c r="CD496" s="43"/>
      <c r="CE496" s="43"/>
      <c r="CF496" s="43"/>
      <c r="CG496" s="43"/>
      <c r="CH496" s="43"/>
      <c r="CI496" s="43"/>
      <c r="CJ496" s="43"/>
      <c r="CK496" s="43"/>
      <c r="CL496" s="43"/>
      <c r="CM496" s="43"/>
      <c r="CN496" s="43"/>
      <c r="CO496" s="43"/>
      <c r="CP496" s="43"/>
      <c r="CQ496" s="43"/>
      <c r="CR496" s="43"/>
    </row>
    <row r="497" spans="1:96" ht="13.2">
      <c r="A497" s="43"/>
      <c r="B497" s="43"/>
      <c r="C497" s="7"/>
      <c r="D497" s="7"/>
      <c r="E497" s="7"/>
      <c r="F497" s="7"/>
      <c r="G497" s="7"/>
      <c r="H497" s="7"/>
      <c r="I497" s="7"/>
      <c r="J497" s="7"/>
      <c r="K497" s="7"/>
      <c r="L497" s="115"/>
      <c r="M497" s="43"/>
      <c r="N497" s="43"/>
      <c r="O497" s="43"/>
      <c r="P497" s="43"/>
      <c r="Q497" s="43"/>
      <c r="R497" s="43"/>
      <c r="S497" s="43"/>
      <c r="T497" s="43"/>
      <c r="U497" s="43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7"/>
      <c r="AO497" s="7"/>
      <c r="AP497" s="7"/>
      <c r="AQ497" s="7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43"/>
      <c r="BN497" s="43"/>
      <c r="BO497" s="43"/>
      <c r="BP497" s="43"/>
      <c r="BQ497" s="43"/>
      <c r="BR497" s="43"/>
      <c r="BS497" s="43"/>
      <c r="BT497" s="43"/>
      <c r="BU497" s="43"/>
      <c r="BV497" s="43"/>
      <c r="BW497" s="43"/>
      <c r="BX497" s="43"/>
      <c r="BY497" s="43"/>
      <c r="BZ497" s="43"/>
      <c r="CA497" s="43"/>
      <c r="CB497" s="43"/>
      <c r="CC497" s="43"/>
      <c r="CD497" s="43"/>
      <c r="CE497" s="43"/>
      <c r="CF497" s="43"/>
      <c r="CG497" s="43"/>
      <c r="CH497" s="43"/>
      <c r="CI497" s="43"/>
      <c r="CJ497" s="43"/>
      <c r="CK497" s="43"/>
      <c r="CL497" s="43"/>
      <c r="CM497" s="43"/>
      <c r="CN497" s="43"/>
      <c r="CO497" s="43"/>
      <c r="CP497" s="43"/>
      <c r="CQ497" s="43"/>
      <c r="CR497" s="43"/>
    </row>
    <row r="498" spans="1:96" ht="13.2">
      <c r="A498" s="43"/>
      <c r="B498" s="43"/>
      <c r="C498" s="7"/>
      <c r="D498" s="7"/>
      <c r="E498" s="7"/>
      <c r="F498" s="7"/>
      <c r="G498" s="7"/>
      <c r="H498" s="7"/>
      <c r="I498" s="7"/>
      <c r="J498" s="7"/>
      <c r="K498" s="7"/>
      <c r="L498" s="115"/>
      <c r="M498" s="43"/>
      <c r="N498" s="43"/>
      <c r="O498" s="43"/>
      <c r="P498" s="43"/>
      <c r="Q498" s="43"/>
      <c r="R498" s="43"/>
      <c r="S498" s="43"/>
      <c r="T498" s="43"/>
      <c r="U498" s="43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7"/>
      <c r="AO498" s="7"/>
      <c r="AP498" s="7"/>
      <c r="AQ498" s="7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43"/>
      <c r="BN498" s="43"/>
      <c r="BO498" s="43"/>
      <c r="BP498" s="43"/>
      <c r="BQ498" s="43"/>
      <c r="BR498" s="43"/>
      <c r="BS498" s="43"/>
      <c r="BT498" s="43"/>
      <c r="BU498" s="43"/>
      <c r="BV498" s="43"/>
      <c r="BW498" s="43"/>
      <c r="BX498" s="43"/>
      <c r="BY498" s="43"/>
      <c r="BZ498" s="43"/>
      <c r="CA498" s="43"/>
      <c r="CB498" s="43"/>
      <c r="CC498" s="43"/>
      <c r="CD498" s="43"/>
      <c r="CE498" s="43"/>
      <c r="CF498" s="43"/>
      <c r="CG498" s="43"/>
      <c r="CH498" s="43"/>
      <c r="CI498" s="43"/>
      <c r="CJ498" s="43"/>
      <c r="CK498" s="43"/>
      <c r="CL498" s="43"/>
      <c r="CM498" s="43"/>
      <c r="CN498" s="43"/>
      <c r="CO498" s="43"/>
      <c r="CP498" s="43"/>
      <c r="CQ498" s="43"/>
      <c r="CR498" s="43"/>
    </row>
    <row r="499" spans="1:96" ht="13.2">
      <c r="A499" s="43"/>
      <c r="B499" s="43"/>
      <c r="C499" s="7"/>
      <c r="D499" s="7"/>
      <c r="E499" s="7"/>
      <c r="F499" s="7"/>
      <c r="G499" s="7"/>
      <c r="H499" s="7"/>
      <c r="I499" s="7"/>
      <c r="J499" s="7"/>
      <c r="K499" s="7"/>
      <c r="L499" s="115"/>
      <c r="M499" s="43"/>
      <c r="N499" s="43"/>
      <c r="O499" s="43"/>
      <c r="P499" s="43"/>
      <c r="Q499" s="43"/>
      <c r="R499" s="43"/>
      <c r="S499" s="43"/>
      <c r="T499" s="43"/>
      <c r="U499" s="43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7"/>
      <c r="AO499" s="7"/>
      <c r="AP499" s="7"/>
      <c r="AQ499" s="7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43"/>
      <c r="BN499" s="43"/>
      <c r="BO499" s="43"/>
      <c r="BP499" s="43"/>
      <c r="BQ499" s="43"/>
      <c r="BR499" s="43"/>
      <c r="BS499" s="43"/>
      <c r="BT499" s="43"/>
      <c r="BU499" s="43"/>
      <c r="BV499" s="43"/>
      <c r="BW499" s="43"/>
      <c r="BX499" s="43"/>
      <c r="BY499" s="43"/>
      <c r="BZ499" s="43"/>
      <c r="CA499" s="43"/>
      <c r="CB499" s="43"/>
      <c r="CC499" s="43"/>
      <c r="CD499" s="43"/>
      <c r="CE499" s="43"/>
      <c r="CF499" s="43"/>
      <c r="CG499" s="43"/>
      <c r="CH499" s="43"/>
      <c r="CI499" s="43"/>
      <c r="CJ499" s="43"/>
      <c r="CK499" s="43"/>
      <c r="CL499" s="43"/>
      <c r="CM499" s="43"/>
      <c r="CN499" s="43"/>
      <c r="CO499" s="43"/>
      <c r="CP499" s="43"/>
      <c r="CQ499" s="43"/>
      <c r="CR499" s="43"/>
    </row>
    <row r="500" spans="1:96" ht="13.2">
      <c r="A500" s="43"/>
      <c r="B500" s="43"/>
      <c r="C500" s="7"/>
      <c r="D500" s="7"/>
      <c r="E500" s="7"/>
      <c r="F500" s="7"/>
      <c r="G500" s="7"/>
      <c r="H500" s="7"/>
      <c r="I500" s="7"/>
      <c r="J500" s="7"/>
      <c r="K500" s="7"/>
      <c r="L500" s="115"/>
      <c r="M500" s="43"/>
      <c r="N500" s="43"/>
      <c r="O500" s="43"/>
      <c r="P500" s="43"/>
      <c r="Q500" s="43"/>
      <c r="R500" s="43"/>
      <c r="S500" s="43"/>
      <c r="T500" s="43"/>
      <c r="U500" s="43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7"/>
      <c r="AO500" s="7"/>
      <c r="AP500" s="7"/>
      <c r="AQ500" s="7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43"/>
      <c r="BN500" s="43"/>
      <c r="BO500" s="43"/>
      <c r="BP500" s="43"/>
      <c r="BQ500" s="43"/>
      <c r="BR500" s="43"/>
      <c r="BS500" s="43"/>
      <c r="BT500" s="43"/>
      <c r="BU500" s="43"/>
      <c r="BV500" s="43"/>
      <c r="BW500" s="43"/>
      <c r="BX500" s="43"/>
      <c r="BY500" s="43"/>
      <c r="BZ500" s="43"/>
      <c r="CA500" s="43"/>
      <c r="CB500" s="43"/>
      <c r="CC500" s="43"/>
      <c r="CD500" s="43"/>
      <c r="CE500" s="43"/>
      <c r="CF500" s="43"/>
      <c r="CG500" s="43"/>
      <c r="CH500" s="43"/>
      <c r="CI500" s="43"/>
      <c r="CJ500" s="43"/>
      <c r="CK500" s="43"/>
      <c r="CL500" s="43"/>
      <c r="CM500" s="43"/>
      <c r="CN500" s="43"/>
      <c r="CO500" s="43"/>
      <c r="CP500" s="43"/>
      <c r="CQ500" s="43"/>
      <c r="CR500" s="43"/>
    </row>
    <row r="501" spans="1:96" ht="13.2">
      <c r="A501" s="43"/>
      <c r="B501" s="43"/>
      <c r="C501" s="7"/>
      <c r="D501" s="7"/>
      <c r="E501" s="7"/>
      <c r="F501" s="7"/>
      <c r="G501" s="7"/>
      <c r="H501" s="7"/>
      <c r="I501" s="7"/>
      <c r="J501" s="7"/>
      <c r="K501" s="7"/>
      <c r="L501" s="115"/>
      <c r="M501" s="43"/>
      <c r="N501" s="43"/>
      <c r="O501" s="43"/>
      <c r="P501" s="43"/>
      <c r="Q501" s="43"/>
      <c r="R501" s="43"/>
      <c r="S501" s="43"/>
      <c r="T501" s="43"/>
      <c r="U501" s="43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7"/>
      <c r="AO501" s="7"/>
      <c r="AP501" s="7"/>
      <c r="AQ501" s="7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43"/>
      <c r="BN501" s="43"/>
      <c r="BO501" s="43"/>
      <c r="BP501" s="43"/>
      <c r="BQ501" s="43"/>
      <c r="BR501" s="43"/>
      <c r="BS501" s="43"/>
      <c r="BT501" s="43"/>
      <c r="BU501" s="43"/>
      <c r="BV501" s="43"/>
      <c r="BW501" s="43"/>
      <c r="BX501" s="43"/>
      <c r="BY501" s="43"/>
      <c r="BZ501" s="43"/>
      <c r="CA501" s="43"/>
      <c r="CB501" s="43"/>
      <c r="CC501" s="43"/>
      <c r="CD501" s="43"/>
      <c r="CE501" s="43"/>
      <c r="CF501" s="43"/>
      <c r="CG501" s="43"/>
      <c r="CH501" s="43"/>
      <c r="CI501" s="43"/>
      <c r="CJ501" s="43"/>
      <c r="CK501" s="43"/>
      <c r="CL501" s="43"/>
      <c r="CM501" s="43"/>
      <c r="CN501" s="43"/>
      <c r="CO501" s="43"/>
      <c r="CP501" s="43"/>
      <c r="CQ501" s="43"/>
      <c r="CR501" s="43"/>
    </row>
    <row r="502" spans="1:96" ht="13.2">
      <c r="A502" s="43"/>
      <c r="B502" s="43"/>
      <c r="C502" s="7"/>
      <c r="D502" s="7"/>
      <c r="E502" s="7"/>
      <c r="F502" s="7"/>
      <c r="G502" s="7"/>
      <c r="H502" s="7"/>
      <c r="I502" s="7"/>
      <c r="J502" s="7"/>
      <c r="K502" s="7"/>
      <c r="L502" s="115"/>
      <c r="M502" s="43"/>
      <c r="N502" s="43"/>
      <c r="O502" s="43"/>
      <c r="P502" s="43"/>
      <c r="Q502" s="43"/>
      <c r="R502" s="43"/>
      <c r="S502" s="43"/>
      <c r="T502" s="43"/>
      <c r="U502" s="43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7"/>
      <c r="AO502" s="7"/>
      <c r="AP502" s="7"/>
      <c r="AQ502" s="7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43"/>
      <c r="BN502" s="43"/>
      <c r="BO502" s="43"/>
      <c r="BP502" s="43"/>
      <c r="BQ502" s="43"/>
      <c r="BR502" s="43"/>
      <c r="BS502" s="43"/>
      <c r="BT502" s="43"/>
      <c r="BU502" s="43"/>
      <c r="BV502" s="43"/>
      <c r="BW502" s="43"/>
      <c r="BX502" s="43"/>
      <c r="BY502" s="43"/>
      <c r="BZ502" s="43"/>
      <c r="CA502" s="43"/>
      <c r="CB502" s="43"/>
      <c r="CC502" s="43"/>
      <c r="CD502" s="43"/>
      <c r="CE502" s="43"/>
      <c r="CF502" s="43"/>
      <c r="CG502" s="43"/>
      <c r="CH502" s="43"/>
      <c r="CI502" s="43"/>
      <c r="CJ502" s="43"/>
      <c r="CK502" s="43"/>
      <c r="CL502" s="43"/>
      <c r="CM502" s="43"/>
      <c r="CN502" s="43"/>
      <c r="CO502" s="43"/>
      <c r="CP502" s="43"/>
      <c r="CQ502" s="43"/>
      <c r="CR502" s="43"/>
    </row>
    <row r="503" spans="1:96" ht="13.2">
      <c r="A503" s="43"/>
      <c r="B503" s="43"/>
      <c r="C503" s="7"/>
      <c r="D503" s="7"/>
      <c r="E503" s="7"/>
      <c r="F503" s="7"/>
      <c r="G503" s="7"/>
      <c r="H503" s="7"/>
      <c r="I503" s="7"/>
      <c r="J503" s="7"/>
      <c r="K503" s="7"/>
      <c r="L503" s="115"/>
      <c r="M503" s="43"/>
      <c r="N503" s="43"/>
      <c r="O503" s="43"/>
      <c r="P503" s="43"/>
      <c r="Q503" s="43"/>
      <c r="R503" s="43"/>
      <c r="S503" s="43"/>
      <c r="T503" s="43"/>
      <c r="U503" s="43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7"/>
      <c r="AO503" s="7"/>
      <c r="AP503" s="7"/>
      <c r="AQ503" s="7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43"/>
      <c r="BN503" s="43"/>
      <c r="BO503" s="43"/>
      <c r="BP503" s="43"/>
      <c r="BQ503" s="43"/>
      <c r="BR503" s="43"/>
      <c r="BS503" s="43"/>
      <c r="BT503" s="43"/>
      <c r="BU503" s="43"/>
      <c r="BV503" s="43"/>
      <c r="BW503" s="43"/>
      <c r="BX503" s="43"/>
      <c r="BY503" s="43"/>
      <c r="BZ503" s="43"/>
      <c r="CA503" s="43"/>
      <c r="CB503" s="43"/>
      <c r="CC503" s="43"/>
      <c r="CD503" s="43"/>
      <c r="CE503" s="43"/>
      <c r="CF503" s="43"/>
      <c r="CG503" s="43"/>
      <c r="CH503" s="43"/>
      <c r="CI503" s="43"/>
      <c r="CJ503" s="43"/>
      <c r="CK503" s="43"/>
      <c r="CL503" s="43"/>
      <c r="CM503" s="43"/>
      <c r="CN503" s="43"/>
      <c r="CO503" s="43"/>
      <c r="CP503" s="43"/>
      <c r="CQ503" s="43"/>
      <c r="CR503" s="43"/>
    </row>
    <row r="504" spans="1:96" ht="13.2">
      <c r="A504" s="43"/>
      <c r="B504" s="43"/>
      <c r="C504" s="7"/>
      <c r="D504" s="7"/>
      <c r="E504" s="7"/>
      <c r="F504" s="7"/>
      <c r="G504" s="7"/>
      <c r="H504" s="7"/>
      <c r="I504" s="7"/>
      <c r="J504" s="7"/>
      <c r="K504" s="7"/>
      <c r="L504" s="115"/>
      <c r="M504" s="43"/>
      <c r="N504" s="43"/>
      <c r="O504" s="43"/>
      <c r="P504" s="43"/>
      <c r="Q504" s="43"/>
      <c r="R504" s="43"/>
      <c r="S504" s="43"/>
      <c r="T504" s="43"/>
      <c r="U504" s="43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7"/>
      <c r="AO504" s="7"/>
      <c r="AP504" s="7"/>
      <c r="AQ504" s="7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43"/>
      <c r="BN504" s="43"/>
      <c r="BO504" s="43"/>
      <c r="BP504" s="43"/>
      <c r="BQ504" s="43"/>
      <c r="BR504" s="43"/>
      <c r="BS504" s="43"/>
      <c r="BT504" s="43"/>
      <c r="BU504" s="43"/>
      <c r="BV504" s="43"/>
      <c r="BW504" s="43"/>
      <c r="BX504" s="43"/>
      <c r="BY504" s="43"/>
      <c r="BZ504" s="43"/>
      <c r="CA504" s="43"/>
      <c r="CB504" s="43"/>
      <c r="CC504" s="43"/>
      <c r="CD504" s="43"/>
      <c r="CE504" s="43"/>
      <c r="CF504" s="43"/>
      <c r="CG504" s="43"/>
      <c r="CH504" s="43"/>
      <c r="CI504" s="43"/>
      <c r="CJ504" s="43"/>
      <c r="CK504" s="43"/>
      <c r="CL504" s="43"/>
      <c r="CM504" s="43"/>
      <c r="CN504" s="43"/>
      <c r="CO504" s="43"/>
      <c r="CP504" s="43"/>
      <c r="CQ504" s="43"/>
      <c r="CR504" s="43"/>
    </row>
    <row r="505" spans="1:96" ht="13.2">
      <c r="A505" s="43"/>
      <c r="B505" s="43"/>
      <c r="C505" s="7"/>
      <c r="D505" s="7"/>
      <c r="E505" s="7"/>
      <c r="F505" s="7"/>
      <c r="G505" s="7"/>
      <c r="H505" s="7"/>
      <c r="I505" s="7"/>
      <c r="J505" s="7"/>
      <c r="K505" s="7"/>
      <c r="L505" s="115"/>
      <c r="M505" s="43"/>
      <c r="N505" s="43"/>
      <c r="O505" s="43"/>
      <c r="P505" s="43"/>
      <c r="Q505" s="43"/>
      <c r="R505" s="43"/>
      <c r="S505" s="43"/>
      <c r="T505" s="43"/>
      <c r="U505" s="43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7"/>
      <c r="AO505" s="7"/>
      <c r="AP505" s="7"/>
      <c r="AQ505" s="7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43"/>
      <c r="BN505" s="43"/>
      <c r="BO505" s="43"/>
      <c r="BP505" s="43"/>
      <c r="BQ505" s="43"/>
      <c r="BR505" s="43"/>
      <c r="BS505" s="43"/>
      <c r="BT505" s="43"/>
      <c r="BU505" s="43"/>
      <c r="BV505" s="43"/>
      <c r="BW505" s="43"/>
      <c r="BX505" s="43"/>
      <c r="BY505" s="43"/>
      <c r="BZ505" s="43"/>
      <c r="CA505" s="43"/>
      <c r="CB505" s="43"/>
      <c r="CC505" s="43"/>
      <c r="CD505" s="43"/>
      <c r="CE505" s="43"/>
      <c r="CF505" s="43"/>
      <c r="CG505" s="43"/>
      <c r="CH505" s="43"/>
      <c r="CI505" s="43"/>
      <c r="CJ505" s="43"/>
      <c r="CK505" s="43"/>
      <c r="CL505" s="43"/>
      <c r="CM505" s="43"/>
      <c r="CN505" s="43"/>
      <c r="CO505" s="43"/>
      <c r="CP505" s="43"/>
      <c r="CQ505" s="43"/>
      <c r="CR505" s="43"/>
    </row>
    <row r="506" spans="1:96" ht="13.2">
      <c r="A506" s="43"/>
      <c r="B506" s="43"/>
      <c r="C506" s="7"/>
      <c r="D506" s="7"/>
      <c r="E506" s="7"/>
      <c r="F506" s="7"/>
      <c r="G506" s="7"/>
      <c r="H506" s="7"/>
      <c r="I506" s="7"/>
      <c r="J506" s="7"/>
      <c r="K506" s="7"/>
      <c r="L506" s="115"/>
      <c r="M506" s="43"/>
      <c r="N506" s="43"/>
      <c r="O506" s="43"/>
      <c r="P506" s="43"/>
      <c r="Q506" s="43"/>
      <c r="R506" s="43"/>
      <c r="S506" s="43"/>
      <c r="T506" s="43"/>
      <c r="U506" s="43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7"/>
      <c r="AO506" s="7"/>
      <c r="AP506" s="7"/>
      <c r="AQ506" s="7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43"/>
      <c r="BN506" s="43"/>
      <c r="BO506" s="43"/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3"/>
      <c r="CA506" s="43"/>
      <c r="CB506" s="43"/>
      <c r="CC506" s="43"/>
      <c r="CD506" s="43"/>
      <c r="CE506" s="43"/>
      <c r="CF506" s="43"/>
      <c r="CG506" s="43"/>
      <c r="CH506" s="43"/>
      <c r="CI506" s="43"/>
      <c r="CJ506" s="43"/>
      <c r="CK506" s="43"/>
      <c r="CL506" s="43"/>
      <c r="CM506" s="43"/>
      <c r="CN506" s="43"/>
      <c r="CO506" s="43"/>
      <c r="CP506" s="43"/>
      <c r="CQ506" s="43"/>
      <c r="CR506" s="43"/>
    </row>
    <row r="507" spans="1:96" ht="13.2">
      <c r="A507" s="43"/>
      <c r="B507" s="43"/>
      <c r="C507" s="7"/>
      <c r="D507" s="7"/>
      <c r="E507" s="7"/>
      <c r="F507" s="7"/>
      <c r="G507" s="7"/>
      <c r="H507" s="7"/>
      <c r="I507" s="7"/>
      <c r="J507" s="7"/>
      <c r="K507" s="7"/>
      <c r="L507" s="115"/>
      <c r="M507" s="43"/>
      <c r="N507" s="43"/>
      <c r="O507" s="43"/>
      <c r="P507" s="43"/>
      <c r="Q507" s="43"/>
      <c r="R507" s="43"/>
      <c r="S507" s="43"/>
      <c r="T507" s="43"/>
      <c r="U507" s="43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7"/>
      <c r="AO507" s="7"/>
      <c r="AP507" s="7"/>
      <c r="AQ507" s="7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43"/>
      <c r="BN507" s="43"/>
      <c r="BO507" s="43"/>
      <c r="BP507" s="43"/>
      <c r="BQ507" s="43"/>
      <c r="BR507" s="43"/>
      <c r="BS507" s="43"/>
      <c r="BT507" s="43"/>
      <c r="BU507" s="43"/>
      <c r="BV507" s="43"/>
      <c r="BW507" s="43"/>
      <c r="BX507" s="43"/>
      <c r="BY507" s="43"/>
      <c r="BZ507" s="43"/>
      <c r="CA507" s="43"/>
      <c r="CB507" s="43"/>
      <c r="CC507" s="43"/>
      <c r="CD507" s="43"/>
      <c r="CE507" s="43"/>
      <c r="CF507" s="43"/>
      <c r="CG507" s="43"/>
      <c r="CH507" s="43"/>
      <c r="CI507" s="43"/>
      <c r="CJ507" s="43"/>
      <c r="CK507" s="43"/>
      <c r="CL507" s="43"/>
      <c r="CM507" s="43"/>
      <c r="CN507" s="43"/>
      <c r="CO507" s="43"/>
      <c r="CP507" s="43"/>
      <c r="CQ507" s="43"/>
      <c r="CR507" s="43"/>
    </row>
    <row r="508" spans="1:96" ht="13.2">
      <c r="A508" s="43"/>
      <c r="B508" s="43"/>
      <c r="C508" s="7"/>
      <c r="D508" s="7"/>
      <c r="E508" s="7"/>
      <c r="F508" s="7"/>
      <c r="G508" s="7"/>
      <c r="H508" s="7"/>
      <c r="I508" s="7"/>
      <c r="J508" s="7"/>
      <c r="K508" s="7"/>
      <c r="L508" s="115"/>
      <c r="M508" s="43"/>
      <c r="N508" s="43"/>
      <c r="O508" s="43"/>
      <c r="P508" s="43"/>
      <c r="Q508" s="43"/>
      <c r="R508" s="43"/>
      <c r="S508" s="43"/>
      <c r="T508" s="43"/>
      <c r="U508" s="43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7"/>
      <c r="AO508" s="7"/>
      <c r="AP508" s="7"/>
      <c r="AQ508" s="7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43"/>
      <c r="BN508" s="43"/>
      <c r="BO508" s="43"/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3"/>
      <c r="CA508" s="43"/>
      <c r="CB508" s="43"/>
      <c r="CC508" s="43"/>
      <c r="CD508" s="43"/>
      <c r="CE508" s="43"/>
      <c r="CF508" s="43"/>
      <c r="CG508" s="43"/>
      <c r="CH508" s="43"/>
      <c r="CI508" s="43"/>
      <c r="CJ508" s="43"/>
      <c r="CK508" s="43"/>
      <c r="CL508" s="43"/>
      <c r="CM508" s="43"/>
      <c r="CN508" s="43"/>
      <c r="CO508" s="43"/>
      <c r="CP508" s="43"/>
      <c r="CQ508" s="43"/>
      <c r="CR508" s="43"/>
    </row>
    <row r="509" spans="1:96" ht="13.2">
      <c r="A509" s="43"/>
      <c r="B509" s="43"/>
      <c r="C509" s="7"/>
      <c r="D509" s="7"/>
      <c r="E509" s="7"/>
      <c r="F509" s="7"/>
      <c r="G509" s="7"/>
      <c r="H509" s="7"/>
      <c r="I509" s="7"/>
      <c r="J509" s="7"/>
      <c r="K509" s="7"/>
      <c r="L509" s="115"/>
      <c r="M509" s="43"/>
      <c r="N509" s="43"/>
      <c r="O509" s="43"/>
      <c r="P509" s="43"/>
      <c r="Q509" s="43"/>
      <c r="R509" s="43"/>
      <c r="S509" s="43"/>
      <c r="T509" s="43"/>
      <c r="U509" s="43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7"/>
      <c r="AO509" s="7"/>
      <c r="AP509" s="7"/>
      <c r="AQ509" s="7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43"/>
      <c r="BN509" s="43"/>
      <c r="BO509" s="43"/>
      <c r="BP509" s="43"/>
      <c r="BQ509" s="43"/>
      <c r="BR509" s="43"/>
      <c r="BS509" s="43"/>
      <c r="BT509" s="43"/>
      <c r="BU509" s="43"/>
      <c r="BV509" s="43"/>
      <c r="BW509" s="43"/>
      <c r="BX509" s="43"/>
      <c r="BY509" s="43"/>
      <c r="BZ509" s="43"/>
      <c r="CA509" s="43"/>
      <c r="CB509" s="43"/>
      <c r="CC509" s="43"/>
      <c r="CD509" s="43"/>
      <c r="CE509" s="43"/>
      <c r="CF509" s="43"/>
      <c r="CG509" s="43"/>
      <c r="CH509" s="43"/>
      <c r="CI509" s="43"/>
      <c r="CJ509" s="43"/>
      <c r="CK509" s="43"/>
      <c r="CL509" s="43"/>
      <c r="CM509" s="43"/>
      <c r="CN509" s="43"/>
      <c r="CO509" s="43"/>
      <c r="CP509" s="43"/>
      <c r="CQ509" s="43"/>
      <c r="CR509" s="43"/>
    </row>
    <row r="510" spans="1:96" ht="13.2">
      <c r="A510" s="43"/>
      <c r="B510" s="43"/>
      <c r="C510" s="7"/>
      <c r="D510" s="7"/>
      <c r="E510" s="7"/>
      <c r="F510" s="7"/>
      <c r="G510" s="7"/>
      <c r="H510" s="7"/>
      <c r="I510" s="7"/>
      <c r="J510" s="7"/>
      <c r="K510" s="7"/>
      <c r="L510" s="115"/>
      <c r="M510" s="43"/>
      <c r="N510" s="43"/>
      <c r="O510" s="43"/>
      <c r="P510" s="43"/>
      <c r="Q510" s="43"/>
      <c r="R510" s="43"/>
      <c r="S510" s="43"/>
      <c r="T510" s="43"/>
      <c r="U510" s="43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7"/>
      <c r="AO510" s="7"/>
      <c r="AP510" s="7"/>
      <c r="AQ510" s="7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43"/>
      <c r="BN510" s="43"/>
      <c r="BO510" s="43"/>
      <c r="BP510" s="43"/>
      <c r="BQ510" s="43"/>
      <c r="BR510" s="43"/>
      <c r="BS510" s="43"/>
      <c r="BT510" s="43"/>
      <c r="BU510" s="43"/>
      <c r="BV510" s="43"/>
      <c r="BW510" s="43"/>
      <c r="BX510" s="43"/>
      <c r="BY510" s="43"/>
      <c r="BZ510" s="43"/>
      <c r="CA510" s="43"/>
      <c r="CB510" s="43"/>
      <c r="CC510" s="43"/>
      <c r="CD510" s="43"/>
      <c r="CE510" s="43"/>
      <c r="CF510" s="43"/>
      <c r="CG510" s="43"/>
      <c r="CH510" s="43"/>
      <c r="CI510" s="43"/>
      <c r="CJ510" s="43"/>
      <c r="CK510" s="43"/>
      <c r="CL510" s="43"/>
      <c r="CM510" s="43"/>
      <c r="CN510" s="43"/>
      <c r="CO510" s="43"/>
      <c r="CP510" s="43"/>
      <c r="CQ510" s="43"/>
      <c r="CR510" s="43"/>
    </row>
    <row r="511" spans="1:96" ht="13.2">
      <c r="A511" s="43"/>
      <c r="B511" s="43"/>
      <c r="C511" s="7"/>
      <c r="D511" s="7"/>
      <c r="E511" s="7"/>
      <c r="F511" s="7"/>
      <c r="G511" s="7"/>
      <c r="H511" s="7"/>
      <c r="I511" s="7"/>
      <c r="J511" s="7"/>
      <c r="K511" s="7"/>
      <c r="L511" s="115"/>
      <c r="M511" s="43"/>
      <c r="N511" s="43"/>
      <c r="O511" s="43"/>
      <c r="P511" s="43"/>
      <c r="Q511" s="43"/>
      <c r="R511" s="43"/>
      <c r="S511" s="43"/>
      <c r="T511" s="43"/>
      <c r="U511" s="43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7"/>
      <c r="AO511" s="7"/>
      <c r="AP511" s="7"/>
      <c r="AQ511" s="7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43"/>
      <c r="BN511" s="43"/>
      <c r="BO511" s="43"/>
      <c r="BP511" s="43"/>
      <c r="BQ511" s="43"/>
      <c r="BR511" s="43"/>
      <c r="BS511" s="43"/>
      <c r="BT511" s="43"/>
      <c r="BU511" s="43"/>
      <c r="BV511" s="43"/>
      <c r="BW511" s="43"/>
      <c r="BX511" s="43"/>
      <c r="BY511" s="43"/>
      <c r="BZ511" s="43"/>
      <c r="CA511" s="43"/>
      <c r="CB511" s="43"/>
      <c r="CC511" s="43"/>
      <c r="CD511" s="43"/>
      <c r="CE511" s="43"/>
      <c r="CF511" s="43"/>
      <c r="CG511" s="43"/>
      <c r="CH511" s="43"/>
      <c r="CI511" s="43"/>
      <c r="CJ511" s="43"/>
      <c r="CK511" s="43"/>
      <c r="CL511" s="43"/>
      <c r="CM511" s="43"/>
      <c r="CN511" s="43"/>
      <c r="CO511" s="43"/>
      <c r="CP511" s="43"/>
      <c r="CQ511" s="43"/>
      <c r="CR511" s="43"/>
    </row>
    <row r="512" spans="1:96" ht="13.2">
      <c r="A512" s="43"/>
      <c r="B512" s="43"/>
      <c r="C512" s="7"/>
      <c r="D512" s="7"/>
      <c r="E512" s="7"/>
      <c r="F512" s="7"/>
      <c r="G512" s="7"/>
      <c r="H512" s="7"/>
      <c r="I512" s="7"/>
      <c r="J512" s="7"/>
      <c r="K512" s="7"/>
      <c r="L512" s="115"/>
      <c r="M512" s="43"/>
      <c r="N512" s="43"/>
      <c r="O512" s="43"/>
      <c r="P512" s="43"/>
      <c r="Q512" s="43"/>
      <c r="R512" s="43"/>
      <c r="S512" s="43"/>
      <c r="T512" s="43"/>
      <c r="U512" s="43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7"/>
      <c r="AO512" s="7"/>
      <c r="AP512" s="7"/>
      <c r="AQ512" s="7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43"/>
      <c r="BN512" s="43"/>
      <c r="BO512" s="43"/>
      <c r="BP512" s="43"/>
      <c r="BQ512" s="43"/>
      <c r="BR512" s="43"/>
      <c r="BS512" s="43"/>
      <c r="BT512" s="43"/>
      <c r="BU512" s="43"/>
      <c r="BV512" s="43"/>
      <c r="BW512" s="43"/>
      <c r="BX512" s="43"/>
      <c r="BY512" s="43"/>
      <c r="BZ512" s="43"/>
      <c r="CA512" s="43"/>
      <c r="CB512" s="43"/>
      <c r="CC512" s="43"/>
      <c r="CD512" s="43"/>
      <c r="CE512" s="43"/>
      <c r="CF512" s="43"/>
      <c r="CG512" s="43"/>
      <c r="CH512" s="43"/>
      <c r="CI512" s="43"/>
      <c r="CJ512" s="43"/>
      <c r="CK512" s="43"/>
      <c r="CL512" s="43"/>
      <c r="CM512" s="43"/>
      <c r="CN512" s="43"/>
      <c r="CO512" s="43"/>
      <c r="CP512" s="43"/>
      <c r="CQ512" s="43"/>
      <c r="CR512" s="43"/>
    </row>
    <row r="513" spans="1:96" ht="13.2">
      <c r="A513" s="43"/>
      <c r="B513" s="43"/>
      <c r="C513" s="7"/>
      <c r="D513" s="7"/>
      <c r="E513" s="7"/>
      <c r="F513" s="7"/>
      <c r="G513" s="7"/>
      <c r="H513" s="7"/>
      <c r="I513" s="7"/>
      <c r="J513" s="7"/>
      <c r="K513" s="7"/>
      <c r="L513" s="115"/>
      <c r="M513" s="43"/>
      <c r="N513" s="43"/>
      <c r="O513" s="43"/>
      <c r="P513" s="43"/>
      <c r="Q513" s="43"/>
      <c r="R513" s="43"/>
      <c r="S513" s="43"/>
      <c r="T513" s="43"/>
      <c r="U513" s="43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7"/>
      <c r="AO513" s="7"/>
      <c r="AP513" s="7"/>
      <c r="AQ513" s="7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43"/>
      <c r="BN513" s="43"/>
      <c r="BO513" s="43"/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3"/>
      <c r="CA513" s="43"/>
      <c r="CB513" s="43"/>
      <c r="CC513" s="43"/>
      <c r="CD513" s="43"/>
      <c r="CE513" s="43"/>
      <c r="CF513" s="43"/>
      <c r="CG513" s="43"/>
      <c r="CH513" s="43"/>
      <c r="CI513" s="43"/>
      <c r="CJ513" s="43"/>
      <c r="CK513" s="43"/>
      <c r="CL513" s="43"/>
      <c r="CM513" s="43"/>
      <c r="CN513" s="43"/>
      <c r="CO513" s="43"/>
      <c r="CP513" s="43"/>
      <c r="CQ513" s="43"/>
      <c r="CR513" s="43"/>
    </row>
    <row r="514" spans="1:96" ht="13.2">
      <c r="A514" s="43"/>
      <c r="B514" s="43"/>
      <c r="C514" s="7"/>
      <c r="D514" s="7"/>
      <c r="E514" s="7"/>
      <c r="F514" s="7"/>
      <c r="G514" s="7"/>
      <c r="H514" s="7"/>
      <c r="I514" s="7"/>
      <c r="J514" s="7"/>
      <c r="K514" s="7"/>
      <c r="L514" s="115"/>
      <c r="M514" s="43"/>
      <c r="N514" s="43"/>
      <c r="O514" s="43"/>
      <c r="P514" s="43"/>
      <c r="Q514" s="43"/>
      <c r="R514" s="43"/>
      <c r="S514" s="43"/>
      <c r="T514" s="43"/>
      <c r="U514" s="43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7"/>
      <c r="AO514" s="7"/>
      <c r="AP514" s="7"/>
      <c r="AQ514" s="7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43"/>
      <c r="BN514" s="43"/>
      <c r="BO514" s="43"/>
      <c r="BP514" s="43"/>
      <c r="BQ514" s="43"/>
      <c r="BR514" s="43"/>
      <c r="BS514" s="43"/>
      <c r="BT514" s="43"/>
      <c r="BU514" s="43"/>
      <c r="BV514" s="43"/>
      <c r="BW514" s="43"/>
      <c r="BX514" s="43"/>
      <c r="BY514" s="43"/>
      <c r="BZ514" s="43"/>
      <c r="CA514" s="43"/>
      <c r="CB514" s="43"/>
      <c r="CC514" s="43"/>
      <c r="CD514" s="43"/>
      <c r="CE514" s="43"/>
      <c r="CF514" s="43"/>
      <c r="CG514" s="43"/>
      <c r="CH514" s="43"/>
      <c r="CI514" s="43"/>
      <c r="CJ514" s="43"/>
      <c r="CK514" s="43"/>
      <c r="CL514" s="43"/>
      <c r="CM514" s="43"/>
      <c r="CN514" s="43"/>
      <c r="CO514" s="43"/>
      <c r="CP514" s="43"/>
      <c r="CQ514" s="43"/>
      <c r="CR514" s="43"/>
    </row>
    <row r="515" spans="1:96" ht="13.2">
      <c r="A515" s="43"/>
      <c r="B515" s="43"/>
      <c r="C515" s="7"/>
      <c r="D515" s="7"/>
      <c r="E515" s="7"/>
      <c r="F515" s="7"/>
      <c r="G515" s="7"/>
      <c r="H515" s="7"/>
      <c r="I515" s="7"/>
      <c r="J515" s="7"/>
      <c r="K515" s="7"/>
      <c r="L515" s="115"/>
      <c r="M515" s="43"/>
      <c r="N515" s="43"/>
      <c r="O515" s="43"/>
      <c r="P515" s="43"/>
      <c r="Q515" s="43"/>
      <c r="R515" s="43"/>
      <c r="S515" s="43"/>
      <c r="T515" s="43"/>
      <c r="U515" s="43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7"/>
      <c r="AO515" s="7"/>
      <c r="AP515" s="7"/>
      <c r="AQ515" s="7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43"/>
      <c r="BN515" s="43"/>
      <c r="BO515" s="43"/>
      <c r="BP515" s="43"/>
      <c r="BQ515" s="43"/>
      <c r="BR515" s="43"/>
      <c r="BS515" s="43"/>
      <c r="BT515" s="43"/>
      <c r="BU515" s="43"/>
      <c r="BV515" s="43"/>
      <c r="BW515" s="43"/>
      <c r="BX515" s="43"/>
      <c r="BY515" s="43"/>
      <c r="BZ515" s="43"/>
      <c r="CA515" s="43"/>
      <c r="CB515" s="43"/>
      <c r="CC515" s="43"/>
      <c r="CD515" s="43"/>
      <c r="CE515" s="43"/>
      <c r="CF515" s="43"/>
      <c r="CG515" s="43"/>
      <c r="CH515" s="43"/>
      <c r="CI515" s="43"/>
      <c r="CJ515" s="43"/>
      <c r="CK515" s="43"/>
      <c r="CL515" s="43"/>
      <c r="CM515" s="43"/>
      <c r="CN515" s="43"/>
      <c r="CO515" s="43"/>
      <c r="CP515" s="43"/>
      <c r="CQ515" s="43"/>
      <c r="CR515" s="43"/>
    </row>
    <row r="516" spans="1:96" ht="13.2">
      <c r="A516" s="43"/>
      <c r="B516" s="43"/>
      <c r="C516" s="7"/>
      <c r="D516" s="7"/>
      <c r="E516" s="7"/>
      <c r="F516" s="7"/>
      <c r="G516" s="7"/>
      <c r="H516" s="7"/>
      <c r="I516" s="7"/>
      <c r="J516" s="7"/>
      <c r="K516" s="7"/>
      <c r="L516" s="115"/>
      <c r="M516" s="43"/>
      <c r="N516" s="43"/>
      <c r="O516" s="43"/>
      <c r="P516" s="43"/>
      <c r="Q516" s="43"/>
      <c r="R516" s="43"/>
      <c r="S516" s="43"/>
      <c r="T516" s="43"/>
      <c r="U516" s="43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7"/>
      <c r="AO516" s="7"/>
      <c r="AP516" s="7"/>
      <c r="AQ516" s="7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43"/>
      <c r="BN516" s="43"/>
      <c r="BO516" s="43"/>
      <c r="BP516" s="43"/>
      <c r="BQ516" s="43"/>
      <c r="BR516" s="43"/>
      <c r="BS516" s="43"/>
      <c r="BT516" s="43"/>
      <c r="BU516" s="43"/>
      <c r="BV516" s="43"/>
      <c r="BW516" s="43"/>
      <c r="BX516" s="43"/>
      <c r="BY516" s="43"/>
      <c r="BZ516" s="43"/>
      <c r="CA516" s="43"/>
      <c r="CB516" s="43"/>
      <c r="CC516" s="43"/>
      <c r="CD516" s="43"/>
      <c r="CE516" s="43"/>
      <c r="CF516" s="43"/>
      <c r="CG516" s="43"/>
      <c r="CH516" s="43"/>
      <c r="CI516" s="43"/>
      <c r="CJ516" s="43"/>
      <c r="CK516" s="43"/>
      <c r="CL516" s="43"/>
      <c r="CM516" s="43"/>
      <c r="CN516" s="43"/>
      <c r="CO516" s="43"/>
      <c r="CP516" s="43"/>
      <c r="CQ516" s="43"/>
      <c r="CR516" s="43"/>
    </row>
    <row r="517" spans="1:96" ht="13.2">
      <c r="A517" s="43"/>
      <c r="B517" s="43"/>
      <c r="C517" s="7"/>
      <c r="D517" s="7"/>
      <c r="E517" s="7"/>
      <c r="F517" s="7"/>
      <c r="G517" s="7"/>
      <c r="H517" s="7"/>
      <c r="I517" s="7"/>
      <c r="J517" s="7"/>
      <c r="K517" s="7"/>
      <c r="L517" s="115"/>
      <c r="M517" s="43"/>
      <c r="N517" s="43"/>
      <c r="O517" s="43"/>
      <c r="P517" s="43"/>
      <c r="Q517" s="43"/>
      <c r="R517" s="43"/>
      <c r="S517" s="43"/>
      <c r="T517" s="43"/>
      <c r="U517" s="43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7"/>
      <c r="AO517" s="7"/>
      <c r="AP517" s="7"/>
      <c r="AQ517" s="7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43"/>
      <c r="BN517" s="43"/>
      <c r="BO517" s="43"/>
      <c r="BP517" s="43"/>
      <c r="BQ517" s="43"/>
      <c r="BR517" s="43"/>
      <c r="BS517" s="43"/>
      <c r="BT517" s="43"/>
      <c r="BU517" s="43"/>
      <c r="BV517" s="43"/>
      <c r="BW517" s="43"/>
      <c r="BX517" s="43"/>
      <c r="BY517" s="43"/>
      <c r="BZ517" s="43"/>
      <c r="CA517" s="43"/>
      <c r="CB517" s="43"/>
      <c r="CC517" s="43"/>
      <c r="CD517" s="43"/>
      <c r="CE517" s="43"/>
      <c r="CF517" s="43"/>
      <c r="CG517" s="43"/>
      <c r="CH517" s="43"/>
      <c r="CI517" s="43"/>
      <c r="CJ517" s="43"/>
      <c r="CK517" s="43"/>
      <c r="CL517" s="43"/>
      <c r="CM517" s="43"/>
      <c r="CN517" s="43"/>
      <c r="CO517" s="43"/>
      <c r="CP517" s="43"/>
      <c r="CQ517" s="43"/>
      <c r="CR517" s="43"/>
    </row>
    <row r="518" spans="1:96" ht="13.2">
      <c r="A518" s="43"/>
      <c r="B518" s="43"/>
      <c r="C518" s="7"/>
      <c r="D518" s="7"/>
      <c r="E518" s="7"/>
      <c r="F518" s="7"/>
      <c r="G518" s="7"/>
      <c r="H518" s="7"/>
      <c r="I518" s="7"/>
      <c r="J518" s="7"/>
      <c r="K518" s="7"/>
      <c r="L518" s="115"/>
      <c r="M518" s="43"/>
      <c r="N518" s="43"/>
      <c r="O518" s="43"/>
      <c r="P518" s="43"/>
      <c r="Q518" s="43"/>
      <c r="R518" s="43"/>
      <c r="S518" s="43"/>
      <c r="T518" s="43"/>
      <c r="U518" s="43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7"/>
      <c r="AO518" s="7"/>
      <c r="AP518" s="7"/>
      <c r="AQ518" s="7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43"/>
      <c r="BN518" s="43"/>
      <c r="BO518" s="43"/>
      <c r="BP518" s="43"/>
      <c r="BQ518" s="43"/>
      <c r="BR518" s="43"/>
      <c r="BS518" s="43"/>
      <c r="BT518" s="43"/>
      <c r="BU518" s="43"/>
      <c r="BV518" s="43"/>
      <c r="BW518" s="43"/>
      <c r="BX518" s="43"/>
      <c r="BY518" s="43"/>
      <c r="BZ518" s="43"/>
      <c r="CA518" s="43"/>
      <c r="CB518" s="43"/>
      <c r="CC518" s="43"/>
      <c r="CD518" s="43"/>
      <c r="CE518" s="43"/>
      <c r="CF518" s="43"/>
      <c r="CG518" s="43"/>
      <c r="CH518" s="43"/>
      <c r="CI518" s="43"/>
      <c r="CJ518" s="43"/>
      <c r="CK518" s="43"/>
      <c r="CL518" s="43"/>
      <c r="CM518" s="43"/>
      <c r="CN518" s="43"/>
      <c r="CO518" s="43"/>
      <c r="CP518" s="43"/>
      <c r="CQ518" s="43"/>
      <c r="CR518" s="43"/>
    </row>
    <row r="519" spans="1:96" ht="13.2">
      <c r="A519" s="43"/>
      <c r="B519" s="43"/>
      <c r="C519" s="7"/>
      <c r="D519" s="7"/>
      <c r="E519" s="7"/>
      <c r="F519" s="7"/>
      <c r="G519" s="7"/>
      <c r="H519" s="7"/>
      <c r="I519" s="7"/>
      <c r="J519" s="7"/>
      <c r="K519" s="7"/>
      <c r="L519" s="115"/>
      <c r="M519" s="43"/>
      <c r="N519" s="43"/>
      <c r="O519" s="43"/>
      <c r="P519" s="43"/>
      <c r="Q519" s="43"/>
      <c r="R519" s="43"/>
      <c r="S519" s="43"/>
      <c r="T519" s="43"/>
      <c r="U519" s="43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7"/>
      <c r="AO519" s="7"/>
      <c r="AP519" s="7"/>
      <c r="AQ519" s="7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43"/>
      <c r="BN519" s="43"/>
      <c r="BO519" s="43"/>
      <c r="BP519" s="43"/>
      <c r="BQ519" s="43"/>
      <c r="BR519" s="43"/>
      <c r="BS519" s="43"/>
      <c r="BT519" s="43"/>
      <c r="BU519" s="43"/>
      <c r="BV519" s="43"/>
      <c r="BW519" s="43"/>
      <c r="BX519" s="43"/>
      <c r="BY519" s="43"/>
      <c r="BZ519" s="43"/>
      <c r="CA519" s="43"/>
      <c r="CB519" s="43"/>
      <c r="CC519" s="43"/>
      <c r="CD519" s="43"/>
      <c r="CE519" s="43"/>
      <c r="CF519" s="43"/>
      <c r="CG519" s="43"/>
      <c r="CH519" s="43"/>
      <c r="CI519" s="43"/>
      <c r="CJ519" s="43"/>
      <c r="CK519" s="43"/>
      <c r="CL519" s="43"/>
      <c r="CM519" s="43"/>
      <c r="CN519" s="43"/>
      <c r="CO519" s="43"/>
      <c r="CP519" s="43"/>
      <c r="CQ519" s="43"/>
      <c r="CR519" s="43"/>
    </row>
    <row r="520" spans="1:96" ht="13.2">
      <c r="A520" s="43"/>
      <c r="B520" s="43"/>
      <c r="C520" s="7"/>
      <c r="D520" s="7"/>
      <c r="E520" s="7"/>
      <c r="F520" s="7"/>
      <c r="G520" s="7"/>
      <c r="H520" s="7"/>
      <c r="I520" s="7"/>
      <c r="J520" s="7"/>
      <c r="K520" s="7"/>
      <c r="L520" s="115"/>
      <c r="M520" s="43"/>
      <c r="N520" s="43"/>
      <c r="O520" s="43"/>
      <c r="P520" s="43"/>
      <c r="Q520" s="43"/>
      <c r="R520" s="43"/>
      <c r="S520" s="43"/>
      <c r="T520" s="43"/>
      <c r="U520" s="43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7"/>
      <c r="AO520" s="7"/>
      <c r="AP520" s="7"/>
      <c r="AQ520" s="7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43"/>
      <c r="BN520" s="43"/>
      <c r="BO520" s="43"/>
      <c r="BP520" s="43"/>
      <c r="BQ520" s="43"/>
      <c r="BR520" s="43"/>
      <c r="BS520" s="43"/>
      <c r="BT520" s="43"/>
      <c r="BU520" s="43"/>
      <c r="BV520" s="43"/>
      <c r="BW520" s="43"/>
      <c r="BX520" s="43"/>
      <c r="BY520" s="43"/>
      <c r="BZ520" s="43"/>
      <c r="CA520" s="43"/>
      <c r="CB520" s="43"/>
      <c r="CC520" s="43"/>
      <c r="CD520" s="43"/>
      <c r="CE520" s="43"/>
      <c r="CF520" s="43"/>
      <c r="CG520" s="43"/>
      <c r="CH520" s="43"/>
      <c r="CI520" s="43"/>
      <c r="CJ520" s="43"/>
      <c r="CK520" s="43"/>
      <c r="CL520" s="43"/>
      <c r="CM520" s="43"/>
      <c r="CN520" s="43"/>
      <c r="CO520" s="43"/>
      <c r="CP520" s="43"/>
      <c r="CQ520" s="43"/>
      <c r="CR520" s="43"/>
    </row>
    <row r="521" spans="1:96" ht="13.2">
      <c r="A521" s="43"/>
      <c r="B521" s="43"/>
      <c r="C521" s="7"/>
      <c r="D521" s="7"/>
      <c r="E521" s="7"/>
      <c r="F521" s="7"/>
      <c r="G521" s="7"/>
      <c r="H521" s="7"/>
      <c r="I521" s="7"/>
      <c r="J521" s="7"/>
      <c r="K521" s="7"/>
      <c r="L521" s="115"/>
      <c r="M521" s="43"/>
      <c r="N521" s="43"/>
      <c r="O521" s="43"/>
      <c r="P521" s="43"/>
      <c r="Q521" s="43"/>
      <c r="R521" s="43"/>
      <c r="S521" s="43"/>
      <c r="T521" s="43"/>
      <c r="U521" s="43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7"/>
      <c r="AO521" s="7"/>
      <c r="AP521" s="7"/>
      <c r="AQ521" s="7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43"/>
      <c r="BN521" s="43"/>
      <c r="BO521" s="43"/>
      <c r="BP521" s="43"/>
      <c r="BQ521" s="43"/>
      <c r="BR521" s="43"/>
      <c r="BS521" s="43"/>
      <c r="BT521" s="43"/>
      <c r="BU521" s="43"/>
      <c r="BV521" s="43"/>
      <c r="BW521" s="43"/>
      <c r="BX521" s="43"/>
      <c r="BY521" s="43"/>
      <c r="BZ521" s="43"/>
      <c r="CA521" s="43"/>
      <c r="CB521" s="43"/>
      <c r="CC521" s="43"/>
      <c r="CD521" s="43"/>
      <c r="CE521" s="43"/>
      <c r="CF521" s="43"/>
      <c r="CG521" s="43"/>
      <c r="CH521" s="43"/>
      <c r="CI521" s="43"/>
      <c r="CJ521" s="43"/>
      <c r="CK521" s="43"/>
      <c r="CL521" s="43"/>
      <c r="CM521" s="43"/>
      <c r="CN521" s="43"/>
      <c r="CO521" s="43"/>
      <c r="CP521" s="43"/>
      <c r="CQ521" s="43"/>
      <c r="CR521" s="43"/>
    </row>
    <row r="522" spans="1:96" ht="13.2">
      <c r="A522" s="43"/>
      <c r="B522" s="43"/>
      <c r="C522" s="7"/>
      <c r="D522" s="7"/>
      <c r="E522" s="7"/>
      <c r="F522" s="7"/>
      <c r="G522" s="7"/>
      <c r="H522" s="7"/>
      <c r="I522" s="7"/>
      <c r="J522" s="7"/>
      <c r="K522" s="7"/>
      <c r="L522" s="115"/>
      <c r="M522" s="43"/>
      <c r="N522" s="43"/>
      <c r="O522" s="43"/>
      <c r="P522" s="43"/>
      <c r="Q522" s="43"/>
      <c r="R522" s="43"/>
      <c r="S522" s="43"/>
      <c r="T522" s="43"/>
      <c r="U522" s="43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7"/>
      <c r="AO522" s="7"/>
      <c r="AP522" s="7"/>
      <c r="AQ522" s="7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43"/>
      <c r="BN522" s="43"/>
      <c r="BO522" s="43"/>
      <c r="BP522" s="43"/>
      <c r="BQ522" s="43"/>
      <c r="BR522" s="43"/>
      <c r="BS522" s="43"/>
      <c r="BT522" s="43"/>
      <c r="BU522" s="43"/>
      <c r="BV522" s="43"/>
      <c r="BW522" s="43"/>
      <c r="BX522" s="43"/>
      <c r="BY522" s="43"/>
      <c r="BZ522" s="43"/>
      <c r="CA522" s="43"/>
      <c r="CB522" s="43"/>
      <c r="CC522" s="43"/>
      <c r="CD522" s="43"/>
      <c r="CE522" s="43"/>
      <c r="CF522" s="43"/>
      <c r="CG522" s="43"/>
      <c r="CH522" s="43"/>
      <c r="CI522" s="43"/>
      <c r="CJ522" s="43"/>
      <c r="CK522" s="43"/>
      <c r="CL522" s="43"/>
      <c r="CM522" s="43"/>
      <c r="CN522" s="43"/>
      <c r="CO522" s="43"/>
      <c r="CP522" s="43"/>
      <c r="CQ522" s="43"/>
      <c r="CR522" s="43"/>
    </row>
    <row r="523" spans="1:96" ht="13.2">
      <c r="A523" s="43"/>
      <c r="B523" s="43"/>
      <c r="C523" s="7"/>
      <c r="D523" s="7"/>
      <c r="E523" s="7"/>
      <c r="F523" s="7"/>
      <c r="G523" s="7"/>
      <c r="H523" s="7"/>
      <c r="I523" s="7"/>
      <c r="J523" s="7"/>
      <c r="K523" s="7"/>
      <c r="L523" s="115"/>
      <c r="M523" s="43"/>
      <c r="N523" s="43"/>
      <c r="O523" s="43"/>
      <c r="P523" s="43"/>
      <c r="Q523" s="43"/>
      <c r="R523" s="43"/>
      <c r="S523" s="43"/>
      <c r="T523" s="43"/>
      <c r="U523" s="43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7"/>
      <c r="AO523" s="7"/>
      <c r="AP523" s="7"/>
      <c r="AQ523" s="7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43"/>
      <c r="BN523" s="43"/>
      <c r="BO523" s="43"/>
      <c r="BP523" s="43"/>
      <c r="BQ523" s="43"/>
      <c r="BR523" s="43"/>
      <c r="BS523" s="43"/>
      <c r="BT523" s="43"/>
      <c r="BU523" s="43"/>
      <c r="BV523" s="43"/>
      <c r="BW523" s="43"/>
      <c r="BX523" s="43"/>
      <c r="BY523" s="43"/>
      <c r="BZ523" s="43"/>
      <c r="CA523" s="43"/>
      <c r="CB523" s="43"/>
      <c r="CC523" s="43"/>
      <c r="CD523" s="43"/>
      <c r="CE523" s="43"/>
      <c r="CF523" s="43"/>
      <c r="CG523" s="43"/>
      <c r="CH523" s="43"/>
      <c r="CI523" s="43"/>
      <c r="CJ523" s="43"/>
      <c r="CK523" s="43"/>
      <c r="CL523" s="43"/>
      <c r="CM523" s="43"/>
      <c r="CN523" s="43"/>
      <c r="CO523" s="43"/>
      <c r="CP523" s="43"/>
      <c r="CQ523" s="43"/>
      <c r="CR523" s="43"/>
    </row>
    <row r="524" spans="1:96" ht="13.2">
      <c r="A524" s="43"/>
      <c r="B524" s="43"/>
      <c r="C524" s="7"/>
      <c r="D524" s="7"/>
      <c r="E524" s="7"/>
      <c r="F524" s="7"/>
      <c r="G524" s="7"/>
      <c r="H524" s="7"/>
      <c r="I524" s="7"/>
      <c r="J524" s="7"/>
      <c r="K524" s="7"/>
      <c r="L524" s="115"/>
      <c r="M524" s="43"/>
      <c r="N524" s="43"/>
      <c r="O524" s="43"/>
      <c r="P524" s="43"/>
      <c r="Q524" s="43"/>
      <c r="R524" s="43"/>
      <c r="S524" s="43"/>
      <c r="T524" s="43"/>
      <c r="U524" s="43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7"/>
      <c r="AO524" s="7"/>
      <c r="AP524" s="7"/>
      <c r="AQ524" s="7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43"/>
      <c r="BN524" s="43"/>
      <c r="BO524" s="43"/>
      <c r="BP524" s="43"/>
      <c r="BQ524" s="43"/>
      <c r="BR524" s="43"/>
      <c r="BS524" s="43"/>
      <c r="BT524" s="43"/>
      <c r="BU524" s="43"/>
      <c r="BV524" s="43"/>
      <c r="BW524" s="43"/>
      <c r="BX524" s="43"/>
      <c r="BY524" s="43"/>
      <c r="BZ524" s="43"/>
      <c r="CA524" s="43"/>
      <c r="CB524" s="43"/>
      <c r="CC524" s="43"/>
      <c r="CD524" s="43"/>
      <c r="CE524" s="43"/>
      <c r="CF524" s="43"/>
      <c r="CG524" s="43"/>
      <c r="CH524" s="43"/>
      <c r="CI524" s="43"/>
      <c r="CJ524" s="43"/>
      <c r="CK524" s="43"/>
      <c r="CL524" s="43"/>
      <c r="CM524" s="43"/>
      <c r="CN524" s="43"/>
      <c r="CO524" s="43"/>
      <c r="CP524" s="43"/>
      <c r="CQ524" s="43"/>
      <c r="CR524" s="43"/>
    </row>
    <row r="525" spans="1:96" ht="13.2">
      <c r="A525" s="43"/>
      <c r="B525" s="43"/>
      <c r="C525" s="7"/>
      <c r="D525" s="7"/>
      <c r="E525" s="7"/>
      <c r="F525" s="7"/>
      <c r="G525" s="7"/>
      <c r="H525" s="7"/>
      <c r="I525" s="7"/>
      <c r="J525" s="7"/>
      <c r="K525" s="7"/>
      <c r="L525" s="115"/>
      <c r="M525" s="43"/>
      <c r="N525" s="43"/>
      <c r="O525" s="43"/>
      <c r="P525" s="43"/>
      <c r="Q525" s="43"/>
      <c r="R525" s="43"/>
      <c r="S525" s="43"/>
      <c r="T525" s="43"/>
      <c r="U525" s="43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7"/>
      <c r="AO525" s="7"/>
      <c r="AP525" s="7"/>
      <c r="AQ525" s="7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43"/>
      <c r="BN525" s="43"/>
      <c r="BO525" s="43"/>
      <c r="BP525" s="43"/>
      <c r="BQ525" s="43"/>
      <c r="BR525" s="43"/>
      <c r="BS525" s="43"/>
      <c r="BT525" s="43"/>
      <c r="BU525" s="43"/>
      <c r="BV525" s="43"/>
      <c r="BW525" s="43"/>
      <c r="BX525" s="43"/>
      <c r="BY525" s="43"/>
      <c r="BZ525" s="43"/>
      <c r="CA525" s="43"/>
      <c r="CB525" s="43"/>
      <c r="CC525" s="43"/>
      <c r="CD525" s="43"/>
      <c r="CE525" s="43"/>
      <c r="CF525" s="43"/>
      <c r="CG525" s="43"/>
      <c r="CH525" s="43"/>
      <c r="CI525" s="43"/>
      <c r="CJ525" s="43"/>
      <c r="CK525" s="43"/>
      <c r="CL525" s="43"/>
      <c r="CM525" s="43"/>
      <c r="CN525" s="43"/>
      <c r="CO525" s="43"/>
      <c r="CP525" s="43"/>
      <c r="CQ525" s="43"/>
      <c r="CR525" s="43"/>
    </row>
    <row r="526" spans="1:96" ht="13.2">
      <c r="A526" s="43"/>
      <c r="B526" s="43"/>
      <c r="C526" s="7"/>
      <c r="D526" s="7"/>
      <c r="E526" s="7"/>
      <c r="F526" s="7"/>
      <c r="G526" s="7"/>
      <c r="H526" s="7"/>
      <c r="I526" s="7"/>
      <c r="J526" s="7"/>
      <c r="K526" s="7"/>
      <c r="L526" s="115"/>
      <c r="M526" s="43"/>
      <c r="N526" s="43"/>
      <c r="O526" s="43"/>
      <c r="P526" s="43"/>
      <c r="Q526" s="43"/>
      <c r="R526" s="43"/>
      <c r="S526" s="43"/>
      <c r="T526" s="43"/>
      <c r="U526" s="43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7"/>
      <c r="AO526" s="7"/>
      <c r="AP526" s="7"/>
      <c r="AQ526" s="7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43"/>
      <c r="BN526" s="43"/>
      <c r="BO526" s="43"/>
      <c r="BP526" s="43"/>
      <c r="BQ526" s="43"/>
      <c r="BR526" s="43"/>
      <c r="BS526" s="43"/>
      <c r="BT526" s="43"/>
      <c r="BU526" s="43"/>
      <c r="BV526" s="43"/>
      <c r="BW526" s="43"/>
      <c r="BX526" s="43"/>
      <c r="BY526" s="43"/>
      <c r="BZ526" s="43"/>
      <c r="CA526" s="43"/>
      <c r="CB526" s="43"/>
      <c r="CC526" s="43"/>
      <c r="CD526" s="43"/>
      <c r="CE526" s="43"/>
      <c r="CF526" s="43"/>
      <c r="CG526" s="43"/>
      <c r="CH526" s="43"/>
      <c r="CI526" s="43"/>
      <c r="CJ526" s="43"/>
      <c r="CK526" s="43"/>
      <c r="CL526" s="43"/>
      <c r="CM526" s="43"/>
      <c r="CN526" s="43"/>
      <c r="CO526" s="43"/>
      <c r="CP526" s="43"/>
      <c r="CQ526" s="43"/>
      <c r="CR526" s="43"/>
    </row>
    <row r="527" spans="1:96" ht="13.2">
      <c r="A527" s="43"/>
      <c r="B527" s="43"/>
      <c r="C527" s="7"/>
      <c r="D527" s="7"/>
      <c r="E527" s="7"/>
      <c r="F527" s="7"/>
      <c r="G527" s="7"/>
      <c r="H527" s="7"/>
      <c r="I527" s="7"/>
      <c r="J527" s="7"/>
      <c r="K527" s="7"/>
      <c r="L527" s="115"/>
      <c r="M527" s="43"/>
      <c r="N527" s="43"/>
      <c r="O527" s="43"/>
      <c r="P527" s="43"/>
      <c r="Q527" s="43"/>
      <c r="R527" s="43"/>
      <c r="S527" s="43"/>
      <c r="T527" s="43"/>
      <c r="U527" s="43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7"/>
      <c r="AO527" s="7"/>
      <c r="AP527" s="7"/>
      <c r="AQ527" s="7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43"/>
      <c r="BN527" s="43"/>
      <c r="BO527" s="43"/>
      <c r="BP527" s="43"/>
      <c r="BQ527" s="43"/>
      <c r="BR527" s="43"/>
      <c r="BS527" s="43"/>
      <c r="BT527" s="43"/>
      <c r="BU527" s="43"/>
      <c r="BV527" s="43"/>
      <c r="BW527" s="43"/>
      <c r="BX527" s="43"/>
      <c r="BY527" s="43"/>
      <c r="BZ527" s="43"/>
      <c r="CA527" s="43"/>
      <c r="CB527" s="43"/>
      <c r="CC527" s="43"/>
      <c r="CD527" s="43"/>
      <c r="CE527" s="43"/>
      <c r="CF527" s="43"/>
      <c r="CG527" s="43"/>
      <c r="CH527" s="43"/>
      <c r="CI527" s="43"/>
      <c r="CJ527" s="43"/>
      <c r="CK527" s="43"/>
      <c r="CL527" s="43"/>
      <c r="CM527" s="43"/>
      <c r="CN527" s="43"/>
      <c r="CO527" s="43"/>
      <c r="CP527" s="43"/>
      <c r="CQ527" s="43"/>
      <c r="CR527" s="43"/>
    </row>
    <row r="528" spans="1:96" ht="13.2">
      <c r="A528" s="43"/>
      <c r="B528" s="43"/>
      <c r="C528" s="7"/>
      <c r="D528" s="7"/>
      <c r="E528" s="7"/>
      <c r="F528" s="7"/>
      <c r="G528" s="7"/>
      <c r="H528" s="7"/>
      <c r="I528" s="7"/>
      <c r="J528" s="7"/>
      <c r="K528" s="7"/>
      <c r="L528" s="115"/>
      <c r="M528" s="43"/>
      <c r="N528" s="43"/>
      <c r="O528" s="43"/>
      <c r="P528" s="43"/>
      <c r="Q528" s="43"/>
      <c r="R528" s="43"/>
      <c r="S528" s="43"/>
      <c r="T528" s="43"/>
      <c r="U528" s="43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7"/>
      <c r="AO528" s="7"/>
      <c r="AP528" s="7"/>
      <c r="AQ528" s="7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43"/>
      <c r="BN528" s="43"/>
      <c r="BO528" s="43"/>
      <c r="BP528" s="43"/>
      <c r="BQ528" s="43"/>
      <c r="BR528" s="43"/>
      <c r="BS528" s="43"/>
      <c r="BT528" s="43"/>
      <c r="BU528" s="43"/>
      <c r="BV528" s="43"/>
      <c r="BW528" s="43"/>
      <c r="BX528" s="43"/>
      <c r="BY528" s="43"/>
      <c r="BZ528" s="43"/>
      <c r="CA528" s="43"/>
      <c r="CB528" s="43"/>
      <c r="CC528" s="43"/>
      <c r="CD528" s="43"/>
      <c r="CE528" s="43"/>
      <c r="CF528" s="43"/>
      <c r="CG528" s="43"/>
      <c r="CH528" s="43"/>
      <c r="CI528" s="43"/>
      <c r="CJ528" s="43"/>
      <c r="CK528" s="43"/>
      <c r="CL528" s="43"/>
      <c r="CM528" s="43"/>
      <c r="CN528" s="43"/>
      <c r="CO528" s="43"/>
      <c r="CP528" s="43"/>
      <c r="CQ528" s="43"/>
      <c r="CR528" s="43"/>
    </row>
    <row r="529" spans="1:96" ht="13.2">
      <c r="A529" s="43"/>
      <c r="B529" s="43"/>
      <c r="C529" s="7"/>
      <c r="D529" s="7"/>
      <c r="E529" s="7"/>
      <c r="F529" s="7"/>
      <c r="G529" s="7"/>
      <c r="H529" s="7"/>
      <c r="I529" s="7"/>
      <c r="J529" s="7"/>
      <c r="K529" s="7"/>
      <c r="L529" s="115"/>
      <c r="M529" s="43"/>
      <c r="N529" s="43"/>
      <c r="O529" s="43"/>
      <c r="P529" s="43"/>
      <c r="Q529" s="43"/>
      <c r="R529" s="43"/>
      <c r="S529" s="43"/>
      <c r="T529" s="43"/>
      <c r="U529" s="43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7"/>
      <c r="AO529" s="7"/>
      <c r="AP529" s="7"/>
      <c r="AQ529" s="7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43"/>
      <c r="BN529" s="43"/>
      <c r="BO529" s="43"/>
      <c r="BP529" s="43"/>
      <c r="BQ529" s="43"/>
      <c r="BR529" s="43"/>
      <c r="BS529" s="43"/>
      <c r="BT529" s="43"/>
      <c r="BU529" s="43"/>
      <c r="BV529" s="43"/>
      <c r="BW529" s="43"/>
      <c r="BX529" s="43"/>
      <c r="BY529" s="43"/>
      <c r="BZ529" s="43"/>
      <c r="CA529" s="43"/>
      <c r="CB529" s="43"/>
      <c r="CC529" s="43"/>
      <c r="CD529" s="43"/>
      <c r="CE529" s="43"/>
      <c r="CF529" s="43"/>
      <c r="CG529" s="43"/>
      <c r="CH529" s="43"/>
      <c r="CI529" s="43"/>
      <c r="CJ529" s="43"/>
      <c r="CK529" s="43"/>
      <c r="CL529" s="43"/>
      <c r="CM529" s="43"/>
      <c r="CN529" s="43"/>
      <c r="CO529" s="43"/>
      <c r="CP529" s="43"/>
      <c r="CQ529" s="43"/>
      <c r="CR529" s="43"/>
    </row>
    <row r="530" spans="1:96" ht="13.2">
      <c r="A530" s="43"/>
      <c r="B530" s="43"/>
      <c r="C530" s="7"/>
      <c r="D530" s="7"/>
      <c r="E530" s="7"/>
      <c r="F530" s="7"/>
      <c r="G530" s="7"/>
      <c r="H530" s="7"/>
      <c r="I530" s="7"/>
      <c r="J530" s="7"/>
      <c r="K530" s="7"/>
      <c r="L530" s="115"/>
      <c r="M530" s="43"/>
      <c r="N530" s="43"/>
      <c r="O530" s="43"/>
      <c r="P530" s="43"/>
      <c r="Q530" s="43"/>
      <c r="R530" s="43"/>
      <c r="S530" s="43"/>
      <c r="T530" s="43"/>
      <c r="U530" s="43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7"/>
      <c r="AO530" s="7"/>
      <c r="AP530" s="7"/>
      <c r="AQ530" s="7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43"/>
      <c r="BN530" s="43"/>
      <c r="BO530" s="43"/>
      <c r="BP530" s="43"/>
      <c r="BQ530" s="43"/>
      <c r="BR530" s="43"/>
      <c r="BS530" s="43"/>
      <c r="BT530" s="43"/>
      <c r="BU530" s="43"/>
      <c r="BV530" s="43"/>
      <c r="BW530" s="43"/>
      <c r="BX530" s="43"/>
      <c r="BY530" s="43"/>
      <c r="BZ530" s="43"/>
      <c r="CA530" s="43"/>
      <c r="CB530" s="43"/>
      <c r="CC530" s="43"/>
      <c r="CD530" s="43"/>
      <c r="CE530" s="43"/>
      <c r="CF530" s="43"/>
      <c r="CG530" s="43"/>
      <c r="CH530" s="43"/>
      <c r="CI530" s="43"/>
      <c r="CJ530" s="43"/>
      <c r="CK530" s="43"/>
      <c r="CL530" s="43"/>
      <c r="CM530" s="43"/>
      <c r="CN530" s="43"/>
      <c r="CO530" s="43"/>
      <c r="CP530" s="43"/>
      <c r="CQ530" s="43"/>
      <c r="CR530" s="43"/>
    </row>
    <row r="531" spans="1:96" ht="13.2">
      <c r="A531" s="43"/>
      <c r="B531" s="43"/>
      <c r="C531" s="7"/>
      <c r="D531" s="7"/>
      <c r="E531" s="7"/>
      <c r="F531" s="7"/>
      <c r="G531" s="7"/>
      <c r="H531" s="7"/>
      <c r="I531" s="7"/>
      <c r="J531" s="7"/>
      <c r="K531" s="7"/>
      <c r="L531" s="115"/>
      <c r="M531" s="43"/>
      <c r="N531" s="43"/>
      <c r="O531" s="43"/>
      <c r="P531" s="43"/>
      <c r="Q531" s="43"/>
      <c r="R531" s="43"/>
      <c r="S531" s="43"/>
      <c r="T531" s="43"/>
      <c r="U531" s="43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7"/>
      <c r="AO531" s="7"/>
      <c r="AP531" s="7"/>
      <c r="AQ531" s="7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43"/>
      <c r="BN531" s="43"/>
      <c r="BO531" s="43"/>
      <c r="BP531" s="43"/>
      <c r="BQ531" s="43"/>
      <c r="BR531" s="43"/>
      <c r="BS531" s="43"/>
      <c r="BT531" s="43"/>
      <c r="BU531" s="43"/>
      <c r="BV531" s="43"/>
      <c r="BW531" s="43"/>
      <c r="BX531" s="43"/>
      <c r="BY531" s="43"/>
      <c r="BZ531" s="43"/>
      <c r="CA531" s="43"/>
      <c r="CB531" s="43"/>
      <c r="CC531" s="43"/>
      <c r="CD531" s="43"/>
      <c r="CE531" s="43"/>
      <c r="CF531" s="43"/>
      <c r="CG531" s="43"/>
      <c r="CH531" s="43"/>
      <c r="CI531" s="43"/>
      <c r="CJ531" s="43"/>
      <c r="CK531" s="43"/>
      <c r="CL531" s="43"/>
      <c r="CM531" s="43"/>
      <c r="CN531" s="43"/>
      <c r="CO531" s="43"/>
      <c r="CP531" s="43"/>
      <c r="CQ531" s="43"/>
      <c r="CR531" s="43"/>
    </row>
    <row r="532" spans="1:96" ht="13.2">
      <c r="A532" s="43"/>
      <c r="B532" s="43"/>
      <c r="C532" s="7"/>
      <c r="D532" s="7"/>
      <c r="E532" s="7"/>
      <c r="F532" s="7"/>
      <c r="G532" s="7"/>
      <c r="H532" s="7"/>
      <c r="I532" s="7"/>
      <c r="J532" s="7"/>
      <c r="K532" s="7"/>
      <c r="L532" s="115"/>
      <c r="M532" s="43"/>
      <c r="N532" s="43"/>
      <c r="O532" s="43"/>
      <c r="P532" s="43"/>
      <c r="Q532" s="43"/>
      <c r="R532" s="43"/>
      <c r="S532" s="43"/>
      <c r="T532" s="43"/>
      <c r="U532" s="43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7"/>
      <c r="AO532" s="7"/>
      <c r="AP532" s="7"/>
      <c r="AQ532" s="7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43"/>
      <c r="BN532" s="43"/>
      <c r="BO532" s="43"/>
      <c r="BP532" s="43"/>
      <c r="BQ532" s="43"/>
      <c r="BR532" s="43"/>
      <c r="BS532" s="43"/>
      <c r="BT532" s="43"/>
      <c r="BU532" s="43"/>
      <c r="BV532" s="43"/>
      <c r="BW532" s="43"/>
      <c r="BX532" s="43"/>
      <c r="BY532" s="43"/>
      <c r="BZ532" s="43"/>
      <c r="CA532" s="43"/>
      <c r="CB532" s="43"/>
      <c r="CC532" s="43"/>
      <c r="CD532" s="43"/>
      <c r="CE532" s="43"/>
      <c r="CF532" s="43"/>
      <c r="CG532" s="43"/>
      <c r="CH532" s="43"/>
      <c r="CI532" s="43"/>
      <c r="CJ532" s="43"/>
      <c r="CK532" s="43"/>
      <c r="CL532" s="43"/>
      <c r="CM532" s="43"/>
      <c r="CN532" s="43"/>
      <c r="CO532" s="43"/>
      <c r="CP532" s="43"/>
      <c r="CQ532" s="43"/>
      <c r="CR532" s="43"/>
    </row>
    <row r="533" spans="1:96" ht="13.2">
      <c r="A533" s="43"/>
      <c r="B533" s="43"/>
      <c r="C533" s="7"/>
      <c r="D533" s="7"/>
      <c r="E533" s="7"/>
      <c r="F533" s="7"/>
      <c r="G533" s="7"/>
      <c r="H533" s="7"/>
      <c r="I533" s="7"/>
      <c r="J533" s="7"/>
      <c r="K533" s="7"/>
      <c r="L533" s="115"/>
      <c r="M533" s="43"/>
      <c r="N533" s="43"/>
      <c r="O533" s="43"/>
      <c r="P533" s="43"/>
      <c r="Q533" s="43"/>
      <c r="R533" s="43"/>
      <c r="S533" s="43"/>
      <c r="T533" s="43"/>
      <c r="U533" s="43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7"/>
      <c r="AO533" s="7"/>
      <c r="AP533" s="7"/>
      <c r="AQ533" s="7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43"/>
      <c r="BN533" s="43"/>
      <c r="BO533" s="43"/>
      <c r="BP533" s="43"/>
      <c r="BQ533" s="43"/>
      <c r="BR533" s="43"/>
      <c r="BS533" s="43"/>
      <c r="BT533" s="43"/>
      <c r="BU533" s="43"/>
      <c r="BV533" s="43"/>
      <c r="BW533" s="43"/>
      <c r="BX533" s="43"/>
      <c r="BY533" s="43"/>
      <c r="BZ533" s="43"/>
      <c r="CA533" s="43"/>
      <c r="CB533" s="43"/>
      <c r="CC533" s="43"/>
      <c r="CD533" s="43"/>
      <c r="CE533" s="43"/>
      <c r="CF533" s="43"/>
      <c r="CG533" s="43"/>
      <c r="CH533" s="43"/>
      <c r="CI533" s="43"/>
      <c r="CJ533" s="43"/>
      <c r="CK533" s="43"/>
      <c r="CL533" s="43"/>
      <c r="CM533" s="43"/>
      <c r="CN533" s="43"/>
      <c r="CO533" s="43"/>
      <c r="CP533" s="43"/>
      <c r="CQ533" s="43"/>
      <c r="CR533" s="43"/>
    </row>
    <row r="534" spans="1:96" ht="13.2">
      <c r="A534" s="43"/>
      <c r="B534" s="43"/>
      <c r="C534" s="7"/>
      <c r="D534" s="7"/>
      <c r="E534" s="7"/>
      <c r="F534" s="7"/>
      <c r="G534" s="7"/>
      <c r="H534" s="7"/>
      <c r="I534" s="7"/>
      <c r="J534" s="7"/>
      <c r="K534" s="7"/>
      <c r="L534" s="115"/>
      <c r="M534" s="43"/>
      <c r="N534" s="43"/>
      <c r="O534" s="43"/>
      <c r="P534" s="43"/>
      <c r="Q534" s="43"/>
      <c r="R534" s="43"/>
      <c r="S534" s="43"/>
      <c r="T534" s="43"/>
      <c r="U534" s="43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7"/>
      <c r="AO534" s="7"/>
      <c r="AP534" s="7"/>
      <c r="AQ534" s="7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43"/>
      <c r="BN534" s="43"/>
      <c r="BO534" s="43"/>
      <c r="BP534" s="43"/>
      <c r="BQ534" s="43"/>
      <c r="BR534" s="43"/>
      <c r="BS534" s="43"/>
      <c r="BT534" s="43"/>
      <c r="BU534" s="43"/>
      <c r="BV534" s="43"/>
      <c r="BW534" s="43"/>
      <c r="BX534" s="43"/>
      <c r="BY534" s="43"/>
      <c r="BZ534" s="43"/>
      <c r="CA534" s="43"/>
      <c r="CB534" s="43"/>
      <c r="CC534" s="43"/>
      <c r="CD534" s="43"/>
      <c r="CE534" s="43"/>
      <c r="CF534" s="43"/>
      <c r="CG534" s="43"/>
      <c r="CH534" s="43"/>
      <c r="CI534" s="43"/>
      <c r="CJ534" s="43"/>
      <c r="CK534" s="43"/>
      <c r="CL534" s="43"/>
      <c r="CM534" s="43"/>
      <c r="CN534" s="43"/>
      <c r="CO534" s="43"/>
      <c r="CP534" s="43"/>
      <c r="CQ534" s="43"/>
      <c r="CR534" s="43"/>
    </row>
    <row r="535" spans="1:96" ht="13.2">
      <c r="A535" s="43"/>
      <c r="B535" s="43"/>
      <c r="C535" s="7"/>
      <c r="D535" s="7"/>
      <c r="E535" s="7"/>
      <c r="F535" s="7"/>
      <c r="G535" s="7"/>
      <c r="H535" s="7"/>
      <c r="I535" s="7"/>
      <c r="J535" s="7"/>
      <c r="K535" s="7"/>
      <c r="L535" s="115"/>
      <c r="M535" s="43"/>
      <c r="N535" s="43"/>
      <c r="O535" s="43"/>
      <c r="P535" s="43"/>
      <c r="Q535" s="43"/>
      <c r="R535" s="43"/>
      <c r="S535" s="43"/>
      <c r="T535" s="43"/>
      <c r="U535" s="43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7"/>
      <c r="AO535" s="7"/>
      <c r="AP535" s="7"/>
      <c r="AQ535" s="7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43"/>
      <c r="BN535" s="43"/>
      <c r="BO535" s="43"/>
      <c r="BP535" s="43"/>
      <c r="BQ535" s="43"/>
      <c r="BR535" s="43"/>
      <c r="BS535" s="43"/>
      <c r="BT535" s="43"/>
      <c r="BU535" s="43"/>
      <c r="BV535" s="43"/>
      <c r="BW535" s="43"/>
      <c r="BX535" s="43"/>
      <c r="BY535" s="43"/>
      <c r="BZ535" s="43"/>
      <c r="CA535" s="43"/>
      <c r="CB535" s="43"/>
      <c r="CC535" s="43"/>
      <c r="CD535" s="43"/>
      <c r="CE535" s="43"/>
      <c r="CF535" s="43"/>
      <c r="CG535" s="43"/>
      <c r="CH535" s="43"/>
      <c r="CI535" s="43"/>
      <c r="CJ535" s="43"/>
      <c r="CK535" s="43"/>
      <c r="CL535" s="43"/>
      <c r="CM535" s="43"/>
      <c r="CN535" s="43"/>
      <c r="CO535" s="43"/>
      <c r="CP535" s="43"/>
      <c r="CQ535" s="43"/>
      <c r="CR535" s="43"/>
    </row>
    <row r="536" spans="1:96" ht="13.2">
      <c r="A536" s="43"/>
      <c r="B536" s="43"/>
      <c r="C536" s="7"/>
      <c r="D536" s="7"/>
      <c r="E536" s="7"/>
      <c r="F536" s="7"/>
      <c r="G536" s="7"/>
      <c r="H536" s="7"/>
      <c r="I536" s="7"/>
      <c r="J536" s="7"/>
      <c r="K536" s="7"/>
      <c r="L536" s="115"/>
      <c r="M536" s="43"/>
      <c r="N536" s="43"/>
      <c r="O536" s="43"/>
      <c r="P536" s="43"/>
      <c r="Q536" s="43"/>
      <c r="R536" s="43"/>
      <c r="S536" s="43"/>
      <c r="T536" s="43"/>
      <c r="U536" s="43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7"/>
      <c r="AO536" s="7"/>
      <c r="AP536" s="7"/>
      <c r="AQ536" s="7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43"/>
      <c r="BN536" s="43"/>
      <c r="BO536" s="43"/>
      <c r="BP536" s="43"/>
      <c r="BQ536" s="43"/>
      <c r="BR536" s="43"/>
      <c r="BS536" s="43"/>
      <c r="BT536" s="43"/>
      <c r="BU536" s="43"/>
      <c r="BV536" s="43"/>
      <c r="BW536" s="43"/>
      <c r="BX536" s="43"/>
      <c r="BY536" s="43"/>
      <c r="BZ536" s="43"/>
      <c r="CA536" s="43"/>
      <c r="CB536" s="43"/>
      <c r="CC536" s="43"/>
      <c r="CD536" s="43"/>
      <c r="CE536" s="43"/>
      <c r="CF536" s="43"/>
      <c r="CG536" s="43"/>
      <c r="CH536" s="43"/>
      <c r="CI536" s="43"/>
      <c r="CJ536" s="43"/>
      <c r="CK536" s="43"/>
      <c r="CL536" s="43"/>
      <c r="CM536" s="43"/>
      <c r="CN536" s="43"/>
      <c r="CO536" s="43"/>
      <c r="CP536" s="43"/>
      <c r="CQ536" s="43"/>
      <c r="CR536" s="43"/>
    </row>
    <row r="537" spans="1:96" ht="13.2">
      <c r="A537" s="43"/>
      <c r="B537" s="43"/>
      <c r="C537" s="7"/>
      <c r="D537" s="7"/>
      <c r="E537" s="7"/>
      <c r="F537" s="7"/>
      <c r="G537" s="7"/>
      <c r="H537" s="7"/>
      <c r="I537" s="7"/>
      <c r="J537" s="7"/>
      <c r="K537" s="7"/>
      <c r="L537" s="115"/>
      <c r="M537" s="43"/>
      <c r="N537" s="43"/>
      <c r="O537" s="43"/>
      <c r="P537" s="43"/>
      <c r="Q537" s="43"/>
      <c r="R537" s="43"/>
      <c r="S537" s="43"/>
      <c r="T537" s="43"/>
      <c r="U537" s="43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7"/>
      <c r="AO537" s="7"/>
      <c r="AP537" s="7"/>
      <c r="AQ537" s="7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43"/>
      <c r="BN537" s="43"/>
      <c r="BO537" s="43"/>
      <c r="BP537" s="43"/>
      <c r="BQ537" s="43"/>
      <c r="BR537" s="43"/>
      <c r="BS537" s="43"/>
      <c r="BT537" s="43"/>
      <c r="BU537" s="43"/>
      <c r="BV537" s="43"/>
      <c r="BW537" s="43"/>
      <c r="BX537" s="43"/>
      <c r="BY537" s="43"/>
      <c r="BZ537" s="43"/>
      <c r="CA537" s="43"/>
      <c r="CB537" s="43"/>
      <c r="CC537" s="43"/>
      <c r="CD537" s="43"/>
      <c r="CE537" s="43"/>
      <c r="CF537" s="43"/>
      <c r="CG537" s="43"/>
      <c r="CH537" s="43"/>
      <c r="CI537" s="43"/>
      <c r="CJ537" s="43"/>
      <c r="CK537" s="43"/>
      <c r="CL537" s="43"/>
      <c r="CM537" s="43"/>
      <c r="CN537" s="43"/>
      <c r="CO537" s="43"/>
      <c r="CP537" s="43"/>
      <c r="CQ537" s="43"/>
      <c r="CR537" s="43"/>
    </row>
    <row r="538" spans="1:96" ht="13.2">
      <c r="A538" s="43"/>
      <c r="B538" s="43"/>
      <c r="C538" s="7"/>
      <c r="D538" s="7"/>
      <c r="E538" s="7"/>
      <c r="F538" s="7"/>
      <c r="G538" s="7"/>
      <c r="H538" s="7"/>
      <c r="I538" s="7"/>
      <c r="J538" s="7"/>
      <c r="K538" s="7"/>
      <c r="L538" s="115"/>
      <c r="M538" s="43"/>
      <c r="N538" s="43"/>
      <c r="O538" s="43"/>
      <c r="P538" s="43"/>
      <c r="Q538" s="43"/>
      <c r="R538" s="43"/>
      <c r="S538" s="43"/>
      <c r="T538" s="43"/>
      <c r="U538" s="43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7"/>
      <c r="AO538" s="7"/>
      <c r="AP538" s="7"/>
      <c r="AQ538" s="7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43"/>
      <c r="BN538" s="43"/>
      <c r="BO538" s="43"/>
      <c r="BP538" s="43"/>
      <c r="BQ538" s="43"/>
      <c r="BR538" s="43"/>
      <c r="BS538" s="43"/>
      <c r="BT538" s="43"/>
      <c r="BU538" s="43"/>
      <c r="BV538" s="43"/>
      <c r="BW538" s="43"/>
      <c r="BX538" s="43"/>
      <c r="BY538" s="43"/>
      <c r="BZ538" s="43"/>
      <c r="CA538" s="43"/>
      <c r="CB538" s="43"/>
      <c r="CC538" s="43"/>
      <c r="CD538" s="43"/>
      <c r="CE538" s="43"/>
      <c r="CF538" s="43"/>
      <c r="CG538" s="43"/>
      <c r="CH538" s="43"/>
      <c r="CI538" s="43"/>
      <c r="CJ538" s="43"/>
      <c r="CK538" s="43"/>
      <c r="CL538" s="43"/>
      <c r="CM538" s="43"/>
      <c r="CN538" s="43"/>
      <c r="CO538" s="43"/>
      <c r="CP538" s="43"/>
      <c r="CQ538" s="43"/>
      <c r="CR538" s="43"/>
    </row>
    <row r="539" spans="1:96" ht="13.2">
      <c r="A539" s="43"/>
      <c r="B539" s="43"/>
      <c r="C539" s="7"/>
      <c r="D539" s="7"/>
      <c r="E539" s="7"/>
      <c r="F539" s="7"/>
      <c r="G539" s="7"/>
      <c r="H539" s="7"/>
      <c r="I539" s="7"/>
      <c r="J539" s="7"/>
      <c r="K539" s="7"/>
      <c r="L539" s="115"/>
      <c r="M539" s="43"/>
      <c r="N539" s="43"/>
      <c r="O539" s="43"/>
      <c r="P539" s="43"/>
      <c r="Q539" s="43"/>
      <c r="R539" s="43"/>
      <c r="S539" s="43"/>
      <c r="T539" s="43"/>
      <c r="U539" s="43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7"/>
      <c r="AO539" s="7"/>
      <c r="AP539" s="7"/>
      <c r="AQ539" s="7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43"/>
      <c r="BN539" s="43"/>
      <c r="BO539" s="43"/>
      <c r="BP539" s="43"/>
      <c r="BQ539" s="43"/>
      <c r="BR539" s="43"/>
      <c r="BS539" s="43"/>
      <c r="BT539" s="43"/>
      <c r="BU539" s="43"/>
      <c r="BV539" s="43"/>
      <c r="BW539" s="43"/>
      <c r="BX539" s="43"/>
      <c r="BY539" s="43"/>
      <c r="BZ539" s="43"/>
      <c r="CA539" s="43"/>
      <c r="CB539" s="43"/>
      <c r="CC539" s="43"/>
      <c r="CD539" s="43"/>
      <c r="CE539" s="43"/>
      <c r="CF539" s="43"/>
      <c r="CG539" s="43"/>
      <c r="CH539" s="43"/>
      <c r="CI539" s="43"/>
      <c r="CJ539" s="43"/>
      <c r="CK539" s="43"/>
      <c r="CL539" s="43"/>
      <c r="CM539" s="43"/>
      <c r="CN539" s="43"/>
      <c r="CO539" s="43"/>
      <c r="CP539" s="43"/>
      <c r="CQ539" s="43"/>
      <c r="CR539" s="43"/>
    </row>
    <row r="540" spans="1:96" ht="13.2">
      <c r="A540" s="43"/>
      <c r="B540" s="43"/>
      <c r="C540" s="7"/>
      <c r="D540" s="7"/>
      <c r="E540" s="7"/>
      <c r="F540" s="7"/>
      <c r="G540" s="7"/>
      <c r="H540" s="7"/>
      <c r="I540" s="7"/>
      <c r="J540" s="7"/>
      <c r="K540" s="7"/>
      <c r="L540" s="115"/>
      <c r="M540" s="43"/>
      <c r="N540" s="43"/>
      <c r="O540" s="43"/>
      <c r="P540" s="43"/>
      <c r="Q540" s="43"/>
      <c r="R540" s="43"/>
      <c r="S540" s="43"/>
      <c r="T540" s="43"/>
      <c r="U540" s="43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7"/>
      <c r="AO540" s="7"/>
      <c r="AP540" s="7"/>
      <c r="AQ540" s="7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43"/>
      <c r="BN540" s="43"/>
      <c r="BO540" s="43"/>
      <c r="BP540" s="43"/>
      <c r="BQ540" s="43"/>
      <c r="BR540" s="43"/>
      <c r="BS540" s="43"/>
      <c r="BT540" s="43"/>
      <c r="BU540" s="43"/>
      <c r="BV540" s="43"/>
      <c r="BW540" s="43"/>
      <c r="BX540" s="43"/>
      <c r="BY540" s="43"/>
      <c r="BZ540" s="43"/>
      <c r="CA540" s="43"/>
      <c r="CB540" s="43"/>
      <c r="CC540" s="43"/>
      <c r="CD540" s="43"/>
      <c r="CE540" s="43"/>
      <c r="CF540" s="43"/>
      <c r="CG540" s="43"/>
      <c r="CH540" s="43"/>
      <c r="CI540" s="43"/>
      <c r="CJ540" s="43"/>
      <c r="CK540" s="43"/>
      <c r="CL540" s="43"/>
      <c r="CM540" s="43"/>
      <c r="CN540" s="43"/>
      <c r="CO540" s="43"/>
      <c r="CP540" s="43"/>
      <c r="CQ540" s="43"/>
      <c r="CR540" s="43"/>
    </row>
    <row r="541" spans="1:96" ht="13.2">
      <c r="A541" s="43"/>
      <c r="B541" s="43"/>
      <c r="C541" s="7"/>
      <c r="D541" s="7"/>
      <c r="E541" s="7"/>
      <c r="F541" s="7"/>
      <c r="G541" s="7"/>
      <c r="H541" s="7"/>
      <c r="I541" s="7"/>
      <c r="J541" s="7"/>
      <c r="K541" s="7"/>
      <c r="L541" s="115"/>
      <c r="M541" s="43"/>
      <c r="N541" s="43"/>
      <c r="O541" s="43"/>
      <c r="P541" s="43"/>
      <c r="Q541" s="43"/>
      <c r="R541" s="43"/>
      <c r="S541" s="43"/>
      <c r="T541" s="43"/>
      <c r="U541" s="43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7"/>
      <c r="AO541" s="7"/>
      <c r="AP541" s="7"/>
      <c r="AQ541" s="7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43"/>
      <c r="BN541" s="43"/>
      <c r="BO541" s="43"/>
      <c r="BP541" s="43"/>
      <c r="BQ541" s="43"/>
      <c r="BR541" s="43"/>
      <c r="BS541" s="43"/>
      <c r="BT541" s="43"/>
      <c r="BU541" s="43"/>
      <c r="BV541" s="43"/>
      <c r="BW541" s="43"/>
      <c r="BX541" s="43"/>
      <c r="BY541" s="43"/>
      <c r="BZ541" s="43"/>
      <c r="CA541" s="43"/>
      <c r="CB541" s="43"/>
      <c r="CC541" s="43"/>
      <c r="CD541" s="43"/>
      <c r="CE541" s="43"/>
      <c r="CF541" s="43"/>
      <c r="CG541" s="43"/>
      <c r="CH541" s="43"/>
      <c r="CI541" s="43"/>
      <c r="CJ541" s="43"/>
      <c r="CK541" s="43"/>
      <c r="CL541" s="43"/>
      <c r="CM541" s="43"/>
      <c r="CN541" s="43"/>
      <c r="CO541" s="43"/>
      <c r="CP541" s="43"/>
      <c r="CQ541" s="43"/>
      <c r="CR541" s="43"/>
    </row>
    <row r="542" spans="1:96" ht="13.2">
      <c r="A542" s="43"/>
      <c r="B542" s="43"/>
      <c r="C542" s="7"/>
      <c r="D542" s="7"/>
      <c r="E542" s="7"/>
      <c r="F542" s="7"/>
      <c r="G542" s="7"/>
      <c r="H542" s="7"/>
      <c r="I542" s="7"/>
      <c r="J542" s="7"/>
      <c r="K542" s="7"/>
      <c r="L542" s="115"/>
      <c r="M542" s="43"/>
      <c r="N542" s="43"/>
      <c r="O542" s="43"/>
      <c r="P542" s="43"/>
      <c r="Q542" s="43"/>
      <c r="R542" s="43"/>
      <c r="S542" s="43"/>
      <c r="T542" s="43"/>
      <c r="U542" s="43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7"/>
      <c r="AO542" s="7"/>
      <c r="AP542" s="7"/>
      <c r="AQ542" s="7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43"/>
      <c r="BN542" s="43"/>
      <c r="BO542" s="43"/>
      <c r="BP542" s="43"/>
      <c r="BQ542" s="43"/>
      <c r="BR542" s="43"/>
      <c r="BS542" s="43"/>
      <c r="BT542" s="43"/>
      <c r="BU542" s="43"/>
      <c r="BV542" s="43"/>
      <c r="BW542" s="43"/>
      <c r="BX542" s="43"/>
      <c r="BY542" s="43"/>
      <c r="BZ542" s="43"/>
      <c r="CA542" s="43"/>
      <c r="CB542" s="43"/>
      <c r="CC542" s="43"/>
      <c r="CD542" s="43"/>
      <c r="CE542" s="43"/>
      <c r="CF542" s="43"/>
      <c r="CG542" s="43"/>
      <c r="CH542" s="43"/>
      <c r="CI542" s="43"/>
      <c r="CJ542" s="43"/>
      <c r="CK542" s="43"/>
      <c r="CL542" s="43"/>
      <c r="CM542" s="43"/>
      <c r="CN542" s="43"/>
      <c r="CO542" s="43"/>
      <c r="CP542" s="43"/>
      <c r="CQ542" s="43"/>
      <c r="CR542" s="43"/>
    </row>
    <row r="543" spans="1:96" ht="13.2">
      <c r="A543" s="43"/>
      <c r="B543" s="43"/>
      <c r="C543" s="7"/>
      <c r="D543" s="7"/>
      <c r="E543" s="7"/>
      <c r="F543" s="7"/>
      <c r="G543" s="7"/>
      <c r="H543" s="7"/>
      <c r="I543" s="7"/>
      <c r="J543" s="7"/>
      <c r="K543" s="7"/>
      <c r="L543" s="115"/>
      <c r="M543" s="43"/>
      <c r="N543" s="43"/>
      <c r="O543" s="43"/>
      <c r="P543" s="43"/>
      <c r="Q543" s="43"/>
      <c r="R543" s="43"/>
      <c r="S543" s="43"/>
      <c r="T543" s="43"/>
      <c r="U543" s="43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7"/>
      <c r="AO543" s="7"/>
      <c r="AP543" s="7"/>
      <c r="AQ543" s="7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43"/>
      <c r="BN543" s="43"/>
      <c r="BO543" s="43"/>
      <c r="BP543" s="43"/>
      <c r="BQ543" s="43"/>
      <c r="BR543" s="43"/>
      <c r="BS543" s="43"/>
      <c r="BT543" s="43"/>
      <c r="BU543" s="43"/>
      <c r="BV543" s="43"/>
      <c r="BW543" s="43"/>
      <c r="BX543" s="43"/>
      <c r="BY543" s="43"/>
      <c r="BZ543" s="43"/>
      <c r="CA543" s="43"/>
      <c r="CB543" s="43"/>
      <c r="CC543" s="43"/>
      <c r="CD543" s="43"/>
      <c r="CE543" s="43"/>
      <c r="CF543" s="43"/>
      <c r="CG543" s="43"/>
      <c r="CH543" s="43"/>
      <c r="CI543" s="43"/>
      <c r="CJ543" s="43"/>
      <c r="CK543" s="43"/>
      <c r="CL543" s="43"/>
      <c r="CM543" s="43"/>
      <c r="CN543" s="43"/>
      <c r="CO543" s="43"/>
      <c r="CP543" s="43"/>
      <c r="CQ543" s="43"/>
      <c r="CR543" s="43"/>
    </row>
    <row r="544" spans="1:96" ht="13.2">
      <c r="A544" s="43"/>
      <c r="B544" s="43"/>
      <c r="C544" s="7"/>
      <c r="D544" s="7"/>
      <c r="E544" s="7"/>
      <c r="F544" s="7"/>
      <c r="G544" s="7"/>
      <c r="H544" s="7"/>
      <c r="I544" s="7"/>
      <c r="J544" s="7"/>
      <c r="K544" s="7"/>
      <c r="L544" s="115"/>
      <c r="M544" s="43"/>
      <c r="N544" s="43"/>
      <c r="O544" s="43"/>
      <c r="P544" s="43"/>
      <c r="Q544" s="43"/>
      <c r="R544" s="43"/>
      <c r="S544" s="43"/>
      <c r="T544" s="43"/>
      <c r="U544" s="43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7"/>
      <c r="AO544" s="7"/>
      <c r="AP544" s="7"/>
      <c r="AQ544" s="7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43"/>
      <c r="BN544" s="43"/>
      <c r="BO544" s="43"/>
      <c r="BP544" s="43"/>
      <c r="BQ544" s="43"/>
      <c r="BR544" s="43"/>
      <c r="BS544" s="43"/>
      <c r="BT544" s="43"/>
      <c r="BU544" s="43"/>
      <c r="BV544" s="43"/>
      <c r="BW544" s="43"/>
      <c r="BX544" s="43"/>
      <c r="BY544" s="43"/>
      <c r="BZ544" s="43"/>
      <c r="CA544" s="43"/>
      <c r="CB544" s="43"/>
      <c r="CC544" s="43"/>
      <c r="CD544" s="43"/>
      <c r="CE544" s="43"/>
      <c r="CF544" s="43"/>
      <c r="CG544" s="43"/>
      <c r="CH544" s="43"/>
      <c r="CI544" s="43"/>
      <c r="CJ544" s="43"/>
      <c r="CK544" s="43"/>
      <c r="CL544" s="43"/>
      <c r="CM544" s="43"/>
      <c r="CN544" s="43"/>
      <c r="CO544" s="43"/>
      <c r="CP544" s="43"/>
      <c r="CQ544" s="43"/>
      <c r="CR544" s="43"/>
    </row>
    <row r="545" spans="1:96" ht="13.2">
      <c r="A545" s="43"/>
      <c r="B545" s="43"/>
      <c r="C545" s="7"/>
      <c r="D545" s="7"/>
      <c r="E545" s="7"/>
      <c r="F545" s="7"/>
      <c r="G545" s="7"/>
      <c r="H545" s="7"/>
      <c r="I545" s="7"/>
      <c r="J545" s="7"/>
      <c r="K545" s="7"/>
      <c r="L545" s="115"/>
      <c r="M545" s="43"/>
      <c r="N545" s="43"/>
      <c r="O545" s="43"/>
      <c r="P545" s="43"/>
      <c r="Q545" s="43"/>
      <c r="R545" s="43"/>
      <c r="S545" s="43"/>
      <c r="T545" s="43"/>
      <c r="U545" s="43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7"/>
      <c r="AO545" s="7"/>
      <c r="AP545" s="7"/>
      <c r="AQ545" s="7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43"/>
      <c r="BN545" s="43"/>
      <c r="BO545" s="43"/>
      <c r="BP545" s="43"/>
      <c r="BQ545" s="43"/>
      <c r="BR545" s="43"/>
      <c r="BS545" s="43"/>
      <c r="BT545" s="43"/>
      <c r="BU545" s="43"/>
      <c r="BV545" s="43"/>
      <c r="BW545" s="43"/>
      <c r="BX545" s="43"/>
      <c r="BY545" s="43"/>
      <c r="BZ545" s="43"/>
      <c r="CA545" s="43"/>
      <c r="CB545" s="43"/>
      <c r="CC545" s="43"/>
      <c r="CD545" s="43"/>
      <c r="CE545" s="43"/>
      <c r="CF545" s="43"/>
      <c r="CG545" s="43"/>
      <c r="CH545" s="43"/>
      <c r="CI545" s="43"/>
      <c r="CJ545" s="43"/>
      <c r="CK545" s="43"/>
      <c r="CL545" s="43"/>
      <c r="CM545" s="43"/>
      <c r="CN545" s="43"/>
      <c r="CO545" s="43"/>
      <c r="CP545" s="43"/>
      <c r="CQ545" s="43"/>
      <c r="CR545" s="43"/>
    </row>
    <row r="546" spans="1:96" ht="13.2">
      <c r="A546" s="43"/>
      <c r="B546" s="43"/>
      <c r="C546" s="7"/>
      <c r="D546" s="7"/>
      <c r="E546" s="7"/>
      <c r="F546" s="7"/>
      <c r="G546" s="7"/>
      <c r="H546" s="7"/>
      <c r="I546" s="7"/>
      <c r="J546" s="7"/>
      <c r="K546" s="7"/>
      <c r="L546" s="115"/>
      <c r="M546" s="43"/>
      <c r="N546" s="43"/>
      <c r="O546" s="43"/>
      <c r="P546" s="43"/>
      <c r="Q546" s="43"/>
      <c r="R546" s="43"/>
      <c r="S546" s="43"/>
      <c r="T546" s="43"/>
      <c r="U546" s="43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7"/>
      <c r="AO546" s="7"/>
      <c r="AP546" s="7"/>
      <c r="AQ546" s="7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43"/>
      <c r="BN546" s="43"/>
      <c r="BO546" s="43"/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3"/>
      <c r="CA546" s="43"/>
      <c r="CB546" s="43"/>
      <c r="CC546" s="43"/>
      <c r="CD546" s="43"/>
      <c r="CE546" s="43"/>
      <c r="CF546" s="43"/>
      <c r="CG546" s="43"/>
      <c r="CH546" s="43"/>
      <c r="CI546" s="43"/>
      <c r="CJ546" s="43"/>
      <c r="CK546" s="43"/>
      <c r="CL546" s="43"/>
      <c r="CM546" s="43"/>
      <c r="CN546" s="43"/>
      <c r="CO546" s="43"/>
      <c r="CP546" s="43"/>
      <c r="CQ546" s="43"/>
      <c r="CR546" s="43"/>
    </row>
    <row r="547" spans="1:96" ht="13.2">
      <c r="A547" s="43"/>
      <c r="B547" s="43"/>
      <c r="C547" s="7"/>
      <c r="D547" s="7"/>
      <c r="E547" s="7"/>
      <c r="F547" s="7"/>
      <c r="G547" s="7"/>
      <c r="H547" s="7"/>
      <c r="I547" s="7"/>
      <c r="J547" s="7"/>
      <c r="K547" s="7"/>
      <c r="L547" s="115"/>
      <c r="M547" s="43"/>
      <c r="N547" s="43"/>
      <c r="O547" s="43"/>
      <c r="P547" s="43"/>
      <c r="Q547" s="43"/>
      <c r="R547" s="43"/>
      <c r="S547" s="43"/>
      <c r="T547" s="43"/>
      <c r="U547" s="43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7"/>
      <c r="AO547" s="7"/>
      <c r="AP547" s="7"/>
      <c r="AQ547" s="7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43"/>
      <c r="BN547" s="43"/>
      <c r="BO547" s="43"/>
      <c r="BP547" s="43"/>
      <c r="BQ547" s="43"/>
      <c r="BR547" s="43"/>
      <c r="BS547" s="43"/>
      <c r="BT547" s="43"/>
      <c r="BU547" s="43"/>
      <c r="BV547" s="43"/>
      <c r="BW547" s="43"/>
      <c r="BX547" s="43"/>
      <c r="BY547" s="43"/>
      <c r="BZ547" s="43"/>
      <c r="CA547" s="43"/>
      <c r="CB547" s="43"/>
      <c r="CC547" s="43"/>
      <c r="CD547" s="43"/>
      <c r="CE547" s="43"/>
      <c r="CF547" s="43"/>
      <c r="CG547" s="43"/>
      <c r="CH547" s="43"/>
      <c r="CI547" s="43"/>
      <c r="CJ547" s="43"/>
      <c r="CK547" s="43"/>
      <c r="CL547" s="43"/>
      <c r="CM547" s="43"/>
      <c r="CN547" s="43"/>
      <c r="CO547" s="43"/>
      <c r="CP547" s="43"/>
      <c r="CQ547" s="43"/>
      <c r="CR547" s="43"/>
    </row>
    <row r="548" spans="1:96" ht="13.2">
      <c r="A548" s="43"/>
      <c r="B548" s="43"/>
      <c r="C548" s="7"/>
      <c r="D548" s="7"/>
      <c r="E548" s="7"/>
      <c r="F548" s="7"/>
      <c r="G548" s="7"/>
      <c r="H548" s="7"/>
      <c r="I548" s="7"/>
      <c r="J548" s="7"/>
      <c r="K548" s="7"/>
      <c r="L548" s="115"/>
      <c r="M548" s="43"/>
      <c r="N548" s="43"/>
      <c r="O548" s="43"/>
      <c r="P548" s="43"/>
      <c r="Q548" s="43"/>
      <c r="R548" s="43"/>
      <c r="S548" s="43"/>
      <c r="T548" s="43"/>
      <c r="U548" s="43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7"/>
      <c r="AO548" s="7"/>
      <c r="AP548" s="7"/>
      <c r="AQ548" s="7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43"/>
      <c r="BN548" s="43"/>
      <c r="BO548" s="43"/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3"/>
      <c r="CA548" s="43"/>
      <c r="CB548" s="43"/>
      <c r="CC548" s="43"/>
      <c r="CD548" s="43"/>
      <c r="CE548" s="43"/>
      <c r="CF548" s="43"/>
      <c r="CG548" s="43"/>
      <c r="CH548" s="43"/>
      <c r="CI548" s="43"/>
      <c r="CJ548" s="43"/>
      <c r="CK548" s="43"/>
      <c r="CL548" s="43"/>
      <c r="CM548" s="43"/>
      <c r="CN548" s="43"/>
      <c r="CO548" s="43"/>
      <c r="CP548" s="43"/>
      <c r="CQ548" s="43"/>
      <c r="CR548" s="43"/>
    </row>
    <row r="549" spans="1:96" ht="13.2">
      <c r="A549" s="43"/>
      <c r="B549" s="43"/>
      <c r="C549" s="7"/>
      <c r="D549" s="7"/>
      <c r="E549" s="7"/>
      <c r="F549" s="7"/>
      <c r="G549" s="7"/>
      <c r="H549" s="7"/>
      <c r="I549" s="7"/>
      <c r="J549" s="7"/>
      <c r="K549" s="7"/>
      <c r="L549" s="115"/>
      <c r="M549" s="43"/>
      <c r="N549" s="43"/>
      <c r="O549" s="43"/>
      <c r="P549" s="43"/>
      <c r="Q549" s="43"/>
      <c r="R549" s="43"/>
      <c r="S549" s="43"/>
      <c r="T549" s="43"/>
      <c r="U549" s="43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7"/>
      <c r="AO549" s="7"/>
      <c r="AP549" s="7"/>
      <c r="AQ549" s="7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43"/>
      <c r="BN549" s="43"/>
      <c r="BO549" s="43"/>
      <c r="BP549" s="43"/>
      <c r="BQ549" s="43"/>
      <c r="BR549" s="43"/>
      <c r="BS549" s="43"/>
      <c r="BT549" s="43"/>
      <c r="BU549" s="43"/>
      <c r="BV549" s="43"/>
      <c r="BW549" s="43"/>
      <c r="BX549" s="43"/>
      <c r="BY549" s="43"/>
      <c r="BZ549" s="43"/>
      <c r="CA549" s="43"/>
      <c r="CB549" s="43"/>
      <c r="CC549" s="43"/>
      <c r="CD549" s="43"/>
      <c r="CE549" s="43"/>
      <c r="CF549" s="43"/>
      <c r="CG549" s="43"/>
      <c r="CH549" s="43"/>
      <c r="CI549" s="43"/>
      <c r="CJ549" s="43"/>
      <c r="CK549" s="43"/>
      <c r="CL549" s="43"/>
      <c r="CM549" s="43"/>
      <c r="CN549" s="43"/>
      <c r="CO549" s="43"/>
      <c r="CP549" s="43"/>
      <c r="CQ549" s="43"/>
      <c r="CR549" s="43"/>
    </row>
    <row r="550" spans="1:96" ht="13.2">
      <c r="A550" s="43"/>
      <c r="B550" s="43"/>
      <c r="C550" s="7"/>
      <c r="D550" s="7"/>
      <c r="E550" s="7"/>
      <c r="F550" s="7"/>
      <c r="G550" s="7"/>
      <c r="H550" s="7"/>
      <c r="I550" s="7"/>
      <c r="J550" s="7"/>
      <c r="K550" s="7"/>
      <c r="L550" s="115"/>
      <c r="M550" s="43"/>
      <c r="N550" s="43"/>
      <c r="O550" s="43"/>
      <c r="P550" s="43"/>
      <c r="Q550" s="43"/>
      <c r="R550" s="43"/>
      <c r="S550" s="43"/>
      <c r="T550" s="43"/>
      <c r="U550" s="43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7"/>
      <c r="AO550" s="7"/>
      <c r="AP550" s="7"/>
      <c r="AQ550" s="7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43"/>
      <c r="BN550" s="43"/>
      <c r="BO550" s="43"/>
      <c r="BP550" s="43"/>
      <c r="BQ550" s="43"/>
      <c r="BR550" s="43"/>
      <c r="BS550" s="43"/>
      <c r="BT550" s="43"/>
      <c r="BU550" s="43"/>
      <c r="BV550" s="43"/>
      <c r="BW550" s="43"/>
      <c r="BX550" s="43"/>
      <c r="BY550" s="43"/>
      <c r="BZ550" s="43"/>
      <c r="CA550" s="43"/>
      <c r="CB550" s="43"/>
      <c r="CC550" s="43"/>
      <c r="CD550" s="43"/>
      <c r="CE550" s="43"/>
      <c r="CF550" s="43"/>
      <c r="CG550" s="43"/>
      <c r="CH550" s="43"/>
      <c r="CI550" s="43"/>
      <c r="CJ550" s="43"/>
      <c r="CK550" s="43"/>
      <c r="CL550" s="43"/>
      <c r="CM550" s="43"/>
      <c r="CN550" s="43"/>
      <c r="CO550" s="43"/>
      <c r="CP550" s="43"/>
      <c r="CQ550" s="43"/>
      <c r="CR550" s="43"/>
    </row>
    <row r="551" spans="1:96" ht="13.2">
      <c r="A551" s="43"/>
      <c r="B551" s="43"/>
      <c r="C551" s="7"/>
      <c r="D551" s="7"/>
      <c r="E551" s="7"/>
      <c r="F551" s="7"/>
      <c r="G551" s="7"/>
      <c r="H551" s="7"/>
      <c r="I551" s="7"/>
      <c r="J551" s="7"/>
      <c r="K551" s="7"/>
      <c r="L551" s="115"/>
      <c r="M551" s="43"/>
      <c r="N551" s="43"/>
      <c r="O551" s="43"/>
      <c r="P551" s="43"/>
      <c r="Q551" s="43"/>
      <c r="R551" s="43"/>
      <c r="S551" s="43"/>
      <c r="T551" s="43"/>
      <c r="U551" s="43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7"/>
      <c r="AO551" s="7"/>
      <c r="AP551" s="7"/>
      <c r="AQ551" s="7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43"/>
      <c r="BN551" s="43"/>
      <c r="BO551" s="43"/>
      <c r="BP551" s="43"/>
      <c r="BQ551" s="43"/>
      <c r="BR551" s="43"/>
      <c r="BS551" s="43"/>
      <c r="BT551" s="43"/>
      <c r="BU551" s="43"/>
      <c r="BV551" s="43"/>
      <c r="BW551" s="43"/>
      <c r="BX551" s="43"/>
      <c r="BY551" s="43"/>
      <c r="BZ551" s="43"/>
      <c r="CA551" s="43"/>
      <c r="CB551" s="43"/>
      <c r="CC551" s="43"/>
      <c r="CD551" s="43"/>
      <c r="CE551" s="43"/>
      <c r="CF551" s="43"/>
      <c r="CG551" s="43"/>
      <c r="CH551" s="43"/>
      <c r="CI551" s="43"/>
      <c r="CJ551" s="43"/>
      <c r="CK551" s="43"/>
      <c r="CL551" s="43"/>
      <c r="CM551" s="43"/>
      <c r="CN551" s="43"/>
      <c r="CO551" s="43"/>
      <c r="CP551" s="43"/>
      <c r="CQ551" s="43"/>
      <c r="CR551" s="43"/>
    </row>
    <row r="552" spans="1:96" ht="13.2">
      <c r="A552" s="43"/>
      <c r="B552" s="43"/>
      <c r="C552" s="7"/>
      <c r="D552" s="7"/>
      <c r="E552" s="7"/>
      <c r="F552" s="7"/>
      <c r="G552" s="7"/>
      <c r="H552" s="7"/>
      <c r="I552" s="7"/>
      <c r="J552" s="7"/>
      <c r="K552" s="7"/>
      <c r="L552" s="115"/>
      <c r="M552" s="43"/>
      <c r="N552" s="43"/>
      <c r="O552" s="43"/>
      <c r="P552" s="43"/>
      <c r="Q552" s="43"/>
      <c r="R552" s="43"/>
      <c r="S552" s="43"/>
      <c r="T552" s="43"/>
      <c r="U552" s="43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7"/>
      <c r="AO552" s="7"/>
      <c r="AP552" s="7"/>
      <c r="AQ552" s="7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43"/>
      <c r="BN552" s="43"/>
      <c r="BO552" s="43"/>
      <c r="BP552" s="43"/>
      <c r="BQ552" s="43"/>
      <c r="BR552" s="43"/>
      <c r="BS552" s="43"/>
      <c r="BT552" s="43"/>
      <c r="BU552" s="43"/>
      <c r="BV552" s="43"/>
      <c r="BW552" s="43"/>
      <c r="BX552" s="43"/>
      <c r="BY552" s="43"/>
      <c r="BZ552" s="43"/>
      <c r="CA552" s="43"/>
      <c r="CB552" s="43"/>
      <c r="CC552" s="43"/>
      <c r="CD552" s="43"/>
      <c r="CE552" s="43"/>
      <c r="CF552" s="43"/>
      <c r="CG552" s="43"/>
      <c r="CH552" s="43"/>
      <c r="CI552" s="43"/>
      <c r="CJ552" s="43"/>
      <c r="CK552" s="43"/>
      <c r="CL552" s="43"/>
      <c r="CM552" s="43"/>
      <c r="CN552" s="43"/>
      <c r="CO552" s="43"/>
      <c r="CP552" s="43"/>
      <c r="CQ552" s="43"/>
      <c r="CR552" s="43"/>
    </row>
    <row r="553" spans="1:96" ht="13.2">
      <c r="A553" s="43"/>
      <c r="B553" s="43"/>
      <c r="C553" s="7"/>
      <c r="D553" s="7"/>
      <c r="E553" s="7"/>
      <c r="F553" s="7"/>
      <c r="G553" s="7"/>
      <c r="H553" s="7"/>
      <c r="I553" s="7"/>
      <c r="J553" s="7"/>
      <c r="K553" s="7"/>
      <c r="L553" s="115"/>
      <c r="M553" s="43"/>
      <c r="N553" s="43"/>
      <c r="O553" s="43"/>
      <c r="P553" s="43"/>
      <c r="Q553" s="43"/>
      <c r="R553" s="43"/>
      <c r="S553" s="43"/>
      <c r="T553" s="43"/>
      <c r="U553" s="43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7"/>
      <c r="AO553" s="7"/>
      <c r="AP553" s="7"/>
      <c r="AQ553" s="7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43"/>
      <c r="BN553" s="43"/>
      <c r="BO553" s="43"/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3"/>
      <c r="CA553" s="43"/>
      <c r="CB553" s="43"/>
      <c r="CC553" s="43"/>
      <c r="CD553" s="43"/>
      <c r="CE553" s="43"/>
      <c r="CF553" s="43"/>
      <c r="CG553" s="43"/>
      <c r="CH553" s="43"/>
      <c r="CI553" s="43"/>
      <c r="CJ553" s="43"/>
      <c r="CK553" s="43"/>
      <c r="CL553" s="43"/>
      <c r="CM553" s="43"/>
      <c r="CN553" s="43"/>
      <c r="CO553" s="43"/>
      <c r="CP553" s="43"/>
      <c r="CQ553" s="43"/>
      <c r="CR553" s="43"/>
    </row>
    <row r="554" spans="1:96" ht="13.2">
      <c r="A554" s="43"/>
      <c r="B554" s="43"/>
      <c r="C554" s="7"/>
      <c r="D554" s="7"/>
      <c r="E554" s="7"/>
      <c r="F554" s="7"/>
      <c r="G554" s="7"/>
      <c r="H554" s="7"/>
      <c r="I554" s="7"/>
      <c r="J554" s="7"/>
      <c r="K554" s="7"/>
      <c r="L554" s="115"/>
      <c r="M554" s="43"/>
      <c r="N554" s="43"/>
      <c r="O554" s="43"/>
      <c r="P554" s="43"/>
      <c r="Q554" s="43"/>
      <c r="R554" s="43"/>
      <c r="S554" s="43"/>
      <c r="T554" s="43"/>
      <c r="U554" s="43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7"/>
      <c r="AO554" s="7"/>
      <c r="AP554" s="7"/>
      <c r="AQ554" s="7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43"/>
      <c r="BN554" s="43"/>
      <c r="BO554" s="43"/>
      <c r="BP554" s="43"/>
      <c r="BQ554" s="43"/>
      <c r="BR554" s="43"/>
      <c r="BS554" s="43"/>
      <c r="BT554" s="43"/>
      <c r="BU554" s="43"/>
      <c r="BV554" s="43"/>
      <c r="BW554" s="43"/>
      <c r="BX554" s="43"/>
      <c r="BY554" s="43"/>
      <c r="BZ554" s="43"/>
      <c r="CA554" s="43"/>
      <c r="CB554" s="43"/>
      <c r="CC554" s="43"/>
      <c r="CD554" s="43"/>
      <c r="CE554" s="43"/>
      <c r="CF554" s="43"/>
      <c r="CG554" s="43"/>
      <c r="CH554" s="43"/>
      <c r="CI554" s="43"/>
      <c r="CJ554" s="43"/>
      <c r="CK554" s="43"/>
      <c r="CL554" s="43"/>
      <c r="CM554" s="43"/>
      <c r="CN554" s="43"/>
      <c r="CO554" s="43"/>
      <c r="CP554" s="43"/>
      <c r="CQ554" s="43"/>
      <c r="CR554" s="43"/>
    </row>
    <row r="555" spans="1:96" ht="13.2">
      <c r="A555" s="43"/>
      <c r="B555" s="43"/>
      <c r="C555" s="7"/>
      <c r="D555" s="7"/>
      <c r="E555" s="7"/>
      <c r="F555" s="7"/>
      <c r="G555" s="7"/>
      <c r="H555" s="7"/>
      <c r="I555" s="7"/>
      <c r="J555" s="7"/>
      <c r="K555" s="7"/>
      <c r="L555" s="115"/>
      <c r="M555" s="43"/>
      <c r="N555" s="43"/>
      <c r="O555" s="43"/>
      <c r="P555" s="43"/>
      <c r="Q555" s="43"/>
      <c r="R555" s="43"/>
      <c r="S555" s="43"/>
      <c r="T555" s="43"/>
      <c r="U555" s="43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7"/>
      <c r="AO555" s="7"/>
      <c r="AP555" s="7"/>
      <c r="AQ555" s="7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43"/>
      <c r="BN555" s="43"/>
      <c r="BO555" s="43"/>
      <c r="BP555" s="43"/>
      <c r="BQ555" s="43"/>
      <c r="BR555" s="43"/>
      <c r="BS555" s="43"/>
      <c r="BT555" s="43"/>
      <c r="BU555" s="43"/>
      <c r="BV555" s="43"/>
      <c r="BW555" s="43"/>
      <c r="BX555" s="43"/>
      <c r="BY555" s="43"/>
      <c r="BZ555" s="43"/>
      <c r="CA555" s="43"/>
      <c r="CB555" s="43"/>
      <c r="CC555" s="43"/>
      <c r="CD555" s="43"/>
      <c r="CE555" s="43"/>
      <c r="CF555" s="43"/>
      <c r="CG555" s="43"/>
      <c r="CH555" s="43"/>
      <c r="CI555" s="43"/>
      <c r="CJ555" s="43"/>
      <c r="CK555" s="43"/>
      <c r="CL555" s="43"/>
      <c r="CM555" s="43"/>
      <c r="CN555" s="43"/>
      <c r="CO555" s="43"/>
      <c r="CP555" s="43"/>
      <c r="CQ555" s="43"/>
      <c r="CR555" s="43"/>
    </row>
    <row r="556" spans="1:96" ht="13.2">
      <c r="A556" s="43"/>
      <c r="B556" s="43"/>
      <c r="C556" s="7"/>
      <c r="D556" s="7"/>
      <c r="E556" s="7"/>
      <c r="F556" s="7"/>
      <c r="G556" s="7"/>
      <c r="H556" s="7"/>
      <c r="I556" s="7"/>
      <c r="J556" s="7"/>
      <c r="K556" s="7"/>
      <c r="L556" s="115"/>
      <c r="M556" s="43"/>
      <c r="N556" s="43"/>
      <c r="O556" s="43"/>
      <c r="P556" s="43"/>
      <c r="Q556" s="43"/>
      <c r="R556" s="43"/>
      <c r="S556" s="43"/>
      <c r="T556" s="43"/>
      <c r="U556" s="43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7"/>
      <c r="AO556" s="7"/>
      <c r="AP556" s="7"/>
      <c r="AQ556" s="7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43"/>
      <c r="BN556" s="43"/>
      <c r="BO556" s="43"/>
      <c r="BP556" s="43"/>
      <c r="BQ556" s="43"/>
      <c r="BR556" s="43"/>
      <c r="BS556" s="43"/>
      <c r="BT556" s="43"/>
      <c r="BU556" s="43"/>
      <c r="BV556" s="43"/>
      <c r="BW556" s="43"/>
      <c r="BX556" s="43"/>
      <c r="BY556" s="43"/>
      <c r="BZ556" s="43"/>
      <c r="CA556" s="43"/>
      <c r="CB556" s="43"/>
      <c r="CC556" s="43"/>
      <c r="CD556" s="43"/>
      <c r="CE556" s="43"/>
      <c r="CF556" s="43"/>
      <c r="CG556" s="43"/>
      <c r="CH556" s="43"/>
      <c r="CI556" s="43"/>
      <c r="CJ556" s="43"/>
      <c r="CK556" s="43"/>
      <c r="CL556" s="43"/>
      <c r="CM556" s="43"/>
      <c r="CN556" s="43"/>
      <c r="CO556" s="43"/>
      <c r="CP556" s="43"/>
      <c r="CQ556" s="43"/>
      <c r="CR556" s="43"/>
    </row>
    <row r="557" spans="1:96" ht="13.2">
      <c r="A557" s="43"/>
      <c r="B557" s="43"/>
      <c r="C557" s="7"/>
      <c r="D557" s="7"/>
      <c r="E557" s="7"/>
      <c r="F557" s="7"/>
      <c r="G557" s="7"/>
      <c r="H557" s="7"/>
      <c r="I557" s="7"/>
      <c r="J557" s="7"/>
      <c r="K557" s="7"/>
      <c r="L557" s="115"/>
      <c r="M557" s="43"/>
      <c r="N557" s="43"/>
      <c r="O557" s="43"/>
      <c r="P557" s="43"/>
      <c r="Q557" s="43"/>
      <c r="R557" s="43"/>
      <c r="S557" s="43"/>
      <c r="T557" s="43"/>
      <c r="U557" s="43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7"/>
      <c r="AO557" s="7"/>
      <c r="AP557" s="7"/>
      <c r="AQ557" s="7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43"/>
      <c r="BN557" s="43"/>
      <c r="BO557" s="43"/>
      <c r="BP557" s="43"/>
      <c r="BQ557" s="43"/>
      <c r="BR557" s="43"/>
      <c r="BS557" s="43"/>
      <c r="BT557" s="43"/>
      <c r="BU557" s="43"/>
      <c r="BV557" s="43"/>
      <c r="BW557" s="43"/>
      <c r="BX557" s="43"/>
      <c r="BY557" s="43"/>
      <c r="BZ557" s="43"/>
      <c r="CA557" s="43"/>
      <c r="CB557" s="43"/>
      <c r="CC557" s="43"/>
      <c r="CD557" s="43"/>
      <c r="CE557" s="43"/>
      <c r="CF557" s="43"/>
      <c r="CG557" s="43"/>
      <c r="CH557" s="43"/>
      <c r="CI557" s="43"/>
      <c r="CJ557" s="43"/>
      <c r="CK557" s="43"/>
      <c r="CL557" s="43"/>
      <c r="CM557" s="43"/>
      <c r="CN557" s="43"/>
      <c r="CO557" s="43"/>
      <c r="CP557" s="43"/>
      <c r="CQ557" s="43"/>
      <c r="CR557" s="43"/>
    </row>
    <row r="558" spans="1:96" ht="13.2">
      <c r="A558" s="43"/>
      <c r="B558" s="43"/>
      <c r="C558" s="7"/>
      <c r="D558" s="7"/>
      <c r="E558" s="7"/>
      <c r="F558" s="7"/>
      <c r="G558" s="7"/>
      <c r="H558" s="7"/>
      <c r="I558" s="7"/>
      <c r="J558" s="7"/>
      <c r="K558" s="7"/>
      <c r="L558" s="115"/>
      <c r="M558" s="43"/>
      <c r="N558" s="43"/>
      <c r="O558" s="43"/>
      <c r="P558" s="43"/>
      <c r="Q558" s="43"/>
      <c r="R558" s="43"/>
      <c r="S558" s="43"/>
      <c r="T558" s="43"/>
      <c r="U558" s="43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7"/>
      <c r="AO558" s="7"/>
      <c r="AP558" s="7"/>
      <c r="AQ558" s="7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43"/>
      <c r="BN558" s="43"/>
      <c r="BO558" s="43"/>
      <c r="BP558" s="43"/>
      <c r="BQ558" s="43"/>
      <c r="BR558" s="43"/>
      <c r="BS558" s="43"/>
      <c r="BT558" s="43"/>
      <c r="BU558" s="43"/>
      <c r="BV558" s="43"/>
      <c r="BW558" s="43"/>
      <c r="BX558" s="43"/>
      <c r="BY558" s="43"/>
      <c r="BZ558" s="43"/>
      <c r="CA558" s="43"/>
      <c r="CB558" s="43"/>
      <c r="CC558" s="43"/>
      <c r="CD558" s="43"/>
      <c r="CE558" s="43"/>
      <c r="CF558" s="43"/>
      <c r="CG558" s="43"/>
      <c r="CH558" s="43"/>
      <c r="CI558" s="43"/>
      <c r="CJ558" s="43"/>
      <c r="CK558" s="43"/>
      <c r="CL558" s="43"/>
      <c r="CM558" s="43"/>
      <c r="CN558" s="43"/>
      <c r="CO558" s="43"/>
      <c r="CP558" s="43"/>
      <c r="CQ558" s="43"/>
      <c r="CR558" s="43"/>
    </row>
    <row r="559" spans="1:96" ht="13.2">
      <c r="A559" s="43"/>
      <c r="B559" s="43"/>
      <c r="C559" s="7"/>
      <c r="D559" s="7"/>
      <c r="E559" s="7"/>
      <c r="F559" s="7"/>
      <c r="G559" s="7"/>
      <c r="H559" s="7"/>
      <c r="I559" s="7"/>
      <c r="J559" s="7"/>
      <c r="K559" s="7"/>
      <c r="L559" s="115"/>
      <c r="M559" s="43"/>
      <c r="N559" s="43"/>
      <c r="O559" s="43"/>
      <c r="P559" s="43"/>
      <c r="Q559" s="43"/>
      <c r="R559" s="43"/>
      <c r="S559" s="43"/>
      <c r="T559" s="43"/>
      <c r="U559" s="43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7"/>
      <c r="AO559" s="7"/>
      <c r="AP559" s="7"/>
      <c r="AQ559" s="7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43"/>
      <c r="BN559" s="43"/>
      <c r="BO559" s="43"/>
      <c r="BP559" s="43"/>
      <c r="BQ559" s="43"/>
      <c r="BR559" s="43"/>
      <c r="BS559" s="43"/>
      <c r="BT559" s="43"/>
      <c r="BU559" s="43"/>
      <c r="BV559" s="43"/>
      <c r="BW559" s="43"/>
      <c r="BX559" s="43"/>
      <c r="BY559" s="43"/>
      <c r="BZ559" s="43"/>
      <c r="CA559" s="43"/>
      <c r="CB559" s="43"/>
      <c r="CC559" s="43"/>
      <c r="CD559" s="43"/>
      <c r="CE559" s="43"/>
      <c r="CF559" s="43"/>
      <c r="CG559" s="43"/>
      <c r="CH559" s="43"/>
      <c r="CI559" s="43"/>
      <c r="CJ559" s="43"/>
      <c r="CK559" s="43"/>
      <c r="CL559" s="43"/>
      <c r="CM559" s="43"/>
      <c r="CN559" s="43"/>
      <c r="CO559" s="43"/>
      <c r="CP559" s="43"/>
      <c r="CQ559" s="43"/>
      <c r="CR559" s="43"/>
    </row>
    <row r="560" spans="1:96" ht="13.2">
      <c r="A560" s="43"/>
      <c r="B560" s="43"/>
      <c r="C560" s="7"/>
      <c r="D560" s="7"/>
      <c r="E560" s="7"/>
      <c r="F560" s="7"/>
      <c r="G560" s="7"/>
      <c r="H560" s="7"/>
      <c r="I560" s="7"/>
      <c r="J560" s="7"/>
      <c r="K560" s="7"/>
      <c r="L560" s="115"/>
      <c r="M560" s="43"/>
      <c r="N560" s="43"/>
      <c r="O560" s="43"/>
      <c r="P560" s="43"/>
      <c r="Q560" s="43"/>
      <c r="R560" s="43"/>
      <c r="S560" s="43"/>
      <c r="T560" s="43"/>
      <c r="U560" s="43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7"/>
      <c r="AO560" s="7"/>
      <c r="AP560" s="7"/>
      <c r="AQ560" s="7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43"/>
      <c r="BN560" s="43"/>
      <c r="BO560" s="43"/>
      <c r="BP560" s="43"/>
      <c r="BQ560" s="43"/>
      <c r="BR560" s="43"/>
      <c r="BS560" s="43"/>
      <c r="BT560" s="43"/>
      <c r="BU560" s="43"/>
      <c r="BV560" s="43"/>
      <c r="BW560" s="43"/>
      <c r="BX560" s="43"/>
      <c r="BY560" s="43"/>
      <c r="BZ560" s="43"/>
      <c r="CA560" s="43"/>
      <c r="CB560" s="43"/>
      <c r="CC560" s="43"/>
      <c r="CD560" s="43"/>
      <c r="CE560" s="43"/>
      <c r="CF560" s="43"/>
      <c r="CG560" s="43"/>
      <c r="CH560" s="43"/>
      <c r="CI560" s="43"/>
      <c r="CJ560" s="43"/>
      <c r="CK560" s="43"/>
      <c r="CL560" s="43"/>
      <c r="CM560" s="43"/>
      <c r="CN560" s="43"/>
      <c r="CO560" s="43"/>
      <c r="CP560" s="43"/>
      <c r="CQ560" s="43"/>
      <c r="CR560" s="43"/>
    </row>
    <row r="561" spans="1:96" ht="13.2">
      <c r="A561" s="43"/>
      <c r="B561" s="43"/>
      <c r="C561" s="7"/>
      <c r="D561" s="7"/>
      <c r="E561" s="7"/>
      <c r="F561" s="7"/>
      <c r="G561" s="7"/>
      <c r="H561" s="7"/>
      <c r="I561" s="7"/>
      <c r="J561" s="7"/>
      <c r="K561" s="7"/>
      <c r="L561" s="115"/>
      <c r="M561" s="43"/>
      <c r="N561" s="43"/>
      <c r="O561" s="43"/>
      <c r="P561" s="43"/>
      <c r="Q561" s="43"/>
      <c r="R561" s="43"/>
      <c r="S561" s="43"/>
      <c r="T561" s="43"/>
      <c r="U561" s="43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7"/>
      <c r="AO561" s="7"/>
      <c r="AP561" s="7"/>
      <c r="AQ561" s="7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43"/>
      <c r="BN561" s="43"/>
      <c r="BO561" s="43"/>
      <c r="BP561" s="43"/>
      <c r="BQ561" s="43"/>
      <c r="BR561" s="43"/>
      <c r="BS561" s="43"/>
      <c r="BT561" s="43"/>
      <c r="BU561" s="43"/>
      <c r="BV561" s="43"/>
      <c r="BW561" s="43"/>
      <c r="BX561" s="43"/>
      <c r="BY561" s="43"/>
      <c r="BZ561" s="43"/>
      <c r="CA561" s="43"/>
      <c r="CB561" s="43"/>
      <c r="CC561" s="43"/>
      <c r="CD561" s="43"/>
      <c r="CE561" s="43"/>
      <c r="CF561" s="43"/>
      <c r="CG561" s="43"/>
      <c r="CH561" s="43"/>
      <c r="CI561" s="43"/>
      <c r="CJ561" s="43"/>
      <c r="CK561" s="43"/>
      <c r="CL561" s="43"/>
      <c r="CM561" s="43"/>
      <c r="CN561" s="43"/>
      <c r="CO561" s="43"/>
      <c r="CP561" s="43"/>
      <c r="CQ561" s="43"/>
      <c r="CR561" s="43"/>
    </row>
    <row r="562" spans="1:96" ht="13.2">
      <c r="A562" s="43"/>
      <c r="B562" s="43"/>
      <c r="C562" s="7"/>
      <c r="D562" s="7"/>
      <c r="E562" s="7"/>
      <c r="F562" s="7"/>
      <c r="G562" s="7"/>
      <c r="H562" s="7"/>
      <c r="I562" s="7"/>
      <c r="J562" s="7"/>
      <c r="K562" s="7"/>
      <c r="L562" s="115"/>
      <c r="M562" s="43"/>
      <c r="N562" s="43"/>
      <c r="O562" s="43"/>
      <c r="P562" s="43"/>
      <c r="Q562" s="43"/>
      <c r="R562" s="43"/>
      <c r="S562" s="43"/>
      <c r="T562" s="43"/>
      <c r="U562" s="43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7"/>
      <c r="AO562" s="7"/>
      <c r="AP562" s="7"/>
      <c r="AQ562" s="7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43"/>
      <c r="BN562" s="43"/>
      <c r="BO562" s="43"/>
      <c r="BP562" s="43"/>
      <c r="BQ562" s="43"/>
      <c r="BR562" s="43"/>
      <c r="BS562" s="43"/>
      <c r="BT562" s="43"/>
      <c r="BU562" s="43"/>
      <c r="BV562" s="43"/>
      <c r="BW562" s="43"/>
      <c r="BX562" s="43"/>
      <c r="BY562" s="43"/>
      <c r="BZ562" s="43"/>
      <c r="CA562" s="43"/>
      <c r="CB562" s="43"/>
      <c r="CC562" s="43"/>
      <c r="CD562" s="43"/>
      <c r="CE562" s="43"/>
      <c r="CF562" s="43"/>
      <c r="CG562" s="43"/>
      <c r="CH562" s="43"/>
      <c r="CI562" s="43"/>
      <c r="CJ562" s="43"/>
      <c r="CK562" s="43"/>
      <c r="CL562" s="43"/>
      <c r="CM562" s="43"/>
      <c r="CN562" s="43"/>
      <c r="CO562" s="43"/>
      <c r="CP562" s="43"/>
      <c r="CQ562" s="43"/>
      <c r="CR562" s="43"/>
    </row>
    <row r="563" spans="1:96" ht="13.2">
      <c r="A563" s="43"/>
      <c r="B563" s="43"/>
      <c r="C563" s="7"/>
      <c r="D563" s="7"/>
      <c r="E563" s="7"/>
      <c r="F563" s="7"/>
      <c r="G563" s="7"/>
      <c r="H563" s="7"/>
      <c r="I563" s="7"/>
      <c r="J563" s="7"/>
      <c r="K563" s="7"/>
      <c r="L563" s="115"/>
      <c r="M563" s="43"/>
      <c r="N563" s="43"/>
      <c r="O563" s="43"/>
      <c r="P563" s="43"/>
      <c r="Q563" s="43"/>
      <c r="R563" s="43"/>
      <c r="S563" s="43"/>
      <c r="T563" s="43"/>
      <c r="U563" s="43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7"/>
      <c r="AO563" s="7"/>
      <c r="AP563" s="7"/>
      <c r="AQ563" s="7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43"/>
      <c r="BN563" s="43"/>
      <c r="BO563" s="43"/>
      <c r="BP563" s="43"/>
      <c r="BQ563" s="43"/>
      <c r="BR563" s="43"/>
      <c r="BS563" s="43"/>
      <c r="BT563" s="43"/>
      <c r="BU563" s="43"/>
      <c r="BV563" s="43"/>
      <c r="BW563" s="43"/>
      <c r="BX563" s="43"/>
      <c r="BY563" s="43"/>
      <c r="BZ563" s="43"/>
      <c r="CA563" s="43"/>
      <c r="CB563" s="43"/>
      <c r="CC563" s="43"/>
      <c r="CD563" s="43"/>
      <c r="CE563" s="43"/>
      <c r="CF563" s="43"/>
      <c r="CG563" s="43"/>
      <c r="CH563" s="43"/>
      <c r="CI563" s="43"/>
      <c r="CJ563" s="43"/>
      <c r="CK563" s="43"/>
      <c r="CL563" s="43"/>
      <c r="CM563" s="43"/>
      <c r="CN563" s="43"/>
      <c r="CO563" s="43"/>
      <c r="CP563" s="43"/>
      <c r="CQ563" s="43"/>
      <c r="CR563" s="43"/>
    </row>
    <row r="564" spans="1:96" ht="13.2">
      <c r="A564" s="43"/>
      <c r="B564" s="43"/>
      <c r="C564" s="7"/>
      <c r="D564" s="7"/>
      <c r="E564" s="7"/>
      <c r="F564" s="7"/>
      <c r="G564" s="7"/>
      <c r="H564" s="7"/>
      <c r="I564" s="7"/>
      <c r="J564" s="7"/>
      <c r="K564" s="7"/>
      <c r="L564" s="115"/>
      <c r="M564" s="43"/>
      <c r="N564" s="43"/>
      <c r="O564" s="43"/>
      <c r="P564" s="43"/>
      <c r="Q564" s="43"/>
      <c r="R564" s="43"/>
      <c r="S564" s="43"/>
      <c r="T564" s="43"/>
      <c r="U564" s="43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7"/>
      <c r="AO564" s="7"/>
      <c r="AP564" s="7"/>
      <c r="AQ564" s="7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43"/>
      <c r="BN564" s="43"/>
      <c r="BO564" s="43"/>
      <c r="BP564" s="43"/>
      <c r="BQ564" s="43"/>
      <c r="BR564" s="43"/>
      <c r="BS564" s="43"/>
      <c r="BT564" s="43"/>
      <c r="BU564" s="43"/>
      <c r="BV564" s="43"/>
      <c r="BW564" s="43"/>
      <c r="BX564" s="43"/>
      <c r="BY564" s="43"/>
      <c r="BZ564" s="43"/>
      <c r="CA564" s="43"/>
      <c r="CB564" s="43"/>
      <c r="CC564" s="43"/>
      <c r="CD564" s="43"/>
      <c r="CE564" s="43"/>
      <c r="CF564" s="43"/>
      <c r="CG564" s="43"/>
      <c r="CH564" s="43"/>
      <c r="CI564" s="43"/>
      <c r="CJ564" s="43"/>
      <c r="CK564" s="43"/>
      <c r="CL564" s="43"/>
      <c r="CM564" s="43"/>
      <c r="CN564" s="43"/>
      <c r="CO564" s="43"/>
      <c r="CP564" s="43"/>
      <c r="CQ564" s="43"/>
      <c r="CR564" s="43"/>
    </row>
    <row r="565" spans="1:96" ht="13.2">
      <c r="A565" s="43"/>
      <c r="B565" s="43"/>
      <c r="C565" s="7"/>
      <c r="D565" s="7"/>
      <c r="E565" s="7"/>
      <c r="F565" s="7"/>
      <c r="G565" s="7"/>
      <c r="H565" s="7"/>
      <c r="I565" s="7"/>
      <c r="J565" s="7"/>
      <c r="K565" s="7"/>
      <c r="L565" s="115"/>
      <c r="M565" s="43"/>
      <c r="N565" s="43"/>
      <c r="O565" s="43"/>
      <c r="P565" s="43"/>
      <c r="Q565" s="43"/>
      <c r="R565" s="43"/>
      <c r="S565" s="43"/>
      <c r="T565" s="43"/>
      <c r="U565" s="43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7"/>
      <c r="AO565" s="7"/>
      <c r="AP565" s="7"/>
      <c r="AQ565" s="7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43"/>
      <c r="BN565" s="43"/>
      <c r="BO565" s="43"/>
      <c r="BP565" s="43"/>
      <c r="BQ565" s="43"/>
      <c r="BR565" s="43"/>
      <c r="BS565" s="43"/>
      <c r="BT565" s="43"/>
      <c r="BU565" s="43"/>
      <c r="BV565" s="43"/>
      <c r="BW565" s="43"/>
      <c r="BX565" s="43"/>
      <c r="BY565" s="43"/>
      <c r="BZ565" s="43"/>
      <c r="CA565" s="43"/>
      <c r="CB565" s="43"/>
      <c r="CC565" s="43"/>
      <c r="CD565" s="43"/>
      <c r="CE565" s="43"/>
      <c r="CF565" s="43"/>
      <c r="CG565" s="43"/>
      <c r="CH565" s="43"/>
      <c r="CI565" s="43"/>
      <c r="CJ565" s="43"/>
      <c r="CK565" s="43"/>
      <c r="CL565" s="43"/>
      <c r="CM565" s="43"/>
      <c r="CN565" s="43"/>
      <c r="CO565" s="43"/>
      <c r="CP565" s="43"/>
      <c r="CQ565" s="43"/>
      <c r="CR565" s="43"/>
    </row>
    <row r="566" spans="1:96" ht="13.2">
      <c r="A566" s="43"/>
      <c r="B566" s="43"/>
      <c r="C566" s="7"/>
      <c r="D566" s="7"/>
      <c r="E566" s="7"/>
      <c r="F566" s="7"/>
      <c r="G566" s="7"/>
      <c r="H566" s="7"/>
      <c r="I566" s="7"/>
      <c r="J566" s="7"/>
      <c r="K566" s="7"/>
      <c r="L566" s="115"/>
      <c r="M566" s="43"/>
      <c r="N566" s="43"/>
      <c r="O566" s="43"/>
      <c r="P566" s="43"/>
      <c r="Q566" s="43"/>
      <c r="R566" s="43"/>
      <c r="S566" s="43"/>
      <c r="T566" s="43"/>
      <c r="U566" s="43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7"/>
      <c r="AO566" s="7"/>
      <c r="AP566" s="7"/>
      <c r="AQ566" s="7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43"/>
      <c r="BN566" s="43"/>
      <c r="BO566" s="43"/>
      <c r="BP566" s="43"/>
      <c r="BQ566" s="43"/>
      <c r="BR566" s="43"/>
      <c r="BS566" s="43"/>
      <c r="BT566" s="43"/>
      <c r="BU566" s="43"/>
      <c r="BV566" s="43"/>
      <c r="BW566" s="43"/>
      <c r="BX566" s="43"/>
      <c r="BY566" s="43"/>
      <c r="BZ566" s="43"/>
      <c r="CA566" s="43"/>
      <c r="CB566" s="43"/>
      <c r="CC566" s="43"/>
      <c r="CD566" s="43"/>
      <c r="CE566" s="43"/>
      <c r="CF566" s="43"/>
      <c r="CG566" s="43"/>
      <c r="CH566" s="43"/>
      <c r="CI566" s="43"/>
      <c r="CJ566" s="43"/>
      <c r="CK566" s="43"/>
      <c r="CL566" s="43"/>
      <c r="CM566" s="43"/>
      <c r="CN566" s="43"/>
      <c r="CO566" s="43"/>
      <c r="CP566" s="43"/>
      <c r="CQ566" s="43"/>
      <c r="CR566" s="43"/>
    </row>
    <row r="567" spans="1:96" ht="13.2">
      <c r="A567" s="43"/>
      <c r="B567" s="43"/>
      <c r="C567" s="7"/>
      <c r="D567" s="7"/>
      <c r="E567" s="7"/>
      <c r="F567" s="7"/>
      <c r="G567" s="7"/>
      <c r="H567" s="7"/>
      <c r="I567" s="7"/>
      <c r="J567" s="7"/>
      <c r="K567" s="7"/>
      <c r="L567" s="115"/>
      <c r="M567" s="43"/>
      <c r="N567" s="43"/>
      <c r="O567" s="43"/>
      <c r="P567" s="43"/>
      <c r="Q567" s="43"/>
      <c r="R567" s="43"/>
      <c r="S567" s="43"/>
      <c r="T567" s="43"/>
      <c r="U567" s="43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7"/>
      <c r="AO567" s="7"/>
      <c r="AP567" s="7"/>
      <c r="AQ567" s="7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43"/>
      <c r="BN567" s="43"/>
      <c r="BO567" s="43"/>
      <c r="BP567" s="43"/>
      <c r="BQ567" s="43"/>
      <c r="BR567" s="43"/>
      <c r="BS567" s="43"/>
      <c r="BT567" s="43"/>
      <c r="BU567" s="43"/>
      <c r="BV567" s="43"/>
      <c r="BW567" s="43"/>
      <c r="BX567" s="43"/>
      <c r="BY567" s="43"/>
      <c r="BZ567" s="43"/>
      <c r="CA567" s="43"/>
      <c r="CB567" s="43"/>
      <c r="CC567" s="43"/>
      <c r="CD567" s="43"/>
      <c r="CE567" s="43"/>
      <c r="CF567" s="43"/>
      <c r="CG567" s="43"/>
      <c r="CH567" s="43"/>
      <c r="CI567" s="43"/>
      <c r="CJ567" s="43"/>
      <c r="CK567" s="43"/>
      <c r="CL567" s="43"/>
      <c r="CM567" s="43"/>
      <c r="CN567" s="43"/>
      <c r="CO567" s="43"/>
      <c r="CP567" s="43"/>
      <c r="CQ567" s="43"/>
      <c r="CR567" s="43"/>
    </row>
    <row r="568" spans="1:96" ht="13.2">
      <c r="A568" s="43"/>
      <c r="B568" s="43"/>
      <c r="C568" s="7"/>
      <c r="D568" s="7"/>
      <c r="E568" s="7"/>
      <c r="F568" s="7"/>
      <c r="G568" s="7"/>
      <c r="H568" s="7"/>
      <c r="I568" s="7"/>
      <c r="J568" s="7"/>
      <c r="K568" s="7"/>
      <c r="L568" s="115"/>
      <c r="M568" s="43"/>
      <c r="N568" s="43"/>
      <c r="O568" s="43"/>
      <c r="P568" s="43"/>
      <c r="Q568" s="43"/>
      <c r="R568" s="43"/>
      <c r="S568" s="43"/>
      <c r="T568" s="43"/>
      <c r="U568" s="43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7"/>
      <c r="AO568" s="7"/>
      <c r="AP568" s="7"/>
      <c r="AQ568" s="7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43"/>
      <c r="BN568" s="43"/>
      <c r="BO568" s="43"/>
      <c r="BP568" s="43"/>
      <c r="BQ568" s="43"/>
      <c r="BR568" s="43"/>
      <c r="BS568" s="43"/>
      <c r="BT568" s="43"/>
      <c r="BU568" s="43"/>
      <c r="BV568" s="43"/>
      <c r="BW568" s="43"/>
      <c r="BX568" s="43"/>
      <c r="BY568" s="43"/>
      <c r="BZ568" s="43"/>
      <c r="CA568" s="43"/>
      <c r="CB568" s="43"/>
      <c r="CC568" s="43"/>
      <c r="CD568" s="43"/>
      <c r="CE568" s="43"/>
      <c r="CF568" s="43"/>
      <c r="CG568" s="43"/>
      <c r="CH568" s="43"/>
      <c r="CI568" s="43"/>
      <c r="CJ568" s="43"/>
      <c r="CK568" s="43"/>
      <c r="CL568" s="43"/>
      <c r="CM568" s="43"/>
      <c r="CN568" s="43"/>
      <c r="CO568" s="43"/>
      <c r="CP568" s="43"/>
      <c r="CQ568" s="43"/>
      <c r="CR568" s="43"/>
    </row>
    <row r="569" spans="1:96" ht="13.2">
      <c r="A569" s="43"/>
      <c r="B569" s="43"/>
      <c r="C569" s="7"/>
      <c r="D569" s="7"/>
      <c r="E569" s="7"/>
      <c r="F569" s="7"/>
      <c r="G569" s="7"/>
      <c r="H569" s="7"/>
      <c r="I569" s="7"/>
      <c r="J569" s="7"/>
      <c r="K569" s="7"/>
      <c r="L569" s="115"/>
      <c r="M569" s="43"/>
      <c r="N569" s="43"/>
      <c r="O569" s="43"/>
      <c r="P569" s="43"/>
      <c r="Q569" s="43"/>
      <c r="R569" s="43"/>
      <c r="S569" s="43"/>
      <c r="T569" s="43"/>
      <c r="U569" s="43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7"/>
      <c r="AO569" s="7"/>
      <c r="AP569" s="7"/>
      <c r="AQ569" s="7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43"/>
      <c r="BN569" s="43"/>
      <c r="BO569" s="43"/>
      <c r="BP569" s="43"/>
      <c r="BQ569" s="43"/>
      <c r="BR569" s="43"/>
      <c r="BS569" s="43"/>
      <c r="BT569" s="43"/>
      <c r="BU569" s="43"/>
      <c r="BV569" s="43"/>
      <c r="BW569" s="43"/>
      <c r="BX569" s="43"/>
      <c r="BY569" s="43"/>
      <c r="BZ569" s="43"/>
      <c r="CA569" s="43"/>
      <c r="CB569" s="43"/>
      <c r="CC569" s="43"/>
      <c r="CD569" s="43"/>
      <c r="CE569" s="43"/>
      <c r="CF569" s="43"/>
      <c r="CG569" s="43"/>
      <c r="CH569" s="43"/>
      <c r="CI569" s="43"/>
      <c r="CJ569" s="43"/>
      <c r="CK569" s="43"/>
      <c r="CL569" s="43"/>
      <c r="CM569" s="43"/>
      <c r="CN569" s="43"/>
      <c r="CO569" s="43"/>
      <c r="CP569" s="43"/>
      <c r="CQ569" s="43"/>
      <c r="CR569" s="43"/>
    </row>
    <row r="570" spans="1:96" ht="13.2">
      <c r="A570" s="43"/>
      <c r="B570" s="43"/>
      <c r="C570" s="7"/>
      <c r="D570" s="7"/>
      <c r="E570" s="7"/>
      <c r="F570" s="7"/>
      <c r="G570" s="7"/>
      <c r="H570" s="7"/>
      <c r="I570" s="7"/>
      <c r="J570" s="7"/>
      <c r="K570" s="7"/>
      <c r="L570" s="115"/>
      <c r="M570" s="43"/>
      <c r="N570" s="43"/>
      <c r="O570" s="43"/>
      <c r="P570" s="43"/>
      <c r="Q570" s="43"/>
      <c r="R570" s="43"/>
      <c r="S570" s="43"/>
      <c r="T570" s="43"/>
      <c r="U570" s="43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7"/>
      <c r="AO570" s="7"/>
      <c r="AP570" s="7"/>
      <c r="AQ570" s="7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43"/>
      <c r="BN570" s="43"/>
      <c r="BO570" s="43"/>
      <c r="BP570" s="43"/>
      <c r="BQ570" s="43"/>
      <c r="BR570" s="43"/>
      <c r="BS570" s="43"/>
      <c r="BT570" s="43"/>
      <c r="BU570" s="43"/>
      <c r="BV570" s="43"/>
      <c r="BW570" s="43"/>
      <c r="BX570" s="43"/>
      <c r="BY570" s="43"/>
      <c r="BZ570" s="43"/>
      <c r="CA570" s="43"/>
      <c r="CB570" s="43"/>
      <c r="CC570" s="43"/>
      <c r="CD570" s="43"/>
      <c r="CE570" s="43"/>
      <c r="CF570" s="43"/>
      <c r="CG570" s="43"/>
      <c r="CH570" s="43"/>
      <c r="CI570" s="43"/>
      <c r="CJ570" s="43"/>
      <c r="CK570" s="43"/>
      <c r="CL570" s="43"/>
      <c r="CM570" s="43"/>
      <c r="CN570" s="43"/>
      <c r="CO570" s="43"/>
      <c r="CP570" s="43"/>
      <c r="CQ570" s="43"/>
      <c r="CR570" s="43"/>
    </row>
    <row r="571" spans="1:96" ht="13.2">
      <c r="A571" s="43"/>
      <c r="B571" s="43"/>
      <c r="C571" s="7"/>
      <c r="D571" s="7"/>
      <c r="E571" s="7"/>
      <c r="F571" s="7"/>
      <c r="G571" s="7"/>
      <c r="H571" s="7"/>
      <c r="I571" s="7"/>
      <c r="J571" s="7"/>
      <c r="K571" s="7"/>
      <c r="L571" s="115"/>
      <c r="M571" s="43"/>
      <c r="N571" s="43"/>
      <c r="O571" s="43"/>
      <c r="P571" s="43"/>
      <c r="Q571" s="43"/>
      <c r="R571" s="43"/>
      <c r="S571" s="43"/>
      <c r="T571" s="43"/>
      <c r="U571" s="43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7"/>
      <c r="AO571" s="7"/>
      <c r="AP571" s="7"/>
      <c r="AQ571" s="7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43"/>
      <c r="BN571" s="43"/>
      <c r="BO571" s="43"/>
      <c r="BP571" s="43"/>
      <c r="BQ571" s="43"/>
      <c r="BR571" s="43"/>
      <c r="BS571" s="43"/>
      <c r="BT571" s="43"/>
      <c r="BU571" s="43"/>
      <c r="BV571" s="43"/>
      <c r="BW571" s="43"/>
      <c r="BX571" s="43"/>
      <c r="BY571" s="43"/>
      <c r="BZ571" s="43"/>
      <c r="CA571" s="43"/>
      <c r="CB571" s="43"/>
      <c r="CC571" s="43"/>
      <c r="CD571" s="43"/>
      <c r="CE571" s="43"/>
      <c r="CF571" s="43"/>
      <c r="CG571" s="43"/>
      <c r="CH571" s="43"/>
      <c r="CI571" s="43"/>
      <c r="CJ571" s="43"/>
      <c r="CK571" s="43"/>
      <c r="CL571" s="43"/>
      <c r="CM571" s="43"/>
      <c r="CN571" s="43"/>
      <c r="CO571" s="43"/>
      <c r="CP571" s="43"/>
      <c r="CQ571" s="43"/>
      <c r="CR571" s="43"/>
    </row>
    <row r="572" spans="1:96" ht="13.2">
      <c r="A572" s="43"/>
      <c r="B572" s="43"/>
      <c r="C572" s="7"/>
      <c r="D572" s="7"/>
      <c r="E572" s="7"/>
      <c r="F572" s="7"/>
      <c r="G572" s="7"/>
      <c r="H572" s="7"/>
      <c r="I572" s="7"/>
      <c r="J572" s="7"/>
      <c r="K572" s="7"/>
      <c r="L572" s="115"/>
      <c r="M572" s="43"/>
      <c r="N572" s="43"/>
      <c r="O572" s="43"/>
      <c r="P572" s="43"/>
      <c r="Q572" s="43"/>
      <c r="R572" s="43"/>
      <c r="S572" s="43"/>
      <c r="T572" s="43"/>
      <c r="U572" s="43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7"/>
      <c r="AO572" s="7"/>
      <c r="AP572" s="7"/>
      <c r="AQ572" s="7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43"/>
      <c r="BN572" s="43"/>
      <c r="BO572" s="43"/>
      <c r="BP572" s="43"/>
      <c r="BQ572" s="43"/>
      <c r="BR572" s="43"/>
      <c r="BS572" s="43"/>
      <c r="BT572" s="43"/>
      <c r="BU572" s="43"/>
      <c r="BV572" s="43"/>
      <c r="BW572" s="43"/>
      <c r="BX572" s="43"/>
      <c r="BY572" s="43"/>
      <c r="BZ572" s="43"/>
      <c r="CA572" s="43"/>
      <c r="CB572" s="43"/>
      <c r="CC572" s="43"/>
      <c r="CD572" s="43"/>
      <c r="CE572" s="43"/>
      <c r="CF572" s="43"/>
      <c r="CG572" s="43"/>
      <c r="CH572" s="43"/>
      <c r="CI572" s="43"/>
      <c r="CJ572" s="43"/>
      <c r="CK572" s="43"/>
      <c r="CL572" s="43"/>
      <c r="CM572" s="43"/>
      <c r="CN572" s="43"/>
      <c r="CO572" s="43"/>
      <c r="CP572" s="43"/>
      <c r="CQ572" s="43"/>
      <c r="CR572" s="43"/>
    </row>
    <row r="573" spans="1:96" ht="13.2">
      <c r="A573" s="43"/>
      <c r="B573" s="43"/>
      <c r="C573" s="7"/>
      <c r="D573" s="7"/>
      <c r="E573" s="7"/>
      <c r="F573" s="7"/>
      <c r="G573" s="7"/>
      <c r="H573" s="7"/>
      <c r="I573" s="7"/>
      <c r="J573" s="7"/>
      <c r="K573" s="7"/>
      <c r="L573" s="115"/>
      <c r="M573" s="43"/>
      <c r="N573" s="43"/>
      <c r="O573" s="43"/>
      <c r="P573" s="43"/>
      <c r="Q573" s="43"/>
      <c r="R573" s="43"/>
      <c r="S573" s="43"/>
      <c r="T573" s="43"/>
      <c r="U573" s="43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7"/>
      <c r="AO573" s="7"/>
      <c r="AP573" s="7"/>
      <c r="AQ573" s="7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43"/>
      <c r="BN573" s="43"/>
      <c r="BO573" s="43"/>
      <c r="BP573" s="43"/>
      <c r="BQ573" s="43"/>
      <c r="BR573" s="43"/>
      <c r="BS573" s="43"/>
      <c r="BT573" s="43"/>
      <c r="BU573" s="43"/>
      <c r="BV573" s="43"/>
      <c r="BW573" s="43"/>
      <c r="BX573" s="43"/>
      <c r="BY573" s="43"/>
      <c r="BZ573" s="43"/>
      <c r="CA573" s="43"/>
      <c r="CB573" s="43"/>
      <c r="CC573" s="43"/>
      <c r="CD573" s="43"/>
      <c r="CE573" s="43"/>
      <c r="CF573" s="43"/>
      <c r="CG573" s="43"/>
      <c r="CH573" s="43"/>
      <c r="CI573" s="43"/>
      <c r="CJ573" s="43"/>
      <c r="CK573" s="43"/>
      <c r="CL573" s="43"/>
      <c r="CM573" s="43"/>
      <c r="CN573" s="43"/>
      <c r="CO573" s="43"/>
      <c r="CP573" s="43"/>
      <c r="CQ573" s="43"/>
      <c r="CR573" s="43"/>
    </row>
    <row r="574" spans="1:96" ht="13.2">
      <c r="A574" s="43"/>
      <c r="B574" s="43"/>
      <c r="C574" s="7"/>
      <c r="D574" s="7"/>
      <c r="E574" s="7"/>
      <c r="F574" s="7"/>
      <c r="G574" s="7"/>
      <c r="H574" s="7"/>
      <c r="I574" s="7"/>
      <c r="J574" s="7"/>
      <c r="K574" s="7"/>
      <c r="L574" s="115"/>
      <c r="M574" s="43"/>
      <c r="N574" s="43"/>
      <c r="O574" s="43"/>
      <c r="P574" s="43"/>
      <c r="Q574" s="43"/>
      <c r="R574" s="43"/>
      <c r="S574" s="43"/>
      <c r="T574" s="43"/>
      <c r="U574" s="43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7"/>
      <c r="AO574" s="7"/>
      <c r="AP574" s="7"/>
      <c r="AQ574" s="7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43"/>
      <c r="BN574" s="43"/>
      <c r="BO574" s="43"/>
      <c r="BP574" s="43"/>
      <c r="BQ574" s="43"/>
      <c r="BR574" s="43"/>
      <c r="BS574" s="43"/>
      <c r="BT574" s="43"/>
      <c r="BU574" s="43"/>
      <c r="BV574" s="43"/>
      <c r="BW574" s="43"/>
      <c r="BX574" s="43"/>
      <c r="BY574" s="43"/>
      <c r="BZ574" s="43"/>
      <c r="CA574" s="43"/>
      <c r="CB574" s="43"/>
      <c r="CC574" s="43"/>
      <c r="CD574" s="43"/>
      <c r="CE574" s="43"/>
      <c r="CF574" s="43"/>
      <c r="CG574" s="43"/>
      <c r="CH574" s="43"/>
      <c r="CI574" s="43"/>
      <c r="CJ574" s="43"/>
      <c r="CK574" s="43"/>
      <c r="CL574" s="43"/>
      <c r="CM574" s="43"/>
      <c r="CN574" s="43"/>
      <c r="CO574" s="43"/>
      <c r="CP574" s="43"/>
      <c r="CQ574" s="43"/>
      <c r="CR574" s="43"/>
    </row>
    <row r="575" spans="1:96" ht="13.2">
      <c r="A575" s="43"/>
      <c r="B575" s="43"/>
      <c r="C575" s="7"/>
      <c r="D575" s="7"/>
      <c r="E575" s="7"/>
      <c r="F575" s="7"/>
      <c r="G575" s="7"/>
      <c r="H575" s="7"/>
      <c r="I575" s="7"/>
      <c r="J575" s="7"/>
      <c r="K575" s="7"/>
      <c r="L575" s="115"/>
      <c r="M575" s="43"/>
      <c r="N575" s="43"/>
      <c r="O575" s="43"/>
      <c r="P575" s="43"/>
      <c r="Q575" s="43"/>
      <c r="R575" s="43"/>
      <c r="S575" s="43"/>
      <c r="T575" s="43"/>
      <c r="U575" s="43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7"/>
      <c r="AO575" s="7"/>
      <c r="AP575" s="7"/>
      <c r="AQ575" s="7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43"/>
      <c r="BN575" s="43"/>
      <c r="BO575" s="43"/>
      <c r="BP575" s="43"/>
      <c r="BQ575" s="43"/>
      <c r="BR575" s="43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  <c r="CE575" s="43"/>
      <c r="CF575" s="43"/>
      <c r="CG575" s="43"/>
      <c r="CH575" s="43"/>
      <c r="CI575" s="43"/>
      <c r="CJ575" s="43"/>
      <c r="CK575" s="43"/>
      <c r="CL575" s="43"/>
      <c r="CM575" s="43"/>
      <c r="CN575" s="43"/>
      <c r="CO575" s="43"/>
      <c r="CP575" s="43"/>
      <c r="CQ575" s="43"/>
      <c r="CR575" s="43"/>
    </row>
    <row r="576" spans="1:96" ht="13.2">
      <c r="A576" s="43"/>
      <c r="B576" s="43"/>
      <c r="C576" s="7"/>
      <c r="D576" s="7"/>
      <c r="E576" s="7"/>
      <c r="F576" s="7"/>
      <c r="G576" s="7"/>
      <c r="H576" s="7"/>
      <c r="I576" s="7"/>
      <c r="J576" s="7"/>
      <c r="K576" s="7"/>
      <c r="L576" s="115"/>
      <c r="M576" s="43"/>
      <c r="N576" s="43"/>
      <c r="O576" s="43"/>
      <c r="P576" s="43"/>
      <c r="Q576" s="43"/>
      <c r="R576" s="43"/>
      <c r="S576" s="43"/>
      <c r="T576" s="43"/>
      <c r="U576" s="43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7"/>
      <c r="AO576" s="7"/>
      <c r="AP576" s="7"/>
      <c r="AQ576" s="7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43"/>
      <c r="BN576" s="43"/>
      <c r="BO576" s="43"/>
      <c r="BP576" s="43"/>
      <c r="BQ576" s="43"/>
      <c r="BR576" s="43"/>
      <c r="BS576" s="43"/>
      <c r="BT576" s="43"/>
      <c r="BU576" s="43"/>
      <c r="BV576" s="43"/>
      <c r="BW576" s="43"/>
      <c r="BX576" s="43"/>
      <c r="BY576" s="43"/>
      <c r="BZ576" s="43"/>
      <c r="CA576" s="43"/>
      <c r="CB576" s="43"/>
      <c r="CC576" s="43"/>
      <c r="CD576" s="43"/>
      <c r="CE576" s="43"/>
      <c r="CF576" s="43"/>
      <c r="CG576" s="43"/>
      <c r="CH576" s="43"/>
      <c r="CI576" s="43"/>
      <c r="CJ576" s="43"/>
      <c r="CK576" s="43"/>
      <c r="CL576" s="43"/>
      <c r="CM576" s="43"/>
      <c r="CN576" s="43"/>
      <c r="CO576" s="43"/>
      <c r="CP576" s="43"/>
      <c r="CQ576" s="43"/>
      <c r="CR576" s="43"/>
    </row>
    <row r="577" spans="1:96" ht="13.2">
      <c r="A577" s="43"/>
      <c r="B577" s="43"/>
      <c r="C577" s="7"/>
      <c r="D577" s="7"/>
      <c r="E577" s="7"/>
      <c r="F577" s="7"/>
      <c r="G577" s="7"/>
      <c r="H577" s="7"/>
      <c r="I577" s="7"/>
      <c r="J577" s="7"/>
      <c r="K577" s="7"/>
      <c r="L577" s="115"/>
      <c r="M577" s="43"/>
      <c r="N577" s="43"/>
      <c r="O577" s="43"/>
      <c r="P577" s="43"/>
      <c r="Q577" s="43"/>
      <c r="R577" s="43"/>
      <c r="S577" s="43"/>
      <c r="T577" s="43"/>
      <c r="U577" s="43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7"/>
      <c r="AO577" s="7"/>
      <c r="AP577" s="7"/>
      <c r="AQ577" s="7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43"/>
      <c r="BN577" s="43"/>
      <c r="BO577" s="43"/>
      <c r="BP577" s="43"/>
      <c r="BQ577" s="43"/>
      <c r="BR577" s="43"/>
      <c r="BS577" s="43"/>
      <c r="BT577" s="43"/>
      <c r="BU577" s="43"/>
      <c r="BV577" s="43"/>
      <c r="BW577" s="43"/>
      <c r="BX577" s="43"/>
      <c r="BY577" s="43"/>
      <c r="BZ577" s="43"/>
      <c r="CA577" s="43"/>
      <c r="CB577" s="43"/>
      <c r="CC577" s="43"/>
      <c r="CD577" s="43"/>
      <c r="CE577" s="43"/>
      <c r="CF577" s="43"/>
      <c r="CG577" s="43"/>
      <c r="CH577" s="43"/>
      <c r="CI577" s="43"/>
      <c r="CJ577" s="43"/>
      <c r="CK577" s="43"/>
      <c r="CL577" s="43"/>
      <c r="CM577" s="43"/>
      <c r="CN577" s="43"/>
      <c r="CO577" s="43"/>
      <c r="CP577" s="43"/>
      <c r="CQ577" s="43"/>
      <c r="CR577" s="43"/>
    </row>
    <row r="578" spans="1:96" ht="13.2">
      <c r="A578" s="43"/>
      <c r="B578" s="43"/>
      <c r="C578" s="7"/>
      <c r="D578" s="7"/>
      <c r="E578" s="7"/>
      <c r="F578" s="7"/>
      <c r="G578" s="7"/>
      <c r="H578" s="7"/>
      <c r="I578" s="7"/>
      <c r="J578" s="7"/>
      <c r="K578" s="7"/>
      <c r="L578" s="115"/>
      <c r="M578" s="43"/>
      <c r="N578" s="43"/>
      <c r="O578" s="43"/>
      <c r="P578" s="43"/>
      <c r="Q578" s="43"/>
      <c r="R578" s="43"/>
      <c r="S578" s="43"/>
      <c r="T578" s="43"/>
      <c r="U578" s="43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7"/>
      <c r="AO578" s="7"/>
      <c r="AP578" s="7"/>
      <c r="AQ578" s="7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43"/>
      <c r="BN578" s="43"/>
      <c r="BO578" s="43"/>
      <c r="BP578" s="43"/>
      <c r="BQ578" s="43"/>
      <c r="BR578" s="43"/>
      <c r="BS578" s="43"/>
      <c r="BT578" s="43"/>
      <c r="BU578" s="43"/>
      <c r="BV578" s="43"/>
      <c r="BW578" s="43"/>
      <c r="BX578" s="43"/>
      <c r="BY578" s="43"/>
      <c r="BZ578" s="43"/>
      <c r="CA578" s="43"/>
      <c r="CB578" s="43"/>
      <c r="CC578" s="43"/>
      <c r="CD578" s="43"/>
      <c r="CE578" s="43"/>
      <c r="CF578" s="43"/>
      <c r="CG578" s="43"/>
      <c r="CH578" s="43"/>
      <c r="CI578" s="43"/>
      <c r="CJ578" s="43"/>
      <c r="CK578" s="43"/>
      <c r="CL578" s="43"/>
      <c r="CM578" s="43"/>
      <c r="CN578" s="43"/>
      <c r="CO578" s="43"/>
      <c r="CP578" s="43"/>
      <c r="CQ578" s="43"/>
      <c r="CR578" s="43"/>
    </row>
    <row r="579" spans="1:96" ht="13.2">
      <c r="A579" s="43"/>
      <c r="B579" s="43"/>
      <c r="C579" s="7"/>
      <c r="D579" s="7"/>
      <c r="E579" s="7"/>
      <c r="F579" s="7"/>
      <c r="G579" s="7"/>
      <c r="H579" s="7"/>
      <c r="I579" s="7"/>
      <c r="J579" s="7"/>
      <c r="K579" s="7"/>
      <c r="L579" s="115"/>
      <c r="M579" s="43"/>
      <c r="N579" s="43"/>
      <c r="O579" s="43"/>
      <c r="P579" s="43"/>
      <c r="Q579" s="43"/>
      <c r="R579" s="43"/>
      <c r="S579" s="43"/>
      <c r="T579" s="43"/>
      <c r="U579" s="43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7"/>
      <c r="AO579" s="7"/>
      <c r="AP579" s="7"/>
      <c r="AQ579" s="7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43"/>
      <c r="BN579" s="43"/>
      <c r="BO579" s="43"/>
      <c r="BP579" s="43"/>
      <c r="BQ579" s="43"/>
      <c r="BR579" s="43"/>
      <c r="BS579" s="43"/>
      <c r="BT579" s="43"/>
      <c r="BU579" s="43"/>
      <c r="BV579" s="43"/>
      <c r="BW579" s="43"/>
      <c r="BX579" s="43"/>
      <c r="BY579" s="43"/>
      <c r="BZ579" s="43"/>
      <c r="CA579" s="43"/>
      <c r="CB579" s="43"/>
      <c r="CC579" s="43"/>
      <c r="CD579" s="43"/>
      <c r="CE579" s="43"/>
      <c r="CF579" s="43"/>
      <c r="CG579" s="43"/>
      <c r="CH579" s="43"/>
      <c r="CI579" s="43"/>
      <c r="CJ579" s="43"/>
      <c r="CK579" s="43"/>
      <c r="CL579" s="43"/>
      <c r="CM579" s="43"/>
      <c r="CN579" s="43"/>
      <c r="CO579" s="43"/>
      <c r="CP579" s="43"/>
      <c r="CQ579" s="43"/>
      <c r="CR579" s="43"/>
    </row>
    <row r="580" spans="1:96" ht="13.2">
      <c r="A580" s="43"/>
      <c r="B580" s="43"/>
      <c r="C580" s="7"/>
      <c r="D580" s="7"/>
      <c r="E580" s="7"/>
      <c r="F580" s="7"/>
      <c r="G580" s="7"/>
      <c r="H580" s="7"/>
      <c r="I580" s="7"/>
      <c r="J580" s="7"/>
      <c r="K580" s="7"/>
      <c r="L580" s="115"/>
      <c r="M580" s="43"/>
      <c r="N580" s="43"/>
      <c r="O580" s="43"/>
      <c r="P580" s="43"/>
      <c r="Q580" s="43"/>
      <c r="R580" s="43"/>
      <c r="S580" s="43"/>
      <c r="T580" s="43"/>
      <c r="U580" s="43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7"/>
      <c r="AO580" s="7"/>
      <c r="AP580" s="7"/>
      <c r="AQ580" s="7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43"/>
      <c r="BN580" s="43"/>
      <c r="BO580" s="43"/>
      <c r="BP580" s="43"/>
      <c r="BQ580" s="43"/>
      <c r="BR580" s="43"/>
      <c r="BS580" s="43"/>
      <c r="BT580" s="43"/>
      <c r="BU580" s="43"/>
      <c r="BV580" s="43"/>
      <c r="BW580" s="43"/>
      <c r="BX580" s="43"/>
      <c r="BY580" s="43"/>
      <c r="BZ580" s="43"/>
      <c r="CA580" s="43"/>
      <c r="CB580" s="43"/>
      <c r="CC580" s="43"/>
      <c r="CD580" s="43"/>
      <c r="CE580" s="43"/>
      <c r="CF580" s="43"/>
      <c r="CG580" s="43"/>
      <c r="CH580" s="43"/>
      <c r="CI580" s="43"/>
      <c r="CJ580" s="43"/>
      <c r="CK580" s="43"/>
      <c r="CL580" s="43"/>
      <c r="CM580" s="43"/>
      <c r="CN580" s="43"/>
      <c r="CO580" s="43"/>
      <c r="CP580" s="43"/>
      <c r="CQ580" s="43"/>
      <c r="CR580" s="43"/>
    </row>
    <row r="581" spans="1:96" ht="13.2">
      <c r="A581" s="43"/>
      <c r="B581" s="43"/>
      <c r="C581" s="7"/>
      <c r="D581" s="7"/>
      <c r="E581" s="7"/>
      <c r="F581" s="7"/>
      <c r="G581" s="7"/>
      <c r="H581" s="7"/>
      <c r="I581" s="7"/>
      <c r="J581" s="7"/>
      <c r="K581" s="7"/>
      <c r="L581" s="115"/>
      <c r="M581" s="43"/>
      <c r="N581" s="43"/>
      <c r="O581" s="43"/>
      <c r="P581" s="43"/>
      <c r="Q581" s="43"/>
      <c r="R581" s="43"/>
      <c r="S581" s="43"/>
      <c r="T581" s="43"/>
      <c r="U581" s="43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7"/>
      <c r="AO581" s="7"/>
      <c r="AP581" s="7"/>
      <c r="AQ581" s="7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43"/>
      <c r="BN581" s="43"/>
      <c r="BO581" s="43"/>
      <c r="BP581" s="43"/>
      <c r="BQ581" s="43"/>
      <c r="BR581" s="43"/>
      <c r="BS581" s="43"/>
      <c r="BT581" s="43"/>
      <c r="BU581" s="43"/>
      <c r="BV581" s="43"/>
      <c r="BW581" s="43"/>
      <c r="BX581" s="43"/>
      <c r="BY581" s="43"/>
      <c r="BZ581" s="43"/>
      <c r="CA581" s="43"/>
      <c r="CB581" s="43"/>
      <c r="CC581" s="43"/>
      <c r="CD581" s="43"/>
      <c r="CE581" s="43"/>
      <c r="CF581" s="43"/>
      <c r="CG581" s="43"/>
      <c r="CH581" s="43"/>
      <c r="CI581" s="43"/>
      <c r="CJ581" s="43"/>
      <c r="CK581" s="43"/>
      <c r="CL581" s="43"/>
      <c r="CM581" s="43"/>
      <c r="CN581" s="43"/>
      <c r="CO581" s="43"/>
      <c r="CP581" s="43"/>
      <c r="CQ581" s="43"/>
      <c r="CR581" s="43"/>
    </row>
    <row r="582" spans="1:96" ht="13.2">
      <c r="A582" s="43"/>
      <c r="B582" s="43"/>
      <c r="C582" s="7"/>
      <c r="D582" s="7"/>
      <c r="E582" s="7"/>
      <c r="F582" s="7"/>
      <c r="G582" s="7"/>
      <c r="H582" s="7"/>
      <c r="I582" s="7"/>
      <c r="J582" s="7"/>
      <c r="K582" s="7"/>
      <c r="L582" s="115"/>
      <c r="M582" s="43"/>
      <c r="N582" s="43"/>
      <c r="O582" s="43"/>
      <c r="P582" s="43"/>
      <c r="Q582" s="43"/>
      <c r="R582" s="43"/>
      <c r="S582" s="43"/>
      <c r="T582" s="43"/>
      <c r="U582" s="43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7"/>
      <c r="AO582" s="7"/>
      <c r="AP582" s="7"/>
      <c r="AQ582" s="7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43"/>
      <c r="BN582" s="43"/>
      <c r="BO582" s="43"/>
      <c r="BP582" s="43"/>
      <c r="BQ582" s="43"/>
      <c r="BR582" s="43"/>
      <c r="BS582" s="43"/>
      <c r="BT582" s="43"/>
      <c r="BU582" s="43"/>
      <c r="BV582" s="43"/>
      <c r="BW582" s="43"/>
      <c r="BX582" s="43"/>
      <c r="BY582" s="43"/>
      <c r="BZ582" s="43"/>
      <c r="CA582" s="43"/>
      <c r="CB582" s="43"/>
      <c r="CC582" s="43"/>
      <c r="CD582" s="43"/>
      <c r="CE582" s="43"/>
      <c r="CF582" s="43"/>
      <c r="CG582" s="43"/>
      <c r="CH582" s="43"/>
      <c r="CI582" s="43"/>
      <c r="CJ582" s="43"/>
      <c r="CK582" s="43"/>
      <c r="CL582" s="43"/>
      <c r="CM582" s="43"/>
      <c r="CN582" s="43"/>
      <c r="CO582" s="43"/>
      <c r="CP582" s="43"/>
      <c r="CQ582" s="43"/>
      <c r="CR582" s="43"/>
    </row>
    <row r="583" spans="1:96" ht="13.2">
      <c r="A583" s="43"/>
      <c r="B583" s="43"/>
      <c r="C583" s="7"/>
      <c r="D583" s="7"/>
      <c r="E583" s="7"/>
      <c r="F583" s="7"/>
      <c r="G583" s="7"/>
      <c r="H583" s="7"/>
      <c r="I583" s="7"/>
      <c r="J583" s="7"/>
      <c r="K583" s="7"/>
      <c r="L583" s="115"/>
      <c r="M583" s="43"/>
      <c r="N583" s="43"/>
      <c r="O583" s="43"/>
      <c r="P583" s="43"/>
      <c r="Q583" s="43"/>
      <c r="R583" s="43"/>
      <c r="S583" s="43"/>
      <c r="T583" s="43"/>
      <c r="U583" s="43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7"/>
      <c r="AO583" s="7"/>
      <c r="AP583" s="7"/>
      <c r="AQ583" s="7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43"/>
      <c r="BN583" s="43"/>
      <c r="BO583" s="43"/>
      <c r="BP583" s="43"/>
      <c r="BQ583" s="43"/>
      <c r="BR583" s="43"/>
      <c r="BS583" s="43"/>
      <c r="BT583" s="43"/>
      <c r="BU583" s="43"/>
      <c r="BV583" s="43"/>
      <c r="BW583" s="43"/>
      <c r="BX583" s="43"/>
      <c r="BY583" s="43"/>
      <c r="BZ583" s="43"/>
      <c r="CA583" s="43"/>
      <c r="CB583" s="43"/>
      <c r="CC583" s="43"/>
      <c r="CD583" s="43"/>
      <c r="CE583" s="43"/>
      <c r="CF583" s="43"/>
      <c r="CG583" s="43"/>
      <c r="CH583" s="43"/>
      <c r="CI583" s="43"/>
      <c r="CJ583" s="43"/>
      <c r="CK583" s="43"/>
      <c r="CL583" s="43"/>
      <c r="CM583" s="43"/>
      <c r="CN583" s="43"/>
      <c r="CO583" s="43"/>
      <c r="CP583" s="43"/>
      <c r="CQ583" s="43"/>
      <c r="CR583" s="43"/>
    </row>
    <row r="584" spans="1:96" ht="13.2">
      <c r="A584" s="43"/>
      <c r="B584" s="43"/>
      <c r="C584" s="7"/>
      <c r="D584" s="7"/>
      <c r="E584" s="7"/>
      <c r="F584" s="7"/>
      <c r="G584" s="7"/>
      <c r="H584" s="7"/>
      <c r="I584" s="7"/>
      <c r="J584" s="7"/>
      <c r="K584" s="7"/>
      <c r="L584" s="115"/>
      <c r="M584" s="43"/>
      <c r="N584" s="43"/>
      <c r="O584" s="43"/>
      <c r="P584" s="43"/>
      <c r="Q584" s="43"/>
      <c r="R584" s="43"/>
      <c r="S584" s="43"/>
      <c r="T584" s="43"/>
      <c r="U584" s="43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7"/>
      <c r="AO584" s="7"/>
      <c r="AP584" s="7"/>
      <c r="AQ584" s="7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43"/>
      <c r="BN584" s="43"/>
      <c r="BO584" s="43"/>
      <c r="BP584" s="43"/>
      <c r="BQ584" s="43"/>
      <c r="BR584" s="43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43"/>
      <c r="CF584" s="43"/>
      <c r="CG584" s="43"/>
      <c r="CH584" s="43"/>
      <c r="CI584" s="43"/>
      <c r="CJ584" s="43"/>
      <c r="CK584" s="43"/>
      <c r="CL584" s="43"/>
      <c r="CM584" s="43"/>
      <c r="CN584" s="43"/>
      <c r="CO584" s="43"/>
      <c r="CP584" s="43"/>
      <c r="CQ584" s="43"/>
      <c r="CR584" s="43"/>
    </row>
    <row r="585" spans="1:96" ht="13.2">
      <c r="A585" s="43"/>
      <c r="B585" s="43"/>
      <c r="C585" s="7"/>
      <c r="D585" s="7"/>
      <c r="E585" s="7"/>
      <c r="F585" s="7"/>
      <c r="G585" s="7"/>
      <c r="H585" s="7"/>
      <c r="I585" s="7"/>
      <c r="J585" s="7"/>
      <c r="K585" s="7"/>
      <c r="L585" s="115"/>
      <c r="M585" s="43"/>
      <c r="N585" s="43"/>
      <c r="O585" s="43"/>
      <c r="P585" s="43"/>
      <c r="Q585" s="43"/>
      <c r="R585" s="43"/>
      <c r="S585" s="43"/>
      <c r="T585" s="43"/>
      <c r="U585" s="43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7"/>
      <c r="AO585" s="7"/>
      <c r="AP585" s="7"/>
      <c r="AQ585" s="7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43"/>
      <c r="BN585" s="43"/>
      <c r="BO585" s="43"/>
      <c r="BP585" s="43"/>
      <c r="BQ585" s="43"/>
      <c r="BR585" s="43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  <c r="CE585" s="43"/>
      <c r="CF585" s="43"/>
      <c r="CG585" s="43"/>
      <c r="CH585" s="43"/>
      <c r="CI585" s="43"/>
      <c r="CJ585" s="43"/>
      <c r="CK585" s="43"/>
      <c r="CL585" s="43"/>
      <c r="CM585" s="43"/>
      <c r="CN585" s="43"/>
      <c r="CO585" s="43"/>
      <c r="CP585" s="43"/>
      <c r="CQ585" s="43"/>
      <c r="CR585" s="43"/>
    </row>
    <row r="586" spans="1:96" ht="13.2">
      <c r="A586" s="43"/>
      <c r="B586" s="43"/>
      <c r="C586" s="7"/>
      <c r="D586" s="7"/>
      <c r="E586" s="7"/>
      <c r="F586" s="7"/>
      <c r="G586" s="7"/>
      <c r="H586" s="7"/>
      <c r="I586" s="7"/>
      <c r="J586" s="7"/>
      <c r="K586" s="7"/>
      <c r="L586" s="115"/>
      <c r="M586" s="43"/>
      <c r="N586" s="43"/>
      <c r="O586" s="43"/>
      <c r="P586" s="43"/>
      <c r="Q586" s="43"/>
      <c r="R586" s="43"/>
      <c r="S586" s="43"/>
      <c r="T586" s="43"/>
      <c r="U586" s="43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7"/>
      <c r="AO586" s="7"/>
      <c r="AP586" s="7"/>
      <c r="AQ586" s="7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43"/>
      <c r="BN586" s="43"/>
      <c r="BO586" s="43"/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3"/>
      <c r="CA586" s="43"/>
      <c r="CB586" s="43"/>
      <c r="CC586" s="43"/>
      <c r="CD586" s="43"/>
      <c r="CE586" s="43"/>
      <c r="CF586" s="43"/>
      <c r="CG586" s="43"/>
      <c r="CH586" s="43"/>
      <c r="CI586" s="43"/>
      <c r="CJ586" s="43"/>
      <c r="CK586" s="43"/>
      <c r="CL586" s="43"/>
      <c r="CM586" s="43"/>
      <c r="CN586" s="43"/>
      <c r="CO586" s="43"/>
      <c r="CP586" s="43"/>
      <c r="CQ586" s="43"/>
      <c r="CR586" s="43"/>
    </row>
    <row r="587" spans="1:96" ht="13.2">
      <c r="A587" s="43"/>
      <c r="B587" s="43"/>
      <c r="C587" s="7"/>
      <c r="D587" s="7"/>
      <c r="E587" s="7"/>
      <c r="F587" s="7"/>
      <c r="G587" s="7"/>
      <c r="H587" s="7"/>
      <c r="I587" s="7"/>
      <c r="J587" s="7"/>
      <c r="K587" s="7"/>
      <c r="L587" s="115"/>
      <c r="M587" s="43"/>
      <c r="N587" s="43"/>
      <c r="O587" s="43"/>
      <c r="P587" s="43"/>
      <c r="Q587" s="43"/>
      <c r="R587" s="43"/>
      <c r="S587" s="43"/>
      <c r="T587" s="43"/>
      <c r="U587" s="43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7"/>
      <c r="AO587" s="7"/>
      <c r="AP587" s="7"/>
      <c r="AQ587" s="7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43"/>
      <c r="BN587" s="43"/>
      <c r="BO587" s="43"/>
      <c r="BP587" s="43"/>
      <c r="BQ587" s="43"/>
      <c r="BR587" s="43"/>
      <c r="BS587" s="43"/>
      <c r="BT587" s="43"/>
      <c r="BU587" s="43"/>
      <c r="BV587" s="43"/>
      <c r="BW587" s="43"/>
      <c r="BX587" s="43"/>
      <c r="BY587" s="43"/>
      <c r="BZ587" s="43"/>
      <c r="CA587" s="43"/>
      <c r="CB587" s="43"/>
      <c r="CC587" s="43"/>
      <c r="CD587" s="43"/>
      <c r="CE587" s="43"/>
      <c r="CF587" s="43"/>
      <c r="CG587" s="43"/>
      <c r="CH587" s="43"/>
      <c r="CI587" s="43"/>
      <c r="CJ587" s="43"/>
      <c r="CK587" s="43"/>
      <c r="CL587" s="43"/>
      <c r="CM587" s="43"/>
      <c r="CN587" s="43"/>
      <c r="CO587" s="43"/>
      <c r="CP587" s="43"/>
      <c r="CQ587" s="43"/>
      <c r="CR587" s="43"/>
    </row>
    <row r="588" spans="1:96" ht="13.2">
      <c r="A588" s="43"/>
      <c r="B588" s="43"/>
      <c r="C588" s="7"/>
      <c r="D588" s="7"/>
      <c r="E588" s="7"/>
      <c r="F588" s="7"/>
      <c r="G588" s="7"/>
      <c r="H588" s="7"/>
      <c r="I588" s="7"/>
      <c r="J588" s="7"/>
      <c r="K588" s="7"/>
      <c r="L588" s="115"/>
      <c r="M588" s="43"/>
      <c r="N588" s="43"/>
      <c r="O588" s="43"/>
      <c r="P588" s="43"/>
      <c r="Q588" s="43"/>
      <c r="R588" s="43"/>
      <c r="S588" s="43"/>
      <c r="T588" s="43"/>
      <c r="U588" s="43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7"/>
      <c r="AO588" s="7"/>
      <c r="AP588" s="7"/>
      <c r="AQ588" s="7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43"/>
      <c r="BN588" s="43"/>
      <c r="BO588" s="43"/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3"/>
      <c r="CA588" s="43"/>
      <c r="CB588" s="43"/>
      <c r="CC588" s="43"/>
      <c r="CD588" s="43"/>
      <c r="CE588" s="43"/>
      <c r="CF588" s="43"/>
      <c r="CG588" s="43"/>
      <c r="CH588" s="43"/>
      <c r="CI588" s="43"/>
      <c r="CJ588" s="43"/>
      <c r="CK588" s="43"/>
      <c r="CL588" s="43"/>
      <c r="CM588" s="43"/>
      <c r="CN588" s="43"/>
      <c r="CO588" s="43"/>
      <c r="CP588" s="43"/>
      <c r="CQ588" s="43"/>
      <c r="CR588" s="43"/>
    </row>
    <row r="589" spans="1:96" ht="13.2">
      <c r="A589" s="43"/>
      <c r="B589" s="43"/>
      <c r="C589" s="7"/>
      <c r="D589" s="7"/>
      <c r="E589" s="7"/>
      <c r="F589" s="7"/>
      <c r="G589" s="7"/>
      <c r="H589" s="7"/>
      <c r="I589" s="7"/>
      <c r="J589" s="7"/>
      <c r="K589" s="7"/>
      <c r="L589" s="115"/>
      <c r="M589" s="43"/>
      <c r="N589" s="43"/>
      <c r="O589" s="43"/>
      <c r="P589" s="43"/>
      <c r="Q589" s="43"/>
      <c r="R589" s="43"/>
      <c r="S589" s="43"/>
      <c r="T589" s="43"/>
      <c r="U589" s="43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7"/>
      <c r="AO589" s="7"/>
      <c r="AP589" s="7"/>
      <c r="AQ589" s="7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43"/>
      <c r="BN589" s="43"/>
      <c r="BO589" s="43"/>
      <c r="BP589" s="43"/>
      <c r="BQ589" s="43"/>
      <c r="BR589" s="43"/>
      <c r="BS589" s="43"/>
      <c r="BT589" s="43"/>
      <c r="BU589" s="43"/>
      <c r="BV589" s="43"/>
      <c r="BW589" s="43"/>
      <c r="BX589" s="43"/>
      <c r="BY589" s="43"/>
      <c r="BZ589" s="43"/>
      <c r="CA589" s="43"/>
      <c r="CB589" s="43"/>
      <c r="CC589" s="43"/>
      <c r="CD589" s="43"/>
      <c r="CE589" s="43"/>
      <c r="CF589" s="43"/>
      <c r="CG589" s="43"/>
      <c r="CH589" s="43"/>
      <c r="CI589" s="43"/>
      <c r="CJ589" s="43"/>
      <c r="CK589" s="43"/>
      <c r="CL589" s="43"/>
      <c r="CM589" s="43"/>
      <c r="CN589" s="43"/>
      <c r="CO589" s="43"/>
      <c r="CP589" s="43"/>
      <c r="CQ589" s="43"/>
      <c r="CR589" s="43"/>
    </row>
    <row r="590" spans="1:96" ht="13.2">
      <c r="A590" s="43"/>
      <c r="B590" s="43"/>
      <c r="C590" s="7"/>
      <c r="D590" s="7"/>
      <c r="E590" s="7"/>
      <c r="F590" s="7"/>
      <c r="G590" s="7"/>
      <c r="H590" s="7"/>
      <c r="I590" s="7"/>
      <c r="J590" s="7"/>
      <c r="K590" s="7"/>
      <c r="L590" s="115"/>
      <c r="M590" s="43"/>
      <c r="N590" s="43"/>
      <c r="O590" s="43"/>
      <c r="P590" s="43"/>
      <c r="Q590" s="43"/>
      <c r="R590" s="43"/>
      <c r="S590" s="43"/>
      <c r="T590" s="43"/>
      <c r="U590" s="43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7"/>
      <c r="AO590" s="7"/>
      <c r="AP590" s="7"/>
      <c r="AQ590" s="7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43"/>
      <c r="BN590" s="43"/>
      <c r="BO590" s="43"/>
      <c r="BP590" s="43"/>
      <c r="BQ590" s="43"/>
      <c r="BR590" s="43"/>
      <c r="BS590" s="43"/>
      <c r="BT590" s="43"/>
      <c r="BU590" s="43"/>
      <c r="BV590" s="43"/>
      <c r="BW590" s="43"/>
      <c r="BX590" s="43"/>
      <c r="BY590" s="43"/>
      <c r="BZ590" s="43"/>
      <c r="CA590" s="43"/>
      <c r="CB590" s="43"/>
      <c r="CC590" s="43"/>
      <c r="CD590" s="43"/>
      <c r="CE590" s="43"/>
      <c r="CF590" s="43"/>
      <c r="CG590" s="43"/>
      <c r="CH590" s="43"/>
      <c r="CI590" s="43"/>
      <c r="CJ590" s="43"/>
      <c r="CK590" s="43"/>
      <c r="CL590" s="43"/>
      <c r="CM590" s="43"/>
      <c r="CN590" s="43"/>
      <c r="CO590" s="43"/>
      <c r="CP590" s="43"/>
      <c r="CQ590" s="43"/>
      <c r="CR590" s="43"/>
    </row>
    <row r="591" spans="1:96" ht="13.2">
      <c r="A591" s="43"/>
      <c r="B591" s="43"/>
      <c r="C591" s="7"/>
      <c r="D591" s="7"/>
      <c r="E591" s="7"/>
      <c r="F591" s="7"/>
      <c r="G591" s="7"/>
      <c r="H591" s="7"/>
      <c r="I591" s="7"/>
      <c r="J591" s="7"/>
      <c r="K591" s="7"/>
      <c r="L591" s="115"/>
      <c r="M591" s="43"/>
      <c r="N591" s="43"/>
      <c r="O591" s="43"/>
      <c r="P591" s="43"/>
      <c r="Q591" s="43"/>
      <c r="R591" s="43"/>
      <c r="S591" s="43"/>
      <c r="T591" s="43"/>
      <c r="U591" s="43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7"/>
      <c r="AO591" s="7"/>
      <c r="AP591" s="7"/>
      <c r="AQ591" s="7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43"/>
      <c r="BN591" s="43"/>
      <c r="BO591" s="43"/>
      <c r="BP591" s="43"/>
      <c r="BQ591" s="43"/>
      <c r="BR591" s="43"/>
      <c r="BS591" s="43"/>
      <c r="BT591" s="43"/>
      <c r="BU591" s="43"/>
      <c r="BV591" s="43"/>
      <c r="BW591" s="43"/>
      <c r="BX591" s="43"/>
      <c r="BY591" s="43"/>
      <c r="BZ591" s="43"/>
      <c r="CA591" s="43"/>
      <c r="CB591" s="43"/>
      <c r="CC591" s="43"/>
      <c r="CD591" s="43"/>
      <c r="CE591" s="43"/>
      <c r="CF591" s="43"/>
      <c r="CG591" s="43"/>
      <c r="CH591" s="43"/>
      <c r="CI591" s="43"/>
      <c r="CJ591" s="43"/>
      <c r="CK591" s="43"/>
      <c r="CL591" s="43"/>
      <c r="CM591" s="43"/>
      <c r="CN591" s="43"/>
      <c r="CO591" s="43"/>
      <c r="CP591" s="43"/>
      <c r="CQ591" s="43"/>
      <c r="CR591" s="43"/>
    </row>
    <row r="592" spans="1:96" ht="13.2">
      <c r="A592" s="43"/>
      <c r="B592" s="43"/>
      <c r="C592" s="7"/>
      <c r="D592" s="7"/>
      <c r="E592" s="7"/>
      <c r="F592" s="7"/>
      <c r="G592" s="7"/>
      <c r="H592" s="7"/>
      <c r="I592" s="7"/>
      <c r="J592" s="7"/>
      <c r="K592" s="7"/>
      <c r="L592" s="115"/>
      <c r="M592" s="43"/>
      <c r="N592" s="43"/>
      <c r="O592" s="43"/>
      <c r="P592" s="43"/>
      <c r="Q592" s="43"/>
      <c r="R592" s="43"/>
      <c r="S592" s="43"/>
      <c r="T592" s="43"/>
      <c r="U592" s="43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7"/>
      <c r="AO592" s="7"/>
      <c r="AP592" s="7"/>
      <c r="AQ592" s="7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43"/>
      <c r="BN592" s="43"/>
      <c r="BO592" s="43"/>
      <c r="BP592" s="43"/>
      <c r="BQ592" s="43"/>
      <c r="BR592" s="43"/>
      <c r="BS592" s="43"/>
      <c r="BT592" s="43"/>
      <c r="BU592" s="43"/>
      <c r="BV592" s="43"/>
      <c r="BW592" s="43"/>
      <c r="BX592" s="43"/>
      <c r="BY592" s="43"/>
      <c r="BZ592" s="43"/>
      <c r="CA592" s="43"/>
      <c r="CB592" s="43"/>
      <c r="CC592" s="43"/>
      <c r="CD592" s="43"/>
      <c r="CE592" s="43"/>
      <c r="CF592" s="43"/>
      <c r="CG592" s="43"/>
      <c r="CH592" s="43"/>
      <c r="CI592" s="43"/>
      <c r="CJ592" s="43"/>
      <c r="CK592" s="43"/>
      <c r="CL592" s="43"/>
      <c r="CM592" s="43"/>
      <c r="CN592" s="43"/>
      <c r="CO592" s="43"/>
      <c r="CP592" s="43"/>
      <c r="CQ592" s="43"/>
      <c r="CR592" s="43"/>
    </row>
    <row r="593" spans="1:96" ht="13.2">
      <c r="A593" s="43"/>
      <c r="B593" s="43"/>
      <c r="C593" s="7"/>
      <c r="D593" s="7"/>
      <c r="E593" s="7"/>
      <c r="F593" s="7"/>
      <c r="G593" s="7"/>
      <c r="H593" s="7"/>
      <c r="I593" s="7"/>
      <c r="J593" s="7"/>
      <c r="K593" s="7"/>
      <c r="L593" s="115"/>
      <c r="M593" s="43"/>
      <c r="N593" s="43"/>
      <c r="O593" s="43"/>
      <c r="P593" s="43"/>
      <c r="Q593" s="43"/>
      <c r="R593" s="43"/>
      <c r="S593" s="43"/>
      <c r="T593" s="43"/>
      <c r="U593" s="43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7"/>
      <c r="AO593" s="7"/>
      <c r="AP593" s="7"/>
      <c r="AQ593" s="7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43"/>
      <c r="BN593" s="43"/>
      <c r="BO593" s="43"/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3"/>
      <c r="CA593" s="43"/>
      <c r="CB593" s="43"/>
      <c r="CC593" s="43"/>
      <c r="CD593" s="43"/>
      <c r="CE593" s="43"/>
      <c r="CF593" s="43"/>
      <c r="CG593" s="43"/>
      <c r="CH593" s="43"/>
      <c r="CI593" s="43"/>
      <c r="CJ593" s="43"/>
      <c r="CK593" s="43"/>
      <c r="CL593" s="43"/>
      <c r="CM593" s="43"/>
      <c r="CN593" s="43"/>
      <c r="CO593" s="43"/>
      <c r="CP593" s="43"/>
      <c r="CQ593" s="43"/>
      <c r="CR593" s="43"/>
    </row>
    <row r="594" spans="1:96" ht="13.2">
      <c r="A594" s="43"/>
      <c r="B594" s="43"/>
      <c r="C594" s="7"/>
      <c r="D594" s="7"/>
      <c r="E594" s="7"/>
      <c r="F594" s="7"/>
      <c r="G594" s="7"/>
      <c r="H594" s="7"/>
      <c r="I594" s="7"/>
      <c r="J594" s="7"/>
      <c r="K594" s="7"/>
      <c r="L594" s="115"/>
      <c r="M594" s="43"/>
      <c r="N594" s="43"/>
      <c r="O594" s="43"/>
      <c r="P594" s="43"/>
      <c r="Q594" s="43"/>
      <c r="R594" s="43"/>
      <c r="S594" s="43"/>
      <c r="T594" s="43"/>
      <c r="U594" s="43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7"/>
      <c r="AO594" s="7"/>
      <c r="AP594" s="7"/>
      <c r="AQ594" s="7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43"/>
      <c r="BN594" s="43"/>
      <c r="BO594" s="43"/>
      <c r="BP594" s="43"/>
      <c r="BQ594" s="43"/>
      <c r="BR594" s="43"/>
      <c r="BS594" s="43"/>
      <c r="BT594" s="43"/>
      <c r="BU594" s="43"/>
      <c r="BV594" s="43"/>
      <c r="BW594" s="43"/>
      <c r="BX594" s="43"/>
      <c r="BY594" s="43"/>
      <c r="BZ594" s="43"/>
      <c r="CA594" s="43"/>
      <c r="CB594" s="43"/>
      <c r="CC594" s="43"/>
      <c r="CD594" s="43"/>
      <c r="CE594" s="43"/>
      <c r="CF594" s="43"/>
      <c r="CG594" s="43"/>
      <c r="CH594" s="43"/>
      <c r="CI594" s="43"/>
      <c r="CJ594" s="43"/>
      <c r="CK594" s="43"/>
      <c r="CL594" s="43"/>
      <c r="CM594" s="43"/>
      <c r="CN594" s="43"/>
      <c r="CO594" s="43"/>
      <c r="CP594" s="43"/>
      <c r="CQ594" s="43"/>
      <c r="CR594" s="43"/>
    </row>
    <row r="595" spans="1:96" ht="13.2">
      <c r="A595" s="43"/>
      <c r="B595" s="43"/>
      <c r="C595" s="7"/>
      <c r="D595" s="7"/>
      <c r="E595" s="7"/>
      <c r="F595" s="7"/>
      <c r="G595" s="7"/>
      <c r="H595" s="7"/>
      <c r="I595" s="7"/>
      <c r="J595" s="7"/>
      <c r="K595" s="7"/>
      <c r="L595" s="115"/>
      <c r="M595" s="43"/>
      <c r="N595" s="43"/>
      <c r="O595" s="43"/>
      <c r="P595" s="43"/>
      <c r="Q595" s="43"/>
      <c r="R595" s="43"/>
      <c r="S595" s="43"/>
      <c r="T595" s="43"/>
      <c r="U595" s="43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7"/>
      <c r="AO595" s="7"/>
      <c r="AP595" s="7"/>
      <c r="AQ595" s="7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43"/>
      <c r="BN595" s="43"/>
      <c r="BO595" s="43"/>
      <c r="BP595" s="43"/>
      <c r="BQ595" s="43"/>
      <c r="BR595" s="43"/>
      <c r="BS595" s="43"/>
      <c r="BT595" s="43"/>
      <c r="BU595" s="43"/>
      <c r="BV595" s="43"/>
      <c r="BW595" s="43"/>
      <c r="BX595" s="43"/>
      <c r="BY595" s="43"/>
      <c r="BZ595" s="43"/>
      <c r="CA595" s="43"/>
      <c r="CB595" s="43"/>
      <c r="CC595" s="43"/>
      <c r="CD595" s="43"/>
      <c r="CE595" s="43"/>
      <c r="CF595" s="43"/>
      <c r="CG595" s="43"/>
      <c r="CH595" s="43"/>
      <c r="CI595" s="43"/>
      <c r="CJ595" s="43"/>
      <c r="CK595" s="43"/>
      <c r="CL595" s="43"/>
      <c r="CM595" s="43"/>
      <c r="CN595" s="43"/>
      <c r="CO595" s="43"/>
      <c r="CP595" s="43"/>
      <c r="CQ595" s="43"/>
      <c r="CR595" s="43"/>
    </row>
    <row r="596" spans="1:96" ht="13.2">
      <c r="A596" s="43"/>
      <c r="B596" s="43"/>
      <c r="C596" s="7"/>
      <c r="D596" s="7"/>
      <c r="E596" s="7"/>
      <c r="F596" s="7"/>
      <c r="G596" s="7"/>
      <c r="H596" s="7"/>
      <c r="I596" s="7"/>
      <c r="J596" s="7"/>
      <c r="K596" s="7"/>
      <c r="L596" s="115"/>
      <c r="M596" s="43"/>
      <c r="N596" s="43"/>
      <c r="O596" s="43"/>
      <c r="P596" s="43"/>
      <c r="Q596" s="43"/>
      <c r="R596" s="43"/>
      <c r="S596" s="43"/>
      <c r="T596" s="43"/>
      <c r="U596" s="43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7"/>
      <c r="AO596" s="7"/>
      <c r="AP596" s="7"/>
      <c r="AQ596" s="7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43"/>
      <c r="BN596" s="43"/>
      <c r="BO596" s="43"/>
      <c r="BP596" s="43"/>
      <c r="BQ596" s="43"/>
      <c r="BR596" s="43"/>
      <c r="BS596" s="43"/>
      <c r="BT596" s="43"/>
      <c r="BU596" s="43"/>
      <c r="BV596" s="43"/>
      <c r="BW596" s="43"/>
      <c r="BX596" s="43"/>
      <c r="BY596" s="43"/>
      <c r="BZ596" s="43"/>
      <c r="CA596" s="43"/>
      <c r="CB596" s="43"/>
      <c r="CC596" s="43"/>
      <c r="CD596" s="43"/>
      <c r="CE596" s="43"/>
      <c r="CF596" s="43"/>
      <c r="CG596" s="43"/>
      <c r="CH596" s="43"/>
      <c r="CI596" s="43"/>
      <c r="CJ596" s="43"/>
      <c r="CK596" s="43"/>
      <c r="CL596" s="43"/>
      <c r="CM596" s="43"/>
      <c r="CN596" s="43"/>
      <c r="CO596" s="43"/>
      <c r="CP596" s="43"/>
      <c r="CQ596" s="43"/>
      <c r="CR596" s="43"/>
    </row>
    <row r="597" spans="1:96" ht="13.2">
      <c r="A597" s="43"/>
      <c r="B597" s="43"/>
      <c r="C597" s="7"/>
      <c r="D597" s="7"/>
      <c r="E597" s="7"/>
      <c r="F597" s="7"/>
      <c r="G597" s="7"/>
      <c r="H597" s="7"/>
      <c r="I597" s="7"/>
      <c r="J597" s="7"/>
      <c r="K597" s="7"/>
      <c r="L597" s="115"/>
      <c r="M597" s="43"/>
      <c r="N597" s="43"/>
      <c r="O597" s="43"/>
      <c r="P597" s="43"/>
      <c r="Q597" s="43"/>
      <c r="R597" s="43"/>
      <c r="S597" s="43"/>
      <c r="T597" s="43"/>
      <c r="U597" s="43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7"/>
      <c r="AO597" s="7"/>
      <c r="AP597" s="7"/>
      <c r="AQ597" s="7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43"/>
      <c r="BN597" s="43"/>
      <c r="BO597" s="43"/>
      <c r="BP597" s="43"/>
      <c r="BQ597" s="43"/>
      <c r="BR597" s="43"/>
      <c r="BS597" s="43"/>
      <c r="BT597" s="43"/>
      <c r="BU597" s="43"/>
      <c r="BV597" s="43"/>
      <c r="BW597" s="43"/>
      <c r="BX597" s="43"/>
      <c r="BY597" s="43"/>
      <c r="BZ597" s="43"/>
      <c r="CA597" s="43"/>
      <c r="CB597" s="43"/>
      <c r="CC597" s="43"/>
      <c r="CD597" s="43"/>
      <c r="CE597" s="43"/>
      <c r="CF597" s="43"/>
      <c r="CG597" s="43"/>
      <c r="CH597" s="43"/>
      <c r="CI597" s="43"/>
      <c r="CJ597" s="43"/>
      <c r="CK597" s="43"/>
      <c r="CL597" s="43"/>
      <c r="CM597" s="43"/>
      <c r="CN597" s="43"/>
      <c r="CO597" s="43"/>
      <c r="CP597" s="43"/>
      <c r="CQ597" s="43"/>
      <c r="CR597" s="43"/>
    </row>
    <row r="598" spans="1:96" ht="13.2">
      <c r="A598" s="43"/>
      <c r="B598" s="43"/>
      <c r="C598" s="7"/>
      <c r="D598" s="7"/>
      <c r="E598" s="7"/>
      <c r="F598" s="7"/>
      <c r="G598" s="7"/>
      <c r="H598" s="7"/>
      <c r="I598" s="7"/>
      <c r="J598" s="7"/>
      <c r="K598" s="7"/>
      <c r="L598" s="115"/>
      <c r="M598" s="43"/>
      <c r="N598" s="43"/>
      <c r="O598" s="43"/>
      <c r="P598" s="43"/>
      <c r="Q598" s="43"/>
      <c r="R598" s="43"/>
      <c r="S598" s="43"/>
      <c r="T598" s="43"/>
      <c r="U598" s="43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7"/>
      <c r="AO598" s="7"/>
      <c r="AP598" s="7"/>
      <c r="AQ598" s="7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43"/>
      <c r="BN598" s="43"/>
      <c r="BO598" s="43"/>
      <c r="BP598" s="43"/>
      <c r="BQ598" s="43"/>
      <c r="BR598" s="43"/>
      <c r="BS598" s="43"/>
      <c r="BT598" s="43"/>
      <c r="BU598" s="43"/>
      <c r="BV598" s="43"/>
      <c r="BW598" s="43"/>
      <c r="BX598" s="43"/>
      <c r="BY598" s="43"/>
      <c r="BZ598" s="43"/>
      <c r="CA598" s="43"/>
      <c r="CB598" s="43"/>
      <c r="CC598" s="43"/>
      <c r="CD598" s="43"/>
      <c r="CE598" s="43"/>
      <c r="CF598" s="43"/>
      <c r="CG598" s="43"/>
      <c r="CH598" s="43"/>
      <c r="CI598" s="43"/>
      <c r="CJ598" s="43"/>
      <c r="CK598" s="43"/>
      <c r="CL598" s="43"/>
      <c r="CM598" s="43"/>
      <c r="CN598" s="43"/>
      <c r="CO598" s="43"/>
      <c r="CP598" s="43"/>
      <c r="CQ598" s="43"/>
      <c r="CR598" s="43"/>
    </row>
    <row r="599" spans="1:96" ht="13.2">
      <c r="A599" s="43"/>
      <c r="B599" s="43"/>
      <c r="C599" s="7"/>
      <c r="D599" s="7"/>
      <c r="E599" s="7"/>
      <c r="F599" s="7"/>
      <c r="G599" s="7"/>
      <c r="H599" s="7"/>
      <c r="I599" s="7"/>
      <c r="J599" s="7"/>
      <c r="K599" s="7"/>
      <c r="L599" s="115"/>
      <c r="M599" s="43"/>
      <c r="N599" s="43"/>
      <c r="O599" s="43"/>
      <c r="P599" s="43"/>
      <c r="Q599" s="43"/>
      <c r="R599" s="43"/>
      <c r="S599" s="43"/>
      <c r="T599" s="43"/>
      <c r="U599" s="43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7"/>
      <c r="AO599" s="7"/>
      <c r="AP599" s="7"/>
      <c r="AQ599" s="7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43"/>
      <c r="BN599" s="43"/>
      <c r="BO599" s="43"/>
      <c r="BP599" s="43"/>
      <c r="BQ599" s="43"/>
      <c r="BR599" s="43"/>
      <c r="BS599" s="43"/>
      <c r="BT599" s="43"/>
      <c r="BU599" s="43"/>
      <c r="BV599" s="43"/>
      <c r="BW599" s="43"/>
      <c r="BX599" s="43"/>
      <c r="BY599" s="43"/>
      <c r="BZ599" s="43"/>
      <c r="CA599" s="43"/>
      <c r="CB599" s="43"/>
      <c r="CC599" s="43"/>
      <c r="CD599" s="43"/>
      <c r="CE599" s="43"/>
      <c r="CF599" s="43"/>
      <c r="CG599" s="43"/>
      <c r="CH599" s="43"/>
      <c r="CI599" s="43"/>
      <c r="CJ599" s="43"/>
      <c r="CK599" s="43"/>
      <c r="CL599" s="43"/>
      <c r="CM599" s="43"/>
      <c r="CN599" s="43"/>
      <c r="CO599" s="43"/>
      <c r="CP599" s="43"/>
      <c r="CQ599" s="43"/>
      <c r="CR599" s="43"/>
    </row>
    <row r="600" spans="1:96" ht="13.2">
      <c r="A600" s="43"/>
      <c r="B600" s="43"/>
      <c r="C600" s="7"/>
      <c r="D600" s="7"/>
      <c r="E600" s="7"/>
      <c r="F600" s="7"/>
      <c r="G600" s="7"/>
      <c r="H600" s="7"/>
      <c r="I600" s="7"/>
      <c r="J600" s="7"/>
      <c r="K600" s="7"/>
      <c r="L600" s="115"/>
      <c r="M600" s="43"/>
      <c r="N600" s="43"/>
      <c r="O600" s="43"/>
      <c r="P600" s="43"/>
      <c r="Q600" s="43"/>
      <c r="R600" s="43"/>
      <c r="S600" s="43"/>
      <c r="T600" s="43"/>
      <c r="U600" s="43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7"/>
      <c r="AO600" s="7"/>
      <c r="AP600" s="7"/>
      <c r="AQ600" s="7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43"/>
      <c r="BN600" s="43"/>
      <c r="BO600" s="43"/>
      <c r="BP600" s="43"/>
      <c r="BQ600" s="43"/>
      <c r="BR600" s="43"/>
      <c r="BS600" s="43"/>
      <c r="BT600" s="43"/>
      <c r="BU600" s="43"/>
      <c r="BV600" s="43"/>
      <c r="BW600" s="43"/>
      <c r="BX600" s="43"/>
      <c r="BY600" s="43"/>
      <c r="BZ600" s="43"/>
      <c r="CA600" s="43"/>
      <c r="CB600" s="43"/>
      <c r="CC600" s="43"/>
      <c r="CD600" s="43"/>
      <c r="CE600" s="43"/>
      <c r="CF600" s="43"/>
      <c r="CG600" s="43"/>
      <c r="CH600" s="43"/>
      <c r="CI600" s="43"/>
      <c r="CJ600" s="43"/>
      <c r="CK600" s="43"/>
      <c r="CL600" s="43"/>
      <c r="CM600" s="43"/>
      <c r="CN600" s="43"/>
      <c r="CO600" s="43"/>
      <c r="CP600" s="43"/>
      <c r="CQ600" s="43"/>
      <c r="CR600" s="43"/>
    </row>
    <row r="601" spans="1:96" ht="13.2">
      <c r="A601" s="43"/>
      <c r="B601" s="43"/>
      <c r="C601" s="7"/>
      <c r="D601" s="7"/>
      <c r="E601" s="7"/>
      <c r="F601" s="7"/>
      <c r="G601" s="7"/>
      <c r="H601" s="7"/>
      <c r="I601" s="7"/>
      <c r="J601" s="7"/>
      <c r="K601" s="7"/>
      <c r="L601" s="115"/>
      <c r="M601" s="43"/>
      <c r="N601" s="43"/>
      <c r="O601" s="43"/>
      <c r="P601" s="43"/>
      <c r="Q601" s="43"/>
      <c r="R601" s="43"/>
      <c r="S601" s="43"/>
      <c r="T601" s="43"/>
      <c r="U601" s="43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7"/>
      <c r="AO601" s="7"/>
      <c r="AP601" s="7"/>
      <c r="AQ601" s="7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43"/>
      <c r="BN601" s="43"/>
      <c r="BO601" s="43"/>
      <c r="BP601" s="43"/>
      <c r="BQ601" s="43"/>
      <c r="BR601" s="43"/>
      <c r="BS601" s="43"/>
      <c r="BT601" s="43"/>
      <c r="BU601" s="43"/>
      <c r="BV601" s="43"/>
      <c r="BW601" s="43"/>
      <c r="BX601" s="43"/>
      <c r="BY601" s="43"/>
      <c r="BZ601" s="43"/>
      <c r="CA601" s="43"/>
      <c r="CB601" s="43"/>
      <c r="CC601" s="43"/>
      <c r="CD601" s="43"/>
      <c r="CE601" s="43"/>
      <c r="CF601" s="43"/>
      <c r="CG601" s="43"/>
      <c r="CH601" s="43"/>
      <c r="CI601" s="43"/>
      <c r="CJ601" s="43"/>
      <c r="CK601" s="43"/>
      <c r="CL601" s="43"/>
      <c r="CM601" s="43"/>
      <c r="CN601" s="43"/>
      <c r="CO601" s="43"/>
      <c r="CP601" s="43"/>
      <c r="CQ601" s="43"/>
      <c r="CR601" s="43"/>
    </row>
    <row r="602" spans="1:96" ht="13.2">
      <c r="A602" s="43"/>
      <c r="B602" s="43"/>
      <c r="C602" s="7"/>
      <c r="D602" s="7"/>
      <c r="E602" s="7"/>
      <c r="F602" s="7"/>
      <c r="G602" s="7"/>
      <c r="H602" s="7"/>
      <c r="I602" s="7"/>
      <c r="J602" s="7"/>
      <c r="K602" s="7"/>
      <c r="L602" s="115"/>
      <c r="M602" s="43"/>
      <c r="N602" s="43"/>
      <c r="O602" s="43"/>
      <c r="P602" s="43"/>
      <c r="Q602" s="43"/>
      <c r="R602" s="43"/>
      <c r="S602" s="43"/>
      <c r="T602" s="43"/>
      <c r="U602" s="43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7"/>
      <c r="AO602" s="7"/>
      <c r="AP602" s="7"/>
      <c r="AQ602" s="7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43"/>
      <c r="BN602" s="43"/>
      <c r="BO602" s="43"/>
      <c r="BP602" s="43"/>
      <c r="BQ602" s="43"/>
      <c r="BR602" s="43"/>
      <c r="BS602" s="43"/>
      <c r="BT602" s="43"/>
      <c r="BU602" s="43"/>
      <c r="BV602" s="43"/>
      <c r="BW602" s="43"/>
      <c r="BX602" s="43"/>
      <c r="BY602" s="43"/>
      <c r="BZ602" s="43"/>
      <c r="CA602" s="43"/>
      <c r="CB602" s="43"/>
      <c r="CC602" s="43"/>
      <c r="CD602" s="43"/>
      <c r="CE602" s="43"/>
      <c r="CF602" s="43"/>
      <c r="CG602" s="43"/>
      <c r="CH602" s="43"/>
      <c r="CI602" s="43"/>
      <c r="CJ602" s="43"/>
      <c r="CK602" s="43"/>
      <c r="CL602" s="43"/>
      <c r="CM602" s="43"/>
      <c r="CN602" s="43"/>
      <c r="CO602" s="43"/>
      <c r="CP602" s="43"/>
      <c r="CQ602" s="43"/>
      <c r="CR602" s="43"/>
    </row>
    <row r="603" spans="1:96" ht="13.2">
      <c r="A603" s="43"/>
      <c r="B603" s="43"/>
      <c r="C603" s="7"/>
      <c r="D603" s="7"/>
      <c r="E603" s="7"/>
      <c r="F603" s="7"/>
      <c r="G603" s="7"/>
      <c r="H603" s="7"/>
      <c r="I603" s="7"/>
      <c r="J603" s="7"/>
      <c r="K603" s="7"/>
      <c r="L603" s="115"/>
      <c r="M603" s="43"/>
      <c r="N603" s="43"/>
      <c r="O603" s="43"/>
      <c r="P603" s="43"/>
      <c r="Q603" s="43"/>
      <c r="R603" s="43"/>
      <c r="S603" s="43"/>
      <c r="T603" s="43"/>
      <c r="U603" s="43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7"/>
      <c r="AO603" s="7"/>
      <c r="AP603" s="7"/>
      <c r="AQ603" s="7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43"/>
      <c r="BN603" s="43"/>
      <c r="BO603" s="43"/>
      <c r="BP603" s="43"/>
      <c r="BQ603" s="43"/>
      <c r="BR603" s="43"/>
      <c r="BS603" s="43"/>
      <c r="BT603" s="43"/>
      <c r="BU603" s="43"/>
      <c r="BV603" s="43"/>
      <c r="BW603" s="43"/>
      <c r="BX603" s="43"/>
      <c r="BY603" s="43"/>
      <c r="BZ603" s="43"/>
      <c r="CA603" s="43"/>
      <c r="CB603" s="43"/>
      <c r="CC603" s="43"/>
      <c r="CD603" s="43"/>
      <c r="CE603" s="43"/>
      <c r="CF603" s="43"/>
      <c r="CG603" s="43"/>
      <c r="CH603" s="43"/>
      <c r="CI603" s="43"/>
      <c r="CJ603" s="43"/>
      <c r="CK603" s="43"/>
      <c r="CL603" s="43"/>
      <c r="CM603" s="43"/>
      <c r="CN603" s="43"/>
      <c r="CO603" s="43"/>
      <c r="CP603" s="43"/>
      <c r="CQ603" s="43"/>
      <c r="CR603" s="43"/>
    </row>
    <row r="604" spans="1:96" ht="13.2">
      <c r="A604" s="43"/>
      <c r="B604" s="43"/>
      <c r="C604" s="7"/>
      <c r="D604" s="7"/>
      <c r="E604" s="7"/>
      <c r="F604" s="7"/>
      <c r="G604" s="7"/>
      <c r="H604" s="7"/>
      <c r="I604" s="7"/>
      <c r="J604" s="7"/>
      <c r="K604" s="7"/>
      <c r="L604" s="115"/>
      <c r="M604" s="43"/>
      <c r="N604" s="43"/>
      <c r="O604" s="43"/>
      <c r="P604" s="43"/>
      <c r="Q604" s="43"/>
      <c r="R604" s="43"/>
      <c r="S604" s="43"/>
      <c r="T604" s="43"/>
      <c r="U604" s="43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7"/>
      <c r="AO604" s="7"/>
      <c r="AP604" s="7"/>
      <c r="AQ604" s="7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43"/>
      <c r="BN604" s="43"/>
      <c r="BO604" s="43"/>
      <c r="BP604" s="43"/>
      <c r="BQ604" s="43"/>
      <c r="BR604" s="43"/>
      <c r="BS604" s="43"/>
      <c r="BT604" s="43"/>
      <c r="BU604" s="43"/>
      <c r="BV604" s="43"/>
      <c r="BW604" s="43"/>
      <c r="BX604" s="43"/>
      <c r="BY604" s="43"/>
      <c r="BZ604" s="43"/>
      <c r="CA604" s="43"/>
      <c r="CB604" s="43"/>
      <c r="CC604" s="43"/>
      <c r="CD604" s="43"/>
      <c r="CE604" s="43"/>
      <c r="CF604" s="43"/>
      <c r="CG604" s="43"/>
      <c r="CH604" s="43"/>
      <c r="CI604" s="43"/>
      <c r="CJ604" s="43"/>
      <c r="CK604" s="43"/>
      <c r="CL604" s="43"/>
      <c r="CM604" s="43"/>
      <c r="CN604" s="43"/>
      <c r="CO604" s="43"/>
      <c r="CP604" s="43"/>
      <c r="CQ604" s="43"/>
      <c r="CR604" s="43"/>
    </row>
    <row r="605" spans="1:96" ht="13.2">
      <c r="A605" s="43"/>
      <c r="B605" s="43"/>
      <c r="C605" s="7"/>
      <c r="D605" s="7"/>
      <c r="E605" s="7"/>
      <c r="F605" s="7"/>
      <c r="G605" s="7"/>
      <c r="H605" s="7"/>
      <c r="I605" s="7"/>
      <c r="J605" s="7"/>
      <c r="K605" s="7"/>
      <c r="L605" s="115"/>
      <c r="M605" s="43"/>
      <c r="N605" s="43"/>
      <c r="O605" s="43"/>
      <c r="P605" s="43"/>
      <c r="Q605" s="43"/>
      <c r="R605" s="43"/>
      <c r="S605" s="43"/>
      <c r="T605" s="43"/>
      <c r="U605" s="43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7"/>
      <c r="AO605" s="7"/>
      <c r="AP605" s="7"/>
      <c r="AQ605" s="7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43"/>
      <c r="BN605" s="43"/>
      <c r="BO605" s="43"/>
      <c r="BP605" s="43"/>
      <c r="BQ605" s="43"/>
      <c r="BR605" s="43"/>
      <c r="BS605" s="43"/>
      <c r="BT605" s="43"/>
      <c r="BU605" s="43"/>
      <c r="BV605" s="43"/>
      <c r="BW605" s="43"/>
      <c r="BX605" s="43"/>
      <c r="BY605" s="43"/>
      <c r="BZ605" s="43"/>
      <c r="CA605" s="43"/>
      <c r="CB605" s="43"/>
      <c r="CC605" s="43"/>
      <c r="CD605" s="43"/>
      <c r="CE605" s="43"/>
      <c r="CF605" s="43"/>
      <c r="CG605" s="43"/>
      <c r="CH605" s="43"/>
      <c r="CI605" s="43"/>
      <c r="CJ605" s="43"/>
      <c r="CK605" s="43"/>
      <c r="CL605" s="43"/>
      <c r="CM605" s="43"/>
      <c r="CN605" s="43"/>
      <c r="CO605" s="43"/>
      <c r="CP605" s="43"/>
      <c r="CQ605" s="43"/>
      <c r="CR605" s="43"/>
    </row>
    <row r="606" spans="1:96" ht="13.2">
      <c r="A606" s="43"/>
      <c r="B606" s="43"/>
      <c r="C606" s="7"/>
      <c r="D606" s="7"/>
      <c r="E606" s="7"/>
      <c r="F606" s="7"/>
      <c r="G606" s="7"/>
      <c r="H606" s="7"/>
      <c r="I606" s="7"/>
      <c r="J606" s="7"/>
      <c r="K606" s="7"/>
      <c r="L606" s="115"/>
      <c r="M606" s="43"/>
      <c r="N606" s="43"/>
      <c r="O606" s="43"/>
      <c r="P606" s="43"/>
      <c r="Q606" s="43"/>
      <c r="R606" s="43"/>
      <c r="S606" s="43"/>
      <c r="T606" s="43"/>
      <c r="U606" s="43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7"/>
      <c r="AO606" s="7"/>
      <c r="AP606" s="7"/>
      <c r="AQ606" s="7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43"/>
      <c r="BN606" s="43"/>
      <c r="BO606" s="43"/>
      <c r="BP606" s="43"/>
      <c r="BQ606" s="43"/>
      <c r="BR606" s="43"/>
      <c r="BS606" s="43"/>
      <c r="BT606" s="43"/>
      <c r="BU606" s="43"/>
      <c r="BV606" s="43"/>
      <c r="BW606" s="43"/>
      <c r="BX606" s="43"/>
      <c r="BY606" s="43"/>
      <c r="BZ606" s="43"/>
      <c r="CA606" s="43"/>
      <c r="CB606" s="43"/>
      <c r="CC606" s="43"/>
      <c r="CD606" s="43"/>
      <c r="CE606" s="43"/>
      <c r="CF606" s="43"/>
      <c r="CG606" s="43"/>
      <c r="CH606" s="43"/>
      <c r="CI606" s="43"/>
      <c r="CJ606" s="43"/>
      <c r="CK606" s="43"/>
      <c r="CL606" s="43"/>
      <c r="CM606" s="43"/>
      <c r="CN606" s="43"/>
      <c r="CO606" s="43"/>
      <c r="CP606" s="43"/>
      <c r="CQ606" s="43"/>
      <c r="CR606" s="43"/>
    </row>
    <row r="607" spans="1:96" ht="13.2">
      <c r="A607" s="43"/>
      <c r="B607" s="43"/>
      <c r="C607" s="7"/>
      <c r="D607" s="7"/>
      <c r="E607" s="7"/>
      <c r="F607" s="7"/>
      <c r="G607" s="7"/>
      <c r="H607" s="7"/>
      <c r="I607" s="7"/>
      <c r="J607" s="7"/>
      <c r="K607" s="7"/>
      <c r="L607" s="115"/>
      <c r="M607" s="43"/>
      <c r="N607" s="43"/>
      <c r="O607" s="43"/>
      <c r="P607" s="43"/>
      <c r="Q607" s="43"/>
      <c r="R607" s="43"/>
      <c r="S607" s="43"/>
      <c r="T607" s="43"/>
      <c r="U607" s="43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7"/>
      <c r="AO607" s="7"/>
      <c r="AP607" s="7"/>
      <c r="AQ607" s="7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43"/>
      <c r="BN607" s="43"/>
      <c r="BO607" s="43"/>
      <c r="BP607" s="43"/>
      <c r="BQ607" s="43"/>
      <c r="BR607" s="43"/>
      <c r="BS607" s="43"/>
      <c r="BT607" s="43"/>
      <c r="BU607" s="43"/>
      <c r="BV607" s="43"/>
      <c r="BW607" s="43"/>
      <c r="BX607" s="43"/>
      <c r="BY607" s="43"/>
      <c r="BZ607" s="43"/>
      <c r="CA607" s="43"/>
      <c r="CB607" s="43"/>
      <c r="CC607" s="43"/>
      <c r="CD607" s="43"/>
      <c r="CE607" s="43"/>
      <c r="CF607" s="43"/>
      <c r="CG607" s="43"/>
      <c r="CH607" s="43"/>
      <c r="CI607" s="43"/>
      <c r="CJ607" s="43"/>
      <c r="CK607" s="43"/>
      <c r="CL607" s="43"/>
      <c r="CM607" s="43"/>
      <c r="CN607" s="43"/>
      <c r="CO607" s="43"/>
      <c r="CP607" s="43"/>
      <c r="CQ607" s="43"/>
      <c r="CR607" s="43"/>
    </row>
    <row r="608" spans="1:96" ht="13.2">
      <c r="A608" s="43"/>
      <c r="B608" s="43"/>
      <c r="C608" s="7"/>
      <c r="D608" s="7"/>
      <c r="E608" s="7"/>
      <c r="F608" s="7"/>
      <c r="G608" s="7"/>
      <c r="H608" s="7"/>
      <c r="I608" s="7"/>
      <c r="J608" s="7"/>
      <c r="K608" s="7"/>
      <c r="L608" s="115"/>
      <c r="M608" s="43"/>
      <c r="N608" s="43"/>
      <c r="O608" s="43"/>
      <c r="P608" s="43"/>
      <c r="Q608" s="43"/>
      <c r="R608" s="43"/>
      <c r="S608" s="43"/>
      <c r="T608" s="43"/>
      <c r="U608" s="43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7"/>
      <c r="AO608" s="7"/>
      <c r="AP608" s="7"/>
      <c r="AQ608" s="7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43"/>
      <c r="BN608" s="43"/>
      <c r="BO608" s="43"/>
      <c r="BP608" s="43"/>
      <c r="BQ608" s="43"/>
      <c r="BR608" s="43"/>
      <c r="BS608" s="43"/>
      <c r="BT608" s="43"/>
      <c r="BU608" s="43"/>
      <c r="BV608" s="43"/>
      <c r="BW608" s="43"/>
      <c r="BX608" s="43"/>
      <c r="BY608" s="43"/>
      <c r="BZ608" s="43"/>
      <c r="CA608" s="43"/>
      <c r="CB608" s="43"/>
      <c r="CC608" s="43"/>
      <c r="CD608" s="43"/>
      <c r="CE608" s="43"/>
      <c r="CF608" s="43"/>
      <c r="CG608" s="43"/>
      <c r="CH608" s="43"/>
      <c r="CI608" s="43"/>
      <c r="CJ608" s="43"/>
      <c r="CK608" s="43"/>
      <c r="CL608" s="43"/>
      <c r="CM608" s="43"/>
      <c r="CN608" s="43"/>
      <c r="CO608" s="43"/>
      <c r="CP608" s="43"/>
      <c r="CQ608" s="43"/>
      <c r="CR608" s="43"/>
    </row>
    <row r="609" spans="1:96" ht="13.2">
      <c r="A609" s="43"/>
      <c r="B609" s="43"/>
      <c r="C609" s="7"/>
      <c r="D609" s="7"/>
      <c r="E609" s="7"/>
      <c r="F609" s="7"/>
      <c r="G609" s="7"/>
      <c r="H609" s="7"/>
      <c r="I609" s="7"/>
      <c r="J609" s="7"/>
      <c r="K609" s="7"/>
      <c r="L609" s="115"/>
      <c r="M609" s="43"/>
      <c r="N609" s="43"/>
      <c r="O609" s="43"/>
      <c r="P609" s="43"/>
      <c r="Q609" s="43"/>
      <c r="R609" s="43"/>
      <c r="S609" s="43"/>
      <c r="T609" s="43"/>
      <c r="U609" s="43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7"/>
      <c r="AO609" s="7"/>
      <c r="AP609" s="7"/>
      <c r="AQ609" s="7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43"/>
      <c r="BN609" s="43"/>
      <c r="BO609" s="43"/>
      <c r="BP609" s="43"/>
      <c r="BQ609" s="43"/>
      <c r="BR609" s="43"/>
      <c r="BS609" s="43"/>
      <c r="BT609" s="43"/>
      <c r="BU609" s="43"/>
      <c r="BV609" s="43"/>
      <c r="BW609" s="43"/>
      <c r="BX609" s="43"/>
      <c r="BY609" s="43"/>
      <c r="BZ609" s="43"/>
      <c r="CA609" s="43"/>
      <c r="CB609" s="43"/>
      <c r="CC609" s="43"/>
      <c r="CD609" s="43"/>
      <c r="CE609" s="43"/>
      <c r="CF609" s="43"/>
      <c r="CG609" s="43"/>
      <c r="CH609" s="43"/>
      <c r="CI609" s="43"/>
      <c r="CJ609" s="43"/>
      <c r="CK609" s="43"/>
      <c r="CL609" s="43"/>
      <c r="CM609" s="43"/>
      <c r="CN609" s="43"/>
      <c r="CO609" s="43"/>
      <c r="CP609" s="43"/>
      <c r="CQ609" s="43"/>
      <c r="CR609" s="43"/>
    </row>
    <row r="610" spans="1:96" ht="13.2">
      <c r="A610" s="43"/>
      <c r="B610" s="43"/>
      <c r="C610" s="7"/>
      <c r="D610" s="7"/>
      <c r="E610" s="7"/>
      <c r="F610" s="7"/>
      <c r="G610" s="7"/>
      <c r="H610" s="7"/>
      <c r="I610" s="7"/>
      <c r="J610" s="7"/>
      <c r="K610" s="7"/>
      <c r="L610" s="115"/>
      <c r="M610" s="43"/>
      <c r="N610" s="43"/>
      <c r="O610" s="43"/>
      <c r="P610" s="43"/>
      <c r="Q610" s="43"/>
      <c r="R610" s="43"/>
      <c r="S610" s="43"/>
      <c r="T610" s="43"/>
      <c r="U610" s="43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7"/>
      <c r="AO610" s="7"/>
      <c r="AP610" s="7"/>
      <c r="AQ610" s="7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43"/>
      <c r="BN610" s="43"/>
      <c r="BO610" s="43"/>
      <c r="BP610" s="43"/>
      <c r="BQ610" s="43"/>
      <c r="BR610" s="43"/>
      <c r="BS610" s="43"/>
      <c r="BT610" s="43"/>
      <c r="BU610" s="43"/>
      <c r="BV610" s="43"/>
      <c r="BW610" s="43"/>
      <c r="BX610" s="43"/>
      <c r="BY610" s="43"/>
      <c r="BZ610" s="43"/>
      <c r="CA610" s="43"/>
      <c r="CB610" s="43"/>
      <c r="CC610" s="43"/>
      <c r="CD610" s="43"/>
      <c r="CE610" s="43"/>
      <c r="CF610" s="43"/>
      <c r="CG610" s="43"/>
      <c r="CH610" s="43"/>
      <c r="CI610" s="43"/>
      <c r="CJ610" s="43"/>
      <c r="CK610" s="43"/>
      <c r="CL610" s="43"/>
      <c r="CM610" s="43"/>
      <c r="CN610" s="43"/>
      <c r="CO610" s="43"/>
      <c r="CP610" s="43"/>
      <c r="CQ610" s="43"/>
      <c r="CR610" s="43"/>
    </row>
    <row r="611" spans="1:96" ht="13.2">
      <c r="A611" s="43"/>
      <c r="B611" s="43"/>
      <c r="C611" s="7"/>
      <c r="D611" s="7"/>
      <c r="E611" s="7"/>
      <c r="F611" s="7"/>
      <c r="G611" s="7"/>
      <c r="H611" s="7"/>
      <c r="I611" s="7"/>
      <c r="J611" s="7"/>
      <c r="K611" s="7"/>
      <c r="L611" s="115"/>
      <c r="M611" s="43"/>
      <c r="N611" s="43"/>
      <c r="O611" s="43"/>
      <c r="P611" s="43"/>
      <c r="Q611" s="43"/>
      <c r="R611" s="43"/>
      <c r="S611" s="43"/>
      <c r="T611" s="43"/>
      <c r="U611" s="43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7"/>
      <c r="AO611" s="7"/>
      <c r="AP611" s="7"/>
      <c r="AQ611" s="7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43"/>
      <c r="BN611" s="43"/>
      <c r="BO611" s="43"/>
      <c r="BP611" s="43"/>
      <c r="BQ611" s="43"/>
      <c r="BR611" s="43"/>
      <c r="BS611" s="43"/>
      <c r="BT611" s="43"/>
      <c r="BU611" s="43"/>
      <c r="BV611" s="43"/>
      <c r="BW611" s="43"/>
      <c r="BX611" s="43"/>
      <c r="BY611" s="43"/>
      <c r="BZ611" s="43"/>
      <c r="CA611" s="43"/>
      <c r="CB611" s="43"/>
      <c r="CC611" s="43"/>
      <c r="CD611" s="43"/>
      <c r="CE611" s="43"/>
      <c r="CF611" s="43"/>
      <c r="CG611" s="43"/>
      <c r="CH611" s="43"/>
      <c r="CI611" s="43"/>
      <c r="CJ611" s="43"/>
      <c r="CK611" s="43"/>
      <c r="CL611" s="43"/>
      <c r="CM611" s="43"/>
      <c r="CN611" s="43"/>
      <c r="CO611" s="43"/>
      <c r="CP611" s="43"/>
      <c r="CQ611" s="43"/>
      <c r="CR611" s="43"/>
    </row>
    <row r="612" spans="1:96" ht="13.2">
      <c r="A612" s="43"/>
      <c r="B612" s="43"/>
      <c r="C612" s="7"/>
      <c r="D612" s="7"/>
      <c r="E612" s="7"/>
      <c r="F612" s="7"/>
      <c r="G612" s="7"/>
      <c r="H612" s="7"/>
      <c r="I612" s="7"/>
      <c r="J612" s="7"/>
      <c r="K612" s="7"/>
      <c r="L612" s="115"/>
      <c r="M612" s="43"/>
      <c r="N612" s="43"/>
      <c r="O612" s="43"/>
      <c r="P612" s="43"/>
      <c r="Q612" s="43"/>
      <c r="R612" s="43"/>
      <c r="S612" s="43"/>
      <c r="T612" s="43"/>
      <c r="U612" s="43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7"/>
      <c r="AO612" s="7"/>
      <c r="AP612" s="7"/>
      <c r="AQ612" s="7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43"/>
      <c r="BN612" s="43"/>
      <c r="BO612" s="43"/>
      <c r="BP612" s="43"/>
      <c r="BQ612" s="43"/>
      <c r="BR612" s="43"/>
      <c r="BS612" s="43"/>
      <c r="BT612" s="43"/>
      <c r="BU612" s="43"/>
      <c r="BV612" s="43"/>
      <c r="BW612" s="43"/>
      <c r="BX612" s="43"/>
      <c r="BY612" s="43"/>
      <c r="BZ612" s="43"/>
      <c r="CA612" s="43"/>
      <c r="CB612" s="43"/>
      <c r="CC612" s="43"/>
      <c r="CD612" s="43"/>
      <c r="CE612" s="43"/>
      <c r="CF612" s="43"/>
      <c r="CG612" s="43"/>
      <c r="CH612" s="43"/>
      <c r="CI612" s="43"/>
      <c r="CJ612" s="43"/>
      <c r="CK612" s="43"/>
      <c r="CL612" s="43"/>
      <c r="CM612" s="43"/>
      <c r="CN612" s="43"/>
      <c r="CO612" s="43"/>
      <c r="CP612" s="43"/>
      <c r="CQ612" s="43"/>
      <c r="CR612" s="43"/>
    </row>
    <row r="613" spans="1:96" ht="13.2">
      <c r="A613" s="43"/>
      <c r="B613" s="43"/>
      <c r="C613" s="7"/>
      <c r="D613" s="7"/>
      <c r="E613" s="7"/>
      <c r="F613" s="7"/>
      <c r="G613" s="7"/>
      <c r="H613" s="7"/>
      <c r="I613" s="7"/>
      <c r="J613" s="7"/>
      <c r="K613" s="7"/>
      <c r="L613" s="115"/>
      <c r="M613" s="43"/>
      <c r="N613" s="43"/>
      <c r="O613" s="43"/>
      <c r="P613" s="43"/>
      <c r="Q613" s="43"/>
      <c r="R613" s="43"/>
      <c r="S613" s="43"/>
      <c r="T613" s="43"/>
      <c r="U613" s="43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7"/>
      <c r="AO613" s="7"/>
      <c r="AP613" s="7"/>
      <c r="AQ613" s="7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43"/>
      <c r="BN613" s="43"/>
      <c r="BO613" s="43"/>
      <c r="BP613" s="43"/>
      <c r="BQ613" s="43"/>
      <c r="BR613" s="43"/>
      <c r="BS613" s="43"/>
      <c r="BT613" s="43"/>
      <c r="BU613" s="43"/>
      <c r="BV613" s="43"/>
      <c r="BW613" s="43"/>
      <c r="BX613" s="43"/>
      <c r="BY613" s="43"/>
      <c r="BZ613" s="43"/>
      <c r="CA613" s="43"/>
      <c r="CB613" s="43"/>
      <c r="CC613" s="43"/>
      <c r="CD613" s="43"/>
      <c r="CE613" s="43"/>
      <c r="CF613" s="43"/>
      <c r="CG613" s="43"/>
      <c r="CH613" s="43"/>
      <c r="CI613" s="43"/>
      <c r="CJ613" s="43"/>
      <c r="CK613" s="43"/>
      <c r="CL613" s="43"/>
      <c r="CM613" s="43"/>
      <c r="CN613" s="43"/>
      <c r="CO613" s="43"/>
      <c r="CP613" s="43"/>
      <c r="CQ613" s="43"/>
      <c r="CR613" s="43"/>
    </row>
    <row r="614" spans="1:96" ht="13.2">
      <c r="A614" s="43"/>
      <c r="B614" s="43"/>
      <c r="C614" s="7"/>
      <c r="D614" s="7"/>
      <c r="E614" s="7"/>
      <c r="F614" s="7"/>
      <c r="G614" s="7"/>
      <c r="H614" s="7"/>
      <c r="I614" s="7"/>
      <c r="J614" s="7"/>
      <c r="K614" s="7"/>
      <c r="L614" s="115"/>
      <c r="M614" s="43"/>
      <c r="N614" s="43"/>
      <c r="O614" s="43"/>
      <c r="P614" s="43"/>
      <c r="Q614" s="43"/>
      <c r="R614" s="43"/>
      <c r="S614" s="43"/>
      <c r="T614" s="43"/>
      <c r="U614" s="43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7"/>
      <c r="AO614" s="7"/>
      <c r="AP614" s="7"/>
      <c r="AQ614" s="7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43"/>
      <c r="BN614" s="43"/>
      <c r="BO614" s="43"/>
      <c r="BP614" s="43"/>
      <c r="BQ614" s="43"/>
      <c r="BR614" s="43"/>
      <c r="BS614" s="43"/>
      <c r="BT614" s="43"/>
      <c r="BU614" s="43"/>
      <c r="BV614" s="43"/>
      <c r="BW614" s="43"/>
      <c r="BX614" s="43"/>
      <c r="BY614" s="43"/>
      <c r="BZ614" s="43"/>
      <c r="CA614" s="43"/>
      <c r="CB614" s="43"/>
      <c r="CC614" s="43"/>
      <c r="CD614" s="43"/>
      <c r="CE614" s="43"/>
      <c r="CF614" s="43"/>
      <c r="CG614" s="43"/>
      <c r="CH614" s="43"/>
      <c r="CI614" s="43"/>
      <c r="CJ614" s="43"/>
      <c r="CK614" s="43"/>
      <c r="CL614" s="43"/>
      <c r="CM614" s="43"/>
      <c r="CN614" s="43"/>
      <c r="CO614" s="43"/>
      <c r="CP614" s="43"/>
      <c r="CQ614" s="43"/>
      <c r="CR614" s="43"/>
    </row>
    <row r="615" spans="1:96" ht="13.2">
      <c r="A615" s="43"/>
      <c r="B615" s="43"/>
      <c r="C615" s="7"/>
      <c r="D615" s="7"/>
      <c r="E615" s="7"/>
      <c r="F615" s="7"/>
      <c r="G615" s="7"/>
      <c r="H615" s="7"/>
      <c r="I615" s="7"/>
      <c r="J615" s="7"/>
      <c r="K615" s="7"/>
      <c r="L615" s="115"/>
      <c r="M615" s="43"/>
      <c r="N615" s="43"/>
      <c r="O615" s="43"/>
      <c r="P615" s="43"/>
      <c r="Q615" s="43"/>
      <c r="R615" s="43"/>
      <c r="S615" s="43"/>
      <c r="T615" s="43"/>
      <c r="U615" s="43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7"/>
      <c r="AO615" s="7"/>
      <c r="AP615" s="7"/>
      <c r="AQ615" s="7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43"/>
      <c r="BN615" s="43"/>
      <c r="BO615" s="43"/>
      <c r="BP615" s="43"/>
      <c r="BQ615" s="43"/>
      <c r="BR615" s="43"/>
      <c r="BS615" s="43"/>
      <c r="BT615" s="43"/>
      <c r="BU615" s="43"/>
      <c r="BV615" s="43"/>
      <c r="BW615" s="43"/>
      <c r="BX615" s="43"/>
      <c r="BY615" s="43"/>
      <c r="BZ615" s="43"/>
      <c r="CA615" s="43"/>
      <c r="CB615" s="43"/>
      <c r="CC615" s="43"/>
      <c r="CD615" s="43"/>
      <c r="CE615" s="43"/>
      <c r="CF615" s="43"/>
      <c r="CG615" s="43"/>
      <c r="CH615" s="43"/>
      <c r="CI615" s="43"/>
      <c r="CJ615" s="43"/>
      <c r="CK615" s="43"/>
      <c r="CL615" s="43"/>
      <c r="CM615" s="43"/>
      <c r="CN615" s="43"/>
      <c r="CO615" s="43"/>
      <c r="CP615" s="43"/>
      <c r="CQ615" s="43"/>
      <c r="CR615" s="43"/>
    </row>
    <row r="616" spans="1:96" ht="13.2">
      <c r="A616" s="43"/>
      <c r="B616" s="43"/>
      <c r="C616" s="7"/>
      <c r="D616" s="7"/>
      <c r="E616" s="7"/>
      <c r="F616" s="7"/>
      <c r="G616" s="7"/>
      <c r="H616" s="7"/>
      <c r="I616" s="7"/>
      <c r="J616" s="7"/>
      <c r="K616" s="7"/>
      <c r="L616" s="115"/>
      <c r="M616" s="43"/>
      <c r="N616" s="43"/>
      <c r="O616" s="43"/>
      <c r="P616" s="43"/>
      <c r="Q616" s="43"/>
      <c r="R616" s="43"/>
      <c r="S616" s="43"/>
      <c r="T616" s="43"/>
      <c r="U616" s="43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7"/>
      <c r="AO616" s="7"/>
      <c r="AP616" s="7"/>
      <c r="AQ616" s="7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43"/>
      <c r="BN616" s="43"/>
      <c r="BO616" s="43"/>
      <c r="BP616" s="43"/>
      <c r="BQ616" s="43"/>
      <c r="BR616" s="43"/>
      <c r="BS616" s="43"/>
      <c r="BT616" s="43"/>
      <c r="BU616" s="43"/>
      <c r="BV616" s="43"/>
      <c r="BW616" s="43"/>
      <c r="BX616" s="43"/>
      <c r="BY616" s="43"/>
      <c r="BZ616" s="43"/>
      <c r="CA616" s="43"/>
      <c r="CB616" s="43"/>
      <c r="CC616" s="43"/>
      <c r="CD616" s="43"/>
      <c r="CE616" s="43"/>
      <c r="CF616" s="43"/>
      <c r="CG616" s="43"/>
      <c r="CH616" s="43"/>
      <c r="CI616" s="43"/>
      <c r="CJ616" s="43"/>
      <c r="CK616" s="43"/>
      <c r="CL616" s="43"/>
      <c r="CM616" s="43"/>
      <c r="CN616" s="43"/>
      <c r="CO616" s="43"/>
      <c r="CP616" s="43"/>
      <c r="CQ616" s="43"/>
      <c r="CR616" s="43"/>
    </row>
    <row r="617" spans="1:96" ht="13.2">
      <c r="A617" s="43"/>
      <c r="B617" s="43"/>
      <c r="C617" s="7"/>
      <c r="D617" s="7"/>
      <c r="E617" s="7"/>
      <c r="F617" s="7"/>
      <c r="G617" s="7"/>
      <c r="H617" s="7"/>
      <c r="I617" s="7"/>
      <c r="J617" s="7"/>
      <c r="K617" s="7"/>
      <c r="L617" s="115"/>
      <c r="M617" s="43"/>
      <c r="N617" s="43"/>
      <c r="O617" s="43"/>
      <c r="P617" s="43"/>
      <c r="Q617" s="43"/>
      <c r="R617" s="43"/>
      <c r="S617" s="43"/>
      <c r="T617" s="43"/>
      <c r="U617" s="43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7"/>
      <c r="AO617" s="7"/>
      <c r="AP617" s="7"/>
      <c r="AQ617" s="7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43"/>
      <c r="BN617" s="43"/>
      <c r="BO617" s="43"/>
      <c r="BP617" s="43"/>
      <c r="BQ617" s="43"/>
      <c r="BR617" s="43"/>
      <c r="BS617" s="43"/>
      <c r="BT617" s="43"/>
      <c r="BU617" s="43"/>
      <c r="BV617" s="43"/>
      <c r="BW617" s="43"/>
      <c r="BX617" s="43"/>
      <c r="BY617" s="43"/>
      <c r="BZ617" s="43"/>
      <c r="CA617" s="43"/>
      <c r="CB617" s="43"/>
      <c r="CC617" s="43"/>
      <c r="CD617" s="43"/>
      <c r="CE617" s="43"/>
      <c r="CF617" s="43"/>
      <c r="CG617" s="43"/>
      <c r="CH617" s="43"/>
      <c r="CI617" s="43"/>
      <c r="CJ617" s="43"/>
      <c r="CK617" s="43"/>
      <c r="CL617" s="43"/>
      <c r="CM617" s="43"/>
      <c r="CN617" s="43"/>
      <c r="CO617" s="43"/>
      <c r="CP617" s="43"/>
      <c r="CQ617" s="43"/>
      <c r="CR617" s="43"/>
    </row>
    <row r="618" spans="1:96" ht="13.2">
      <c r="A618" s="43"/>
      <c r="B618" s="43"/>
      <c r="C618" s="7"/>
      <c r="D618" s="7"/>
      <c r="E618" s="7"/>
      <c r="F618" s="7"/>
      <c r="G618" s="7"/>
      <c r="H618" s="7"/>
      <c r="I618" s="7"/>
      <c r="J618" s="7"/>
      <c r="K618" s="7"/>
      <c r="L618" s="115"/>
      <c r="M618" s="43"/>
      <c r="N618" s="43"/>
      <c r="O618" s="43"/>
      <c r="P618" s="43"/>
      <c r="Q618" s="43"/>
      <c r="R618" s="43"/>
      <c r="S618" s="43"/>
      <c r="T618" s="43"/>
      <c r="U618" s="43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7"/>
      <c r="AO618" s="7"/>
      <c r="AP618" s="7"/>
      <c r="AQ618" s="7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43"/>
      <c r="BN618" s="43"/>
      <c r="BO618" s="43"/>
      <c r="BP618" s="43"/>
      <c r="BQ618" s="43"/>
      <c r="BR618" s="43"/>
      <c r="BS618" s="43"/>
      <c r="BT618" s="43"/>
      <c r="BU618" s="43"/>
      <c r="BV618" s="43"/>
      <c r="BW618" s="43"/>
      <c r="BX618" s="43"/>
      <c r="BY618" s="43"/>
      <c r="BZ618" s="43"/>
      <c r="CA618" s="43"/>
      <c r="CB618" s="43"/>
      <c r="CC618" s="43"/>
      <c r="CD618" s="43"/>
      <c r="CE618" s="43"/>
      <c r="CF618" s="43"/>
      <c r="CG618" s="43"/>
      <c r="CH618" s="43"/>
      <c r="CI618" s="43"/>
      <c r="CJ618" s="43"/>
      <c r="CK618" s="43"/>
      <c r="CL618" s="43"/>
      <c r="CM618" s="43"/>
      <c r="CN618" s="43"/>
      <c r="CO618" s="43"/>
      <c r="CP618" s="43"/>
      <c r="CQ618" s="43"/>
      <c r="CR618" s="43"/>
    </row>
    <row r="619" spans="1:96" ht="13.2">
      <c r="A619" s="43"/>
      <c r="B619" s="43"/>
      <c r="C619" s="7"/>
      <c r="D619" s="7"/>
      <c r="E619" s="7"/>
      <c r="F619" s="7"/>
      <c r="G619" s="7"/>
      <c r="H619" s="7"/>
      <c r="I619" s="7"/>
      <c r="J619" s="7"/>
      <c r="K619" s="7"/>
      <c r="L619" s="115"/>
      <c r="M619" s="43"/>
      <c r="N619" s="43"/>
      <c r="O619" s="43"/>
      <c r="P619" s="43"/>
      <c r="Q619" s="43"/>
      <c r="R619" s="43"/>
      <c r="S619" s="43"/>
      <c r="T619" s="43"/>
      <c r="U619" s="43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7"/>
      <c r="AO619" s="7"/>
      <c r="AP619" s="7"/>
      <c r="AQ619" s="7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43"/>
      <c r="BN619" s="43"/>
      <c r="BO619" s="43"/>
      <c r="BP619" s="43"/>
      <c r="BQ619" s="43"/>
      <c r="BR619" s="43"/>
      <c r="BS619" s="43"/>
      <c r="BT619" s="43"/>
      <c r="BU619" s="43"/>
      <c r="BV619" s="43"/>
      <c r="BW619" s="43"/>
      <c r="BX619" s="43"/>
      <c r="BY619" s="43"/>
      <c r="BZ619" s="43"/>
      <c r="CA619" s="43"/>
      <c r="CB619" s="43"/>
      <c r="CC619" s="43"/>
      <c r="CD619" s="43"/>
      <c r="CE619" s="43"/>
      <c r="CF619" s="43"/>
      <c r="CG619" s="43"/>
      <c r="CH619" s="43"/>
      <c r="CI619" s="43"/>
      <c r="CJ619" s="43"/>
      <c r="CK619" s="43"/>
      <c r="CL619" s="43"/>
      <c r="CM619" s="43"/>
      <c r="CN619" s="43"/>
      <c r="CO619" s="43"/>
      <c r="CP619" s="43"/>
      <c r="CQ619" s="43"/>
      <c r="CR619" s="43"/>
    </row>
    <row r="620" spans="1:96" ht="13.2">
      <c r="A620" s="43"/>
      <c r="B620" s="43"/>
      <c r="C620" s="7"/>
      <c r="D620" s="7"/>
      <c r="E620" s="7"/>
      <c r="F620" s="7"/>
      <c r="G620" s="7"/>
      <c r="H620" s="7"/>
      <c r="I620" s="7"/>
      <c r="J620" s="7"/>
      <c r="K620" s="7"/>
      <c r="L620" s="115"/>
      <c r="M620" s="43"/>
      <c r="N620" s="43"/>
      <c r="O620" s="43"/>
      <c r="P620" s="43"/>
      <c r="Q620" s="43"/>
      <c r="R620" s="43"/>
      <c r="S620" s="43"/>
      <c r="T620" s="43"/>
      <c r="U620" s="43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7"/>
      <c r="AO620" s="7"/>
      <c r="AP620" s="7"/>
      <c r="AQ620" s="7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43"/>
      <c r="BN620" s="43"/>
      <c r="BO620" s="43"/>
      <c r="BP620" s="43"/>
      <c r="BQ620" s="43"/>
      <c r="BR620" s="43"/>
      <c r="BS620" s="43"/>
      <c r="BT620" s="43"/>
      <c r="BU620" s="43"/>
      <c r="BV620" s="43"/>
      <c r="BW620" s="43"/>
      <c r="BX620" s="43"/>
      <c r="BY620" s="43"/>
      <c r="BZ620" s="43"/>
      <c r="CA620" s="43"/>
      <c r="CB620" s="43"/>
      <c r="CC620" s="43"/>
      <c r="CD620" s="43"/>
      <c r="CE620" s="43"/>
      <c r="CF620" s="43"/>
      <c r="CG620" s="43"/>
      <c r="CH620" s="43"/>
      <c r="CI620" s="43"/>
      <c r="CJ620" s="43"/>
      <c r="CK620" s="43"/>
      <c r="CL620" s="43"/>
      <c r="CM620" s="43"/>
      <c r="CN620" s="43"/>
      <c r="CO620" s="43"/>
      <c r="CP620" s="43"/>
      <c r="CQ620" s="43"/>
      <c r="CR620" s="43"/>
    </row>
    <row r="621" spans="1:96" ht="13.2">
      <c r="A621" s="43"/>
      <c r="B621" s="43"/>
      <c r="C621" s="7"/>
      <c r="D621" s="7"/>
      <c r="E621" s="7"/>
      <c r="F621" s="7"/>
      <c r="G621" s="7"/>
      <c r="H621" s="7"/>
      <c r="I621" s="7"/>
      <c r="J621" s="7"/>
      <c r="K621" s="7"/>
      <c r="L621" s="115"/>
      <c r="M621" s="43"/>
      <c r="N621" s="43"/>
      <c r="O621" s="43"/>
      <c r="P621" s="43"/>
      <c r="Q621" s="43"/>
      <c r="R621" s="43"/>
      <c r="S621" s="43"/>
      <c r="T621" s="43"/>
      <c r="U621" s="43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7"/>
      <c r="AO621" s="7"/>
      <c r="AP621" s="7"/>
      <c r="AQ621" s="7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43"/>
      <c r="BN621" s="43"/>
      <c r="BO621" s="43"/>
      <c r="BP621" s="43"/>
      <c r="BQ621" s="43"/>
      <c r="BR621" s="43"/>
      <c r="BS621" s="43"/>
      <c r="BT621" s="43"/>
      <c r="BU621" s="43"/>
      <c r="BV621" s="43"/>
      <c r="BW621" s="43"/>
      <c r="BX621" s="43"/>
      <c r="BY621" s="43"/>
      <c r="BZ621" s="43"/>
      <c r="CA621" s="43"/>
      <c r="CB621" s="43"/>
      <c r="CC621" s="43"/>
      <c r="CD621" s="43"/>
      <c r="CE621" s="43"/>
      <c r="CF621" s="43"/>
      <c r="CG621" s="43"/>
      <c r="CH621" s="43"/>
      <c r="CI621" s="43"/>
      <c r="CJ621" s="43"/>
      <c r="CK621" s="43"/>
      <c r="CL621" s="43"/>
      <c r="CM621" s="43"/>
      <c r="CN621" s="43"/>
      <c r="CO621" s="43"/>
      <c r="CP621" s="43"/>
      <c r="CQ621" s="43"/>
      <c r="CR621" s="43"/>
    </row>
    <row r="622" spans="1:96" ht="13.2">
      <c r="A622" s="43"/>
      <c r="B622" s="43"/>
      <c r="C622" s="7"/>
      <c r="D622" s="7"/>
      <c r="E622" s="7"/>
      <c r="F622" s="7"/>
      <c r="G622" s="7"/>
      <c r="H622" s="7"/>
      <c r="I622" s="7"/>
      <c r="J622" s="7"/>
      <c r="K622" s="7"/>
      <c r="L622" s="115"/>
      <c r="M622" s="43"/>
      <c r="N622" s="43"/>
      <c r="O622" s="43"/>
      <c r="P622" s="43"/>
      <c r="Q622" s="43"/>
      <c r="R622" s="43"/>
      <c r="S622" s="43"/>
      <c r="T622" s="43"/>
      <c r="U622" s="43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7"/>
      <c r="AO622" s="7"/>
      <c r="AP622" s="7"/>
      <c r="AQ622" s="7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43"/>
      <c r="BN622" s="43"/>
      <c r="BO622" s="43"/>
      <c r="BP622" s="43"/>
      <c r="BQ622" s="43"/>
      <c r="BR622" s="43"/>
      <c r="BS622" s="43"/>
      <c r="BT622" s="43"/>
      <c r="BU622" s="43"/>
      <c r="BV622" s="43"/>
      <c r="BW622" s="43"/>
      <c r="BX622" s="43"/>
      <c r="BY622" s="43"/>
      <c r="BZ622" s="43"/>
      <c r="CA622" s="43"/>
      <c r="CB622" s="43"/>
      <c r="CC622" s="43"/>
      <c r="CD622" s="43"/>
      <c r="CE622" s="43"/>
      <c r="CF622" s="43"/>
      <c r="CG622" s="43"/>
      <c r="CH622" s="43"/>
      <c r="CI622" s="43"/>
      <c r="CJ622" s="43"/>
      <c r="CK622" s="43"/>
      <c r="CL622" s="43"/>
      <c r="CM622" s="43"/>
      <c r="CN622" s="43"/>
      <c r="CO622" s="43"/>
      <c r="CP622" s="43"/>
      <c r="CQ622" s="43"/>
      <c r="CR622" s="43"/>
    </row>
    <row r="623" spans="1:96" ht="13.2">
      <c r="A623" s="43"/>
      <c r="B623" s="43"/>
      <c r="C623" s="7"/>
      <c r="D623" s="7"/>
      <c r="E623" s="7"/>
      <c r="F623" s="7"/>
      <c r="G623" s="7"/>
      <c r="H623" s="7"/>
      <c r="I623" s="7"/>
      <c r="J623" s="7"/>
      <c r="K623" s="7"/>
      <c r="L623" s="115"/>
      <c r="M623" s="43"/>
      <c r="N623" s="43"/>
      <c r="O623" s="43"/>
      <c r="P623" s="43"/>
      <c r="Q623" s="43"/>
      <c r="R623" s="43"/>
      <c r="S623" s="43"/>
      <c r="T623" s="43"/>
      <c r="U623" s="43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7"/>
      <c r="AO623" s="7"/>
      <c r="AP623" s="7"/>
      <c r="AQ623" s="7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43"/>
      <c r="BN623" s="43"/>
      <c r="BO623" s="43"/>
      <c r="BP623" s="43"/>
      <c r="BQ623" s="43"/>
      <c r="BR623" s="43"/>
      <c r="BS623" s="43"/>
      <c r="BT623" s="43"/>
      <c r="BU623" s="43"/>
      <c r="BV623" s="43"/>
      <c r="BW623" s="43"/>
      <c r="BX623" s="43"/>
      <c r="BY623" s="43"/>
      <c r="BZ623" s="43"/>
      <c r="CA623" s="43"/>
      <c r="CB623" s="43"/>
      <c r="CC623" s="43"/>
      <c r="CD623" s="43"/>
      <c r="CE623" s="43"/>
      <c r="CF623" s="43"/>
      <c r="CG623" s="43"/>
      <c r="CH623" s="43"/>
      <c r="CI623" s="43"/>
      <c r="CJ623" s="43"/>
      <c r="CK623" s="43"/>
      <c r="CL623" s="43"/>
      <c r="CM623" s="43"/>
      <c r="CN623" s="43"/>
      <c r="CO623" s="43"/>
      <c r="CP623" s="43"/>
      <c r="CQ623" s="43"/>
      <c r="CR623" s="43"/>
    </row>
    <row r="624" spans="1:96" ht="13.2">
      <c r="A624" s="43"/>
      <c r="B624" s="43"/>
      <c r="C624" s="7"/>
      <c r="D624" s="7"/>
      <c r="E624" s="7"/>
      <c r="F624" s="7"/>
      <c r="G624" s="7"/>
      <c r="H624" s="7"/>
      <c r="I624" s="7"/>
      <c r="J624" s="7"/>
      <c r="K624" s="7"/>
      <c r="L624" s="115"/>
      <c r="M624" s="43"/>
      <c r="N624" s="43"/>
      <c r="O624" s="43"/>
      <c r="P624" s="43"/>
      <c r="Q624" s="43"/>
      <c r="R624" s="43"/>
      <c r="S624" s="43"/>
      <c r="T624" s="43"/>
      <c r="U624" s="43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7"/>
      <c r="AO624" s="7"/>
      <c r="AP624" s="7"/>
      <c r="AQ624" s="7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43"/>
      <c r="BN624" s="43"/>
      <c r="BO624" s="43"/>
      <c r="BP624" s="43"/>
      <c r="BQ624" s="43"/>
      <c r="BR624" s="43"/>
      <c r="BS624" s="43"/>
      <c r="BT624" s="43"/>
      <c r="BU624" s="43"/>
      <c r="BV624" s="43"/>
      <c r="BW624" s="43"/>
      <c r="BX624" s="43"/>
      <c r="BY624" s="43"/>
      <c r="BZ624" s="43"/>
      <c r="CA624" s="43"/>
      <c r="CB624" s="43"/>
      <c r="CC624" s="43"/>
      <c r="CD624" s="43"/>
      <c r="CE624" s="43"/>
      <c r="CF624" s="43"/>
      <c r="CG624" s="43"/>
      <c r="CH624" s="43"/>
      <c r="CI624" s="43"/>
      <c r="CJ624" s="43"/>
      <c r="CK624" s="43"/>
      <c r="CL624" s="43"/>
      <c r="CM624" s="43"/>
      <c r="CN624" s="43"/>
      <c r="CO624" s="43"/>
      <c r="CP624" s="43"/>
      <c r="CQ624" s="43"/>
      <c r="CR624" s="43"/>
    </row>
    <row r="625" spans="1:96" ht="13.2">
      <c r="A625" s="43"/>
      <c r="B625" s="43"/>
      <c r="C625" s="7"/>
      <c r="D625" s="7"/>
      <c r="E625" s="7"/>
      <c r="F625" s="7"/>
      <c r="G625" s="7"/>
      <c r="H625" s="7"/>
      <c r="I625" s="7"/>
      <c r="J625" s="7"/>
      <c r="K625" s="7"/>
      <c r="L625" s="115"/>
      <c r="M625" s="43"/>
      <c r="N625" s="43"/>
      <c r="O625" s="43"/>
      <c r="P625" s="43"/>
      <c r="Q625" s="43"/>
      <c r="R625" s="43"/>
      <c r="S625" s="43"/>
      <c r="T625" s="43"/>
      <c r="U625" s="43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7"/>
      <c r="AO625" s="7"/>
      <c r="AP625" s="7"/>
      <c r="AQ625" s="7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43"/>
      <c r="BN625" s="43"/>
      <c r="BO625" s="43"/>
      <c r="BP625" s="43"/>
      <c r="BQ625" s="43"/>
      <c r="BR625" s="43"/>
      <c r="BS625" s="43"/>
      <c r="BT625" s="43"/>
      <c r="BU625" s="43"/>
      <c r="BV625" s="43"/>
      <c r="BW625" s="43"/>
      <c r="BX625" s="43"/>
      <c r="BY625" s="43"/>
      <c r="BZ625" s="43"/>
      <c r="CA625" s="43"/>
      <c r="CB625" s="43"/>
      <c r="CC625" s="43"/>
      <c r="CD625" s="43"/>
      <c r="CE625" s="43"/>
      <c r="CF625" s="43"/>
      <c r="CG625" s="43"/>
      <c r="CH625" s="43"/>
      <c r="CI625" s="43"/>
      <c r="CJ625" s="43"/>
      <c r="CK625" s="43"/>
      <c r="CL625" s="43"/>
      <c r="CM625" s="43"/>
      <c r="CN625" s="43"/>
      <c r="CO625" s="43"/>
      <c r="CP625" s="43"/>
      <c r="CQ625" s="43"/>
      <c r="CR625" s="43"/>
    </row>
    <row r="626" spans="1:96" ht="13.2">
      <c r="A626" s="43"/>
      <c r="B626" s="43"/>
      <c r="C626" s="7"/>
      <c r="D626" s="7"/>
      <c r="E626" s="7"/>
      <c r="F626" s="7"/>
      <c r="G626" s="7"/>
      <c r="H626" s="7"/>
      <c r="I626" s="7"/>
      <c r="J626" s="7"/>
      <c r="K626" s="7"/>
      <c r="L626" s="115"/>
      <c r="M626" s="43"/>
      <c r="N626" s="43"/>
      <c r="O626" s="43"/>
      <c r="P626" s="43"/>
      <c r="Q626" s="43"/>
      <c r="R626" s="43"/>
      <c r="S626" s="43"/>
      <c r="T626" s="43"/>
      <c r="U626" s="43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7"/>
      <c r="AO626" s="7"/>
      <c r="AP626" s="7"/>
      <c r="AQ626" s="7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43"/>
      <c r="BN626" s="43"/>
      <c r="BO626" s="43"/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3"/>
      <c r="CA626" s="43"/>
      <c r="CB626" s="43"/>
      <c r="CC626" s="43"/>
      <c r="CD626" s="43"/>
      <c r="CE626" s="43"/>
      <c r="CF626" s="43"/>
      <c r="CG626" s="43"/>
      <c r="CH626" s="43"/>
      <c r="CI626" s="43"/>
      <c r="CJ626" s="43"/>
      <c r="CK626" s="43"/>
      <c r="CL626" s="43"/>
      <c r="CM626" s="43"/>
      <c r="CN626" s="43"/>
      <c r="CO626" s="43"/>
      <c r="CP626" s="43"/>
      <c r="CQ626" s="43"/>
      <c r="CR626" s="43"/>
    </row>
    <row r="627" spans="1:96" ht="13.2">
      <c r="A627" s="43"/>
      <c r="B627" s="43"/>
      <c r="C627" s="7"/>
      <c r="D627" s="7"/>
      <c r="E627" s="7"/>
      <c r="F627" s="7"/>
      <c r="G627" s="7"/>
      <c r="H627" s="7"/>
      <c r="I627" s="7"/>
      <c r="J627" s="7"/>
      <c r="K627" s="7"/>
      <c r="L627" s="115"/>
      <c r="M627" s="43"/>
      <c r="N627" s="43"/>
      <c r="O627" s="43"/>
      <c r="P627" s="43"/>
      <c r="Q627" s="43"/>
      <c r="R627" s="43"/>
      <c r="S627" s="43"/>
      <c r="T627" s="43"/>
      <c r="U627" s="43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7"/>
      <c r="AO627" s="7"/>
      <c r="AP627" s="7"/>
      <c r="AQ627" s="7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43"/>
      <c r="BN627" s="43"/>
      <c r="BO627" s="43"/>
      <c r="BP627" s="43"/>
      <c r="BQ627" s="43"/>
      <c r="BR627" s="43"/>
      <c r="BS627" s="43"/>
      <c r="BT627" s="43"/>
      <c r="BU627" s="43"/>
      <c r="BV627" s="43"/>
      <c r="BW627" s="43"/>
      <c r="BX627" s="43"/>
      <c r="BY627" s="43"/>
      <c r="BZ627" s="43"/>
      <c r="CA627" s="43"/>
      <c r="CB627" s="43"/>
      <c r="CC627" s="43"/>
      <c r="CD627" s="43"/>
      <c r="CE627" s="43"/>
      <c r="CF627" s="43"/>
      <c r="CG627" s="43"/>
      <c r="CH627" s="43"/>
      <c r="CI627" s="43"/>
      <c r="CJ627" s="43"/>
      <c r="CK627" s="43"/>
      <c r="CL627" s="43"/>
      <c r="CM627" s="43"/>
      <c r="CN627" s="43"/>
      <c r="CO627" s="43"/>
      <c r="CP627" s="43"/>
      <c r="CQ627" s="43"/>
      <c r="CR627" s="43"/>
    </row>
    <row r="628" spans="1:96" ht="13.2">
      <c r="A628" s="43"/>
      <c r="B628" s="43"/>
      <c r="C628" s="7"/>
      <c r="D628" s="7"/>
      <c r="E628" s="7"/>
      <c r="F628" s="7"/>
      <c r="G628" s="7"/>
      <c r="H628" s="7"/>
      <c r="I628" s="7"/>
      <c r="J628" s="7"/>
      <c r="K628" s="7"/>
      <c r="L628" s="115"/>
      <c r="M628" s="43"/>
      <c r="N628" s="43"/>
      <c r="O628" s="43"/>
      <c r="P628" s="43"/>
      <c r="Q628" s="43"/>
      <c r="R628" s="43"/>
      <c r="S628" s="43"/>
      <c r="T628" s="43"/>
      <c r="U628" s="43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7"/>
      <c r="AO628" s="7"/>
      <c r="AP628" s="7"/>
      <c r="AQ628" s="7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43"/>
      <c r="BN628" s="43"/>
      <c r="BO628" s="43"/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3"/>
      <c r="CA628" s="43"/>
      <c r="CB628" s="43"/>
      <c r="CC628" s="43"/>
      <c r="CD628" s="43"/>
      <c r="CE628" s="43"/>
      <c r="CF628" s="43"/>
      <c r="CG628" s="43"/>
      <c r="CH628" s="43"/>
      <c r="CI628" s="43"/>
      <c r="CJ628" s="43"/>
      <c r="CK628" s="43"/>
      <c r="CL628" s="43"/>
      <c r="CM628" s="43"/>
      <c r="CN628" s="43"/>
      <c r="CO628" s="43"/>
      <c r="CP628" s="43"/>
      <c r="CQ628" s="43"/>
      <c r="CR628" s="43"/>
    </row>
    <row r="629" spans="1:96" ht="13.2">
      <c r="A629" s="43"/>
      <c r="B629" s="43"/>
      <c r="C629" s="7"/>
      <c r="D629" s="7"/>
      <c r="E629" s="7"/>
      <c r="F629" s="7"/>
      <c r="G629" s="7"/>
      <c r="H629" s="7"/>
      <c r="I629" s="7"/>
      <c r="J629" s="7"/>
      <c r="K629" s="7"/>
      <c r="L629" s="115"/>
      <c r="M629" s="43"/>
      <c r="N629" s="43"/>
      <c r="O629" s="43"/>
      <c r="P629" s="43"/>
      <c r="Q629" s="43"/>
      <c r="R629" s="43"/>
      <c r="S629" s="43"/>
      <c r="T629" s="43"/>
      <c r="U629" s="43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7"/>
      <c r="AO629" s="7"/>
      <c r="AP629" s="7"/>
      <c r="AQ629" s="7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43"/>
      <c r="BN629" s="43"/>
      <c r="BO629" s="43"/>
      <c r="BP629" s="43"/>
      <c r="BQ629" s="43"/>
      <c r="BR629" s="43"/>
      <c r="BS629" s="43"/>
      <c r="BT629" s="43"/>
      <c r="BU629" s="43"/>
      <c r="BV629" s="43"/>
      <c r="BW629" s="43"/>
      <c r="BX629" s="43"/>
      <c r="BY629" s="43"/>
      <c r="BZ629" s="43"/>
      <c r="CA629" s="43"/>
      <c r="CB629" s="43"/>
      <c r="CC629" s="43"/>
      <c r="CD629" s="43"/>
      <c r="CE629" s="43"/>
      <c r="CF629" s="43"/>
      <c r="CG629" s="43"/>
      <c r="CH629" s="43"/>
      <c r="CI629" s="43"/>
      <c r="CJ629" s="43"/>
      <c r="CK629" s="43"/>
      <c r="CL629" s="43"/>
      <c r="CM629" s="43"/>
      <c r="CN629" s="43"/>
      <c r="CO629" s="43"/>
      <c r="CP629" s="43"/>
      <c r="CQ629" s="43"/>
      <c r="CR629" s="43"/>
    </row>
    <row r="630" spans="1:96" ht="13.2">
      <c r="A630" s="43"/>
      <c r="B630" s="43"/>
      <c r="C630" s="7"/>
      <c r="D630" s="7"/>
      <c r="E630" s="7"/>
      <c r="F630" s="7"/>
      <c r="G630" s="7"/>
      <c r="H630" s="7"/>
      <c r="I630" s="7"/>
      <c r="J630" s="7"/>
      <c r="K630" s="7"/>
      <c r="L630" s="115"/>
      <c r="M630" s="43"/>
      <c r="N630" s="43"/>
      <c r="O630" s="43"/>
      <c r="P630" s="43"/>
      <c r="Q630" s="43"/>
      <c r="R630" s="43"/>
      <c r="S630" s="43"/>
      <c r="T630" s="43"/>
      <c r="U630" s="43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7"/>
      <c r="AO630" s="7"/>
      <c r="AP630" s="7"/>
      <c r="AQ630" s="7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43"/>
      <c r="BN630" s="43"/>
      <c r="BO630" s="43"/>
      <c r="BP630" s="43"/>
      <c r="BQ630" s="43"/>
      <c r="BR630" s="43"/>
      <c r="BS630" s="43"/>
      <c r="BT630" s="43"/>
      <c r="BU630" s="43"/>
      <c r="BV630" s="43"/>
      <c r="BW630" s="43"/>
      <c r="BX630" s="43"/>
      <c r="BY630" s="43"/>
      <c r="BZ630" s="43"/>
      <c r="CA630" s="43"/>
      <c r="CB630" s="43"/>
      <c r="CC630" s="43"/>
      <c r="CD630" s="43"/>
      <c r="CE630" s="43"/>
      <c r="CF630" s="43"/>
      <c r="CG630" s="43"/>
      <c r="CH630" s="43"/>
      <c r="CI630" s="43"/>
      <c r="CJ630" s="43"/>
      <c r="CK630" s="43"/>
      <c r="CL630" s="43"/>
      <c r="CM630" s="43"/>
      <c r="CN630" s="43"/>
      <c r="CO630" s="43"/>
      <c r="CP630" s="43"/>
      <c r="CQ630" s="43"/>
      <c r="CR630" s="43"/>
    </row>
    <row r="631" spans="1:96" ht="13.2">
      <c r="A631" s="43"/>
      <c r="B631" s="43"/>
      <c r="C631" s="7"/>
      <c r="D631" s="7"/>
      <c r="E631" s="7"/>
      <c r="F631" s="7"/>
      <c r="G631" s="7"/>
      <c r="H631" s="7"/>
      <c r="I631" s="7"/>
      <c r="J631" s="7"/>
      <c r="K631" s="7"/>
      <c r="L631" s="115"/>
      <c r="M631" s="43"/>
      <c r="N631" s="43"/>
      <c r="O631" s="43"/>
      <c r="P631" s="43"/>
      <c r="Q631" s="43"/>
      <c r="R631" s="43"/>
      <c r="S631" s="43"/>
      <c r="T631" s="43"/>
      <c r="U631" s="43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7"/>
      <c r="AO631" s="7"/>
      <c r="AP631" s="7"/>
      <c r="AQ631" s="7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43"/>
      <c r="BN631" s="43"/>
      <c r="BO631" s="43"/>
      <c r="BP631" s="43"/>
      <c r="BQ631" s="43"/>
      <c r="BR631" s="43"/>
      <c r="BS631" s="43"/>
      <c r="BT631" s="43"/>
      <c r="BU631" s="43"/>
      <c r="BV631" s="43"/>
      <c r="BW631" s="43"/>
      <c r="BX631" s="43"/>
      <c r="BY631" s="43"/>
      <c r="BZ631" s="43"/>
      <c r="CA631" s="43"/>
      <c r="CB631" s="43"/>
      <c r="CC631" s="43"/>
      <c r="CD631" s="43"/>
      <c r="CE631" s="43"/>
      <c r="CF631" s="43"/>
      <c r="CG631" s="43"/>
      <c r="CH631" s="43"/>
      <c r="CI631" s="43"/>
      <c r="CJ631" s="43"/>
      <c r="CK631" s="43"/>
      <c r="CL631" s="43"/>
      <c r="CM631" s="43"/>
      <c r="CN631" s="43"/>
      <c r="CO631" s="43"/>
      <c r="CP631" s="43"/>
      <c r="CQ631" s="43"/>
      <c r="CR631" s="43"/>
    </row>
    <row r="632" spans="1:96" ht="13.2">
      <c r="A632" s="43"/>
      <c r="B632" s="43"/>
      <c r="C632" s="7"/>
      <c r="D632" s="7"/>
      <c r="E632" s="7"/>
      <c r="F632" s="7"/>
      <c r="G632" s="7"/>
      <c r="H632" s="7"/>
      <c r="I632" s="7"/>
      <c r="J632" s="7"/>
      <c r="K632" s="7"/>
      <c r="L632" s="115"/>
      <c r="M632" s="43"/>
      <c r="N632" s="43"/>
      <c r="O632" s="43"/>
      <c r="P632" s="43"/>
      <c r="Q632" s="43"/>
      <c r="R632" s="43"/>
      <c r="S632" s="43"/>
      <c r="T632" s="43"/>
      <c r="U632" s="43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7"/>
      <c r="AO632" s="7"/>
      <c r="AP632" s="7"/>
      <c r="AQ632" s="7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43"/>
      <c r="BN632" s="43"/>
      <c r="BO632" s="43"/>
      <c r="BP632" s="43"/>
      <c r="BQ632" s="43"/>
      <c r="BR632" s="43"/>
      <c r="BS632" s="43"/>
      <c r="BT632" s="43"/>
      <c r="BU632" s="43"/>
      <c r="BV632" s="43"/>
      <c r="BW632" s="43"/>
      <c r="BX632" s="43"/>
      <c r="BY632" s="43"/>
      <c r="BZ632" s="43"/>
      <c r="CA632" s="43"/>
      <c r="CB632" s="43"/>
      <c r="CC632" s="43"/>
      <c r="CD632" s="43"/>
      <c r="CE632" s="43"/>
      <c r="CF632" s="43"/>
      <c r="CG632" s="43"/>
      <c r="CH632" s="43"/>
      <c r="CI632" s="43"/>
      <c r="CJ632" s="43"/>
      <c r="CK632" s="43"/>
      <c r="CL632" s="43"/>
      <c r="CM632" s="43"/>
      <c r="CN632" s="43"/>
      <c r="CO632" s="43"/>
      <c r="CP632" s="43"/>
      <c r="CQ632" s="43"/>
      <c r="CR632" s="43"/>
    </row>
    <row r="633" spans="1:96" ht="13.2">
      <c r="A633" s="43"/>
      <c r="B633" s="43"/>
      <c r="C633" s="7"/>
      <c r="D633" s="7"/>
      <c r="E633" s="7"/>
      <c r="F633" s="7"/>
      <c r="G633" s="7"/>
      <c r="H633" s="7"/>
      <c r="I633" s="7"/>
      <c r="J633" s="7"/>
      <c r="K633" s="7"/>
      <c r="L633" s="115"/>
      <c r="M633" s="43"/>
      <c r="N633" s="43"/>
      <c r="O633" s="43"/>
      <c r="P633" s="43"/>
      <c r="Q633" s="43"/>
      <c r="R633" s="43"/>
      <c r="S633" s="43"/>
      <c r="T633" s="43"/>
      <c r="U633" s="43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7"/>
      <c r="AO633" s="7"/>
      <c r="AP633" s="7"/>
      <c r="AQ633" s="7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43"/>
      <c r="BN633" s="43"/>
      <c r="BO633" s="43"/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3"/>
      <c r="CA633" s="43"/>
      <c r="CB633" s="43"/>
      <c r="CC633" s="43"/>
      <c r="CD633" s="43"/>
      <c r="CE633" s="43"/>
      <c r="CF633" s="43"/>
      <c r="CG633" s="43"/>
      <c r="CH633" s="43"/>
      <c r="CI633" s="43"/>
      <c r="CJ633" s="43"/>
      <c r="CK633" s="43"/>
      <c r="CL633" s="43"/>
      <c r="CM633" s="43"/>
      <c r="CN633" s="43"/>
      <c r="CO633" s="43"/>
      <c r="CP633" s="43"/>
      <c r="CQ633" s="43"/>
      <c r="CR633" s="43"/>
    </row>
    <row r="634" spans="1:96" ht="13.2">
      <c r="A634" s="43"/>
      <c r="B634" s="43"/>
      <c r="C634" s="7"/>
      <c r="D634" s="7"/>
      <c r="E634" s="7"/>
      <c r="F634" s="7"/>
      <c r="G634" s="7"/>
      <c r="H634" s="7"/>
      <c r="I634" s="7"/>
      <c r="J634" s="7"/>
      <c r="K634" s="7"/>
      <c r="L634" s="115"/>
      <c r="M634" s="43"/>
      <c r="N634" s="43"/>
      <c r="O634" s="43"/>
      <c r="P634" s="43"/>
      <c r="Q634" s="43"/>
      <c r="R634" s="43"/>
      <c r="S634" s="43"/>
      <c r="T634" s="43"/>
      <c r="U634" s="43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7"/>
      <c r="AO634" s="7"/>
      <c r="AP634" s="7"/>
      <c r="AQ634" s="7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43"/>
      <c r="BN634" s="43"/>
      <c r="BO634" s="43"/>
      <c r="BP634" s="43"/>
      <c r="BQ634" s="43"/>
      <c r="BR634" s="43"/>
      <c r="BS634" s="43"/>
      <c r="BT634" s="43"/>
      <c r="BU634" s="43"/>
      <c r="BV634" s="43"/>
      <c r="BW634" s="43"/>
      <c r="BX634" s="43"/>
      <c r="BY634" s="43"/>
      <c r="BZ634" s="43"/>
      <c r="CA634" s="43"/>
      <c r="CB634" s="43"/>
      <c r="CC634" s="43"/>
      <c r="CD634" s="43"/>
      <c r="CE634" s="43"/>
      <c r="CF634" s="43"/>
      <c r="CG634" s="43"/>
      <c r="CH634" s="43"/>
      <c r="CI634" s="43"/>
      <c r="CJ634" s="43"/>
      <c r="CK634" s="43"/>
      <c r="CL634" s="43"/>
      <c r="CM634" s="43"/>
      <c r="CN634" s="43"/>
      <c r="CO634" s="43"/>
      <c r="CP634" s="43"/>
      <c r="CQ634" s="43"/>
      <c r="CR634" s="43"/>
    </row>
    <row r="635" spans="1:96" ht="13.2">
      <c r="A635" s="43"/>
      <c r="B635" s="43"/>
      <c r="C635" s="7"/>
      <c r="D635" s="7"/>
      <c r="E635" s="7"/>
      <c r="F635" s="7"/>
      <c r="G635" s="7"/>
      <c r="H635" s="7"/>
      <c r="I635" s="7"/>
      <c r="J635" s="7"/>
      <c r="K635" s="7"/>
      <c r="L635" s="115"/>
      <c r="M635" s="43"/>
      <c r="N635" s="43"/>
      <c r="O635" s="43"/>
      <c r="P635" s="43"/>
      <c r="Q635" s="43"/>
      <c r="R635" s="43"/>
      <c r="S635" s="43"/>
      <c r="T635" s="43"/>
      <c r="U635" s="43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7"/>
      <c r="AO635" s="7"/>
      <c r="AP635" s="7"/>
      <c r="AQ635" s="7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43"/>
      <c r="BN635" s="43"/>
      <c r="BO635" s="43"/>
      <c r="BP635" s="43"/>
      <c r="BQ635" s="43"/>
      <c r="BR635" s="43"/>
      <c r="BS635" s="43"/>
      <c r="BT635" s="43"/>
      <c r="BU635" s="43"/>
      <c r="BV635" s="43"/>
      <c r="BW635" s="43"/>
      <c r="BX635" s="43"/>
      <c r="BY635" s="43"/>
      <c r="BZ635" s="43"/>
      <c r="CA635" s="43"/>
      <c r="CB635" s="43"/>
      <c r="CC635" s="43"/>
      <c r="CD635" s="43"/>
      <c r="CE635" s="43"/>
      <c r="CF635" s="43"/>
      <c r="CG635" s="43"/>
      <c r="CH635" s="43"/>
      <c r="CI635" s="43"/>
      <c r="CJ635" s="43"/>
      <c r="CK635" s="43"/>
      <c r="CL635" s="43"/>
      <c r="CM635" s="43"/>
      <c r="CN635" s="43"/>
      <c r="CO635" s="43"/>
      <c r="CP635" s="43"/>
      <c r="CQ635" s="43"/>
      <c r="CR635" s="43"/>
    </row>
    <row r="636" spans="1:96" ht="13.2">
      <c r="A636" s="43"/>
      <c r="B636" s="43"/>
      <c r="C636" s="7"/>
      <c r="D636" s="7"/>
      <c r="E636" s="7"/>
      <c r="F636" s="7"/>
      <c r="G636" s="7"/>
      <c r="H636" s="7"/>
      <c r="I636" s="7"/>
      <c r="J636" s="7"/>
      <c r="K636" s="7"/>
      <c r="L636" s="115"/>
      <c r="M636" s="43"/>
      <c r="N636" s="43"/>
      <c r="O636" s="43"/>
      <c r="P636" s="43"/>
      <c r="Q636" s="43"/>
      <c r="R636" s="43"/>
      <c r="S636" s="43"/>
      <c r="T636" s="43"/>
      <c r="U636" s="43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7"/>
      <c r="AO636" s="7"/>
      <c r="AP636" s="7"/>
      <c r="AQ636" s="7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43"/>
      <c r="BN636" s="43"/>
      <c r="BO636" s="43"/>
      <c r="BP636" s="43"/>
      <c r="BQ636" s="43"/>
      <c r="BR636" s="43"/>
      <c r="BS636" s="43"/>
      <c r="BT636" s="43"/>
      <c r="BU636" s="43"/>
      <c r="BV636" s="43"/>
      <c r="BW636" s="43"/>
      <c r="BX636" s="43"/>
      <c r="BY636" s="43"/>
      <c r="BZ636" s="43"/>
      <c r="CA636" s="43"/>
      <c r="CB636" s="43"/>
      <c r="CC636" s="43"/>
      <c r="CD636" s="43"/>
      <c r="CE636" s="43"/>
      <c r="CF636" s="43"/>
      <c r="CG636" s="43"/>
      <c r="CH636" s="43"/>
      <c r="CI636" s="43"/>
      <c r="CJ636" s="43"/>
      <c r="CK636" s="43"/>
      <c r="CL636" s="43"/>
      <c r="CM636" s="43"/>
      <c r="CN636" s="43"/>
      <c r="CO636" s="43"/>
      <c r="CP636" s="43"/>
      <c r="CQ636" s="43"/>
      <c r="CR636" s="43"/>
    </row>
    <row r="637" spans="1:96" ht="13.2">
      <c r="A637" s="43"/>
      <c r="B637" s="43"/>
      <c r="C637" s="7"/>
      <c r="D637" s="7"/>
      <c r="E637" s="7"/>
      <c r="F637" s="7"/>
      <c r="G637" s="7"/>
      <c r="H637" s="7"/>
      <c r="I637" s="7"/>
      <c r="J637" s="7"/>
      <c r="K637" s="7"/>
      <c r="L637" s="115"/>
      <c r="M637" s="43"/>
      <c r="N637" s="43"/>
      <c r="O637" s="43"/>
      <c r="P637" s="43"/>
      <c r="Q637" s="43"/>
      <c r="R637" s="43"/>
      <c r="S637" s="43"/>
      <c r="T637" s="43"/>
      <c r="U637" s="43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7"/>
      <c r="AO637" s="7"/>
      <c r="AP637" s="7"/>
      <c r="AQ637" s="7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43"/>
      <c r="BN637" s="43"/>
      <c r="BO637" s="43"/>
      <c r="BP637" s="43"/>
      <c r="BQ637" s="43"/>
      <c r="BR637" s="43"/>
      <c r="BS637" s="43"/>
      <c r="BT637" s="43"/>
      <c r="BU637" s="43"/>
      <c r="BV637" s="43"/>
      <c r="BW637" s="43"/>
      <c r="BX637" s="43"/>
      <c r="BY637" s="43"/>
      <c r="BZ637" s="43"/>
      <c r="CA637" s="43"/>
      <c r="CB637" s="43"/>
      <c r="CC637" s="43"/>
      <c r="CD637" s="43"/>
      <c r="CE637" s="43"/>
      <c r="CF637" s="43"/>
      <c r="CG637" s="43"/>
      <c r="CH637" s="43"/>
      <c r="CI637" s="43"/>
      <c r="CJ637" s="43"/>
      <c r="CK637" s="43"/>
      <c r="CL637" s="43"/>
      <c r="CM637" s="43"/>
      <c r="CN637" s="43"/>
      <c r="CO637" s="43"/>
      <c r="CP637" s="43"/>
      <c r="CQ637" s="43"/>
      <c r="CR637" s="43"/>
    </row>
    <row r="638" spans="1:96" ht="13.2">
      <c r="A638" s="43"/>
      <c r="B638" s="43"/>
      <c r="C638" s="7"/>
      <c r="D638" s="7"/>
      <c r="E638" s="7"/>
      <c r="F638" s="7"/>
      <c r="G638" s="7"/>
      <c r="H638" s="7"/>
      <c r="I638" s="7"/>
      <c r="J638" s="7"/>
      <c r="K638" s="7"/>
      <c r="L638" s="115"/>
      <c r="M638" s="43"/>
      <c r="N638" s="43"/>
      <c r="O638" s="43"/>
      <c r="P638" s="43"/>
      <c r="Q638" s="43"/>
      <c r="R638" s="43"/>
      <c r="S638" s="43"/>
      <c r="T638" s="43"/>
      <c r="U638" s="43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7"/>
      <c r="AO638" s="7"/>
      <c r="AP638" s="7"/>
      <c r="AQ638" s="7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43"/>
      <c r="BN638" s="43"/>
      <c r="BO638" s="43"/>
      <c r="BP638" s="43"/>
      <c r="BQ638" s="43"/>
      <c r="BR638" s="43"/>
      <c r="BS638" s="43"/>
      <c r="BT638" s="43"/>
      <c r="BU638" s="43"/>
      <c r="BV638" s="43"/>
      <c r="BW638" s="43"/>
      <c r="BX638" s="43"/>
      <c r="BY638" s="43"/>
      <c r="BZ638" s="43"/>
      <c r="CA638" s="43"/>
      <c r="CB638" s="43"/>
      <c r="CC638" s="43"/>
      <c r="CD638" s="43"/>
      <c r="CE638" s="43"/>
      <c r="CF638" s="43"/>
      <c r="CG638" s="43"/>
      <c r="CH638" s="43"/>
      <c r="CI638" s="43"/>
      <c r="CJ638" s="43"/>
      <c r="CK638" s="43"/>
      <c r="CL638" s="43"/>
      <c r="CM638" s="43"/>
      <c r="CN638" s="43"/>
      <c r="CO638" s="43"/>
      <c r="CP638" s="43"/>
      <c r="CQ638" s="43"/>
      <c r="CR638" s="43"/>
    </row>
    <row r="639" spans="1:96" ht="13.2">
      <c r="A639" s="43"/>
      <c r="B639" s="43"/>
      <c r="C639" s="7"/>
      <c r="D639" s="7"/>
      <c r="E639" s="7"/>
      <c r="F639" s="7"/>
      <c r="G639" s="7"/>
      <c r="H639" s="7"/>
      <c r="I639" s="7"/>
      <c r="J639" s="7"/>
      <c r="K639" s="7"/>
      <c r="L639" s="115"/>
      <c r="M639" s="43"/>
      <c r="N639" s="43"/>
      <c r="O639" s="43"/>
      <c r="P639" s="43"/>
      <c r="Q639" s="43"/>
      <c r="R639" s="43"/>
      <c r="S639" s="43"/>
      <c r="T639" s="43"/>
      <c r="U639" s="43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7"/>
      <c r="AO639" s="7"/>
      <c r="AP639" s="7"/>
      <c r="AQ639" s="7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43"/>
      <c r="BN639" s="43"/>
      <c r="BO639" s="43"/>
      <c r="BP639" s="43"/>
      <c r="BQ639" s="43"/>
      <c r="BR639" s="43"/>
      <c r="BS639" s="43"/>
      <c r="BT639" s="43"/>
      <c r="BU639" s="43"/>
      <c r="BV639" s="43"/>
      <c r="BW639" s="43"/>
      <c r="BX639" s="43"/>
      <c r="BY639" s="43"/>
      <c r="BZ639" s="43"/>
      <c r="CA639" s="43"/>
      <c r="CB639" s="43"/>
      <c r="CC639" s="43"/>
      <c r="CD639" s="43"/>
      <c r="CE639" s="43"/>
      <c r="CF639" s="43"/>
      <c r="CG639" s="43"/>
      <c r="CH639" s="43"/>
      <c r="CI639" s="43"/>
      <c r="CJ639" s="43"/>
      <c r="CK639" s="43"/>
      <c r="CL639" s="43"/>
      <c r="CM639" s="43"/>
      <c r="CN639" s="43"/>
      <c r="CO639" s="43"/>
      <c r="CP639" s="43"/>
      <c r="CQ639" s="43"/>
      <c r="CR639" s="43"/>
    </row>
    <row r="640" spans="1:96" ht="13.2">
      <c r="A640" s="43"/>
      <c r="B640" s="43"/>
      <c r="C640" s="7"/>
      <c r="D640" s="7"/>
      <c r="E640" s="7"/>
      <c r="F640" s="7"/>
      <c r="G640" s="7"/>
      <c r="H640" s="7"/>
      <c r="I640" s="7"/>
      <c r="J640" s="7"/>
      <c r="K640" s="7"/>
      <c r="L640" s="115"/>
      <c r="M640" s="43"/>
      <c r="N640" s="43"/>
      <c r="O640" s="43"/>
      <c r="P640" s="43"/>
      <c r="Q640" s="43"/>
      <c r="R640" s="43"/>
      <c r="S640" s="43"/>
      <c r="T640" s="43"/>
      <c r="U640" s="43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7"/>
      <c r="AO640" s="7"/>
      <c r="AP640" s="7"/>
      <c r="AQ640" s="7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43"/>
      <c r="BN640" s="43"/>
      <c r="BO640" s="43"/>
      <c r="BP640" s="43"/>
      <c r="BQ640" s="43"/>
      <c r="BR640" s="43"/>
      <c r="BS640" s="43"/>
      <c r="BT640" s="43"/>
      <c r="BU640" s="43"/>
      <c r="BV640" s="43"/>
      <c r="BW640" s="43"/>
      <c r="BX640" s="43"/>
      <c r="BY640" s="43"/>
      <c r="BZ640" s="43"/>
      <c r="CA640" s="43"/>
      <c r="CB640" s="43"/>
      <c r="CC640" s="43"/>
      <c r="CD640" s="43"/>
      <c r="CE640" s="43"/>
      <c r="CF640" s="43"/>
      <c r="CG640" s="43"/>
      <c r="CH640" s="43"/>
      <c r="CI640" s="43"/>
      <c r="CJ640" s="43"/>
      <c r="CK640" s="43"/>
      <c r="CL640" s="43"/>
      <c r="CM640" s="43"/>
      <c r="CN640" s="43"/>
      <c r="CO640" s="43"/>
      <c r="CP640" s="43"/>
      <c r="CQ640" s="43"/>
      <c r="CR640" s="43"/>
    </row>
    <row r="641" spans="1:96" ht="13.2">
      <c r="A641" s="43"/>
      <c r="B641" s="43"/>
      <c r="C641" s="7"/>
      <c r="D641" s="7"/>
      <c r="E641" s="7"/>
      <c r="F641" s="7"/>
      <c r="G641" s="7"/>
      <c r="H641" s="7"/>
      <c r="I641" s="7"/>
      <c r="J641" s="7"/>
      <c r="K641" s="7"/>
      <c r="L641" s="115"/>
      <c r="M641" s="43"/>
      <c r="N641" s="43"/>
      <c r="O641" s="43"/>
      <c r="P641" s="43"/>
      <c r="Q641" s="43"/>
      <c r="R641" s="43"/>
      <c r="S641" s="43"/>
      <c r="T641" s="43"/>
      <c r="U641" s="43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7"/>
      <c r="AO641" s="7"/>
      <c r="AP641" s="7"/>
      <c r="AQ641" s="7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43"/>
      <c r="BN641" s="43"/>
      <c r="BO641" s="43"/>
      <c r="BP641" s="43"/>
      <c r="BQ641" s="43"/>
      <c r="BR641" s="43"/>
      <c r="BS641" s="43"/>
      <c r="BT641" s="43"/>
      <c r="BU641" s="43"/>
      <c r="BV641" s="43"/>
      <c r="BW641" s="43"/>
      <c r="BX641" s="43"/>
      <c r="BY641" s="43"/>
      <c r="BZ641" s="43"/>
      <c r="CA641" s="43"/>
      <c r="CB641" s="43"/>
      <c r="CC641" s="43"/>
      <c r="CD641" s="43"/>
      <c r="CE641" s="43"/>
      <c r="CF641" s="43"/>
      <c r="CG641" s="43"/>
      <c r="CH641" s="43"/>
      <c r="CI641" s="43"/>
      <c r="CJ641" s="43"/>
      <c r="CK641" s="43"/>
      <c r="CL641" s="43"/>
      <c r="CM641" s="43"/>
      <c r="CN641" s="43"/>
      <c r="CO641" s="43"/>
      <c r="CP641" s="43"/>
      <c r="CQ641" s="43"/>
      <c r="CR641" s="43"/>
    </row>
    <row r="642" spans="1:96" ht="13.2">
      <c r="A642" s="43"/>
      <c r="B642" s="43"/>
      <c r="C642" s="7"/>
      <c r="D642" s="7"/>
      <c r="E642" s="7"/>
      <c r="F642" s="7"/>
      <c r="G642" s="7"/>
      <c r="H642" s="7"/>
      <c r="I642" s="7"/>
      <c r="J642" s="7"/>
      <c r="K642" s="7"/>
      <c r="L642" s="115"/>
      <c r="M642" s="43"/>
      <c r="N642" s="43"/>
      <c r="O642" s="43"/>
      <c r="P642" s="43"/>
      <c r="Q642" s="43"/>
      <c r="R642" s="43"/>
      <c r="S642" s="43"/>
      <c r="T642" s="43"/>
      <c r="U642" s="43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7"/>
      <c r="AO642" s="7"/>
      <c r="AP642" s="7"/>
      <c r="AQ642" s="7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43"/>
      <c r="BN642" s="43"/>
      <c r="BO642" s="43"/>
      <c r="BP642" s="43"/>
      <c r="BQ642" s="43"/>
      <c r="BR642" s="43"/>
      <c r="BS642" s="43"/>
      <c r="BT642" s="43"/>
      <c r="BU642" s="43"/>
      <c r="BV642" s="43"/>
      <c r="BW642" s="43"/>
      <c r="BX642" s="43"/>
      <c r="BY642" s="43"/>
      <c r="BZ642" s="43"/>
      <c r="CA642" s="43"/>
      <c r="CB642" s="43"/>
      <c r="CC642" s="43"/>
      <c r="CD642" s="43"/>
      <c r="CE642" s="43"/>
      <c r="CF642" s="43"/>
      <c r="CG642" s="43"/>
      <c r="CH642" s="43"/>
      <c r="CI642" s="43"/>
      <c r="CJ642" s="43"/>
      <c r="CK642" s="43"/>
      <c r="CL642" s="43"/>
      <c r="CM642" s="43"/>
      <c r="CN642" s="43"/>
      <c r="CO642" s="43"/>
      <c r="CP642" s="43"/>
      <c r="CQ642" s="43"/>
      <c r="CR642" s="43"/>
    </row>
    <row r="643" spans="1:96" ht="13.2">
      <c r="A643" s="43"/>
      <c r="B643" s="43"/>
      <c r="C643" s="7"/>
      <c r="D643" s="7"/>
      <c r="E643" s="7"/>
      <c r="F643" s="7"/>
      <c r="G643" s="7"/>
      <c r="H643" s="7"/>
      <c r="I643" s="7"/>
      <c r="J643" s="7"/>
      <c r="K643" s="7"/>
      <c r="L643" s="115"/>
      <c r="M643" s="43"/>
      <c r="N643" s="43"/>
      <c r="O643" s="43"/>
      <c r="P643" s="43"/>
      <c r="Q643" s="43"/>
      <c r="R643" s="43"/>
      <c r="S643" s="43"/>
      <c r="T643" s="43"/>
      <c r="U643" s="43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7"/>
      <c r="AO643" s="7"/>
      <c r="AP643" s="7"/>
      <c r="AQ643" s="7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43"/>
      <c r="BN643" s="43"/>
      <c r="BO643" s="43"/>
      <c r="BP643" s="43"/>
      <c r="BQ643" s="43"/>
      <c r="BR643" s="43"/>
      <c r="BS643" s="43"/>
      <c r="BT643" s="43"/>
      <c r="BU643" s="43"/>
      <c r="BV643" s="43"/>
      <c r="BW643" s="43"/>
      <c r="BX643" s="43"/>
      <c r="BY643" s="43"/>
      <c r="BZ643" s="43"/>
      <c r="CA643" s="43"/>
      <c r="CB643" s="43"/>
      <c r="CC643" s="43"/>
      <c r="CD643" s="43"/>
      <c r="CE643" s="43"/>
      <c r="CF643" s="43"/>
      <c r="CG643" s="43"/>
      <c r="CH643" s="43"/>
      <c r="CI643" s="43"/>
      <c r="CJ643" s="43"/>
      <c r="CK643" s="43"/>
      <c r="CL643" s="43"/>
      <c r="CM643" s="43"/>
      <c r="CN643" s="43"/>
      <c r="CO643" s="43"/>
      <c r="CP643" s="43"/>
      <c r="CQ643" s="43"/>
      <c r="CR643" s="43"/>
    </row>
    <row r="644" spans="1:96" ht="13.2">
      <c r="A644" s="43"/>
      <c r="B644" s="43"/>
      <c r="C644" s="7"/>
      <c r="D644" s="7"/>
      <c r="E644" s="7"/>
      <c r="F644" s="7"/>
      <c r="G644" s="7"/>
      <c r="H644" s="7"/>
      <c r="I644" s="7"/>
      <c r="J644" s="7"/>
      <c r="K644" s="7"/>
      <c r="L644" s="115"/>
      <c r="M644" s="43"/>
      <c r="N644" s="43"/>
      <c r="O644" s="43"/>
      <c r="P644" s="43"/>
      <c r="Q644" s="43"/>
      <c r="R644" s="43"/>
      <c r="S644" s="43"/>
      <c r="T644" s="43"/>
      <c r="U644" s="43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7"/>
      <c r="AO644" s="7"/>
      <c r="AP644" s="7"/>
      <c r="AQ644" s="7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43"/>
      <c r="BN644" s="43"/>
      <c r="BO644" s="43"/>
      <c r="BP644" s="43"/>
      <c r="BQ644" s="43"/>
      <c r="BR644" s="43"/>
      <c r="BS644" s="43"/>
      <c r="BT644" s="43"/>
      <c r="BU644" s="43"/>
      <c r="BV644" s="43"/>
      <c r="BW644" s="43"/>
      <c r="BX644" s="43"/>
      <c r="BY644" s="43"/>
      <c r="BZ644" s="43"/>
      <c r="CA644" s="43"/>
      <c r="CB644" s="43"/>
      <c r="CC644" s="43"/>
      <c r="CD644" s="43"/>
      <c r="CE644" s="43"/>
      <c r="CF644" s="43"/>
      <c r="CG644" s="43"/>
      <c r="CH644" s="43"/>
      <c r="CI644" s="43"/>
      <c r="CJ644" s="43"/>
      <c r="CK644" s="43"/>
      <c r="CL644" s="43"/>
      <c r="CM644" s="43"/>
      <c r="CN644" s="43"/>
      <c r="CO644" s="43"/>
      <c r="CP644" s="43"/>
      <c r="CQ644" s="43"/>
      <c r="CR644" s="43"/>
    </row>
    <row r="645" spans="1:96" ht="13.2">
      <c r="A645" s="43"/>
      <c r="B645" s="43"/>
      <c r="C645" s="7"/>
      <c r="D645" s="7"/>
      <c r="E645" s="7"/>
      <c r="F645" s="7"/>
      <c r="G645" s="7"/>
      <c r="H645" s="7"/>
      <c r="I645" s="7"/>
      <c r="J645" s="7"/>
      <c r="K645" s="7"/>
      <c r="L645" s="115"/>
      <c r="M645" s="43"/>
      <c r="N645" s="43"/>
      <c r="O645" s="43"/>
      <c r="P645" s="43"/>
      <c r="Q645" s="43"/>
      <c r="R645" s="43"/>
      <c r="S645" s="43"/>
      <c r="T645" s="43"/>
      <c r="U645" s="43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7"/>
      <c r="AO645" s="7"/>
      <c r="AP645" s="7"/>
      <c r="AQ645" s="7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43"/>
      <c r="BN645" s="43"/>
      <c r="BO645" s="43"/>
      <c r="BP645" s="43"/>
      <c r="BQ645" s="43"/>
      <c r="BR645" s="43"/>
      <c r="BS645" s="43"/>
      <c r="BT645" s="43"/>
      <c r="BU645" s="43"/>
      <c r="BV645" s="43"/>
      <c r="BW645" s="43"/>
      <c r="BX645" s="43"/>
      <c r="BY645" s="43"/>
      <c r="BZ645" s="43"/>
      <c r="CA645" s="43"/>
      <c r="CB645" s="43"/>
      <c r="CC645" s="43"/>
      <c r="CD645" s="43"/>
      <c r="CE645" s="43"/>
      <c r="CF645" s="43"/>
      <c r="CG645" s="43"/>
      <c r="CH645" s="43"/>
      <c r="CI645" s="43"/>
      <c r="CJ645" s="43"/>
      <c r="CK645" s="43"/>
      <c r="CL645" s="43"/>
      <c r="CM645" s="43"/>
      <c r="CN645" s="43"/>
      <c r="CO645" s="43"/>
      <c r="CP645" s="43"/>
      <c r="CQ645" s="43"/>
      <c r="CR645" s="43"/>
    </row>
    <row r="646" spans="1:96" ht="13.2">
      <c r="A646" s="43"/>
      <c r="B646" s="43"/>
      <c r="C646" s="7"/>
      <c r="D646" s="7"/>
      <c r="E646" s="7"/>
      <c r="F646" s="7"/>
      <c r="G646" s="7"/>
      <c r="H646" s="7"/>
      <c r="I646" s="7"/>
      <c r="J646" s="7"/>
      <c r="K646" s="7"/>
      <c r="L646" s="115"/>
      <c r="M646" s="43"/>
      <c r="N646" s="43"/>
      <c r="O646" s="43"/>
      <c r="P646" s="43"/>
      <c r="Q646" s="43"/>
      <c r="R646" s="43"/>
      <c r="S646" s="43"/>
      <c r="T646" s="43"/>
      <c r="U646" s="43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7"/>
      <c r="AO646" s="7"/>
      <c r="AP646" s="7"/>
      <c r="AQ646" s="7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43"/>
      <c r="BN646" s="43"/>
      <c r="BO646" s="43"/>
      <c r="BP646" s="43"/>
      <c r="BQ646" s="43"/>
      <c r="BR646" s="43"/>
      <c r="BS646" s="43"/>
      <c r="BT646" s="43"/>
      <c r="BU646" s="43"/>
      <c r="BV646" s="43"/>
      <c r="BW646" s="43"/>
      <c r="BX646" s="43"/>
      <c r="BY646" s="43"/>
      <c r="BZ646" s="43"/>
      <c r="CA646" s="43"/>
      <c r="CB646" s="43"/>
      <c r="CC646" s="43"/>
      <c r="CD646" s="43"/>
      <c r="CE646" s="43"/>
      <c r="CF646" s="43"/>
      <c r="CG646" s="43"/>
      <c r="CH646" s="43"/>
      <c r="CI646" s="43"/>
      <c r="CJ646" s="43"/>
      <c r="CK646" s="43"/>
      <c r="CL646" s="43"/>
      <c r="CM646" s="43"/>
      <c r="CN646" s="43"/>
      <c r="CO646" s="43"/>
      <c r="CP646" s="43"/>
      <c r="CQ646" s="43"/>
      <c r="CR646" s="43"/>
    </row>
    <row r="647" spans="1:96" ht="13.2">
      <c r="A647" s="43"/>
      <c r="B647" s="43"/>
      <c r="C647" s="7"/>
      <c r="D647" s="7"/>
      <c r="E647" s="7"/>
      <c r="F647" s="7"/>
      <c r="G647" s="7"/>
      <c r="H647" s="7"/>
      <c r="I647" s="7"/>
      <c r="J647" s="7"/>
      <c r="K647" s="7"/>
      <c r="L647" s="115"/>
      <c r="M647" s="43"/>
      <c r="N647" s="43"/>
      <c r="O647" s="43"/>
      <c r="P647" s="43"/>
      <c r="Q647" s="43"/>
      <c r="R647" s="43"/>
      <c r="S647" s="43"/>
      <c r="T647" s="43"/>
      <c r="U647" s="43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7"/>
      <c r="AO647" s="7"/>
      <c r="AP647" s="7"/>
      <c r="AQ647" s="7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43"/>
      <c r="BN647" s="43"/>
      <c r="BO647" s="43"/>
      <c r="BP647" s="43"/>
      <c r="BQ647" s="43"/>
      <c r="BR647" s="43"/>
      <c r="BS647" s="43"/>
      <c r="BT647" s="43"/>
      <c r="BU647" s="43"/>
      <c r="BV647" s="43"/>
      <c r="BW647" s="43"/>
      <c r="BX647" s="43"/>
      <c r="BY647" s="43"/>
      <c r="BZ647" s="43"/>
      <c r="CA647" s="43"/>
      <c r="CB647" s="43"/>
      <c r="CC647" s="43"/>
      <c r="CD647" s="43"/>
      <c r="CE647" s="43"/>
      <c r="CF647" s="43"/>
      <c r="CG647" s="43"/>
      <c r="CH647" s="43"/>
      <c r="CI647" s="43"/>
      <c r="CJ647" s="43"/>
      <c r="CK647" s="43"/>
      <c r="CL647" s="43"/>
      <c r="CM647" s="43"/>
      <c r="CN647" s="43"/>
      <c r="CO647" s="43"/>
      <c r="CP647" s="43"/>
      <c r="CQ647" s="43"/>
      <c r="CR647" s="43"/>
    </row>
    <row r="648" spans="1:96" ht="13.2">
      <c r="A648" s="43"/>
      <c r="B648" s="43"/>
      <c r="C648" s="7"/>
      <c r="D648" s="7"/>
      <c r="E648" s="7"/>
      <c r="F648" s="7"/>
      <c r="G648" s="7"/>
      <c r="H648" s="7"/>
      <c r="I648" s="7"/>
      <c r="J648" s="7"/>
      <c r="K648" s="7"/>
      <c r="L648" s="115"/>
      <c r="M648" s="43"/>
      <c r="N648" s="43"/>
      <c r="O648" s="43"/>
      <c r="P648" s="43"/>
      <c r="Q648" s="43"/>
      <c r="R648" s="43"/>
      <c r="S648" s="43"/>
      <c r="T648" s="43"/>
      <c r="U648" s="43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7"/>
      <c r="AO648" s="7"/>
      <c r="AP648" s="7"/>
      <c r="AQ648" s="7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43"/>
      <c r="BN648" s="43"/>
      <c r="BO648" s="43"/>
      <c r="BP648" s="43"/>
      <c r="BQ648" s="43"/>
      <c r="BR648" s="43"/>
      <c r="BS648" s="43"/>
      <c r="BT648" s="43"/>
      <c r="BU648" s="43"/>
      <c r="BV648" s="43"/>
      <c r="BW648" s="43"/>
      <c r="BX648" s="43"/>
      <c r="BY648" s="43"/>
      <c r="BZ648" s="43"/>
      <c r="CA648" s="43"/>
      <c r="CB648" s="43"/>
      <c r="CC648" s="43"/>
      <c r="CD648" s="43"/>
      <c r="CE648" s="43"/>
      <c r="CF648" s="43"/>
      <c r="CG648" s="43"/>
      <c r="CH648" s="43"/>
      <c r="CI648" s="43"/>
      <c r="CJ648" s="43"/>
      <c r="CK648" s="43"/>
      <c r="CL648" s="43"/>
      <c r="CM648" s="43"/>
      <c r="CN648" s="43"/>
      <c r="CO648" s="43"/>
      <c r="CP648" s="43"/>
      <c r="CQ648" s="43"/>
      <c r="CR648" s="43"/>
    </row>
    <row r="649" spans="1:96" ht="13.2">
      <c r="A649" s="43"/>
      <c r="B649" s="43"/>
      <c r="C649" s="7"/>
      <c r="D649" s="7"/>
      <c r="E649" s="7"/>
      <c r="F649" s="7"/>
      <c r="G649" s="7"/>
      <c r="H649" s="7"/>
      <c r="I649" s="7"/>
      <c r="J649" s="7"/>
      <c r="K649" s="7"/>
      <c r="L649" s="115"/>
      <c r="M649" s="43"/>
      <c r="N649" s="43"/>
      <c r="O649" s="43"/>
      <c r="P649" s="43"/>
      <c r="Q649" s="43"/>
      <c r="R649" s="43"/>
      <c r="S649" s="43"/>
      <c r="T649" s="43"/>
      <c r="U649" s="43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7"/>
      <c r="AO649" s="7"/>
      <c r="AP649" s="7"/>
      <c r="AQ649" s="7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43"/>
      <c r="BN649" s="43"/>
      <c r="BO649" s="43"/>
      <c r="BP649" s="43"/>
      <c r="BQ649" s="43"/>
      <c r="BR649" s="43"/>
      <c r="BS649" s="43"/>
      <c r="BT649" s="43"/>
      <c r="BU649" s="43"/>
      <c r="BV649" s="43"/>
      <c r="BW649" s="43"/>
      <c r="BX649" s="43"/>
      <c r="BY649" s="43"/>
      <c r="BZ649" s="43"/>
      <c r="CA649" s="43"/>
      <c r="CB649" s="43"/>
      <c r="CC649" s="43"/>
      <c r="CD649" s="43"/>
      <c r="CE649" s="43"/>
      <c r="CF649" s="43"/>
      <c r="CG649" s="43"/>
      <c r="CH649" s="43"/>
      <c r="CI649" s="43"/>
      <c r="CJ649" s="43"/>
      <c r="CK649" s="43"/>
      <c r="CL649" s="43"/>
      <c r="CM649" s="43"/>
      <c r="CN649" s="43"/>
      <c r="CO649" s="43"/>
      <c r="CP649" s="43"/>
      <c r="CQ649" s="43"/>
      <c r="CR649" s="43"/>
    </row>
    <row r="650" spans="1:96" ht="13.2">
      <c r="A650" s="43"/>
      <c r="B650" s="43"/>
      <c r="C650" s="7"/>
      <c r="D650" s="7"/>
      <c r="E650" s="7"/>
      <c r="F650" s="7"/>
      <c r="G650" s="7"/>
      <c r="H650" s="7"/>
      <c r="I650" s="7"/>
      <c r="J650" s="7"/>
      <c r="K650" s="7"/>
      <c r="L650" s="115"/>
      <c r="M650" s="43"/>
      <c r="N650" s="43"/>
      <c r="O650" s="43"/>
      <c r="P650" s="43"/>
      <c r="Q650" s="43"/>
      <c r="R650" s="43"/>
      <c r="S650" s="43"/>
      <c r="T650" s="43"/>
      <c r="U650" s="43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7"/>
      <c r="AO650" s="7"/>
      <c r="AP650" s="7"/>
      <c r="AQ650" s="7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43"/>
      <c r="BN650" s="43"/>
      <c r="BO650" s="43"/>
      <c r="BP650" s="43"/>
      <c r="BQ650" s="43"/>
      <c r="BR650" s="43"/>
      <c r="BS650" s="43"/>
      <c r="BT650" s="43"/>
      <c r="BU650" s="43"/>
      <c r="BV650" s="43"/>
      <c r="BW650" s="43"/>
      <c r="BX650" s="43"/>
      <c r="BY650" s="43"/>
      <c r="BZ650" s="43"/>
      <c r="CA650" s="43"/>
      <c r="CB650" s="43"/>
      <c r="CC650" s="43"/>
      <c r="CD650" s="43"/>
      <c r="CE650" s="43"/>
      <c r="CF650" s="43"/>
      <c r="CG650" s="43"/>
      <c r="CH650" s="43"/>
      <c r="CI650" s="43"/>
      <c r="CJ650" s="43"/>
      <c r="CK650" s="43"/>
      <c r="CL650" s="43"/>
      <c r="CM650" s="43"/>
      <c r="CN650" s="43"/>
      <c r="CO650" s="43"/>
      <c r="CP650" s="43"/>
      <c r="CQ650" s="43"/>
      <c r="CR650" s="43"/>
    </row>
    <row r="651" spans="1:96" ht="13.2">
      <c r="A651" s="43"/>
      <c r="B651" s="43"/>
      <c r="C651" s="7"/>
      <c r="D651" s="7"/>
      <c r="E651" s="7"/>
      <c r="F651" s="7"/>
      <c r="G651" s="7"/>
      <c r="H651" s="7"/>
      <c r="I651" s="7"/>
      <c r="J651" s="7"/>
      <c r="K651" s="7"/>
      <c r="L651" s="115"/>
      <c r="M651" s="43"/>
      <c r="N651" s="43"/>
      <c r="O651" s="43"/>
      <c r="P651" s="43"/>
      <c r="Q651" s="43"/>
      <c r="R651" s="43"/>
      <c r="S651" s="43"/>
      <c r="T651" s="43"/>
      <c r="U651" s="43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7"/>
      <c r="AO651" s="7"/>
      <c r="AP651" s="7"/>
      <c r="AQ651" s="7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43"/>
      <c r="BN651" s="43"/>
      <c r="BO651" s="43"/>
      <c r="BP651" s="43"/>
      <c r="BQ651" s="43"/>
      <c r="BR651" s="43"/>
      <c r="BS651" s="43"/>
      <c r="BT651" s="43"/>
      <c r="BU651" s="43"/>
      <c r="BV651" s="43"/>
      <c r="BW651" s="43"/>
      <c r="BX651" s="43"/>
      <c r="BY651" s="43"/>
      <c r="BZ651" s="43"/>
      <c r="CA651" s="43"/>
      <c r="CB651" s="43"/>
      <c r="CC651" s="43"/>
      <c r="CD651" s="43"/>
      <c r="CE651" s="43"/>
      <c r="CF651" s="43"/>
      <c r="CG651" s="43"/>
      <c r="CH651" s="43"/>
      <c r="CI651" s="43"/>
      <c r="CJ651" s="43"/>
      <c r="CK651" s="43"/>
      <c r="CL651" s="43"/>
      <c r="CM651" s="43"/>
      <c r="CN651" s="43"/>
      <c r="CO651" s="43"/>
      <c r="CP651" s="43"/>
      <c r="CQ651" s="43"/>
      <c r="CR651" s="43"/>
    </row>
    <row r="652" spans="1:96" ht="13.2">
      <c r="A652" s="43"/>
      <c r="B652" s="43"/>
      <c r="C652" s="7"/>
      <c r="D652" s="7"/>
      <c r="E652" s="7"/>
      <c r="F652" s="7"/>
      <c r="G652" s="7"/>
      <c r="H652" s="7"/>
      <c r="I652" s="7"/>
      <c r="J652" s="7"/>
      <c r="K652" s="7"/>
      <c r="L652" s="115"/>
      <c r="M652" s="43"/>
      <c r="N652" s="43"/>
      <c r="O652" s="43"/>
      <c r="P652" s="43"/>
      <c r="Q652" s="43"/>
      <c r="R652" s="43"/>
      <c r="S652" s="43"/>
      <c r="T652" s="43"/>
      <c r="U652" s="43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7"/>
      <c r="AO652" s="7"/>
      <c r="AP652" s="7"/>
      <c r="AQ652" s="7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43"/>
      <c r="BN652" s="43"/>
      <c r="BO652" s="43"/>
      <c r="BP652" s="43"/>
      <c r="BQ652" s="43"/>
      <c r="BR652" s="43"/>
      <c r="BS652" s="43"/>
      <c r="BT652" s="43"/>
      <c r="BU652" s="43"/>
      <c r="BV652" s="43"/>
      <c r="BW652" s="43"/>
      <c r="BX652" s="43"/>
      <c r="BY652" s="43"/>
      <c r="BZ652" s="43"/>
      <c r="CA652" s="43"/>
      <c r="CB652" s="43"/>
      <c r="CC652" s="43"/>
      <c r="CD652" s="43"/>
      <c r="CE652" s="43"/>
      <c r="CF652" s="43"/>
      <c r="CG652" s="43"/>
      <c r="CH652" s="43"/>
      <c r="CI652" s="43"/>
      <c r="CJ652" s="43"/>
      <c r="CK652" s="43"/>
      <c r="CL652" s="43"/>
      <c r="CM652" s="43"/>
      <c r="CN652" s="43"/>
      <c r="CO652" s="43"/>
      <c r="CP652" s="43"/>
      <c r="CQ652" s="43"/>
      <c r="CR652" s="43"/>
    </row>
    <row r="653" spans="1:96" ht="13.2">
      <c r="A653" s="43"/>
      <c r="B653" s="43"/>
      <c r="C653" s="7"/>
      <c r="D653" s="7"/>
      <c r="E653" s="7"/>
      <c r="F653" s="7"/>
      <c r="G653" s="7"/>
      <c r="H653" s="7"/>
      <c r="I653" s="7"/>
      <c r="J653" s="7"/>
      <c r="K653" s="7"/>
      <c r="L653" s="115"/>
      <c r="M653" s="43"/>
      <c r="N653" s="43"/>
      <c r="O653" s="43"/>
      <c r="P653" s="43"/>
      <c r="Q653" s="43"/>
      <c r="R653" s="43"/>
      <c r="S653" s="43"/>
      <c r="T653" s="43"/>
      <c r="U653" s="43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7"/>
      <c r="AO653" s="7"/>
      <c r="AP653" s="7"/>
      <c r="AQ653" s="7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43"/>
      <c r="BN653" s="43"/>
      <c r="BO653" s="43"/>
      <c r="BP653" s="43"/>
      <c r="BQ653" s="43"/>
      <c r="BR653" s="43"/>
      <c r="BS653" s="43"/>
      <c r="BT653" s="43"/>
      <c r="BU653" s="43"/>
      <c r="BV653" s="43"/>
      <c r="BW653" s="43"/>
      <c r="BX653" s="43"/>
      <c r="BY653" s="43"/>
      <c r="BZ653" s="43"/>
      <c r="CA653" s="43"/>
      <c r="CB653" s="43"/>
      <c r="CC653" s="43"/>
      <c r="CD653" s="43"/>
      <c r="CE653" s="43"/>
      <c r="CF653" s="43"/>
      <c r="CG653" s="43"/>
      <c r="CH653" s="43"/>
      <c r="CI653" s="43"/>
      <c r="CJ653" s="43"/>
      <c r="CK653" s="43"/>
      <c r="CL653" s="43"/>
      <c r="CM653" s="43"/>
      <c r="CN653" s="43"/>
      <c r="CO653" s="43"/>
      <c r="CP653" s="43"/>
      <c r="CQ653" s="43"/>
      <c r="CR653" s="43"/>
    </row>
    <row r="654" spans="1:96" ht="13.2">
      <c r="A654" s="43"/>
      <c r="B654" s="43"/>
      <c r="C654" s="7"/>
      <c r="D654" s="7"/>
      <c r="E654" s="7"/>
      <c r="F654" s="7"/>
      <c r="G654" s="7"/>
      <c r="H654" s="7"/>
      <c r="I654" s="7"/>
      <c r="J654" s="7"/>
      <c r="K654" s="7"/>
      <c r="L654" s="115"/>
      <c r="M654" s="43"/>
      <c r="N654" s="43"/>
      <c r="O654" s="43"/>
      <c r="P654" s="43"/>
      <c r="Q654" s="43"/>
      <c r="R654" s="43"/>
      <c r="S654" s="43"/>
      <c r="T654" s="43"/>
      <c r="U654" s="43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7"/>
      <c r="AO654" s="7"/>
      <c r="AP654" s="7"/>
      <c r="AQ654" s="7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43"/>
      <c r="BN654" s="43"/>
      <c r="BO654" s="43"/>
      <c r="BP654" s="43"/>
      <c r="BQ654" s="43"/>
      <c r="BR654" s="43"/>
      <c r="BS654" s="43"/>
      <c r="BT654" s="43"/>
      <c r="BU654" s="43"/>
      <c r="BV654" s="43"/>
      <c r="BW654" s="43"/>
      <c r="BX654" s="43"/>
      <c r="BY654" s="43"/>
      <c r="BZ654" s="43"/>
      <c r="CA654" s="43"/>
      <c r="CB654" s="43"/>
      <c r="CC654" s="43"/>
      <c r="CD654" s="43"/>
      <c r="CE654" s="43"/>
      <c r="CF654" s="43"/>
      <c r="CG654" s="43"/>
      <c r="CH654" s="43"/>
      <c r="CI654" s="43"/>
      <c r="CJ654" s="43"/>
      <c r="CK654" s="43"/>
      <c r="CL654" s="43"/>
      <c r="CM654" s="43"/>
      <c r="CN654" s="43"/>
      <c r="CO654" s="43"/>
      <c r="CP654" s="43"/>
      <c r="CQ654" s="43"/>
      <c r="CR654" s="43"/>
    </row>
    <row r="655" spans="1:96" ht="13.2">
      <c r="A655" s="43"/>
      <c r="B655" s="43"/>
      <c r="C655" s="7"/>
      <c r="D655" s="7"/>
      <c r="E655" s="7"/>
      <c r="F655" s="7"/>
      <c r="G655" s="7"/>
      <c r="H655" s="7"/>
      <c r="I655" s="7"/>
      <c r="J655" s="7"/>
      <c r="K655" s="7"/>
      <c r="L655" s="115"/>
      <c r="M655" s="43"/>
      <c r="N655" s="43"/>
      <c r="O655" s="43"/>
      <c r="P655" s="43"/>
      <c r="Q655" s="43"/>
      <c r="R655" s="43"/>
      <c r="S655" s="43"/>
      <c r="T655" s="43"/>
      <c r="U655" s="43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7"/>
      <c r="AO655" s="7"/>
      <c r="AP655" s="7"/>
      <c r="AQ655" s="7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43"/>
      <c r="BN655" s="43"/>
      <c r="BO655" s="43"/>
      <c r="BP655" s="43"/>
      <c r="BQ655" s="43"/>
      <c r="BR655" s="43"/>
      <c r="BS655" s="43"/>
      <c r="BT655" s="43"/>
      <c r="BU655" s="43"/>
      <c r="BV655" s="43"/>
      <c r="BW655" s="43"/>
      <c r="BX655" s="43"/>
      <c r="BY655" s="43"/>
      <c r="BZ655" s="43"/>
      <c r="CA655" s="43"/>
      <c r="CB655" s="43"/>
      <c r="CC655" s="43"/>
      <c r="CD655" s="43"/>
      <c r="CE655" s="43"/>
      <c r="CF655" s="43"/>
      <c r="CG655" s="43"/>
      <c r="CH655" s="43"/>
      <c r="CI655" s="43"/>
      <c r="CJ655" s="43"/>
      <c r="CK655" s="43"/>
      <c r="CL655" s="43"/>
      <c r="CM655" s="43"/>
      <c r="CN655" s="43"/>
      <c r="CO655" s="43"/>
      <c r="CP655" s="43"/>
      <c r="CQ655" s="43"/>
      <c r="CR655" s="43"/>
    </row>
    <row r="656" spans="1:96" ht="13.2">
      <c r="A656" s="43"/>
      <c r="B656" s="43"/>
      <c r="C656" s="7"/>
      <c r="D656" s="7"/>
      <c r="E656" s="7"/>
      <c r="F656" s="7"/>
      <c r="G656" s="7"/>
      <c r="H656" s="7"/>
      <c r="I656" s="7"/>
      <c r="J656" s="7"/>
      <c r="K656" s="7"/>
      <c r="L656" s="115"/>
      <c r="M656" s="43"/>
      <c r="N656" s="43"/>
      <c r="O656" s="43"/>
      <c r="P656" s="43"/>
      <c r="Q656" s="43"/>
      <c r="R656" s="43"/>
      <c r="S656" s="43"/>
      <c r="T656" s="43"/>
      <c r="U656" s="43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7"/>
      <c r="AO656" s="7"/>
      <c r="AP656" s="7"/>
      <c r="AQ656" s="7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43"/>
      <c r="BN656" s="43"/>
      <c r="BO656" s="43"/>
      <c r="BP656" s="43"/>
      <c r="BQ656" s="43"/>
      <c r="BR656" s="43"/>
      <c r="BS656" s="43"/>
      <c r="BT656" s="43"/>
      <c r="BU656" s="43"/>
      <c r="BV656" s="43"/>
      <c r="BW656" s="43"/>
      <c r="BX656" s="43"/>
      <c r="BY656" s="43"/>
      <c r="BZ656" s="43"/>
      <c r="CA656" s="43"/>
      <c r="CB656" s="43"/>
      <c r="CC656" s="43"/>
      <c r="CD656" s="43"/>
      <c r="CE656" s="43"/>
      <c r="CF656" s="43"/>
      <c r="CG656" s="43"/>
      <c r="CH656" s="43"/>
      <c r="CI656" s="43"/>
      <c r="CJ656" s="43"/>
      <c r="CK656" s="43"/>
      <c r="CL656" s="43"/>
      <c r="CM656" s="43"/>
      <c r="CN656" s="43"/>
      <c r="CO656" s="43"/>
      <c r="CP656" s="43"/>
      <c r="CQ656" s="43"/>
      <c r="CR656" s="43"/>
    </row>
    <row r="657" spans="1:96" ht="13.2">
      <c r="A657" s="43"/>
      <c r="B657" s="43"/>
      <c r="C657" s="7"/>
      <c r="D657" s="7"/>
      <c r="E657" s="7"/>
      <c r="F657" s="7"/>
      <c r="G657" s="7"/>
      <c r="H657" s="7"/>
      <c r="I657" s="7"/>
      <c r="J657" s="7"/>
      <c r="K657" s="7"/>
      <c r="L657" s="115"/>
      <c r="M657" s="43"/>
      <c r="N657" s="43"/>
      <c r="O657" s="43"/>
      <c r="P657" s="43"/>
      <c r="Q657" s="43"/>
      <c r="R657" s="43"/>
      <c r="S657" s="43"/>
      <c r="T657" s="43"/>
      <c r="U657" s="43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7"/>
      <c r="AO657" s="7"/>
      <c r="AP657" s="7"/>
      <c r="AQ657" s="7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43"/>
      <c r="BN657" s="43"/>
      <c r="BO657" s="43"/>
      <c r="BP657" s="43"/>
      <c r="BQ657" s="43"/>
      <c r="BR657" s="43"/>
      <c r="BS657" s="43"/>
      <c r="BT657" s="43"/>
      <c r="BU657" s="43"/>
      <c r="BV657" s="43"/>
      <c r="BW657" s="43"/>
      <c r="BX657" s="43"/>
      <c r="BY657" s="43"/>
      <c r="BZ657" s="43"/>
      <c r="CA657" s="43"/>
      <c r="CB657" s="43"/>
      <c r="CC657" s="43"/>
      <c r="CD657" s="43"/>
      <c r="CE657" s="43"/>
      <c r="CF657" s="43"/>
      <c r="CG657" s="43"/>
      <c r="CH657" s="43"/>
      <c r="CI657" s="43"/>
      <c r="CJ657" s="43"/>
      <c r="CK657" s="43"/>
      <c r="CL657" s="43"/>
      <c r="CM657" s="43"/>
      <c r="CN657" s="43"/>
      <c r="CO657" s="43"/>
      <c r="CP657" s="43"/>
      <c r="CQ657" s="43"/>
      <c r="CR657" s="43"/>
    </row>
    <row r="658" spans="1:96" ht="13.2">
      <c r="A658" s="43"/>
      <c r="B658" s="43"/>
      <c r="C658" s="7"/>
      <c r="D658" s="7"/>
      <c r="E658" s="7"/>
      <c r="F658" s="7"/>
      <c r="G658" s="7"/>
      <c r="H658" s="7"/>
      <c r="I658" s="7"/>
      <c r="J658" s="7"/>
      <c r="K658" s="7"/>
      <c r="L658" s="115"/>
      <c r="M658" s="43"/>
      <c r="N658" s="43"/>
      <c r="O658" s="43"/>
      <c r="P658" s="43"/>
      <c r="Q658" s="43"/>
      <c r="R658" s="43"/>
      <c r="S658" s="43"/>
      <c r="T658" s="43"/>
      <c r="U658" s="43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7"/>
      <c r="AO658" s="7"/>
      <c r="AP658" s="7"/>
      <c r="AQ658" s="7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43"/>
      <c r="BN658" s="43"/>
      <c r="BO658" s="43"/>
      <c r="BP658" s="43"/>
      <c r="BQ658" s="43"/>
      <c r="BR658" s="43"/>
      <c r="BS658" s="43"/>
      <c r="BT658" s="43"/>
      <c r="BU658" s="43"/>
      <c r="BV658" s="43"/>
      <c r="BW658" s="43"/>
      <c r="BX658" s="43"/>
      <c r="BY658" s="43"/>
      <c r="BZ658" s="43"/>
      <c r="CA658" s="43"/>
      <c r="CB658" s="43"/>
      <c r="CC658" s="43"/>
      <c r="CD658" s="43"/>
      <c r="CE658" s="43"/>
      <c r="CF658" s="43"/>
      <c r="CG658" s="43"/>
      <c r="CH658" s="43"/>
      <c r="CI658" s="43"/>
      <c r="CJ658" s="43"/>
      <c r="CK658" s="43"/>
      <c r="CL658" s="43"/>
      <c r="CM658" s="43"/>
      <c r="CN658" s="43"/>
      <c r="CO658" s="43"/>
      <c r="CP658" s="43"/>
      <c r="CQ658" s="43"/>
      <c r="CR658" s="43"/>
    </row>
    <row r="659" spans="1:96" ht="13.2">
      <c r="A659" s="43"/>
      <c r="B659" s="43"/>
      <c r="C659" s="7"/>
      <c r="D659" s="7"/>
      <c r="E659" s="7"/>
      <c r="F659" s="7"/>
      <c r="G659" s="7"/>
      <c r="H659" s="7"/>
      <c r="I659" s="7"/>
      <c r="J659" s="7"/>
      <c r="K659" s="7"/>
      <c r="L659" s="115"/>
      <c r="M659" s="43"/>
      <c r="N659" s="43"/>
      <c r="O659" s="43"/>
      <c r="P659" s="43"/>
      <c r="Q659" s="43"/>
      <c r="R659" s="43"/>
      <c r="S659" s="43"/>
      <c r="T659" s="43"/>
      <c r="U659" s="43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7"/>
      <c r="AO659" s="7"/>
      <c r="AP659" s="7"/>
      <c r="AQ659" s="7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43"/>
      <c r="BN659" s="43"/>
      <c r="BO659" s="43"/>
      <c r="BP659" s="43"/>
      <c r="BQ659" s="43"/>
      <c r="BR659" s="43"/>
      <c r="BS659" s="43"/>
      <c r="BT659" s="43"/>
      <c r="BU659" s="43"/>
      <c r="BV659" s="43"/>
      <c r="BW659" s="43"/>
      <c r="BX659" s="43"/>
      <c r="BY659" s="43"/>
      <c r="BZ659" s="43"/>
      <c r="CA659" s="43"/>
      <c r="CB659" s="43"/>
      <c r="CC659" s="43"/>
      <c r="CD659" s="43"/>
      <c r="CE659" s="43"/>
      <c r="CF659" s="43"/>
      <c r="CG659" s="43"/>
      <c r="CH659" s="43"/>
      <c r="CI659" s="43"/>
      <c r="CJ659" s="43"/>
      <c r="CK659" s="43"/>
      <c r="CL659" s="43"/>
      <c r="CM659" s="43"/>
      <c r="CN659" s="43"/>
      <c r="CO659" s="43"/>
      <c r="CP659" s="43"/>
      <c r="CQ659" s="43"/>
      <c r="CR659" s="43"/>
    </row>
    <row r="660" spans="1:96" ht="13.2">
      <c r="A660" s="43"/>
      <c r="B660" s="43"/>
      <c r="C660" s="7"/>
      <c r="D660" s="7"/>
      <c r="E660" s="7"/>
      <c r="F660" s="7"/>
      <c r="G660" s="7"/>
      <c r="H660" s="7"/>
      <c r="I660" s="7"/>
      <c r="J660" s="7"/>
      <c r="K660" s="7"/>
      <c r="L660" s="115"/>
      <c r="M660" s="43"/>
      <c r="N660" s="43"/>
      <c r="O660" s="43"/>
      <c r="P660" s="43"/>
      <c r="Q660" s="43"/>
      <c r="R660" s="43"/>
      <c r="S660" s="43"/>
      <c r="T660" s="43"/>
      <c r="U660" s="43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7"/>
      <c r="AO660" s="7"/>
      <c r="AP660" s="7"/>
      <c r="AQ660" s="7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43"/>
      <c r="BN660" s="43"/>
      <c r="BO660" s="43"/>
      <c r="BP660" s="43"/>
      <c r="BQ660" s="43"/>
      <c r="BR660" s="43"/>
      <c r="BS660" s="43"/>
      <c r="BT660" s="43"/>
      <c r="BU660" s="43"/>
      <c r="BV660" s="43"/>
      <c r="BW660" s="43"/>
      <c r="BX660" s="43"/>
      <c r="BY660" s="43"/>
      <c r="BZ660" s="43"/>
      <c r="CA660" s="43"/>
      <c r="CB660" s="43"/>
      <c r="CC660" s="43"/>
      <c r="CD660" s="43"/>
      <c r="CE660" s="43"/>
      <c r="CF660" s="43"/>
      <c r="CG660" s="43"/>
      <c r="CH660" s="43"/>
      <c r="CI660" s="43"/>
      <c r="CJ660" s="43"/>
      <c r="CK660" s="43"/>
      <c r="CL660" s="43"/>
      <c r="CM660" s="43"/>
      <c r="CN660" s="43"/>
      <c r="CO660" s="43"/>
      <c r="CP660" s="43"/>
      <c r="CQ660" s="43"/>
      <c r="CR660" s="43"/>
    </row>
    <row r="661" spans="1:96" ht="13.2">
      <c r="A661" s="43"/>
      <c r="B661" s="43"/>
      <c r="C661" s="7"/>
      <c r="D661" s="7"/>
      <c r="E661" s="7"/>
      <c r="F661" s="7"/>
      <c r="G661" s="7"/>
      <c r="H661" s="7"/>
      <c r="I661" s="7"/>
      <c r="J661" s="7"/>
      <c r="K661" s="7"/>
      <c r="L661" s="115"/>
      <c r="M661" s="43"/>
      <c r="N661" s="43"/>
      <c r="O661" s="43"/>
      <c r="P661" s="43"/>
      <c r="Q661" s="43"/>
      <c r="R661" s="43"/>
      <c r="S661" s="43"/>
      <c r="T661" s="43"/>
      <c r="U661" s="43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7"/>
      <c r="AO661" s="7"/>
      <c r="AP661" s="7"/>
      <c r="AQ661" s="7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43"/>
      <c r="BN661" s="43"/>
      <c r="BO661" s="43"/>
      <c r="BP661" s="43"/>
      <c r="BQ661" s="43"/>
      <c r="BR661" s="43"/>
      <c r="BS661" s="43"/>
      <c r="BT661" s="43"/>
      <c r="BU661" s="43"/>
      <c r="BV661" s="43"/>
      <c r="BW661" s="43"/>
      <c r="BX661" s="43"/>
      <c r="BY661" s="43"/>
      <c r="BZ661" s="43"/>
      <c r="CA661" s="43"/>
      <c r="CB661" s="43"/>
      <c r="CC661" s="43"/>
      <c r="CD661" s="43"/>
      <c r="CE661" s="43"/>
      <c r="CF661" s="43"/>
      <c r="CG661" s="43"/>
      <c r="CH661" s="43"/>
      <c r="CI661" s="43"/>
      <c r="CJ661" s="43"/>
      <c r="CK661" s="43"/>
      <c r="CL661" s="43"/>
      <c r="CM661" s="43"/>
      <c r="CN661" s="43"/>
      <c r="CO661" s="43"/>
      <c r="CP661" s="43"/>
      <c r="CQ661" s="43"/>
      <c r="CR661" s="43"/>
    </row>
    <row r="662" spans="1:96" ht="13.2">
      <c r="A662" s="43"/>
      <c r="B662" s="43"/>
      <c r="C662" s="7"/>
      <c r="D662" s="7"/>
      <c r="E662" s="7"/>
      <c r="F662" s="7"/>
      <c r="G662" s="7"/>
      <c r="H662" s="7"/>
      <c r="I662" s="7"/>
      <c r="J662" s="7"/>
      <c r="K662" s="7"/>
      <c r="L662" s="115"/>
      <c r="M662" s="43"/>
      <c r="N662" s="43"/>
      <c r="O662" s="43"/>
      <c r="P662" s="43"/>
      <c r="Q662" s="43"/>
      <c r="R662" s="43"/>
      <c r="S662" s="43"/>
      <c r="T662" s="43"/>
      <c r="U662" s="43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7"/>
      <c r="AO662" s="7"/>
      <c r="AP662" s="7"/>
      <c r="AQ662" s="7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43"/>
      <c r="BN662" s="43"/>
      <c r="BO662" s="43"/>
      <c r="BP662" s="43"/>
      <c r="BQ662" s="43"/>
      <c r="BR662" s="43"/>
      <c r="BS662" s="43"/>
      <c r="BT662" s="43"/>
      <c r="BU662" s="43"/>
      <c r="BV662" s="43"/>
      <c r="BW662" s="43"/>
      <c r="BX662" s="43"/>
      <c r="BY662" s="43"/>
      <c r="BZ662" s="43"/>
      <c r="CA662" s="43"/>
      <c r="CB662" s="43"/>
      <c r="CC662" s="43"/>
      <c r="CD662" s="43"/>
      <c r="CE662" s="43"/>
      <c r="CF662" s="43"/>
      <c r="CG662" s="43"/>
      <c r="CH662" s="43"/>
      <c r="CI662" s="43"/>
      <c r="CJ662" s="43"/>
      <c r="CK662" s="43"/>
      <c r="CL662" s="43"/>
      <c r="CM662" s="43"/>
      <c r="CN662" s="43"/>
      <c r="CO662" s="43"/>
      <c r="CP662" s="43"/>
      <c r="CQ662" s="43"/>
      <c r="CR662" s="43"/>
    </row>
    <row r="663" spans="1:96" ht="13.2">
      <c r="A663" s="43"/>
      <c r="B663" s="43"/>
      <c r="C663" s="7"/>
      <c r="D663" s="7"/>
      <c r="E663" s="7"/>
      <c r="F663" s="7"/>
      <c r="G663" s="7"/>
      <c r="H663" s="7"/>
      <c r="I663" s="7"/>
      <c r="J663" s="7"/>
      <c r="K663" s="7"/>
      <c r="L663" s="115"/>
      <c r="M663" s="43"/>
      <c r="N663" s="43"/>
      <c r="O663" s="43"/>
      <c r="P663" s="43"/>
      <c r="Q663" s="43"/>
      <c r="R663" s="43"/>
      <c r="S663" s="43"/>
      <c r="T663" s="43"/>
      <c r="U663" s="43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7"/>
      <c r="AO663" s="7"/>
      <c r="AP663" s="7"/>
      <c r="AQ663" s="7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43"/>
      <c r="BN663" s="43"/>
      <c r="BO663" s="43"/>
      <c r="BP663" s="43"/>
      <c r="BQ663" s="43"/>
      <c r="BR663" s="43"/>
      <c r="BS663" s="43"/>
      <c r="BT663" s="43"/>
      <c r="BU663" s="43"/>
      <c r="BV663" s="43"/>
      <c r="BW663" s="43"/>
      <c r="BX663" s="43"/>
      <c r="BY663" s="43"/>
      <c r="BZ663" s="43"/>
      <c r="CA663" s="43"/>
      <c r="CB663" s="43"/>
      <c r="CC663" s="43"/>
      <c r="CD663" s="43"/>
      <c r="CE663" s="43"/>
      <c r="CF663" s="43"/>
      <c r="CG663" s="43"/>
      <c r="CH663" s="43"/>
      <c r="CI663" s="43"/>
      <c r="CJ663" s="43"/>
      <c r="CK663" s="43"/>
      <c r="CL663" s="43"/>
      <c r="CM663" s="43"/>
      <c r="CN663" s="43"/>
      <c r="CO663" s="43"/>
      <c r="CP663" s="43"/>
      <c r="CQ663" s="43"/>
      <c r="CR663" s="43"/>
    </row>
    <row r="664" spans="1:96" ht="13.2">
      <c r="A664" s="43"/>
      <c r="B664" s="43"/>
      <c r="C664" s="7"/>
      <c r="D664" s="7"/>
      <c r="E664" s="7"/>
      <c r="F664" s="7"/>
      <c r="G664" s="7"/>
      <c r="H664" s="7"/>
      <c r="I664" s="7"/>
      <c r="J664" s="7"/>
      <c r="K664" s="7"/>
      <c r="L664" s="115"/>
      <c r="M664" s="43"/>
      <c r="N664" s="43"/>
      <c r="O664" s="43"/>
      <c r="P664" s="43"/>
      <c r="Q664" s="43"/>
      <c r="R664" s="43"/>
      <c r="S664" s="43"/>
      <c r="T664" s="43"/>
      <c r="U664" s="43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7"/>
      <c r="AO664" s="7"/>
      <c r="AP664" s="7"/>
      <c r="AQ664" s="7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43"/>
      <c r="BN664" s="43"/>
      <c r="BO664" s="43"/>
      <c r="BP664" s="43"/>
      <c r="BQ664" s="43"/>
      <c r="BR664" s="43"/>
      <c r="BS664" s="43"/>
      <c r="BT664" s="43"/>
      <c r="BU664" s="43"/>
      <c r="BV664" s="43"/>
      <c r="BW664" s="43"/>
      <c r="BX664" s="43"/>
      <c r="BY664" s="43"/>
      <c r="BZ664" s="43"/>
      <c r="CA664" s="43"/>
      <c r="CB664" s="43"/>
      <c r="CC664" s="43"/>
      <c r="CD664" s="43"/>
      <c r="CE664" s="43"/>
      <c r="CF664" s="43"/>
      <c r="CG664" s="43"/>
      <c r="CH664" s="43"/>
      <c r="CI664" s="43"/>
      <c r="CJ664" s="43"/>
      <c r="CK664" s="43"/>
      <c r="CL664" s="43"/>
      <c r="CM664" s="43"/>
      <c r="CN664" s="43"/>
      <c r="CO664" s="43"/>
      <c r="CP664" s="43"/>
      <c r="CQ664" s="43"/>
      <c r="CR664" s="43"/>
    </row>
    <row r="665" spans="1:96" ht="13.2">
      <c r="A665" s="43"/>
      <c r="B665" s="43"/>
      <c r="C665" s="7"/>
      <c r="D665" s="7"/>
      <c r="E665" s="7"/>
      <c r="F665" s="7"/>
      <c r="G665" s="7"/>
      <c r="H665" s="7"/>
      <c r="I665" s="7"/>
      <c r="J665" s="7"/>
      <c r="K665" s="7"/>
      <c r="L665" s="115"/>
      <c r="M665" s="43"/>
      <c r="N665" s="43"/>
      <c r="O665" s="43"/>
      <c r="P665" s="43"/>
      <c r="Q665" s="43"/>
      <c r="R665" s="43"/>
      <c r="S665" s="43"/>
      <c r="T665" s="43"/>
      <c r="U665" s="43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7"/>
      <c r="AO665" s="7"/>
      <c r="AP665" s="7"/>
      <c r="AQ665" s="7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43"/>
      <c r="BN665" s="43"/>
      <c r="BO665" s="43"/>
      <c r="BP665" s="43"/>
      <c r="BQ665" s="43"/>
      <c r="BR665" s="43"/>
      <c r="BS665" s="43"/>
      <c r="BT665" s="43"/>
      <c r="BU665" s="43"/>
      <c r="BV665" s="43"/>
      <c r="BW665" s="43"/>
      <c r="BX665" s="43"/>
      <c r="BY665" s="43"/>
      <c r="BZ665" s="43"/>
      <c r="CA665" s="43"/>
      <c r="CB665" s="43"/>
      <c r="CC665" s="43"/>
      <c r="CD665" s="43"/>
      <c r="CE665" s="43"/>
      <c r="CF665" s="43"/>
      <c r="CG665" s="43"/>
      <c r="CH665" s="43"/>
      <c r="CI665" s="43"/>
      <c r="CJ665" s="43"/>
      <c r="CK665" s="43"/>
      <c r="CL665" s="43"/>
      <c r="CM665" s="43"/>
      <c r="CN665" s="43"/>
      <c r="CO665" s="43"/>
      <c r="CP665" s="43"/>
      <c r="CQ665" s="43"/>
      <c r="CR665" s="43"/>
    </row>
    <row r="666" spans="1:96" ht="13.2">
      <c r="A666" s="43"/>
      <c r="B666" s="43"/>
      <c r="C666" s="7"/>
      <c r="D666" s="7"/>
      <c r="E666" s="7"/>
      <c r="F666" s="7"/>
      <c r="G666" s="7"/>
      <c r="H666" s="7"/>
      <c r="I666" s="7"/>
      <c r="J666" s="7"/>
      <c r="K666" s="7"/>
      <c r="L666" s="115"/>
      <c r="M666" s="43"/>
      <c r="N666" s="43"/>
      <c r="O666" s="43"/>
      <c r="P666" s="43"/>
      <c r="Q666" s="43"/>
      <c r="R666" s="43"/>
      <c r="S666" s="43"/>
      <c r="T666" s="43"/>
      <c r="U666" s="43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7"/>
      <c r="AO666" s="7"/>
      <c r="AP666" s="7"/>
      <c r="AQ666" s="7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43"/>
      <c r="BN666" s="43"/>
      <c r="BO666" s="43"/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3"/>
      <c r="CA666" s="43"/>
      <c r="CB666" s="43"/>
      <c r="CC666" s="43"/>
      <c r="CD666" s="43"/>
      <c r="CE666" s="43"/>
      <c r="CF666" s="43"/>
      <c r="CG666" s="43"/>
      <c r="CH666" s="43"/>
      <c r="CI666" s="43"/>
      <c r="CJ666" s="43"/>
      <c r="CK666" s="43"/>
      <c r="CL666" s="43"/>
      <c r="CM666" s="43"/>
      <c r="CN666" s="43"/>
      <c r="CO666" s="43"/>
      <c r="CP666" s="43"/>
      <c r="CQ666" s="43"/>
      <c r="CR666" s="43"/>
    </row>
    <row r="667" spans="1:96" ht="13.2">
      <c r="A667" s="43"/>
      <c r="B667" s="43"/>
      <c r="C667" s="7"/>
      <c r="D667" s="7"/>
      <c r="E667" s="7"/>
      <c r="F667" s="7"/>
      <c r="G667" s="7"/>
      <c r="H667" s="7"/>
      <c r="I667" s="7"/>
      <c r="J667" s="7"/>
      <c r="K667" s="7"/>
      <c r="L667" s="115"/>
      <c r="M667" s="43"/>
      <c r="N667" s="43"/>
      <c r="O667" s="43"/>
      <c r="P667" s="43"/>
      <c r="Q667" s="43"/>
      <c r="R667" s="43"/>
      <c r="S667" s="43"/>
      <c r="T667" s="43"/>
      <c r="U667" s="43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7"/>
      <c r="AO667" s="7"/>
      <c r="AP667" s="7"/>
      <c r="AQ667" s="7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43"/>
      <c r="BN667" s="43"/>
      <c r="BO667" s="43"/>
      <c r="BP667" s="43"/>
      <c r="BQ667" s="43"/>
      <c r="BR667" s="43"/>
      <c r="BS667" s="43"/>
      <c r="BT667" s="43"/>
      <c r="BU667" s="43"/>
      <c r="BV667" s="43"/>
      <c r="BW667" s="43"/>
      <c r="BX667" s="43"/>
      <c r="BY667" s="43"/>
      <c r="BZ667" s="43"/>
      <c r="CA667" s="43"/>
      <c r="CB667" s="43"/>
      <c r="CC667" s="43"/>
      <c r="CD667" s="43"/>
      <c r="CE667" s="43"/>
      <c r="CF667" s="43"/>
      <c r="CG667" s="43"/>
      <c r="CH667" s="43"/>
      <c r="CI667" s="43"/>
      <c r="CJ667" s="43"/>
      <c r="CK667" s="43"/>
      <c r="CL667" s="43"/>
      <c r="CM667" s="43"/>
      <c r="CN667" s="43"/>
      <c r="CO667" s="43"/>
      <c r="CP667" s="43"/>
      <c r="CQ667" s="43"/>
      <c r="CR667" s="43"/>
    </row>
    <row r="668" spans="1:96" ht="13.2">
      <c r="A668" s="43"/>
      <c r="B668" s="43"/>
      <c r="C668" s="7"/>
      <c r="D668" s="7"/>
      <c r="E668" s="7"/>
      <c r="F668" s="7"/>
      <c r="G668" s="7"/>
      <c r="H668" s="7"/>
      <c r="I668" s="7"/>
      <c r="J668" s="7"/>
      <c r="K668" s="7"/>
      <c r="L668" s="115"/>
      <c r="M668" s="43"/>
      <c r="N668" s="43"/>
      <c r="O668" s="43"/>
      <c r="P668" s="43"/>
      <c r="Q668" s="43"/>
      <c r="R668" s="43"/>
      <c r="S668" s="43"/>
      <c r="T668" s="43"/>
      <c r="U668" s="43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7"/>
      <c r="AO668" s="7"/>
      <c r="AP668" s="7"/>
      <c r="AQ668" s="7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43"/>
      <c r="BN668" s="43"/>
      <c r="BO668" s="43"/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3"/>
      <c r="CA668" s="43"/>
      <c r="CB668" s="43"/>
      <c r="CC668" s="43"/>
      <c r="CD668" s="43"/>
      <c r="CE668" s="43"/>
      <c r="CF668" s="43"/>
      <c r="CG668" s="43"/>
      <c r="CH668" s="43"/>
      <c r="CI668" s="43"/>
      <c r="CJ668" s="43"/>
      <c r="CK668" s="43"/>
      <c r="CL668" s="43"/>
      <c r="CM668" s="43"/>
      <c r="CN668" s="43"/>
      <c r="CO668" s="43"/>
      <c r="CP668" s="43"/>
      <c r="CQ668" s="43"/>
      <c r="CR668" s="43"/>
    </row>
    <row r="669" spans="1:96" ht="13.2">
      <c r="A669" s="43"/>
      <c r="B669" s="43"/>
      <c r="C669" s="7"/>
      <c r="D669" s="7"/>
      <c r="E669" s="7"/>
      <c r="F669" s="7"/>
      <c r="G669" s="7"/>
      <c r="H669" s="7"/>
      <c r="I669" s="7"/>
      <c r="J669" s="7"/>
      <c r="K669" s="7"/>
      <c r="L669" s="115"/>
      <c r="M669" s="43"/>
      <c r="N669" s="43"/>
      <c r="O669" s="43"/>
      <c r="P669" s="43"/>
      <c r="Q669" s="43"/>
      <c r="R669" s="43"/>
      <c r="S669" s="43"/>
      <c r="T669" s="43"/>
      <c r="U669" s="43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7"/>
      <c r="AO669" s="7"/>
      <c r="AP669" s="7"/>
      <c r="AQ669" s="7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43"/>
      <c r="BN669" s="43"/>
      <c r="BO669" s="43"/>
      <c r="BP669" s="43"/>
      <c r="BQ669" s="43"/>
      <c r="BR669" s="43"/>
      <c r="BS669" s="43"/>
      <c r="BT669" s="43"/>
      <c r="BU669" s="43"/>
      <c r="BV669" s="43"/>
      <c r="BW669" s="43"/>
      <c r="BX669" s="43"/>
      <c r="BY669" s="43"/>
      <c r="BZ669" s="43"/>
      <c r="CA669" s="43"/>
      <c r="CB669" s="43"/>
      <c r="CC669" s="43"/>
      <c r="CD669" s="43"/>
      <c r="CE669" s="43"/>
      <c r="CF669" s="43"/>
      <c r="CG669" s="43"/>
      <c r="CH669" s="43"/>
      <c r="CI669" s="43"/>
      <c r="CJ669" s="43"/>
      <c r="CK669" s="43"/>
      <c r="CL669" s="43"/>
      <c r="CM669" s="43"/>
      <c r="CN669" s="43"/>
      <c r="CO669" s="43"/>
      <c r="CP669" s="43"/>
      <c r="CQ669" s="43"/>
      <c r="CR669" s="43"/>
    </row>
    <row r="670" spans="1:96" ht="13.2">
      <c r="A670" s="43"/>
      <c r="B670" s="43"/>
      <c r="C670" s="7"/>
      <c r="D670" s="7"/>
      <c r="E670" s="7"/>
      <c r="F670" s="7"/>
      <c r="G670" s="7"/>
      <c r="H670" s="7"/>
      <c r="I670" s="7"/>
      <c r="J670" s="7"/>
      <c r="K670" s="7"/>
      <c r="L670" s="115"/>
      <c r="M670" s="43"/>
      <c r="N670" s="43"/>
      <c r="O670" s="43"/>
      <c r="P670" s="43"/>
      <c r="Q670" s="43"/>
      <c r="R670" s="43"/>
      <c r="S670" s="43"/>
      <c r="T670" s="43"/>
      <c r="U670" s="43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7"/>
      <c r="AO670" s="7"/>
      <c r="AP670" s="7"/>
      <c r="AQ670" s="7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43"/>
      <c r="BN670" s="43"/>
      <c r="BO670" s="43"/>
      <c r="BP670" s="43"/>
      <c r="BQ670" s="43"/>
      <c r="BR670" s="43"/>
      <c r="BS670" s="43"/>
      <c r="BT670" s="43"/>
      <c r="BU670" s="43"/>
      <c r="BV670" s="43"/>
      <c r="BW670" s="43"/>
      <c r="BX670" s="43"/>
      <c r="BY670" s="43"/>
      <c r="BZ670" s="43"/>
      <c r="CA670" s="43"/>
      <c r="CB670" s="43"/>
      <c r="CC670" s="43"/>
      <c r="CD670" s="43"/>
      <c r="CE670" s="43"/>
      <c r="CF670" s="43"/>
      <c r="CG670" s="43"/>
      <c r="CH670" s="43"/>
      <c r="CI670" s="43"/>
      <c r="CJ670" s="43"/>
      <c r="CK670" s="43"/>
      <c r="CL670" s="43"/>
      <c r="CM670" s="43"/>
      <c r="CN670" s="43"/>
      <c r="CO670" s="43"/>
      <c r="CP670" s="43"/>
      <c r="CQ670" s="43"/>
      <c r="CR670" s="43"/>
    </row>
    <row r="671" spans="1:96" ht="13.2">
      <c r="A671" s="43"/>
      <c r="B671" s="43"/>
      <c r="C671" s="7"/>
      <c r="D671" s="7"/>
      <c r="E671" s="7"/>
      <c r="F671" s="7"/>
      <c r="G671" s="7"/>
      <c r="H671" s="7"/>
      <c r="I671" s="7"/>
      <c r="J671" s="7"/>
      <c r="K671" s="7"/>
      <c r="L671" s="115"/>
      <c r="M671" s="43"/>
      <c r="N671" s="43"/>
      <c r="O671" s="43"/>
      <c r="P671" s="43"/>
      <c r="Q671" s="43"/>
      <c r="R671" s="43"/>
      <c r="S671" s="43"/>
      <c r="T671" s="43"/>
      <c r="U671" s="43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7"/>
      <c r="AO671" s="7"/>
      <c r="AP671" s="7"/>
      <c r="AQ671" s="7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43"/>
      <c r="BN671" s="43"/>
      <c r="BO671" s="43"/>
      <c r="BP671" s="43"/>
      <c r="BQ671" s="43"/>
      <c r="BR671" s="43"/>
      <c r="BS671" s="43"/>
      <c r="BT671" s="43"/>
      <c r="BU671" s="43"/>
      <c r="BV671" s="43"/>
      <c r="BW671" s="43"/>
      <c r="BX671" s="43"/>
      <c r="BY671" s="43"/>
      <c r="BZ671" s="43"/>
      <c r="CA671" s="43"/>
      <c r="CB671" s="43"/>
      <c r="CC671" s="43"/>
      <c r="CD671" s="43"/>
      <c r="CE671" s="43"/>
      <c r="CF671" s="43"/>
      <c r="CG671" s="43"/>
      <c r="CH671" s="43"/>
      <c r="CI671" s="43"/>
      <c r="CJ671" s="43"/>
      <c r="CK671" s="43"/>
      <c r="CL671" s="43"/>
      <c r="CM671" s="43"/>
      <c r="CN671" s="43"/>
      <c r="CO671" s="43"/>
      <c r="CP671" s="43"/>
      <c r="CQ671" s="43"/>
      <c r="CR671" s="43"/>
    </row>
    <row r="672" spans="1:96" ht="13.2">
      <c r="A672" s="43"/>
      <c r="B672" s="43"/>
      <c r="C672" s="7"/>
      <c r="D672" s="7"/>
      <c r="E672" s="7"/>
      <c r="F672" s="7"/>
      <c r="G672" s="7"/>
      <c r="H672" s="7"/>
      <c r="I672" s="7"/>
      <c r="J672" s="7"/>
      <c r="K672" s="7"/>
      <c r="L672" s="115"/>
      <c r="M672" s="43"/>
      <c r="N672" s="43"/>
      <c r="O672" s="43"/>
      <c r="P672" s="43"/>
      <c r="Q672" s="43"/>
      <c r="R672" s="43"/>
      <c r="S672" s="43"/>
      <c r="T672" s="43"/>
      <c r="U672" s="43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7"/>
      <c r="AO672" s="7"/>
      <c r="AP672" s="7"/>
      <c r="AQ672" s="7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43"/>
      <c r="BN672" s="43"/>
      <c r="BO672" s="43"/>
      <c r="BP672" s="43"/>
      <c r="BQ672" s="43"/>
      <c r="BR672" s="43"/>
      <c r="BS672" s="43"/>
      <c r="BT672" s="43"/>
      <c r="BU672" s="43"/>
      <c r="BV672" s="43"/>
      <c r="BW672" s="43"/>
      <c r="BX672" s="43"/>
      <c r="BY672" s="43"/>
      <c r="BZ672" s="43"/>
      <c r="CA672" s="43"/>
      <c r="CB672" s="43"/>
      <c r="CC672" s="43"/>
      <c r="CD672" s="43"/>
      <c r="CE672" s="43"/>
      <c r="CF672" s="43"/>
      <c r="CG672" s="43"/>
      <c r="CH672" s="43"/>
      <c r="CI672" s="43"/>
      <c r="CJ672" s="43"/>
      <c r="CK672" s="43"/>
      <c r="CL672" s="43"/>
      <c r="CM672" s="43"/>
      <c r="CN672" s="43"/>
      <c r="CO672" s="43"/>
      <c r="CP672" s="43"/>
      <c r="CQ672" s="43"/>
      <c r="CR672" s="43"/>
    </row>
    <row r="673" spans="1:96" ht="13.2">
      <c r="A673" s="43"/>
      <c r="B673" s="43"/>
      <c r="C673" s="7"/>
      <c r="D673" s="7"/>
      <c r="E673" s="7"/>
      <c r="F673" s="7"/>
      <c r="G673" s="7"/>
      <c r="H673" s="7"/>
      <c r="I673" s="7"/>
      <c r="J673" s="7"/>
      <c r="K673" s="7"/>
      <c r="L673" s="115"/>
      <c r="M673" s="43"/>
      <c r="N673" s="43"/>
      <c r="O673" s="43"/>
      <c r="P673" s="43"/>
      <c r="Q673" s="43"/>
      <c r="R673" s="43"/>
      <c r="S673" s="43"/>
      <c r="T673" s="43"/>
      <c r="U673" s="43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7"/>
      <c r="AO673" s="7"/>
      <c r="AP673" s="7"/>
      <c r="AQ673" s="7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43"/>
      <c r="BN673" s="43"/>
      <c r="BO673" s="43"/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3"/>
      <c r="CA673" s="43"/>
      <c r="CB673" s="43"/>
      <c r="CC673" s="43"/>
      <c r="CD673" s="43"/>
      <c r="CE673" s="43"/>
      <c r="CF673" s="43"/>
      <c r="CG673" s="43"/>
      <c r="CH673" s="43"/>
      <c r="CI673" s="43"/>
      <c r="CJ673" s="43"/>
      <c r="CK673" s="43"/>
      <c r="CL673" s="43"/>
      <c r="CM673" s="43"/>
      <c r="CN673" s="43"/>
      <c r="CO673" s="43"/>
      <c r="CP673" s="43"/>
      <c r="CQ673" s="43"/>
      <c r="CR673" s="43"/>
    </row>
    <row r="674" spans="1:96" ht="13.2">
      <c r="A674" s="43"/>
      <c r="B674" s="43"/>
      <c r="C674" s="7"/>
      <c r="D674" s="7"/>
      <c r="E674" s="7"/>
      <c r="F674" s="7"/>
      <c r="G674" s="7"/>
      <c r="H674" s="7"/>
      <c r="I674" s="7"/>
      <c r="J674" s="7"/>
      <c r="K674" s="7"/>
      <c r="L674" s="115"/>
      <c r="M674" s="43"/>
      <c r="N674" s="43"/>
      <c r="O674" s="43"/>
      <c r="P674" s="43"/>
      <c r="Q674" s="43"/>
      <c r="R674" s="43"/>
      <c r="S674" s="43"/>
      <c r="T674" s="43"/>
      <c r="U674" s="43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7"/>
      <c r="AO674" s="7"/>
      <c r="AP674" s="7"/>
      <c r="AQ674" s="7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43"/>
      <c r="BN674" s="43"/>
      <c r="BO674" s="43"/>
      <c r="BP674" s="43"/>
      <c r="BQ674" s="43"/>
      <c r="BR674" s="43"/>
      <c r="BS674" s="43"/>
      <c r="BT674" s="43"/>
      <c r="BU674" s="43"/>
      <c r="BV674" s="43"/>
      <c r="BW674" s="43"/>
      <c r="BX674" s="43"/>
      <c r="BY674" s="43"/>
      <c r="BZ674" s="43"/>
      <c r="CA674" s="43"/>
      <c r="CB674" s="43"/>
      <c r="CC674" s="43"/>
      <c r="CD674" s="43"/>
      <c r="CE674" s="43"/>
      <c r="CF674" s="43"/>
      <c r="CG674" s="43"/>
      <c r="CH674" s="43"/>
      <c r="CI674" s="43"/>
      <c r="CJ674" s="43"/>
      <c r="CK674" s="43"/>
      <c r="CL674" s="43"/>
      <c r="CM674" s="43"/>
      <c r="CN674" s="43"/>
      <c r="CO674" s="43"/>
      <c r="CP674" s="43"/>
      <c r="CQ674" s="43"/>
      <c r="CR674" s="43"/>
    </row>
    <row r="675" spans="1:96" ht="13.2">
      <c r="A675" s="43"/>
      <c r="B675" s="43"/>
      <c r="C675" s="7"/>
      <c r="D675" s="7"/>
      <c r="E675" s="7"/>
      <c r="F675" s="7"/>
      <c r="G675" s="7"/>
      <c r="H675" s="7"/>
      <c r="I675" s="7"/>
      <c r="J675" s="7"/>
      <c r="K675" s="7"/>
      <c r="L675" s="115"/>
      <c r="M675" s="43"/>
      <c r="N675" s="43"/>
      <c r="O675" s="43"/>
      <c r="P675" s="43"/>
      <c r="Q675" s="43"/>
      <c r="R675" s="43"/>
      <c r="S675" s="43"/>
      <c r="T675" s="43"/>
      <c r="U675" s="43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7"/>
      <c r="AO675" s="7"/>
      <c r="AP675" s="7"/>
      <c r="AQ675" s="7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43"/>
      <c r="BN675" s="43"/>
      <c r="BO675" s="43"/>
      <c r="BP675" s="43"/>
      <c r="BQ675" s="43"/>
      <c r="BR675" s="43"/>
      <c r="BS675" s="43"/>
      <c r="BT675" s="43"/>
      <c r="BU675" s="43"/>
      <c r="BV675" s="43"/>
      <c r="BW675" s="43"/>
      <c r="BX675" s="43"/>
      <c r="BY675" s="43"/>
      <c r="BZ675" s="43"/>
      <c r="CA675" s="43"/>
      <c r="CB675" s="43"/>
      <c r="CC675" s="43"/>
      <c r="CD675" s="43"/>
      <c r="CE675" s="43"/>
      <c r="CF675" s="43"/>
      <c r="CG675" s="43"/>
      <c r="CH675" s="43"/>
      <c r="CI675" s="43"/>
      <c r="CJ675" s="43"/>
      <c r="CK675" s="43"/>
      <c r="CL675" s="43"/>
      <c r="CM675" s="43"/>
      <c r="CN675" s="43"/>
      <c r="CO675" s="43"/>
      <c r="CP675" s="43"/>
      <c r="CQ675" s="43"/>
      <c r="CR675" s="43"/>
    </row>
    <row r="676" spans="1:96" ht="13.2">
      <c r="A676" s="43"/>
      <c r="B676" s="43"/>
      <c r="C676" s="7"/>
      <c r="D676" s="7"/>
      <c r="E676" s="7"/>
      <c r="F676" s="7"/>
      <c r="G676" s="7"/>
      <c r="H676" s="7"/>
      <c r="I676" s="7"/>
      <c r="J676" s="7"/>
      <c r="K676" s="7"/>
      <c r="L676" s="115"/>
      <c r="M676" s="43"/>
      <c r="N676" s="43"/>
      <c r="O676" s="43"/>
      <c r="P676" s="43"/>
      <c r="Q676" s="43"/>
      <c r="R676" s="43"/>
      <c r="S676" s="43"/>
      <c r="T676" s="43"/>
      <c r="U676" s="43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7"/>
      <c r="AO676" s="7"/>
      <c r="AP676" s="7"/>
      <c r="AQ676" s="7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43"/>
      <c r="BN676" s="43"/>
      <c r="BO676" s="43"/>
      <c r="BP676" s="43"/>
      <c r="BQ676" s="43"/>
      <c r="BR676" s="43"/>
      <c r="BS676" s="43"/>
      <c r="BT676" s="43"/>
      <c r="BU676" s="43"/>
      <c r="BV676" s="43"/>
      <c r="BW676" s="43"/>
      <c r="BX676" s="43"/>
      <c r="BY676" s="43"/>
      <c r="BZ676" s="43"/>
      <c r="CA676" s="43"/>
      <c r="CB676" s="43"/>
      <c r="CC676" s="43"/>
      <c r="CD676" s="43"/>
      <c r="CE676" s="43"/>
      <c r="CF676" s="43"/>
      <c r="CG676" s="43"/>
      <c r="CH676" s="43"/>
      <c r="CI676" s="43"/>
      <c r="CJ676" s="43"/>
      <c r="CK676" s="43"/>
      <c r="CL676" s="43"/>
      <c r="CM676" s="43"/>
      <c r="CN676" s="43"/>
      <c r="CO676" s="43"/>
      <c r="CP676" s="43"/>
      <c r="CQ676" s="43"/>
      <c r="CR676" s="43"/>
    </row>
    <row r="677" spans="1:96" ht="13.2">
      <c r="A677" s="43"/>
      <c r="B677" s="43"/>
      <c r="C677" s="7"/>
      <c r="D677" s="7"/>
      <c r="E677" s="7"/>
      <c r="F677" s="7"/>
      <c r="G677" s="7"/>
      <c r="H677" s="7"/>
      <c r="I677" s="7"/>
      <c r="J677" s="7"/>
      <c r="K677" s="7"/>
      <c r="L677" s="115"/>
      <c r="M677" s="43"/>
      <c r="N677" s="43"/>
      <c r="O677" s="43"/>
      <c r="P677" s="43"/>
      <c r="Q677" s="43"/>
      <c r="R677" s="43"/>
      <c r="S677" s="43"/>
      <c r="T677" s="43"/>
      <c r="U677" s="43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7"/>
      <c r="AO677" s="7"/>
      <c r="AP677" s="7"/>
      <c r="AQ677" s="7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43"/>
      <c r="BN677" s="43"/>
      <c r="BO677" s="43"/>
      <c r="BP677" s="43"/>
      <c r="BQ677" s="43"/>
      <c r="BR677" s="43"/>
      <c r="BS677" s="43"/>
      <c r="BT677" s="43"/>
      <c r="BU677" s="43"/>
      <c r="BV677" s="43"/>
      <c r="BW677" s="43"/>
      <c r="BX677" s="43"/>
      <c r="BY677" s="43"/>
      <c r="BZ677" s="43"/>
      <c r="CA677" s="43"/>
      <c r="CB677" s="43"/>
      <c r="CC677" s="43"/>
      <c r="CD677" s="43"/>
      <c r="CE677" s="43"/>
      <c r="CF677" s="43"/>
      <c r="CG677" s="43"/>
      <c r="CH677" s="43"/>
      <c r="CI677" s="43"/>
      <c r="CJ677" s="43"/>
      <c r="CK677" s="43"/>
      <c r="CL677" s="43"/>
      <c r="CM677" s="43"/>
      <c r="CN677" s="43"/>
      <c r="CO677" s="43"/>
      <c r="CP677" s="43"/>
      <c r="CQ677" s="43"/>
      <c r="CR677" s="43"/>
    </row>
    <row r="678" spans="1:96" ht="13.2">
      <c r="A678" s="43"/>
      <c r="B678" s="43"/>
      <c r="C678" s="7"/>
      <c r="D678" s="7"/>
      <c r="E678" s="7"/>
      <c r="F678" s="7"/>
      <c r="G678" s="7"/>
      <c r="H678" s="7"/>
      <c r="I678" s="7"/>
      <c r="J678" s="7"/>
      <c r="K678" s="7"/>
      <c r="L678" s="115"/>
      <c r="M678" s="43"/>
      <c r="N678" s="43"/>
      <c r="O678" s="43"/>
      <c r="P678" s="43"/>
      <c r="Q678" s="43"/>
      <c r="R678" s="43"/>
      <c r="S678" s="43"/>
      <c r="T678" s="43"/>
      <c r="U678" s="43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7"/>
      <c r="AO678" s="7"/>
      <c r="AP678" s="7"/>
      <c r="AQ678" s="7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43"/>
      <c r="BN678" s="43"/>
      <c r="BO678" s="43"/>
      <c r="BP678" s="43"/>
      <c r="BQ678" s="43"/>
      <c r="BR678" s="43"/>
      <c r="BS678" s="43"/>
      <c r="BT678" s="43"/>
      <c r="BU678" s="43"/>
      <c r="BV678" s="43"/>
      <c r="BW678" s="43"/>
      <c r="BX678" s="43"/>
      <c r="BY678" s="43"/>
      <c r="BZ678" s="43"/>
      <c r="CA678" s="43"/>
      <c r="CB678" s="43"/>
      <c r="CC678" s="43"/>
      <c r="CD678" s="43"/>
      <c r="CE678" s="43"/>
      <c r="CF678" s="43"/>
      <c r="CG678" s="43"/>
      <c r="CH678" s="43"/>
      <c r="CI678" s="43"/>
      <c r="CJ678" s="43"/>
      <c r="CK678" s="43"/>
      <c r="CL678" s="43"/>
      <c r="CM678" s="43"/>
      <c r="CN678" s="43"/>
      <c r="CO678" s="43"/>
      <c r="CP678" s="43"/>
      <c r="CQ678" s="43"/>
      <c r="CR678" s="43"/>
    </row>
    <row r="679" spans="1:96" ht="13.2">
      <c r="A679" s="43"/>
      <c r="B679" s="43"/>
      <c r="C679" s="7"/>
      <c r="D679" s="7"/>
      <c r="E679" s="7"/>
      <c r="F679" s="7"/>
      <c r="G679" s="7"/>
      <c r="H679" s="7"/>
      <c r="I679" s="7"/>
      <c r="J679" s="7"/>
      <c r="K679" s="7"/>
      <c r="L679" s="115"/>
      <c r="M679" s="43"/>
      <c r="N679" s="43"/>
      <c r="O679" s="43"/>
      <c r="P679" s="43"/>
      <c r="Q679" s="43"/>
      <c r="R679" s="43"/>
      <c r="S679" s="43"/>
      <c r="T679" s="43"/>
      <c r="U679" s="43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7"/>
      <c r="AO679" s="7"/>
      <c r="AP679" s="7"/>
      <c r="AQ679" s="7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43"/>
      <c r="BN679" s="43"/>
      <c r="BO679" s="43"/>
      <c r="BP679" s="43"/>
      <c r="BQ679" s="43"/>
      <c r="BR679" s="43"/>
      <c r="BS679" s="43"/>
      <c r="BT679" s="43"/>
      <c r="BU679" s="43"/>
      <c r="BV679" s="43"/>
      <c r="BW679" s="43"/>
      <c r="BX679" s="43"/>
      <c r="BY679" s="43"/>
      <c r="BZ679" s="43"/>
      <c r="CA679" s="43"/>
      <c r="CB679" s="43"/>
      <c r="CC679" s="43"/>
      <c r="CD679" s="43"/>
      <c r="CE679" s="43"/>
      <c r="CF679" s="43"/>
      <c r="CG679" s="43"/>
      <c r="CH679" s="43"/>
      <c r="CI679" s="43"/>
      <c r="CJ679" s="43"/>
      <c r="CK679" s="43"/>
      <c r="CL679" s="43"/>
      <c r="CM679" s="43"/>
      <c r="CN679" s="43"/>
      <c r="CO679" s="43"/>
      <c r="CP679" s="43"/>
      <c r="CQ679" s="43"/>
      <c r="CR679" s="43"/>
    </row>
    <row r="680" spans="1:96" ht="13.2">
      <c r="A680" s="43"/>
      <c r="B680" s="43"/>
      <c r="C680" s="7"/>
      <c r="D680" s="7"/>
      <c r="E680" s="7"/>
      <c r="F680" s="7"/>
      <c r="G680" s="7"/>
      <c r="H680" s="7"/>
      <c r="I680" s="7"/>
      <c r="J680" s="7"/>
      <c r="K680" s="7"/>
      <c r="L680" s="115"/>
      <c r="M680" s="43"/>
      <c r="N680" s="43"/>
      <c r="O680" s="43"/>
      <c r="P680" s="43"/>
      <c r="Q680" s="43"/>
      <c r="R680" s="43"/>
      <c r="S680" s="43"/>
      <c r="T680" s="43"/>
      <c r="U680" s="43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7"/>
      <c r="AO680" s="7"/>
      <c r="AP680" s="7"/>
      <c r="AQ680" s="7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43"/>
      <c r="BN680" s="43"/>
      <c r="BO680" s="43"/>
      <c r="BP680" s="43"/>
      <c r="BQ680" s="43"/>
      <c r="BR680" s="43"/>
      <c r="BS680" s="43"/>
      <c r="BT680" s="43"/>
      <c r="BU680" s="43"/>
      <c r="BV680" s="43"/>
      <c r="BW680" s="43"/>
      <c r="BX680" s="43"/>
      <c r="BY680" s="43"/>
      <c r="BZ680" s="43"/>
      <c r="CA680" s="43"/>
      <c r="CB680" s="43"/>
      <c r="CC680" s="43"/>
      <c r="CD680" s="43"/>
      <c r="CE680" s="43"/>
      <c r="CF680" s="43"/>
      <c r="CG680" s="43"/>
      <c r="CH680" s="43"/>
      <c r="CI680" s="43"/>
      <c r="CJ680" s="43"/>
      <c r="CK680" s="43"/>
      <c r="CL680" s="43"/>
      <c r="CM680" s="43"/>
      <c r="CN680" s="43"/>
      <c r="CO680" s="43"/>
      <c r="CP680" s="43"/>
      <c r="CQ680" s="43"/>
      <c r="CR680" s="43"/>
    </row>
    <row r="681" spans="1:96" ht="13.2">
      <c r="A681" s="43"/>
      <c r="B681" s="43"/>
      <c r="C681" s="7"/>
      <c r="D681" s="7"/>
      <c r="E681" s="7"/>
      <c r="F681" s="7"/>
      <c r="G681" s="7"/>
      <c r="H681" s="7"/>
      <c r="I681" s="7"/>
      <c r="J681" s="7"/>
      <c r="K681" s="7"/>
      <c r="L681" s="115"/>
      <c r="M681" s="43"/>
      <c r="N681" s="43"/>
      <c r="O681" s="43"/>
      <c r="P681" s="43"/>
      <c r="Q681" s="43"/>
      <c r="R681" s="43"/>
      <c r="S681" s="43"/>
      <c r="T681" s="43"/>
      <c r="U681" s="43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7"/>
      <c r="AO681" s="7"/>
      <c r="AP681" s="7"/>
      <c r="AQ681" s="7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43"/>
      <c r="BN681" s="43"/>
      <c r="BO681" s="43"/>
      <c r="BP681" s="43"/>
      <c r="BQ681" s="43"/>
      <c r="BR681" s="43"/>
      <c r="BS681" s="43"/>
      <c r="BT681" s="43"/>
      <c r="BU681" s="43"/>
      <c r="BV681" s="43"/>
      <c r="BW681" s="43"/>
      <c r="BX681" s="43"/>
      <c r="BY681" s="43"/>
      <c r="BZ681" s="43"/>
      <c r="CA681" s="43"/>
      <c r="CB681" s="43"/>
      <c r="CC681" s="43"/>
      <c r="CD681" s="43"/>
      <c r="CE681" s="43"/>
      <c r="CF681" s="43"/>
      <c r="CG681" s="43"/>
      <c r="CH681" s="43"/>
      <c r="CI681" s="43"/>
      <c r="CJ681" s="43"/>
      <c r="CK681" s="43"/>
      <c r="CL681" s="43"/>
      <c r="CM681" s="43"/>
      <c r="CN681" s="43"/>
      <c r="CO681" s="43"/>
      <c r="CP681" s="43"/>
      <c r="CQ681" s="43"/>
      <c r="CR681" s="43"/>
    </row>
    <row r="682" spans="1:96" ht="13.2">
      <c r="A682" s="43"/>
      <c r="B682" s="43"/>
      <c r="C682" s="7"/>
      <c r="D682" s="7"/>
      <c r="E682" s="7"/>
      <c r="F682" s="7"/>
      <c r="G682" s="7"/>
      <c r="H682" s="7"/>
      <c r="I682" s="7"/>
      <c r="J682" s="7"/>
      <c r="K682" s="7"/>
      <c r="L682" s="115"/>
      <c r="M682" s="43"/>
      <c r="N682" s="43"/>
      <c r="O682" s="43"/>
      <c r="P682" s="43"/>
      <c r="Q682" s="43"/>
      <c r="R682" s="43"/>
      <c r="S682" s="43"/>
      <c r="T682" s="43"/>
      <c r="U682" s="43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7"/>
      <c r="AO682" s="7"/>
      <c r="AP682" s="7"/>
      <c r="AQ682" s="7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43"/>
      <c r="BN682" s="43"/>
      <c r="BO682" s="43"/>
      <c r="BP682" s="43"/>
      <c r="BQ682" s="43"/>
      <c r="BR682" s="43"/>
      <c r="BS682" s="43"/>
      <c r="BT682" s="43"/>
      <c r="BU682" s="43"/>
      <c r="BV682" s="43"/>
      <c r="BW682" s="43"/>
      <c r="BX682" s="43"/>
      <c r="BY682" s="43"/>
      <c r="BZ682" s="43"/>
      <c r="CA682" s="43"/>
      <c r="CB682" s="43"/>
      <c r="CC682" s="43"/>
      <c r="CD682" s="43"/>
      <c r="CE682" s="43"/>
      <c r="CF682" s="43"/>
      <c r="CG682" s="43"/>
      <c r="CH682" s="43"/>
      <c r="CI682" s="43"/>
      <c r="CJ682" s="43"/>
      <c r="CK682" s="43"/>
      <c r="CL682" s="43"/>
      <c r="CM682" s="43"/>
      <c r="CN682" s="43"/>
      <c r="CO682" s="43"/>
      <c r="CP682" s="43"/>
      <c r="CQ682" s="43"/>
      <c r="CR682" s="43"/>
    </row>
    <row r="683" spans="1:96" ht="13.2">
      <c r="A683" s="43"/>
      <c r="B683" s="43"/>
      <c r="C683" s="7"/>
      <c r="D683" s="7"/>
      <c r="E683" s="7"/>
      <c r="F683" s="7"/>
      <c r="G683" s="7"/>
      <c r="H683" s="7"/>
      <c r="I683" s="7"/>
      <c r="J683" s="7"/>
      <c r="K683" s="7"/>
      <c r="L683" s="115"/>
      <c r="M683" s="43"/>
      <c r="N683" s="43"/>
      <c r="O683" s="43"/>
      <c r="P683" s="43"/>
      <c r="Q683" s="43"/>
      <c r="R683" s="43"/>
      <c r="S683" s="43"/>
      <c r="T683" s="43"/>
      <c r="U683" s="43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7"/>
      <c r="AO683" s="7"/>
      <c r="AP683" s="7"/>
      <c r="AQ683" s="7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43"/>
      <c r="BN683" s="43"/>
      <c r="BO683" s="43"/>
      <c r="BP683" s="43"/>
      <c r="BQ683" s="43"/>
      <c r="BR683" s="43"/>
      <c r="BS683" s="43"/>
      <c r="BT683" s="43"/>
      <c r="BU683" s="43"/>
      <c r="BV683" s="43"/>
      <c r="BW683" s="43"/>
      <c r="BX683" s="43"/>
      <c r="BY683" s="43"/>
      <c r="BZ683" s="43"/>
      <c r="CA683" s="43"/>
      <c r="CB683" s="43"/>
      <c r="CC683" s="43"/>
      <c r="CD683" s="43"/>
      <c r="CE683" s="43"/>
      <c r="CF683" s="43"/>
      <c r="CG683" s="43"/>
      <c r="CH683" s="43"/>
      <c r="CI683" s="43"/>
      <c r="CJ683" s="43"/>
      <c r="CK683" s="43"/>
      <c r="CL683" s="43"/>
      <c r="CM683" s="43"/>
      <c r="CN683" s="43"/>
      <c r="CO683" s="43"/>
      <c r="CP683" s="43"/>
      <c r="CQ683" s="43"/>
      <c r="CR683" s="43"/>
    </row>
    <row r="684" spans="1:96" ht="13.2">
      <c r="A684" s="43"/>
      <c r="B684" s="43"/>
      <c r="C684" s="7"/>
      <c r="D684" s="7"/>
      <c r="E684" s="7"/>
      <c r="F684" s="7"/>
      <c r="G684" s="7"/>
      <c r="H684" s="7"/>
      <c r="I684" s="7"/>
      <c r="J684" s="7"/>
      <c r="K684" s="7"/>
      <c r="L684" s="115"/>
      <c r="M684" s="43"/>
      <c r="N684" s="43"/>
      <c r="O684" s="43"/>
      <c r="P684" s="43"/>
      <c r="Q684" s="43"/>
      <c r="R684" s="43"/>
      <c r="S684" s="43"/>
      <c r="T684" s="43"/>
      <c r="U684" s="43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7"/>
      <c r="AO684" s="7"/>
      <c r="AP684" s="7"/>
      <c r="AQ684" s="7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43"/>
      <c r="BN684" s="43"/>
      <c r="BO684" s="43"/>
      <c r="BP684" s="43"/>
      <c r="BQ684" s="43"/>
      <c r="BR684" s="43"/>
      <c r="BS684" s="43"/>
      <c r="BT684" s="43"/>
      <c r="BU684" s="43"/>
      <c r="BV684" s="43"/>
      <c r="BW684" s="43"/>
      <c r="BX684" s="43"/>
      <c r="BY684" s="43"/>
      <c r="BZ684" s="43"/>
      <c r="CA684" s="43"/>
      <c r="CB684" s="43"/>
      <c r="CC684" s="43"/>
      <c r="CD684" s="43"/>
      <c r="CE684" s="43"/>
      <c r="CF684" s="43"/>
      <c r="CG684" s="43"/>
      <c r="CH684" s="43"/>
      <c r="CI684" s="43"/>
      <c r="CJ684" s="43"/>
      <c r="CK684" s="43"/>
      <c r="CL684" s="43"/>
      <c r="CM684" s="43"/>
      <c r="CN684" s="43"/>
      <c r="CO684" s="43"/>
      <c r="CP684" s="43"/>
      <c r="CQ684" s="43"/>
      <c r="CR684" s="43"/>
    </row>
    <row r="685" spans="1:96" ht="13.2">
      <c r="A685" s="43"/>
      <c r="B685" s="43"/>
      <c r="C685" s="7"/>
      <c r="D685" s="7"/>
      <c r="E685" s="7"/>
      <c r="F685" s="7"/>
      <c r="G685" s="7"/>
      <c r="H685" s="7"/>
      <c r="I685" s="7"/>
      <c r="J685" s="7"/>
      <c r="K685" s="7"/>
      <c r="L685" s="115"/>
      <c r="M685" s="43"/>
      <c r="N685" s="43"/>
      <c r="O685" s="43"/>
      <c r="P685" s="43"/>
      <c r="Q685" s="43"/>
      <c r="R685" s="43"/>
      <c r="S685" s="43"/>
      <c r="T685" s="43"/>
      <c r="U685" s="43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7"/>
      <c r="AO685" s="7"/>
      <c r="AP685" s="7"/>
      <c r="AQ685" s="7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43"/>
      <c r="BN685" s="43"/>
      <c r="BO685" s="43"/>
      <c r="BP685" s="43"/>
      <c r="BQ685" s="43"/>
      <c r="BR685" s="43"/>
      <c r="BS685" s="43"/>
      <c r="BT685" s="43"/>
      <c r="BU685" s="43"/>
      <c r="BV685" s="43"/>
      <c r="BW685" s="43"/>
      <c r="BX685" s="43"/>
      <c r="BY685" s="43"/>
      <c r="BZ685" s="43"/>
      <c r="CA685" s="43"/>
      <c r="CB685" s="43"/>
      <c r="CC685" s="43"/>
      <c r="CD685" s="43"/>
      <c r="CE685" s="43"/>
      <c r="CF685" s="43"/>
      <c r="CG685" s="43"/>
      <c r="CH685" s="43"/>
      <c r="CI685" s="43"/>
      <c r="CJ685" s="43"/>
      <c r="CK685" s="43"/>
      <c r="CL685" s="43"/>
      <c r="CM685" s="43"/>
      <c r="CN685" s="43"/>
      <c r="CO685" s="43"/>
      <c r="CP685" s="43"/>
      <c r="CQ685" s="43"/>
      <c r="CR685" s="43"/>
    </row>
    <row r="686" spans="1:96" ht="13.2">
      <c r="A686" s="43"/>
      <c r="B686" s="43"/>
      <c r="C686" s="7"/>
      <c r="D686" s="7"/>
      <c r="E686" s="7"/>
      <c r="F686" s="7"/>
      <c r="G686" s="7"/>
      <c r="H686" s="7"/>
      <c r="I686" s="7"/>
      <c r="J686" s="7"/>
      <c r="K686" s="7"/>
      <c r="L686" s="115"/>
      <c r="M686" s="43"/>
      <c r="N686" s="43"/>
      <c r="O686" s="43"/>
      <c r="P686" s="43"/>
      <c r="Q686" s="43"/>
      <c r="R686" s="43"/>
      <c r="S686" s="43"/>
      <c r="T686" s="43"/>
      <c r="U686" s="43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7"/>
      <c r="AO686" s="7"/>
      <c r="AP686" s="7"/>
      <c r="AQ686" s="7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43"/>
      <c r="BN686" s="43"/>
      <c r="BO686" s="43"/>
      <c r="BP686" s="43"/>
      <c r="BQ686" s="43"/>
      <c r="BR686" s="43"/>
      <c r="BS686" s="43"/>
      <c r="BT686" s="43"/>
      <c r="BU686" s="43"/>
      <c r="BV686" s="43"/>
      <c r="BW686" s="43"/>
      <c r="BX686" s="43"/>
      <c r="BY686" s="43"/>
      <c r="BZ686" s="43"/>
      <c r="CA686" s="43"/>
      <c r="CB686" s="43"/>
      <c r="CC686" s="43"/>
      <c r="CD686" s="43"/>
      <c r="CE686" s="43"/>
      <c r="CF686" s="43"/>
      <c r="CG686" s="43"/>
      <c r="CH686" s="43"/>
      <c r="CI686" s="43"/>
      <c r="CJ686" s="43"/>
      <c r="CK686" s="43"/>
      <c r="CL686" s="43"/>
      <c r="CM686" s="43"/>
      <c r="CN686" s="43"/>
      <c r="CO686" s="43"/>
      <c r="CP686" s="43"/>
      <c r="CQ686" s="43"/>
      <c r="CR686" s="43"/>
    </row>
    <row r="687" spans="1:96" ht="13.2">
      <c r="A687" s="43"/>
      <c r="B687" s="43"/>
      <c r="C687" s="7"/>
      <c r="D687" s="7"/>
      <c r="E687" s="7"/>
      <c r="F687" s="7"/>
      <c r="G687" s="7"/>
      <c r="H687" s="7"/>
      <c r="I687" s="7"/>
      <c r="J687" s="7"/>
      <c r="K687" s="7"/>
      <c r="L687" s="115"/>
      <c r="M687" s="43"/>
      <c r="N687" s="43"/>
      <c r="O687" s="43"/>
      <c r="P687" s="43"/>
      <c r="Q687" s="43"/>
      <c r="R687" s="43"/>
      <c r="S687" s="43"/>
      <c r="T687" s="43"/>
      <c r="U687" s="43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7"/>
      <c r="AO687" s="7"/>
      <c r="AP687" s="7"/>
      <c r="AQ687" s="7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43"/>
      <c r="BN687" s="43"/>
      <c r="BO687" s="43"/>
      <c r="BP687" s="43"/>
      <c r="BQ687" s="43"/>
      <c r="BR687" s="43"/>
      <c r="BS687" s="43"/>
      <c r="BT687" s="43"/>
      <c r="BU687" s="43"/>
      <c r="BV687" s="43"/>
      <c r="BW687" s="43"/>
      <c r="BX687" s="43"/>
      <c r="BY687" s="43"/>
      <c r="BZ687" s="43"/>
      <c r="CA687" s="43"/>
      <c r="CB687" s="43"/>
      <c r="CC687" s="43"/>
      <c r="CD687" s="43"/>
      <c r="CE687" s="43"/>
      <c r="CF687" s="43"/>
      <c r="CG687" s="43"/>
      <c r="CH687" s="43"/>
      <c r="CI687" s="43"/>
      <c r="CJ687" s="43"/>
      <c r="CK687" s="43"/>
      <c r="CL687" s="43"/>
      <c r="CM687" s="43"/>
      <c r="CN687" s="43"/>
      <c r="CO687" s="43"/>
      <c r="CP687" s="43"/>
      <c r="CQ687" s="43"/>
      <c r="CR687" s="43"/>
    </row>
    <row r="688" spans="1:96" ht="13.2">
      <c r="A688" s="43"/>
      <c r="B688" s="43"/>
      <c r="C688" s="7"/>
      <c r="D688" s="7"/>
      <c r="E688" s="7"/>
      <c r="F688" s="7"/>
      <c r="G688" s="7"/>
      <c r="H688" s="7"/>
      <c r="I688" s="7"/>
      <c r="J688" s="7"/>
      <c r="K688" s="7"/>
      <c r="L688" s="115"/>
      <c r="M688" s="43"/>
      <c r="N688" s="43"/>
      <c r="O688" s="43"/>
      <c r="P688" s="43"/>
      <c r="Q688" s="43"/>
      <c r="R688" s="43"/>
      <c r="S688" s="43"/>
      <c r="T688" s="43"/>
      <c r="U688" s="43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7"/>
      <c r="AO688" s="7"/>
      <c r="AP688" s="7"/>
      <c r="AQ688" s="7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43"/>
      <c r="BN688" s="43"/>
      <c r="BO688" s="43"/>
      <c r="BP688" s="43"/>
      <c r="BQ688" s="43"/>
      <c r="BR688" s="43"/>
      <c r="BS688" s="43"/>
      <c r="BT688" s="43"/>
      <c r="BU688" s="43"/>
      <c r="BV688" s="43"/>
      <c r="BW688" s="43"/>
      <c r="BX688" s="43"/>
      <c r="BY688" s="43"/>
      <c r="BZ688" s="43"/>
      <c r="CA688" s="43"/>
      <c r="CB688" s="43"/>
      <c r="CC688" s="43"/>
      <c r="CD688" s="43"/>
      <c r="CE688" s="43"/>
      <c r="CF688" s="43"/>
      <c r="CG688" s="43"/>
      <c r="CH688" s="43"/>
      <c r="CI688" s="43"/>
      <c r="CJ688" s="43"/>
      <c r="CK688" s="43"/>
      <c r="CL688" s="43"/>
      <c r="CM688" s="43"/>
      <c r="CN688" s="43"/>
      <c r="CO688" s="43"/>
      <c r="CP688" s="43"/>
      <c r="CQ688" s="43"/>
      <c r="CR688" s="43"/>
    </row>
    <row r="689" spans="1:96" ht="13.2">
      <c r="A689" s="43"/>
      <c r="B689" s="43"/>
      <c r="C689" s="7"/>
      <c r="D689" s="7"/>
      <c r="E689" s="7"/>
      <c r="F689" s="7"/>
      <c r="G689" s="7"/>
      <c r="H689" s="7"/>
      <c r="I689" s="7"/>
      <c r="J689" s="7"/>
      <c r="K689" s="7"/>
      <c r="L689" s="115"/>
      <c r="M689" s="43"/>
      <c r="N689" s="43"/>
      <c r="O689" s="43"/>
      <c r="P689" s="43"/>
      <c r="Q689" s="43"/>
      <c r="R689" s="43"/>
      <c r="S689" s="43"/>
      <c r="T689" s="43"/>
      <c r="U689" s="43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7"/>
      <c r="AO689" s="7"/>
      <c r="AP689" s="7"/>
      <c r="AQ689" s="7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43"/>
      <c r="BN689" s="43"/>
      <c r="BO689" s="43"/>
      <c r="BP689" s="43"/>
      <c r="BQ689" s="43"/>
      <c r="BR689" s="43"/>
      <c r="BS689" s="43"/>
      <c r="BT689" s="43"/>
      <c r="BU689" s="43"/>
      <c r="BV689" s="43"/>
      <c r="BW689" s="43"/>
      <c r="BX689" s="43"/>
      <c r="BY689" s="43"/>
      <c r="BZ689" s="43"/>
      <c r="CA689" s="43"/>
      <c r="CB689" s="43"/>
      <c r="CC689" s="43"/>
      <c r="CD689" s="43"/>
      <c r="CE689" s="43"/>
      <c r="CF689" s="43"/>
      <c r="CG689" s="43"/>
      <c r="CH689" s="43"/>
      <c r="CI689" s="43"/>
      <c r="CJ689" s="43"/>
      <c r="CK689" s="43"/>
      <c r="CL689" s="43"/>
      <c r="CM689" s="43"/>
      <c r="CN689" s="43"/>
      <c r="CO689" s="43"/>
      <c r="CP689" s="43"/>
      <c r="CQ689" s="43"/>
      <c r="CR689" s="43"/>
    </row>
    <row r="690" spans="1:96" ht="13.2">
      <c r="A690" s="43"/>
      <c r="B690" s="43"/>
      <c r="C690" s="7"/>
      <c r="D690" s="7"/>
      <c r="E690" s="7"/>
      <c r="F690" s="7"/>
      <c r="G690" s="7"/>
      <c r="H690" s="7"/>
      <c r="I690" s="7"/>
      <c r="J690" s="7"/>
      <c r="K690" s="7"/>
      <c r="L690" s="115"/>
      <c r="M690" s="43"/>
      <c r="N690" s="43"/>
      <c r="O690" s="43"/>
      <c r="P690" s="43"/>
      <c r="Q690" s="43"/>
      <c r="R690" s="43"/>
      <c r="S690" s="43"/>
      <c r="T690" s="43"/>
      <c r="U690" s="43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7"/>
      <c r="AO690" s="7"/>
      <c r="AP690" s="7"/>
      <c r="AQ690" s="7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43"/>
      <c r="BN690" s="43"/>
      <c r="BO690" s="43"/>
      <c r="BP690" s="43"/>
      <c r="BQ690" s="43"/>
      <c r="BR690" s="43"/>
      <c r="BS690" s="43"/>
      <c r="BT690" s="43"/>
      <c r="BU690" s="43"/>
      <c r="BV690" s="43"/>
      <c r="BW690" s="43"/>
      <c r="BX690" s="43"/>
      <c r="BY690" s="43"/>
      <c r="BZ690" s="43"/>
      <c r="CA690" s="43"/>
      <c r="CB690" s="43"/>
      <c r="CC690" s="43"/>
      <c r="CD690" s="43"/>
      <c r="CE690" s="43"/>
      <c r="CF690" s="43"/>
      <c r="CG690" s="43"/>
      <c r="CH690" s="43"/>
      <c r="CI690" s="43"/>
      <c r="CJ690" s="43"/>
      <c r="CK690" s="43"/>
      <c r="CL690" s="43"/>
      <c r="CM690" s="43"/>
      <c r="CN690" s="43"/>
      <c r="CO690" s="43"/>
      <c r="CP690" s="43"/>
      <c r="CQ690" s="43"/>
      <c r="CR690" s="43"/>
    </row>
    <row r="691" spans="1:96" ht="13.2">
      <c r="A691" s="43"/>
      <c r="B691" s="43"/>
      <c r="C691" s="7"/>
      <c r="D691" s="7"/>
      <c r="E691" s="7"/>
      <c r="F691" s="7"/>
      <c r="G691" s="7"/>
      <c r="H691" s="7"/>
      <c r="I691" s="7"/>
      <c r="J691" s="7"/>
      <c r="K691" s="7"/>
      <c r="L691" s="115"/>
      <c r="M691" s="43"/>
      <c r="N691" s="43"/>
      <c r="O691" s="43"/>
      <c r="P691" s="43"/>
      <c r="Q691" s="43"/>
      <c r="R691" s="43"/>
      <c r="S691" s="43"/>
      <c r="T691" s="43"/>
      <c r="U691" s="43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7"/>
      <c r="AO691" s="7"/>
      <c r="AP691" s="7"/>
      <c r="AQ691" s="7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43"/>
      <c r="BN691" s="43"/>
      <c r="BO691" s="43"/>
      <c r="BP691" s="43"/>
      <c r="BQ691" s="43"/>
      <c r="BR691" s="43"/>
      <c r="BS691" s="43"/>
      <c r="BT691" s="43"/>
      <c r="BU691" s="43"/>
      <c r="BV691" s="43"/>
      <c r="BW691" s="43"/>
      <c r="BX691" s="43"/>
      <c r="BY691" s="43"/>
      <c r="BZ691" s="43"/>
      <c r="CA691" s="43"/>
      <c r="CB691" s="43"/>
      <c r="CC691" s="43"/>
      <c r="CD691" s="43"/>
      <c r="CE691" s="43"/>
      <c r="CF691" s="43"/>
      <c r="CG691" s="43"/>
      <c r="CH691" s="43"/>
      <c r="CI691" s="43"/>
      <c r="CJ691" s="43"/>
      <c r="CK691" s="43"/>
      <c r="CL691" s="43"/>
      <c r="CM691" s="43"/>
      <c r="CN691" s="43"/>
      <c r="CO691" s="43"/>
      <c r="CP691" s="43"/>
      <c r="CQ691" s="43"/>
      <c r="CR691" s="43"/>
    </row>
    <row r="692" spans="1:96" ht="13.2">
      <c r="A692" s="43"/>
      <c r="B692" s="43"/>
      <c r="C692" s="7"/>
      <c r="D692" s="7"/>
      <c r="E692" s="7"/>
      <c r="F692" s="7"/>
      <c r="G692" s="7"/>
      <c r="H692" s="7"/>
      <c r="I692" s="7"/>
      <c r="J692" s="7"/>
      <c r="K692" s="7"/>
      <c r="L692" s="115"/>
      <c r="M692" s="43"/>
      <c r="N692" s="43"/>
      <c r="O692" s="43"/>
      <c r="P692" s="43"/>
      <c r="Q692" s="43"/>
      <c r="R692" s="43"/>
      <c r="S692" s="43"/>
      <c r="T692" s="43"/>
      <c r="U692" s="43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7"/>
      <c r="AO692" s="7"/>
      <c r="AP692" s="7"/>
      <c r="AQ692" s="7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43"/>
      <c r="BN692" s="43"/>
      <c r="BO692" s="43"/>
      <c r="BP692" s="43"/>
      <c r="BQ692" s="43"/>
      <c r="BR692" s="43"/>
      <c r="BS692" s="43"/>
      <c r="BT692" s="43"/>
      <c r="BU692" s="43"/>
      <c r="BV692" s="43"/>
      <c r="BW692" s="43"/>
      <c r="BX692" s="43"/>
      <c r="BY692" s="43"/>
      <c r="BZ692" s="43"/>
      <c r="CA692" s="43"/>
      <c r="CB692" s="43"/>
      <c r="CC692" s="43"/>
      <c r="CD692" s="43"/>
      <c r="CE692" s="43"/>
      <c r="CF692" s="43"/>
      <c r="CG692" s="43"/>
      <c r="CH692" s="43"/>
      <c r="CI692" s="43"/>
      <c r="CJ692" s="43"/>
      <c r="CK692" s="43"/>
      <c r="CL692" s="43"/>
      <c r="CM692" s="43"/>
      <c r="CN692" s="43"/>
      <c r="CO692" s="43"/>
      <c r="CP692" s="43"/>
      <c r="CQ692" s="43"/>
      <c r="CR692" s="43"/>
    </row>
    <row r="693" spans="1:96" ht="13.2">
      <c r="A693" s="43"/>
      <c r="B693" s="43"/>
      <c r="C693" s="7"/>
      <c r="D693" s="7"/>
      <c r="E693" s="7"/>
      <c r="F693" s="7"/>
      <c r="G693" s="7"/>
      <c r="H693" s="7"/>
      <c r="I693" s="7"/>
      <c r="J693" s="7"/>
      <c r="K693" s="7"/>
      <c r="L693" s="115"/>
      <c r="M693" s="43"/>
      <c r="N693" s="43"/>
      <c r="O693" s="43"/>
      <c r="P693" s="43"/>
      <c r="Q693" s="43"/>
      <c r="R693" s="43"/>
      <c r="S693" s="43"/>
      <c r="T693" s="43"/>
      <c r="U693" s="43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7"/>
      <c r="AO693" s="7"/>
      <c r="AP693" s="7"/>
      <c r="AQ693" s="7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43"/>
      <c r="BN693" s="43"/>
      <c r="BO693" s="43"/>
      <c r="BP693" s="43"/>
      <c r="BQ693" s="43"/>
      <c r="BR693" s="43"/>
      <c r="BS693" s="43"/>
      <c r="BT693" s="43"/>
      <c r="BU693" s="43"/>
      <c r="BV693" s="43"/>
      <c r="BW693" s="43"/>
      <c r="BX693" s="43"/>
      <c r="BY693" s="43"/>
      <c r="BZ693" s="43"/>
      <c r="CA693" s="43"/>
      <c r="CB693" s="43"/>
      <c r="CC693" s="43"/>
      <c r="CD693" s="43"/>
      <c r="CE693" s="43"/>
      <c r="CF693" s="43"/>
      <c r="CG693" s="43"/>
      <c r="CH693" s="43"/>
      <c r="CI693" s="43"/>
      <c r="CJ693" s="43"/>
      <c r="CK693" s="43"/>
      <c r="CL693" s="43"/>
      <c r="CM693" s="43"/>
      <c r="CN693" s="43"/>
      <c r="CO693" s="43"/>
      <c r="CP693" s="43"/>
      <c r="CQ693" s="43"/>
      <c r="CR693" s="43"/>
    </row>
    <row r="694" spans="1:96" ht="13.2">
      <c r="A694" s="43"/>
      <c r="B694" s="43"/>
      <c r="C694" s="7"/>
      <c r="D694" s="7"/>
      <c r="E694" s="7"/>
      <c r="F694" s="7"/>
      <c r="G694" s="7"/>
      <c r="H694" s="7"/>
      <c r="I694" s="7"/>
      <c r="J694" s="7"/>
      <c r="K694" s="7"/>
      <c r="L694" s="115"/>
      <c r="M694" s="43"/>
      <c r="N694" s="43"/>
      <c r="O694" s="43"/>
      <c r="P694" s="43"/>
      <c r="Q694" s="43"/>
      <c r="R694" s="43"/>
      <c r="S694" s="43"/>
      <c r="T694" s="43"/>
      <c r="U694" s="43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7"/>
      <c r="AO694" s="7"/>
      <c r="AP694" s="7"/>
      <c r="AQ694" s="7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43"/>
      <c r="BN694" s="43"/>
      <c r="BO694" s="43"/>
      <c r="BP694" s="43"/>
      <c r="BQ694" s="43"/>
      <c r="BR694" s="43"/>
      <c r="BS694" s="43"/>
      <c r="BT694" s="43"/>
      <c r="BU694" s="43"/>
      <c r="BV694" s="43"/>
      <c r="BW694" s="43"/>
      <c r="BX694" s="43"/>
      <c r="BY694" s="43"/>
      <c r="BZ694" s="43"/>
      <c r="CA694" s="43"/>
      <c r="CB694" s="43"/>
      <c r="CC694" s="43"/>
      <c r="CD694" s="43"/>
      <c r="CE694" s="43"/>
      <c r="CF694" s="43"/>
      <c r="CG694" s="43"/>
      <c r="CH694" s="43"/>
      <c r="CI694" s="43"/>
      <c r="CJ694" s="43"/>
      <c r="CK694" s="43"/>
      <c r="CL694" s="43"/>
      <c r="CM694" s="43"/>
      <c r="CN694" s="43"/>
      <c r="CO694" s="43"/>
      <c r="CP694" s="43"/>
      <c r="CQ694" s="43"/>
      <c r="CR694" s="43"/>
    </row>
    <row r="695" spans="1:96" ht="13.2">
      <c r="A695" s="43"/>
      <c r="B695" s="43"/>
      <c r="C695" s="7"/>
      <c r="D695" s="7"/>
      <c r="E695" s="7"/>
      <c r="F695" s="7"/>
      <c r="G695" s="7"/>
      <c r="H695" s="7"/>
      <c r="I695" s="7"/>
      <c r="J695" s="7"/>
      <c r="K695" s="7"/>
      <c r="L695" s="115"/>
      <c r="M695" s="43"/>
      <c r="N695" s="43"/>
      <c r="O695" s="43"/>
      <c r="P695" s="43"/>
      <c r="Q695" s="43"/>
      <c r="R695" s="43"/>
      <c r="S695" s="43"/>
      <c r="T695" s="43"/>
      <c r="U695" s="43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7"/>
      <c r="AO695" s="7"/>
      <c r="AP695" s="7"/>
      <c r="AQ695" s="7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43"/>
      <c r="BN695" s="43"/>
      <c r="BO695" s="43"/>
      <c r="BP695" s="43"/>
      <c r="BQ695" s="43"/>
      <c r="BR695" s="43"/>
      <c r="BS695" s="43"/>
      <c r="BT695" s="43"/>
      <c r="BU695" s="43"/>
      <c r="BV695" s="43"/>
      <c r="BW695" s="43"/>
      <c r="BX695" s="43"/>
      <c r="BY695" s="43"/>
      <c r="BZ695" s="43"/>
      <c r="CA695" s="43"/>
      <c r="CB695" s="43"/>
      <c r="CC695" s="43"/>
      <c r="CD695" s="43"/>
      <c r="CE695" s="43"/>
      <c r="CF695" s="43"/>
      <c r="CG695" s="43"/>
      <c r="CH695" s="43"/>
      <c r="CI695" s="43"/>
      <c r="CJ695" s="43"/>
      <c r="CK695" s="43"/>
      <c r="CL695" s="43"/>
      <c r="CM695" s="43"/>
      <c r="CN695" s="43"/>
      <c r="CO695" s="43"/>
      <c r="CP695" s="43"/>
      <c r="CQ695" s="43"/>
      <c r="CR695" s="43"/>
    </row>
    <row r="696" spans="1:96" ht="13.2">
      <c r="A696" s="43"/>
      <c r="B696" s="43"/>
      <c r="C696" s="7"/>
      <c r="D696" s="7"/>
      <c r="E696" s="7"/>
      <c r="F696" s="7"/>
      <c r="G696" s="7"/>
      <c r="H696" s="7"/>
      <c r="I696" s="7"/>
      <c r="J696" s="7"/>
      <c r="K696" s="7"/>
      <c r="L696" s="115"/>
      <c r="M696" s="43"/>
      <c r="N696" s="43"/>
      <c r="O696" s="43"/>
      <c r="P696" s="43"/>
      <c r="Q696" s="43"/>
      <c r="R696" s="43"/>
      <c r="S696" s="43"/>
      <c r="T696" s="43"/>
      <c r="U696" s="43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7"/>
      <c r="AO696" s="7"/>
      <c r="AP696" s="7"/>
      <c r="AQ696" s="7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43"/>
      <c r="BN696" s="43"/>
      <c r="BO696" s="43"/>
      <c r="BP696" s="43"/>
      <c r="BQ696" s="43"/>
      <c r="BR696" s="43"/>
      <c r="BS696" s="43"/>
      <c r="BT696" s="43"/>
      <c r="BU696" s="43"/>
      <c r="BV696" s="43"/>
      <c r="BW696" s="43"/>
      <c r="BX696" s="43"/>
      <c r="BY696" s="43"/>
      <c r="BZ696" s="43"/>
      <c r="CA696" s="43"/>
      <c r="CB696" s="43"/>
      <c r="CC696" s="43"/>
      <c r="CD696" s="43"/>
      <c r="CE696" s="43"/>
      <c r="CF696" s="43"/>
      <c r="CG696" s="43"/>
      <c r="CH696" s="43"/>
      <c r="CI696" s="43"/>
      <c r="CJ696" s="43"/>
      <c r="CK696" s="43"/>
      <c r="CL696" s="43"/>
      <c r="CM696" s="43"/>
      <c r="CN696" s="43"/>
      <c r="CO696" s="43"/>
      <c r="CP696" s="43"/>
      <c r="CQ696" s="43"/>
      <c r="CR696" s="43"/>
    </row>
    <row r="697" spans="1:96" ht="13.2">
      <c r="A697" s="43"/>
      <c r="B697" s="43"/>
      <c r="C697" s="7"/>
      <c r="D697" s="7"/>
      <c r="E697" s="7"/>
      <c r="F697" s="7"/>
      <c r="G697" s="7"/>
      <c r="H697" s="7"/>
      <c r="I697" s="7"/>
      <c r="J697" s="7"/>
      <c r="K697" s="7"/>
      <c r="L697" s="115"/>
      <c r="M697" s="43"/>
      <c r="N697" s="43"/>
      <c r="O697" s="43"/>
      <c r="P697" s="43"/>
      <c r="Q697" s="43"/>
      <c r="R697" s="43"/>
      <c r="S697" s="43"/>
      <c r="T697" s="43"/>
      <c r="U697" s="43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7"/>
      <c r="AO697" s="7"/>
      <c r="AP697" s="7"/>
      <c r="AQ697" s="7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43"/>
      <c r="BN697" s="43"/>
      <c r="BO697" s="43"/>
      <c r="BP697" s="43"/>
      <c r="BQ697" s="43"/>
      <c r="BR697" s="43"/>
      <c r="BS697" s="43"/>
      <c r="BT697" s="43"/>
      <c r="BU697" s="43"/>
      <c r="BV697" s="43"/>
      <c r="BW697" s="43"/>
      <c r="BX697" s="43"/>
      <c r="BY697" s="43"/>
      <c r="BZ697" s="43"/>
      <c r="CA697" s="43"/>
      <c r="CB697" s="43"/>
      <c r="CC697" s="43"/>
      <c r="CD697" s="43"/>
      <c r="CE697" s="43"/>
      <c r="CF697" s="43"/>
      <c r="CG697" s="43"/>
      <c r="CH697" s="43"/>
      <c r="CI697" s="43"/>
      <c r="CJ697" s="43"/>
      <c r="CK697" s="43"/>
      <c r="CL697" s="43"/>
      <c r="CM697" s="43"/>
      <c r="CN697" s="43"/>
      <c r="CO697" s="43"/>
      <c r="CP697" s="43"/>
      <c r="CQ697" s="43"/>
      <c r="CR697" s="43"/>
    </row>
    <row r="698" spans="1:96" ht="13.2">
      <c r="A698" s="43"/>
      <c r="B698" s="43"/>
      <c r="C698" s="7"/>
      <c r="D698" s="7"/>
      <c r="E698" s="7"/>
      <c r="F698" s="7"/>
      <c r="G698" s="7"/>
      <c r="H698" s="7"/>
      <c r="I698" s="7"/>
      <c r="J698" s="7"/>
      <c r="K698" s="7"/>
      <c r="L698" s="115"/>
      <c r="M698" s="43"/>
      <c r="N698" s="43"/>
      <c r="O698" s="43"/>
      <c r="P698" s="43"/>
      <c r="Q698" s="43"/>
      <c r="R698" s="43"/>
      <c r="S698" s="43"/>
      <c r="T698" s="43"/>
      <c r="U698" s="43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7"/>
      <c r="AO698" s="7"/>
      <c r="AP698" s="7"/>
      <c r="AQ698" s="7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43"/>
      <c r="BN698" s="43"/>
      <c r="BO698" s="43"/>
      <c r="BP698" s="43"/>
      <c r="BQ698" s="43"/>
      <c r="BR698" s="43"/>
      <c r="BS698" s="43"/>
      <c r="BT698" s="43"/>
      <c r="BU698" s="43"/>
      <c r="BV698" s="43"/>
      <c r="BW698" s="43"/>
      <c r="BX698" s="43"/>
      <c r="BY698" s="43"/>
      <c r="BZ698" s="43"/>
      <c r="CA698" s="43"/>
      <c r="CB698" s="43"/>
      <c r="CC698" s="43"/>
      <c r="CD698" s="43"/>
      <c r="CE698" s="43"/>
      <c r="CF698" s="43"/>
      <c r="CG698" s="43"/>
      <c r="CH698" s="43"/>
      <c r="CI698" s="43"/>
      <c r="CJ698" s="43"/>
      <c r="CK698" s="43"/>
      <c r="CL698" s="43"/>
      <c r="CM698" s="43"/>
      <c r="CN698" s="43"/>
      <c r="CO698" s="43"/>
      <c r="CP698" s="43"/>
      <c r="CQ698" s="43"/>
      <c r="CR698" s="43"/>
    </row>
    <row r="699" spans="1:96" ht="13.2">
      <c r="A699" s="43"/>
      <c r="B699" s="43"/>
      <c r="C699" s="7"/>
      <c r="D699" s="7"/>
      <c r="E699" s="7"/>
      <c r="F699" s="7"/>
      <c r="G699" s="7"/>
      <c r="H699" s="7"/>
      <c r="I699" s="7"/>
      <c r="J699" s="7"/>
      <c r="K699" s="7"/>
      <c r="L699" s="115"/>
      <c r="M699" s="43"/>
      <c r="N699" s="43"/>
      <c r="O699" s="43"/>
      <c r="P699" s="43"/>
      <c r="Q699" s="43"/>
      <c r="R699" s="43"/>
      <c r="S699" s="43"/>
      <c r="T699" s="43"/>
      <c r="U699" s="43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7"/>
      <c r="AO699" s="7"/>
      <c r="AP699" s="7"/>
      <c r="AQ699" s="7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43"/>
      <c r="BN699" s="43"/>
      <c r="BO699" s="43"/>
      <c r="BP699" s="43"/>
      <c r="BQ699" s="43"/>
      <c r="BR699" s="43"/>
      <c r="BS699" s="43"/>
      <c r="BT699" s="43"/>
      <c r="BU699" s="43"/>
      <c r="BV699" s="43"/>
      <c r="BW699" s="43"/>
      <c r="BX699" s="43"/>
      <c r="BY699" s="43"/>
      <c r="BZ699" s="43"/>
      <c r="CA699" s="43"/>
      <c r="CB699" s="43"/>
      <c r="CC699" s="43"/>
      <c r="CD699" s="43"/>
      <c r="CE699" s="43"/>
      <c r="CF699" s="43"/>
      <c r="CG699" s="43"/>
      <c r="CH699" s="43"/>
      <c r="CI699" s="43"/>
      <c r="CJ699" s="43"/>
      <c r="CK699" s="43"/>
      <c r="CL699" s="43"/>
      <c r="CM699" s="43"/>
      <c r="CN699" s="43"/>
      <c r="CO699" s="43"/>
      <c r="CP699" s="43"/>
      <c r="CQ699" s="43"/>
      <c r="CR699" s="43"/>
    </row>
    <row r="700" spans="1:96" ht="13.2">
      <c r="A700" s="43"/>
      <c r="B700" s="43"/>
      <c r="C700" s="7"/>
      <c r="D700" s="7"/>
      <c r="E700" s="7"/>
      <c r="F700" s="7"/>
      <c r="G700" s="7"/>
      <c r="H700" s="7"/>
      <c r="I700" s="7"/>
      <c r="J700" s="7"/>
      <c r="K700" s="7"/>
      <c r="L700" s="115"/>
      <c r="M700" s="43"/>
      <c r="N700" s="43"/>
      <c r="O700" s="43"/>
      <c r="P700" s="43"/>
      <c r="Q700" s="43"/>
      <c r="R700" s="43"/>
      <c r="S700" s="43"/>
      <c r="T700" s="43"/>
      <c r="U700" s="43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7"/>
      <c r="AO700" s="7"/>
      <c r="AP700" s="7"/>
      <c r="AQ700" s="7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43"/>
      <c r="BN700" s="43"/>
      <c r="BO700" s="43"/>
      <c r="BP700" s="43"/>
      <c r="BQ700" s="43"/>
      <c r="BR700" s="43"/>
      <c r="BS700" s="43"/>
      <c r="BT700" s="43"/>
      <c r="BU700" s="43"/>
      <c r="BV700" s="43"/>
      <c r="BW700" s="43"/>
      <c r="BX700" s="43"/>
      <c r="BY700" s="43"/>
      <c r="BZ700" s="43"/>
      <c r="CA700" s="43"/>
      <c r="CB700" s="43"/>
      <c r="CC700" s="43"/>
      <c r="CD700" s="43"/>
      <c r="CE700" s="43"/>
      <c r="CF700" s="43"/>
      <c r="CG700" s="43"/>
      <c r="CH700" s="43"/>
      <c r="CI700" s="43"/>
      <c r="CJ700" s="43"/>
      <c r="CK700" s="43"/>
      <c r="CL700" s="43"/>
      <c r="CM700" s="43"/>
      <c r="CN700" s="43"/>
      <c r="CO700" s="43"/>
      <c r="CP700" s="43"/>
      <c r="CQ700" s="43"/>
      <c r="CR700" s="43"/>
    </row>
    <row r="701" spans="1:96" ht="13.2">
      <c r="A701" s="43"/>
      <c r="B701" s="43"/>
      <c r="C701" s="7"/>
      <c r="D701" s="7"/>
      <c r="E701" s="7"/>
      <c r="F701" s="7"/>
      <c r="G701" s="7"/>
      <c r="H701" s="7"/>
      <c r="I701" s="7"/>
      <c r="J701" s="7"/>
      <c r="K701" s="7"/>
      <c r="L701" s="115"/>
      <c r="M701" s="43"/>
      <c r="N701" s="43"/>
      <c r="O701" s="43"/>
      <c r="P701" s="43"/>
      <c r="Q701" s="43"/>
      <c r="R701" s="43"/>
      <c r="S701" s="43"/>
      <c r="T701" s="43"/>
      <c r="U701" s="43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7"/>
      <c r="AO701" s="7"/>
      <c r="AP701" s="7"/>
      <c r="AQ701" s="7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43"/>
      <c r="BN701" s="43"/>
      <c r="BO701" s="43"/>
      <c r="BP701" s="43"/>
      <c r="BQ701" s="43"/>
      <c r="BR701" s="43"/>
      <c r="BS701" s="43"/>
      <c r="BT701" s="43"/>
      <c r="BU701" s="43"/>
      <c r="BV701" s="43"/>
      <c r="BW701" s="43"/>
      <c r="BX701" s="43"/>
      <c r="BY701" s="43"/>
      <c r="BZ701" s="43"/>
      <c r="CA701" s="43"/>
      <c r="CB701" s="43"/>
      <c r="CC701" s="43"/>
      <c r="CD701" s="43"/>
      <c r="CE701" s="43"/>
      <c r="CF701" s="43"/>
      <c r="CG701" s="43"/>
      <c r="CH701" s="43"/>
      <c r="CI701" s="43"/>
      <c r="CJ701" s="43"/>
      <c r="CK701" s="43"/>
      <c r="CL701" s="43"/>
      <c r="CM701" s="43"/>
      <c r="CN701" s="43"/>
      <c r="CO701" s="43"/>
      <c r="CP701" s="43"/>
      <c r="CQ701" s="43"/>
      <c r="CR701" s="43"/>
    </row>
    <row r="702" spans="1:96" ht="13.2">
      <c r="A702" s="43"/>
      <c r="B702" s="43"/>
      <c r="C702" s="7"/>
      <c r="D702" s="7"/>
      <c r="E702" s="7"/>
      <c r="F702" s="7"/>
      <c r="G702" s="7"/>
      <c r="H702" s="7"/>
      <c r="I702" s="7"/>
      <c r="J702" s="7"/>
      <c r="K702" s="7"/>
      <c r="L702" s="115"/>
      <c r="M702" s="43"/>
      <c r="N702" s="43"/>
      <c r="O702" s="43"/>
      <c r="P702" s="43"/>
      <c r="Q702" s="43"/>
      <c r="R702" s="43"/>
      <c r="S702" s="43"/>
      <c r="T702" s="43"/>
      <c r="U702" s="43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7"/>
      <c r="AO702" s="7"/>
      <c r="AP702" s="7"/>
      <c r="AQ702" s="7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43"/>
      <c r="BN702" s="43"/>
      <c r="BO702" s="43"/>
      <c r="BP702" s="43"/>
      <c r="BQ702" s="43"/>
      <c r="BR702" s="43"/>
      <c r="BS702" s="43"/>
      <c r="BT702" s="43"/>
      <c r="BU702" s="43"/>
      <c r="BV702" s="43"/>
      <c r="BW702" s="43"/>
      <c r="BX702" s="43"/>
      <c r="BY702" s="43"/>
      <c r="BZ702" s="43"/>
      <c r="CA702" s="43"/>
      <c r="CB702" s="43"/>
      <c r="CC702" s="43"/>
      <c r="CD702" s="43"/>
      <c r="CE702" s="43"/>
      <c r="CF702" s="43"/>
      <c r="CG702" s="43"/>
      <c r="CH702" s="43"/>
      <c r="CI702" s="43"/>
      <c r="CJ702" s="43"/>
      <c r="CK702" s="43"/>
      <c r="CL702" s="43"/>
      <c r="CM702" s="43"/>
      <c r="CN702" s="43"/>
      <c r="CO702" s="43"/>
      <c r="CP702" s="43"/>
      <c r="CQ702" s="43"/>
      <c r="CR702" s="43"/>
    </row>
    <row r="703" spans="1:96" ht="13.2">
      <c r="A703" s="43"/>
      <c r="B703" s="43"/>
      <c r="C703" s="7"/>
      <c r="D703" s="7"/>
      <c r="E703" s="7"/>
      <c r="F703" s="7"/>
      <c r="G703" s="7"/>
      <c r="H703" s="7"/>
      <c r="I703" s="7"/>
      <c r="J703" s="7"/>
      <c r="K703" s="7"/>
      <c r="L703" s="115"/>
      <c r="M703" s="43"/>
      <c r="N703" s="43"/>
      <c r="O703" s="43"/>
      <c r="P703" s="43"/>
      <c r="Q703" s="43"/>
      <c r="R703" s="43"/>
      <c r="S703" s="43"/>
      <c r="T703" s="43"/>
      <c r="U703" s="43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7"/>
      <c r="AO703" s="7"/>
      <c r="AP703" s="7"/>
      <c r="AQ703" s="7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43"/>
      <c r="BN703" s="43"/>
      <c r="BO703" s="43"/>
      <c r="BP703" s="43"/>
      <c r="BQ703" s="43"/>
      <c r="BR703" s="43"/>
      <c r="BS703" s="43"/>
      <c r="BT703" s="43"/>
      <c r="BU703" s="43"/>
      <c r="BV703" s="43"/>
      <c r="BW703" s="43"/>
      <c r="BX703" s="43"/>
      <c r="BY703" s="43"/>
      <c r="BZ703" s="43"/>
      <c r="CA703" s="43"/>
      <c r="CB703" s="43"/>
      <c r="CC703" s="43"/>
      <c r="CD703" s="43"/>
      <c r="CE703" s="43"/>
      <c r="CF703" s="43"/>
      <c r="CG703" s="43"/>
      <c r="CH703" s="43"/>
      <c r="CI703" s="43"/>
      <c r="CJ703" s="43"/>
      <c r="CK703" s="43"/>
      <c r="CL703" s="43"/>
      <c r="CM703" s="43"/>
      <c r="CN703" s="43"/>
      <c r="CO703" s="43"/>
      <c r="CP703" s="43"/>
      <c r="CQ703" s="43"/>
      <c r="CR703" s="43"/>
    </row>
    <row r="704" spans="1:96" ht="13.2">
      <c r="A704" s="43"/>
      <c r="B704" s="43"/>
      <c r="C704" s="7"/>
      <c r="D704" s="7"/>
      <c r="E704" s="7"/>
      <c r="F704" s="7"/>
      <c r="G704" s="7"/>
      <c r="H704" s="7"/>
      <c r="I704" s="7"/>
      <c r="J704" s="7"/>
      <c r="K704" s="7"/>
      <c r="L704" s="115"/>
      <c r="M704" s="43"/>
      <c r="N704" s="43"/>
      <c r="O704" s="43"/>
      <c r="P704" s="43"/>
      <c r="Q704" s="43"/>
      <c r="R704" s="43"/>
      <c r="S704" s="43"/>
      <c r="T704" s="43"/>
      <c r="U704" s="43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7"/>
      <c r="AO704" s="7"/>
      <c r="AP704" s="7"/>
      <c r="AQ704" s="7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43"/>
      <c r="BN704" s="43"/>
      <c r="BO704" s="43"/>
      <c r="BP704" s="43"/>
      <c r="BQ704" s="43"/>
      <c r="BR704" s="43"/>
      <c r="BS704" s="43"/>
      <c r="BT704" s="43"/>
      <c r="BU704" s="43"/>
      <c r="BV704" s="43"/>
      <c r="BW704" s="43"/>
      <c r="BX704" s="43"/>
      <c r="BY704" s="43"/>
      <c r="BZ704" s="43"/>
      <c r="CA704" s="43"/>
      <c r="CB704" s="43"/>
      <c r="CC704" s="43"/>
      <c r="CD704" s="43"/>
      <c r="CE704" s="43"/>
      <c r="CF704" s="43"/>
      <c r="CG704" s="43"/>
      <c r="CH704" s="43"/>
      <c r="CI704" s="43"/>
      <c r="CJ704" s="43"/>
      <c r="CK704" s="43"/>
      <c r="CL704" s="43"/>
      <c r="CM704" s="43"/>
      <c r="CN704" s="43"/>
      <c r="CO704" s="43"/>
      <c r="CP704" s="43"/>
      <c r="CQ704" s="43"/>
      <c r="CR704" s="43"/>
    </row>
    <row r="705" spans="1:96" ht="13.2">
      <c r="A705" s="43"/>
      <c r="B705" s="43"/>
      <c r="C705" s="7"/>
      <c r="D705" s="7"/>
      <c r="E705" s="7"/>
      <c r="F705" s="7"/>
      <c r="G705" s="7"/>
      <c r="H705" s="7"/>
      <c r="I705" s="7"/>
      <c r="J705" s="7"/>
      <c r="K705" s="7"/>
      <c r="L705" s="115"/>
      <c r="M705" s="43"/>
      <c r="N705" s="43"/>
      <c r="O705" s="43"/>
      <c r="P705" s="43"/>
      <c r="Q705" s="43"/>
      <c r="R705" s="43"/>
      <c r="S705" s="43"/>
      <c r="T705" s="43"/>
      <c r="U705" s="43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7"/>
      <c r="AO705" s="7"/>
      <c r="AP705" s="7"/>
      <c r="AQ705" s="7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43"/>
      <c r="BN705" s="43"/>
      <c r="BO705" s="43"/>
      <c r="BP705" s="43"/>
      <c r="BQ705" s="43"/>
      <c r="BR705" s="43"/>
      <c r="BS705" s="43"/>
      <c r="BT705" s="43"/>
      <c r="BU705" s="43"/>
      <c r="BV705" s="43"/>
      <c r="BW705" s="43"/>
      <c r="BX705" s="43"/>
      <c r="BY705" s="43"/>
      <c r="BZ705" s="43"/>
      <c r="CA705" s="43"/>
      <c r="CB705" s="43"/>
      <c r="CC705" s="43"/>
      <c r="CD705" s="43"/>
      <c r="CE705" s="43"/>
      <c r="CF705" s="43"/>
      <c r="CG705" s="43"/>
      <c r="CH705" s="43"/>
      <c r="CI705" s="43"/>
      <c r="CJ705" s="43"/>
      <c r="CK705" s="43"/>
      <c r="CL705" s="43"/>
      <c r="CM705" s="43"/>
      <c r="CN705" s="43"/>
      <c r="CO705" s="43"/>
      <c r="CP705" s="43"/>
      <c r="CQ705" s="43"/>
      <c r="CR705" s="43"/>
    </row>
    <row r="706" spans="1:96" ht="13.2">
      <c r="A706" s="43"/>
      <c r="B706" s="43"/>
      <c r="C706" s="7"/>
      <c r="D706" s="7"/>
      <c r="E706" s="7"/>
      <c r="F706" s="7"/>
      <c r="G706" s="7"/>
      <c r="H706" s="7"/>
      <c r="I706" s="7"/>
      <c r="J706" s="7"/>
      <c r="K706" s="7"/>
      <c r="L706" s="115"/>
      <c r="M706" s="43"/>
      <c r="N706" s="43"/>
      <c r="O706" s="43"/>
      <c r="P706" s="43"/>
      <c r="Q706" s="43"/>
      <c r="R706" s="43"/>
      <c r="S706" s="43"/>
      <c r="T706" s="43"/>
      <c r="U706" s="43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7"/>
      <c r="AO706" s="7"/>
      <c r="AP706" s="7"/>
      <c r="AQ706" s="7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43"/>
      <c r="BN706" s="43"/>
      <c r="BO706" s="43"/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3"/>
      <c r="CA706" s="43"/>
      <c r="CB706" s="43"/>
      <c r="CC706" s="43"/>
      <c r="CD706" s="43"/>
      <c r="CE706" s="43"/>
      <c r="CF706" s="43"/>
      <c r="CG706" s="43"/>
      <c r="CH706" s="43"/>
      <c r="CI706" s="43"/>
      <c r="CJ706" s="43"/>
      <c r="CK706" s="43"/>
      <c r="CL706" s="43"/>
      <c r="CM706" s="43"/>
      <c r="CN706" s="43"/>
      <c r="CO706" s="43"/>
      <c r="CP706" s="43"/>
      <c r="CQ706" s="43"/>
      <c r="CR706" s="43"/>
    </row>
    <row r="707" spans="1:96" ht="13.2">
      <c r="A707" s="43"/>
      <c r="B707" s="43"/>
      <c r="C707" s="7"/>
      <c r="D707" s="7"/>
      <c r="E707" s="7"/>
      <c r="F707" s="7"/>
      <c r="G707" s="7"/>
      <c r="H707" s="7"/>
      <c r="I707" s="7"/>
      <c r="J707" s="7"/>
      <c r="K707" s="7"/>
      <c r="L707" s="115"/>
      <c r="M707" s="43"/>
      <c r="N707" s="43"/>
      <c r="O707" s="43"/>
      <c r="P707" s="43"/>
      <c r="Q707" s="43"/>
      <c r="R707" s="43"/>
      <c r="S707" s="43"/>
      <c r="T707" s="43"/>
      <c r="U707" s="43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7"/>
      <c r="AO707" s="7"/>
      <c r="AP707" s="7"/>
      <c r="AQ707" s="7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43"/>
      <c r="BN707" s="43"/>
      <c r="BO707" s="43"/>
      <c r="BP707" s="43"/>
      <c r="BQ707" s="43"/>
      <c r="BR707" s="43"/>
      <c r="BS707" s="43"/>
      <c r="BT707" s="43"/>
      <c r="BU707" s="43"/>
      <c r="BV707" s="43"/>
      <c r="BW707" s="43"/>
      <c r="BX707" s="43"/>
      <c r="BY707" s="43"/>
      <c r="BZ707" s="43"/>
      <c r="CA707" s="43"/>
      <c r="CB707" s="43"/>
      <c r="CC707" s="43"/>
      <c r="CD707" s="43"/>
      <c r="CE707" s="43"/>
      <c r="CF707" s="43"/>
      <c r="CG707" s="43"/>
      <c r="CH707" s="43"/>
      <c r="CI707" s="43"/>
      <c r="CJ707" s="43"/>
      <c r="CK707" s="43"/>
      <c r="CL707" s="43"/>
      <c r="CM707" s="43"/>
      <c r="CN707" s="43"/>
      <c r="CO707" s="43"/>
      <c r="CP707" s="43"/>
      <c r="CQ707" s="43"/>
      <c r="CR707" s="43"/>
    </row>
    <row r="708" spans="1:96" ht="13.2">
      <c r="A708" s="43"/>
      <c r="B708" s="43"/>
      <c r="C708" s="7"/>
      <c r="D708" s="7"/>
      <c r="E708" s="7"/>
      <c r="F708" s="7"/>
      <c r="G708" s="7"/>
      <c r="H708" s="7"/>
      <c r="I708" s="7"/>
      <c r="J708" s="7"/>
      <c r="K708" s="7"/>
      <c r="L708" s="115"/>
      <c r="M708" s="43"/>
      <c r="N708" s="43"/>
      <c r="O708" s="43"/>
      <c r="P708" s="43"/>
      <c r="Q708" s="43"/>
      <c r="R708" s="43"/>
      <c r="S708" s="43"/>
      <c r="T708" s="43"/>
      <c r="U708" s="43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7"/>
      <c r="AO708" s="7"/>
      <c r="AP708" s="7"/>
      <c r="AQ708" s="7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43"/>
      <c r="BN708" s="43"/>
      <c r="BO708" s="43"/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3"/>
      <c r="CA708" s="43"/>
      <c r="CB708" s="43"/>
      <c r="CC708" s="43"/>
      <c r="CD708" s="43"/>
      <c r="CE708" s="43"/>
      <c r="CF708" s="43"/>
      <c r="CG708" s="43"/>
      <c r="CH708" s="43"/>
      <c r="CI708" s="43"/>
      <c r="CJ708" s="43"/>
      <c r="CK708" s="43"/>
      <c r="CL708" s="43"/>
      <c r="CM708" s="43"/>
      <c r="CN708" s="43"/>
      <c r="CO708" s="43"/>
      <c r="CP708" s="43"/>
      <c r="CQ708" s="43"/>
      <c r="CR708" s="43"/>
    </row>
    <row r="709" spans="1:96" ht="13.2">
      <c r="A709" s="43"/>
      <c r="B709" s="43"/>
      <c r="C709" s="7"/>
      <c r="D709" s="7"/>
      <c r="E709" s="7"/>
      <c r="F709" s="7"/>
      <c r="G709" s="7"/>
      <c r="H709" s="7"/>
      <c r="I709" s="7"/>
      <c r="J709" s="7"/>
      <c r="K709" s="7"/>
      <c r="L709" s="115"/>
      <c r="M709" s="43"/>
      <c r="N709" s="43"/>
      <c r="O709" s="43"/>
      <c r="P709" s="43"/>
      <c r="Q709" s="43"/>
      <c r="R709" s="43"/>
      <c r="S709" s="43"/>
      <c r="T709" s="43"/>
      <c r="U709" s="43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7"/>
      <c r="AO709" s="7"/>
      <c r="AP709" s="7"/>
      <c r="AQ709" s="7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43"/>
      <c r="BN709" s="43"/>
      <c r="BO709" s="43"/>
      <c r="BP709" s="43"/>
      <c r="BQ709" s="43"/>
      <c r="BR709" s="43"/>
      <c r="BS709" s="43"/>
      <c r="BT709" s="43"/>
      <c r="BU709" s="43"/>
      <c r="BV709" s="43"/>
      <c r="BW709" s="43"/>
      <c r="BX709" s="43"/>
      <c r="BY709" s="43"/>
      <c r="BZ709" s="43"/>
      <c r="CA709" s="43"/>
      <c r="CB709" s="43"/>
      <c r="CC709" s="43"/>
      <c r="CD709" s="43"/>
      <c r="CE709" s="43"/>
      <c r="CF709" s="43"/>
      <c r="CG709" s="43"/>
      <c r="CH709" s="43"/>
      <c r="CI709" s="43"/>
      <c r="CJ709" s="43"/>
      <c r="CK709" s="43"/>
      <c r="CL709" s="43"/>
      <c r="CM709" s="43"/>
      <c r="CN709" s="43"/>
      <c r="CO709" s="43"/>
      <c r="CP709" s="43"/>
      <c r="CQ709" s="43"/>
      <c r="CR709" s="43"/>
    </row>
    <row r="710" spans="1:96" ht="13.2">
      <c r="A710" s="43"/>
      <c r="B710" s="43"/>
      <c r="C710" s="7"/>
      <c r="D710" s="7"/>
      <c r="E710" s="7"/>
      <c r="F710" s="7"/>
      <c r="G710" s="7"/>
      <c r="H710" s="7"/>
      <c r="I710" s="7"/>
      <c r="J710" s="7"/>
      <c r="K710" s="7"/>
      <c r="L710" s="115"/>
      <c r="M710" s="43"/>
      <c r="N710" s="43"/>
      <c r="O710" s="43"/>
      <c r="P710" s="43"/>
      <c r="Q710" s="43"/>
      <c r="R710" s="43"/>
      <c r="S710" s="43"/>
      <c r="T710" s="43"/>
      <c r="U710" s="43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7"/>
      <c r="AO710" s="7"/>
      <c r="AP710" s="7"/>
      <c r="AQ710" s="7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43"/>
      <c r="BN710" s="43"/>
      <c r="BO710" s="43"/>
      <c r="BP710" s="43"/>
      <c r="BQ710" s="43"/>
      <c r="BR710" s="43"/>
      <c r="BS710" s="43"/>
      <c r="BT710" s="43"/>
      <c r="BU710" s="43"/>
      <c r="BV710" s="43"/>
      <c r="BW710" s="43"/>
      <c r="BX710" s="43"/>
      <c r="BY710" s="43"/>
      <c r="BZ710" s="43"/>
      <c r="CA710" s="43"/>
      <c r="CB710" s="43"/>
      <c r="CC710" s="43"/>
      <c r="CD710" s="43"/>
      <c r="CE710" s="43"/>
      <c r="CF710" s="43"/>
      <c r="CG710" s="43"/>
      <c r="CH710" s="43"/>
      <c r="CI710" s="43"/>
      <c r="CJ710" s="43"/>
      <c r="CK710" s="43"/>
      <c r="CL710" s="43"/>
      <c r="CM710" s="43"/>
      <c r="CN710" s="43"/>
      <c r="CO710" s="43"/>
      <c r="CP710" s="43"/>
      <c r="CQ710" s="43"/>
      <c r="CR710" s="43"/>
    </row>
    <row r="711" spans="1:96" ht="13.2">
      <c r="A711" s="43"/>
      <c r="B711" s="43"/>
      <c r="C711" s="7"/>
      <c r="D711" s="7"/>
      <c r="E711" s="7"/>
      <c r="F711" s="7"/>
      <c r="G711" s="7"/>
      <c r="H711" s="7"/>
      <c r="I711" s="7"/>
      <c r="J711" s="7"/>
      <c r="K711" s="7"/>
      <c r="L711" s="115"/>
      <c r="M711" s="43"/>
      <c r="N711" s="43"/>
      <c r="O711" s="43"/>
      <c r="P711" s="43"/>
      <c r="Q711" s="43"/>
      <c r="R711" s="43"/>
      <c r="S711" s="43"/>
      <c r="T711" s="43"/>
      <c r="U711" s="43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7"/>
      <c r="AO711" s="7"/>
      <c r="AP711" s="7"/>
      <c r="AQ711" s="7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43"/>
      <c r="BN711" s="43"/>
      <c r="BO711" s="43"/>
      <c r="BP711" s="43"/>
      <c r="BQ711" s="43"/>
      <c r="BR711" s="43"/>
      <c r="BS711" s="43"/>
      <c r="BT711" s="43"/>
      <c r="BU711" s="43"/>
      <c r="BV711" s="43"/>
      <c r="BW711" s="43"/>
      <c r="BX711" s="43"/>
      <c r="BY711" s="43"/>
      <c r="BZ711" s="43"/>
      <c r="CA711" s="43"/>
      <c r="CB711" s="43"/>
      <c r="CC711" s="43"/>
      <c r="CD711" s="43"/>
      <c r="CE711" s="43"/>
      <c r="CF711" s="43"/>
      <c r="CG711" s="43"/>
      <c r="CH711" s="43"/>
      <c r="CI711" s="43"/>
      <c r="CJ711" s="43"/>
      <c r="CK711" s="43"/>
      <c r="CL711" s="43"/>
      <c r="CM711" s="43"/>
      <c r="CN711" s="43"/>
      <c r="CO711" s="43"/>
      <c r="CP711" s="43"/>
      <c r="CQ711" s="43"/>
      <c r="CR711" s="43"/>
    </row>
    <row r="712" spans="1:96" ht="13.2">
      <c r="A712" s="43"/>
      <c r="B712" s="43"/>
      <c r="C712" s="7"/>
      <c r="D712" s="7"/>
      <c r="E712" s="7"/>
      <c r="F712" s="7"/>
      <c r="G712" s="7"/>
      <c r="H712" s="7"/>
      <c r="I712" s="7"/>
      <c r="J712" s="7"/>
      <c r="K712" s="7"/>
      <c r="L712" s="115"/>
      <c r="M712" s="43"/>
      <c r="N712" s="43"/>
      <c r="O712" s="43"/>
      <c r="P712" s="43"/>
      <c r="Q712" s="43"/>
      <c r="R712" s="43"/>
      <c r="S712" s="43"/>
      <c r="T712" s="43"/>
      <c r="U712" s="43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7"/>
      <c r="AO712" s="7"/>
      <c r="AP712" s="7"/>
      <c r="AQ712" s="7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43"/>
      <c r="BN712" s="43"/>
      <c r="BO712" s="43"/>
      <c r="BP712" s="43"/>
      <c r="BQ712" s="43"/>
      <c r="BR712" s="43"/>
      <c r="BS712" s="43"/>
      <c r="BT712" s="43"/>
      <c r="BU712" s="43"/>
      <c r="BV712" s="43"/>
      <c r="BW712" s="43"/>
      <c r="BX712" s="43"/>
      <c r="BY712" s="43"/>
      <c r="BZ712" s="43"/>
      <c r="CA712" s="43"/>
      <c r="CB712" s="43"/>
      <c r="CC712" s="43"/>
      <c r="CD712" s="43"/>
      <c r="CE712" s="43"/>
      <c r="CF712" s="43"/>
      <c r="CG712" s="43"/>
      <c r="CH712" s="43"/>
      <c r="CI712" s="43"/>
      <c r="CJ712" s="43"/>
      <c r="CK712" s="43"/>
      <c r="CL712" s="43"/>
      <c r="CM712" s="43"/>
      <c r="CN712" s="43"/>
      <c r="CO712" s="43"/>
      <c r="CP712" s="43"/>
      <c r="CQ712" s="43"/>
      <c r="CR712" s="43"/>
    </row>
    <row r="713" spans="1:96" ht="13.2">
      <c r="A713" s="43"/>
      <c r="B713" s="43"/>
      <c r="C713" s="7"/>
      <c r="D713" s="7"/>
      <c r="E713" s="7"/>
      <c r="F713" s="7"/>
      <c r="G713" s="7"/>
      <c r="H713" s="7"/>
      <c r="I713" s="7"/>
      <c r="J713" s="7"/>
      <c r="K713" s="7"/>
      <c r="L713" s="115"/>
      <c r="M713" s="43"/>
      <c r="N713" s="43"/>
      <c r="O713" s="43"/>
      <c r="P713" s="43"/>
      <c r="Q713" s="43"/>
      <c r="R713" s="43"/>
      <c r="S713" s="43"/>
      <c r="T713" s="43"/>
      <c r="U713" s="43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7"/>
      <c r="AO713" s="7"/>
      <c r="AP713" s="7"/>
      <c r="AQ713" s="7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43"/>
      <c r="BN713" s="43"/>
      <c r="BO713" s="43"/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3"/>
      <c r="CA713" s="43"/>
      <c r="CB713" s="43"/>
      <c r="CC713" s="43"/>
      <c r="CD713" s="43"/>
      <c r="CE713" s="43"/>
      <c r="CF713" s="43"/>
      <c r="CG713" s="43"/>
      <c r="CH713" s="43"/>
      <c r="CI713" s="43"/>
      <c r="CJ713" s="43"/>
      <c r="CK713" s="43"/>
      <c r="CL713" s="43"/>
      <c r="CM713" s="43"/>
      <c r="CN713" s="43"/>
      <c r="CO713" s="43"/>
      <c r="CP713" s="43"/>
      <c r="CQ713" s="43"/>
      <c r="CR713" s="43"/>
    </row>
    <row r="714" spans="1:96" ht="13.2">
      <c r="A714" s="43"/>
      <c r="B714" s="43"/>
      <c r="C714" s="7"/>
      <c r="D714" s="7"/>
      <c r="E714" s="7"/>
      <c r="F714" s="7"/>
      <c r="G714" s="7"/>
      <c r="H714" s="7"/>
      <c r="I714" s="7"/>
      <c r="J714" s="7"/>
      <c r="K714" s="7"/>
      <c r="L714" s="115"/>
      <c r="M714" s="43"/>
      <c r="N714" s="43"/>
      <c r="O714" s="43"/>
      <c r="P714" s="43"/>
      <c r="Q714" s="43"/>
      <c r="R714" s="43"/>
      <c r="S714" s="43"/>
      <c r="T714" s="43"/>
      <c r="U714" s="43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7"/>
      <c r="AO714" s="7"/>
      <c r="AP714" s="7"/>
      <c r="AQ714" s="7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43"/>
      <c r="BN714" s="43"/>
      <c r="BO714" s="43"/>
      <c r="BP714" s="43"/>
      <c r="BQ714" s="43"/>
      <c r="BR714" s="43"/>
      <c r="BS714" s="43"/>
      <c r="BT714" s="43"/>
      <c r="BU714" s="43"/>
      <c r="BV714" s="43"/>
      <c r="BW714" s="43"/>
      <c r="BX714" s="43"/>
      <c r="BY714" s="43"/>
      <c r="BZ714" s="43"/>
      <c r="CA714" s="43"/>
      <c r="CB714" s="43"/>
      <c r="CC714" s="43"/>
      <c r="CD714" s="43"/>
      <c r="CE714" s="43"/>
      <c r="CF714" s="43"/>
      <c r="CG714" s="43"/>
      <c r="CH714" s="43"/>
      <c r="CI714" s="43"/>
      <c r="CJ714" s="43"/>
      <c r="CK714" s="43"/>
      <c r="CL714" s="43"/>
      <c r="CM714" s="43"/>
      <c r="CN714" s="43"/>
      <c r="CO714" s="43"/>
      <c r="CP714" s="43"/>
      <c r="CQ714" s="43"/>
      <c r="CR714" s="43"/>
    </row>
    <row r="715" spans="1:96" ht="13.2">
      <c r="A715" s="43"/>
      <c r="B715" s="43"/>
      <c r="C715" s="7"/>
      <c r="D715" s="7"/>
      <c r="E715" s="7"/>
      <c r="F715" s="7"/>
      <c r="G715" s="7"/>
      <c r="H715" s="7"/>
      <c r="I715" s="7"/>
      <c r="J715" s="7"/>
      <c r="K715" s="7"/>
      <c r="L715" s="115"/>
      <c r="M715" s="43"/>
      <c r="N715" s="43"/>
      <c r="O715" s="43"/>
      <c r="P715" s="43"/>
      <c r="Q715" s="43"/>
      <c r="R715" s="43"/>
      <c r="S715" s="43"/>
      <c r="T715" s="43"/>
      <c r="U715" s="43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7"/>
      <c r="AO715" s="7"/>
      <c r="AP715" s="7"/>
      <c r="AQ715" s="7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43"/>
      <c r="BN715" s="43"/>
      <c r="BO715" s="43"/>
      <c r="BP715" s="43"/>
      <c r="BQ715" s="43"/>
      <c r="BR715" s="43"/>
      <c r="BS715" s="43"/>
      <c r="BT715" s="43"/>
      <c r="BU715" s="43"/>
      <c r="BV715" s="43"/>
      <c r="BW715" s="43"/>
      <c r="BX715" s="43"/>
      <c r="BY715" s="43"/>
      <c r="BZ715" s="43"/>
      <c r="CA715" s="43"/>
      <c r="CB715" s="43"/>
      <c r="CC715" s="43"/>
      <c r="CD715" s="43"/>
      <c r="CE715" s="43"/>
      <c r="CF715" s="43"/>
      <c r="CG715" s="43"/>
      <c r="CH715" s="43"/>
      <c r="CI715" s="43"/>
      <c r="CJ715" s="43"/>
      <c r="CK715" s="43"/>
      <c r="CL715" s="43"/>
      <c r="CM715" s="43"/>
      <c r="CN715" s="43"/>
      <c r="CO715" s="43"/>
      <c r="CP715" s="43"/>
      <c r="CQ715" s="43"/>
      <c r="CR715" s="43"/>
    </row>
    <row r="716" spans="1:96" ht="13.2">
      <c r="A716" s="43"/>
      <c r="B716" s="43"/>
      <c r="C716" s="7"/>
      <c r="D716" s="7"/>
      <c r="E716" s="7"/>
      <c r="F716" s="7"/>
      <c r="G716" s="7"/>
      <c r="H716" s="7"/>
      <c r="I716" s="7"/>
      <c r="J716" s="7"/>
      <c r="K716" s="7"/>
      <c r="L716" s="115"/>
      <c r="M716" s="43"/>
      <c r="N716" s="43"/>
      <c r="O716" s="43"/>
      <c r="P716" s="43"/>
      <c r="Q716" s="43"/>
      <c r="R716" s="43"/>
      <c r="S716" s="43"/>
      <c r="T716" s="43"/>
      <c r="U716" s="43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7"/>
      <c r="AO716" s="7"/>
      <c r="AP716" s="7"/>
      <c r="AQ716" s="7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43"/>
      <c r="BN716" s="43"/>
      <c r="BO716" s="43"/>
      <c r="BP716" s="43"/>
      <c r="BQ716" s="43"/>
      <c r="BR716" s="43"/>
      <c r="BS716" s="43"/>
      <c r="BT716" s="43"/>
      <c r="BU716" s="43"/>
      <c r="BV716" s="43"/>
      <c r="BW716" s="43"/>
      <c r="BX716" s="43"/>
      <c r="BY716" s="43"/>
      <c r="BZ716" s="43"/>
      <c r="CA716" s="43"/>
      <c r="CB716" s="43"/>
      <c r="CC716" s="43"/>
      <c r="CD716" s="43"/>
      <c r="CE716" s="43"/>
      <c r="CF716" s="43"/>
      <c r="CG716" s="43"/>
      <c r="CH716" s="43"/>
      <c r="CI716" s="43"/>
      <c r="CJ716" s="43"/>
      <c r="CK716" s="43"/>
      <c r="CL716" s="43"/>
      <c r="CM716" s="43"/>
      <c r="CN716" s="43"/>
      <c r="CO716" s="43"/>
      <c r="CP716" s="43"/>
      <c r="CQ716" s="43"/>
      <c r="CR716" s="43"/>
    </row>
    <row r="717" spans="1:96" ht="13.2">
      <c r="A717" s="43"/>
      <c r="B717" s="43"/>
      <c r="C717" s="7"/>
      <c r="D717" s="7"/>
      <c r="E717" s="7"/>
      <c r="F717" s="7"/>
      <c r="G717" s="7"/>
      <c r="H717" s="7"/>
      <c r="I717" s="7"/>
      <c r="J717" s="7"/>
      <c r="K717" s="7"/>
      <c r="L717" s="115"/>
      <c r="M717" s="43"/>
      <c r="N717" s="43"/>
      <c r="O717" s="43"/>
      <c r="P717" s="43"/>
      <c r="Q717" s="43"/>
      <c r="R717" s="43"/>
      <c r="S717" s="43"/>
      <c r="T717" s="43"/>
      <c r="U717" s="43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7"/>
      <c r="AO717" s="7"/>
      <c r="AP717" s="7"/>
      <c r="AQ717" s="7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43"/>
      <c r="BN717" s="43"/>
      <c r="BO717" s="43"/>
      <c r="BP717" s="43"/>
      <c r="BQ717" s="43"/>
      <c r="BR717" s="43"/>
      <c r="BS717" s="43"/>
      <c r="BT717" s="43"/>
      <c r="BU717" s="43"/>
      <c r="BV717" s="43"/>
      <c r="BW717" s="43"/>
      <c r="BX717" s="43"/>
      <c r="BY717" s="43"/>
      <c r="BZ717" s="43"/>
      <c r="CA717" s="43"/>
      <c r="CB717" s="43"/>
      <c r="CC717" s="43"/>
      <c r="CD717" s="43"/>
      <c r="CE717" s="43"/>
      <c r="CF717" s="43"/>
      <c r="CG717" s="43"/>
      <c r="CH717" s="43"/>
      <c r="CI717" s="43"/>
      <c r="CJ717" s="43"/>
      <c r="CK717" s="43"/>
      <c r="CL717" s="43"/>
      <c r="CM717" s="43"/>
      <c r="CN717" s="43"/>
      <c r="CO717" s="43"/>
      <c r="CP717" s="43"/>
      <c r="CQ717" s="43"/>
      <c r="CR717" s="43"/>
    </row>
    <row r="718" spans="1:96" ht="13.2">
      <c r="A718" s="43"/>
      <c r="B718" s="43"/>
      <c r="C718" s="7"/>
      <c r="D718" s="7"/>
      <c r="E718" s="7"/>
      <c r="F718" s="7"/>
      <c r="G718" s="7"/>
      <c r="H718" s="7"/>
      <c r="I718" s="7"/>
      <c r="J718" s="7"/>
      <c r="K718" s="7"/>
      <c r="L718" s="115"/>
      <c r="M718" s="43"/>
      <c r="N718" s="43"/>
      <c r="O718" s="43"/>
      <c r="P718" s="43"/>
      <c r="Q718" s="43"/>
      <c r="R718" s="43"/>
      <c r="S718" s="43"/>
      <c r="T718" s="43"/>
      <c r="U718" s="43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7"/>
      <c r="AO718" s="7"/>
      <c r="AP718" s="7"/>
      <c r="AQ718" s="7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43"/>
      <c r="BN718" s="43"/>
      <c r="BO718" s="43"/>
      <c r="BP718" s="43"/>
      <c r="BQ718" s="43"/>
      <c r="BR718" s="43"/>
      <c r="BS718" s="43"/>
      <c r="BT718" s="43"/>
      <c r="BU718" s="43"/>
      <c r="BV718" s="43"/>
      <c r="BW718" s="43"/>
      <c r="BX718" s="43"/>
      <c r="BY718" s="43"/>
      <c r="BZ718" s="43"/>
      <c r="CA718" s="43"/>
      <c r="CB718" s="43"/>
      <c r="CC718" s="43"/>
      <c r="CD718" s="43"/>
      <c r="CE718" s="43"/>
      <c r="CF718" s="43"/>
      <c r="CG718" s="43"/>
      <c r="CH718" s="43"/>
      <c r="CI718" s="43"/>
      <c r="CJ718" s="43"/>
      <c r="CK718" s="43"/>
      <c r="CL718" s="43"/>
      <c r="CM718" s="43"/>
      <c r="CN718" s="43"/>
      <c r="CO718" s="43"/>
      <c r="CP718" s="43"/>
      <c r="CQ718" s="43"/>
      <c r="CR718" s="43"/>
    </row>
    <row r="719" spans="1:96" ht="13.2">
      <c r="A719" s="43"/>
      <c r="B719" s="43"/>
      <c r="C719" s="7"/>
      <c r="D719" s="7"/>
      <c r="E719" s="7"/>
      <c r="F719" s="7"/>
      <c r="G719" s="7"/>
      <c r="H719" s="7"/>
      <c r="I719" s="7"/>
      <c r="J719" s="7"/>
      <c r="K719" s="7"/>
      <c r="L719" s="115"/>
      <c r="M719" s="43"/>
      <c r="N719" s="43"/>
      <c r="O719" s="43"/>
      <c r="P719" s="43"/>
      <c r="Q719" s="43"/>
      <c r="R719" s="43"/>
      <c r="S719" s="43"/>
      <c r="T719" s="43"/>
      <c r="U719" s="43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7"/>
      <c r="AO719" s="7"/>
      <c r="AP719" s="7"/>
      <c r="AQ719" s="7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43"/>
      <c r="BN719" s="43"/>
      <c r="BO719" s="43"/>
      <c r="BP719" s="43"/>
      <c r="BQ719" s="43"/>
      <c r="BR719" s="43"/>
      <c r="BS719" s="43"/>
      <c r="BT719" s="43"/>
      <c r="BU719" s="43"/>
      <c r="BV719" s="43"/>
      <c r="BW719" s="43"/>
      <c r="BX719" s="43"/>
      <c r="BY719" s="43"/>
      <c r="BZ719" s="43"/>
      <c r="CA719" s="43"/>
      <c r="CB719" s="43"/>
      <c r="CC719" s="43"/>
      <c r="CD719" s="43"/>
      <c r="CE719" s="43"/>
      <c r="CF719" s="43"/>
      <c r="CG719" s="43"/>
      <c r="CH719" s="43"/>
      <c r="CI719" s="43"/>
      <c r="CJ719" s="43"/>
      <c r="CK719" s="43"/>
      <c r="CL719" s="43"/>
      <c r="CM719" s="43"/>
      <c r="CN719" s="43"/>
      <c r="CO719" s="43"/>
      <c r="CP719" s="43"/>
      <c r="CQ719" s="43"/>
      <c r="CR719" s="43"/>
    </row>
    <row r="720" spans="1:96" ht="13.2">
      <c r="A720" s="43"/>
      <c r="B720" s="43"/>
      <c r="C720" s="7"/>
      <c r="D720" s="7"/>
      <c r="E720" s="7"/>
      <c r="F720" s="7"/>
      <c r="G720" s="7"/>
      <c r="H720" s="7"/>
      <c r="I720" s="7"/>
      <c r="J720" s="7"/>
      <c r="K720" s="7"/>
      <c r="L720" s="115"/>
      <c r="M720" s="43"/>
      <c r="N720" s="43"/>
      <c r="O720" s="43"/>
      <c r="P720" s="43"/>
      <c r="Q720" s="43"/>
      <c r="R720" s="43"/>
      <c r="S720" s="43"/>
      <c r="T720" s="43"/>
      <c r="U720" s="43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7"/>
      <c r="AO720" s="7"/>
      <c r="AP720" s="7"/>
      <c r="AQ720" s="7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43"/>
      <c r="BN720" s="43"/>
      <c r="BO720" s="43"/>
      <c r="BP720" s="43"/>
      <c r="BQ720" s="43"/>
      <c r="BR720" s="43"/>
      <c r="BS720" s="43"/>
      <c r="BT720" s="43"/>
      <c r="BU720" s="43"/>
      <c r="BV720" s="43"/>
      <c r="BW720" s="43"/>
      <c r="BX720" s="43"/>
      <c r="BY720" s="43"/>
      <c r="BZ720" s="43"/>
      <c r="CA720" s="43"/>
      <c r="CB720" s="43"/>
      <c r="CC720" s="43"/>
      <c r="CD720" s="43"/>
      <c r="CE720" s="43"/>
      <c r="CF720" s="43"/>
      <c r="CG720" s="43"/>
      <c r="CH720" s="43"/>
      <c r="CI720" s="43"/>
      <c r="CJ720" s="43"/>
      <c r="CK720" s="43"/>
      <c r="CL720" s="43"/>
      <c r="CM720" s="43"/>
      <c r="CN720" s="43"/>
      <c r="CO720" s="43"/>
      <c r="CP720" s="43"/>
      <c r="CQ720" s="43"/>
      <c r="CR720" s="43"/>
    </row>
    <row r="721" spans="1:96" ht="13.2">
      <c r="A721" s="43"/>
      <c r="B721" s="43"/>
      <c r="C721" s="7"/>
      <c r="D721" s="7"/>
      <c r="E721" s="7"/>
      <c r="F721" s="7"/>
      <c r="G721" s="7"/>
      <c r="H721" s="7"/>
      <c r="I721" s="7"/>
      <c r="J721" s="7"/>
      <c r="K721" s="7"/>
      <c r="L721" s="115"/>
      <c r="M721" s="43"/>
      <c r="N721" s="43"/>
      <c r="O721" s="43"/>
      <c r="P721" s="43"/>
      <c r="Q721" s="43"/>
      <c r="R721" s="43"/>
      <c r="S721" s="43"/>
      <c r="T721" s="43"/>
      <c r="U721" s="43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7"/>
      <c r="AO721" s="7"/>
      <c r="AP721" s="7"/>
      <c r="AQ721" s="7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43"/>
      <c r="BN721" s="43"/>
      <c r="BO721" s="43"/>
      <c r="BP721" s="43"/>
      <c r="BQ721" s="43"/>
      <c r="BR721" s="43"/>
      <c r="BS721" s="43"/>
      <c r="BT721" s="43"/>
      <c r="BU721" s="43"/>
      <c r="BV721" s="43"/>
      <c r="BW721" s="43"/>
      <c r="BX721" s="43"/>
      <c r="BY721" s="43"/>
      <c r="BZ721" s="43"/>
      <c r="CA721" s="43"/>
      <c r="CB721" s="43"/>
      <c r="CC721" s="43"/>
      <c r="CD721" s="43"/>
      <c r="CE721" s="43"/>
      <c r="CF721" s="43"/>
      <c r="CG721" s="43"/>
      <c r="CH721" s="43"/>
      <c r="CI721" s="43"/>
      <c r="CJ721" s="43"/>
      <c r="CK721" s="43"/>
      <c r="CL721" s="43"/>
      <c r="CM721" s="43"/>
      <c r="CN721" s="43"/>
      <c r="CO721" s="43"/>
      <c r="CP721" s="43"/>
      <c r="CQ721" s="43"/>
      <c r="CR721" s="43"/>
    </row>
    <row r="722" spans="1:96" ht="13.2">
      <c r="A722" s="43"/>
      <c r="B722" s="43"/>
      <c r="C722" s="7"/>
      <c r="D722" s="7"/>
      <c r="E722" s="7"/>
      <c r="F722" s="7"/>
      <c r="G722" s="7"/>
      <c r="H722" s="7"/>
      <c r="I722" s="7"/>
      <c r="J722" s="7"/>
      <c r="K722" s="7"/>
      <c r="L722" s="115"/>
      <c r="M722" s="43"/>
      <c r="N722" s="43"/>
      <c r="O722" s="43"/>
      <c r="P722" s="43"/>
      <c r="Q722" s="43"/>
      <c r="R722" s="43"/>
      <c r="S722" s="43"/>
      <c r="T722" s="43"/>
      <c r="U722" s="43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7"/>
      <c r="AO722" s="7"/>
      <c r="AP722" s="7"/>
      <c r="AQ722" s="7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43"/>
      <c r="BN722" s="43"/>
      <c r="BO722" s="43"/>
      <c r="BP722" s="43"/>
      <c r="BQ722" s="43"/>
      <c r="BR722" s="43"/>
      <c r="BS722" s="43"/>
      <c r="BT722" s="43"/>
      <c r="BU722" s="43"/>
      <c r="BV722" s="43"/>
      <c r="BW722" s="43"/>
      <c r="BX722" s="43"/>
      <c r="BY722" s="43"/>
      <c r="BZ722" s="43"/>
      <c r="CA722" s="43"/>
      <c r="CB722" s="43"/>
      <c r="CC722" s="43"/>
      <c r="CD722" s="43"/>
      <c r="CE722" s="43"/>
      <c r="CF722" s="43"/>
      <c r="CG722" s="43"/>
      <c r="CH722" s="43"/>
      <c r="CI722" s="43"/>
      <c r="CJ722" s="43"/>
      <c r="CK722" s="43"/>
      <c r="CL722" s="43"/>
      <c r="CM722" s="43"/>
      <c r="CN722" s="43"/>
      <c r="CO722" s="43"/>
      <c r="CP722" s="43"/>
      <c r="CQ722" s="43"/>
      <c r="CR722" s="43"/>
    </row>
    <row r="723" spans="1:96" ht="13.2">
      <c r="A723" s="43"/>
      <c r="B723" s="43"/>
      <c r="C723" s="7"/>
      <c r="D723" s="7"/>
      <c r="E723" s="7"/>
      <c r="F723" s="7"/>
      <c r="G723" s="7"/>
      <c r="H723" s="7"/>
      <c r="I723" s="7"/>
      <c r="J723" s="7"/>
      <c r="K723" s="7"/>
      <c r="L723" s="115"/>
      <c r="M723" s="43"/>
      <c r="N723" s="43"/>
      <c r="O723" s="43"/>
      <c r="P723" s="43"/>
      <c r="Q723" s="43"/>
      <c r="R723" s="43"/>
      <c r="S723" s="43"/>
      <c r="T723" s="43"/>
      <c r="U723" s="43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7"/>
      <c r="AO723" s="7"/>
      <c r="AP723" s="7"/>
      <c r="AQ723" s="7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43"/>
      <c r="BN723" s="43"/>
      <c r="BO723" s="43"/>
      <c r="BP723" s="43"/>
      <c r="BQ723" s="43"/>
      <c r="BR723" s="43"/>
      <c r="BS723" s="43"/>
      <c r="BT723" s="43"/>
      <c r="BU723" s="43"/>
      <c r="BV723" s="43"/>
      <c r="BW723" s="43"/>
      <c r="BX723" s="43"/>
      <c r="BY723" s="43"/>
      <c r="BZ723" s="43"/>
      <c r="CA723" s="43"/>
      <c r="CB723" s="43"/>
      <c r="CC723" s="43"/>
      <c r="CD723" s="43"/>
      <c r="CE723" s="43"/>
      <c r="CF723" s="43"/>
      <c r="CG723" s="43"/>
      <c r="CH723" s="43"/>
      <c r="CI723" s="43"/>
      <c r="CJ723" s="43"/>
      <c r="CK723" s="43"/>
      <c r="CL723" s="43"/>
      <c r="CM723" s="43"/>
      <c r="CN723" s="43"/>
      <c r="CO723" s="43"/>
      <c r="CP723" s="43"/>
      <c r="CQ723" s="43"/>
      <c r="CR723" s="43"/>
    </row>
    <row r="724" spans="1:96" ht="13.2">
      <c r="A724" s="43"/>
      <c r="B724" s="43"/>
      <c r="C724" s="7"/>
      <c r="D724" s="7"/>
      <c r="E724" s="7"/>
      <c r="F724" s="7"/>
      <c r="G724" s="7"/>
      <c r="H724" s="7"/>
      <c r="I724" s="7"/>
      <c r="J724" s="7"/>
      <c r="K724" s="7"/>
      <c r="L724" s="115"/>
      <c r="M724" s="43"/>
      <c r="N724" s="43"/>
      <c r="O724" s="43"/>
      <c r="P724" s="43"/>
      <c r="Q724" s="43"/>
      <c r="R724" s="43"/>
      <c r="S724" s="43"/>
      <c r="T724" s="43"/>
      <c r="U724" s="43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7"/>
      <c r="AO724" s="7"/>
      <c r="AP724" s="7"/>
      <c r="AQ724" s="7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43"/>
      <c r="BN724" s="43"/>
      <c r="BO724" s="43"/>
      <c r="BP724" s="43"/>
      <c r="BQ724" s="43"/>
      <c r="BR724" s="43"/>
      <c r="BS724" s="43"/>
      <c r="BT724" s="43"/>
      <c r="BU724" s="43"/>
      <c r="BV724" s="43"/>
      <c r="BW724" s="43"/>
      <c r="BX724" s="43"/>
      <c r="BY724" s="43"/>
      <c r="BZ724" s="43"/>
      <c r="CA724" s="43"/>
      <c r="CB724" s="43"/>
      <c r="CC724" s="43"/>
      <c r="CD724" s="43"/>
      <c r="CE724" s="43"/>
      <c r="CF724" s="43"/>
      <c r="CG724" s="43"/>
      <c r="CH724" s="43"/>
      <c r="CI724" s="43"/>
      <c r="CJ724" s="43"/>
      <c r="CK724" s="43"/>
      <c r="CL724" s="43"/>
      <c r="CM724" s="43"/>
      <c r="CN724" s="43"/>
      <c r="CO724" s="43"/>
      <c r="CP724" s="43"/>
      <c r="CQ724" s="43"/>
      <c r="CR724" s="43"/>
    </row>
    <row r="725" spans="1:96" ht="13.2">
      <c r="A725" s="43"/>
      <c r="B725" s="43"/>
      <c r="C725" s="7"/>
      <c r="D725" s="7"/>
      <c r="E725" s="7"/>
      <c r="F725" s="7"/>
      <c r="G725" s="7"/>
      <c r="H725" s="7"/>
      <c r="I725" s="7"/>
      <c r="J725" s="7"/>
      <c r="K725" s="7"/>
      <c r="L725" s="115"/>
      <c r="M725" s="43"/>
      <c r="N725" s="43"/>
      <c r="O725" s="43"/>
      <c r="P725" s="43"/>
      <c r="Q725" s="43"/>
      <c r="R725" s="43"/>
      <c r="S725" s="43"/>
      <c r="T725" s="43"/>
      <c r="U725" s="43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7"/>
      <c r="AO725" s="7"/>
      <c r="AP725" s="7"/>
      <c r="AQ725" s="7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43"/>
      <c r="BN725" s="43"/>
      <c r="BO725" s="43"/>
      <c r="BP725" s="43"/>
      <c r="BQ725" s="43"/>
      <c r="BR725" s="43"/>
      <c r="BS725" s="43"/>
      <c r="BT725" s="43"/>
      <c r="BU725" s="43"/>
      <c r="BV725" s="43"/>
      <c r="BW725" s="43"/>
      <c r="BX725" s="43"/>
      <c r="BY725" s="43"/>
      <c r="BZ725" s="43"/>
      <c r="CA725" s="43"/>
      <c r="CB725" s="43"/>
      <c r="CC725" s="43"/>
      <c r="CD725" s="43"/>
      <c r="CE725" s="43"/>
      <c r="CF725" s="43"/>
      <c r="CG725" s="43"/>
      <c r="CH725" s="43"/>
      <c r="CI725" s="43"/>
      <c r="CJ725" s="43"/>
      <c r="CK725" s="43"/>
      <c r="CL725" s="43"/>
      <c r="CM725" s="43"/>
      <c r="CN725" s="43"/>
      <c r="CO725" s="43"/>
      <c r="CP725" s="43"/>
      <c r="CQ725" s="43"/>
      <c r="CR725" s="43"/>
    </row>
    <row r="726" spans="1:96" ht="13.2">
      <c r="A726" s="43"/>
      <c r="B726" s="43"/>
      <c r="C726" s="7"/>
      <c r="D726" s="7"/>
      <c r="E726" s="7"/>
      <c r="F726" s="7"/>
      <c r="G726" s="7"/>
      <c r="H726" s="7"/>
      <c r="I726" s="7"/>
      <c r="J726" s="7"/>
      <c r="K726" s="7"/>
      <c r="L726" s="115"/>
      <c r="M726" s="43"/>
      <c r="N726" s="43"/>
      <c r="O726" s="43"/>
      <c r="P726" s="43"/>
      <c r="Q726" s="43"/>
      <c r="R726" s="43"/>
      <c r="S726" s="43"/>
      <c r="T726" s="43"/>
      <c r="U726" s="43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7"/>
      <c r="AO726" s="7"/>
      <c r="AP726" s="7"/>
      <c r="AQ726" s="7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43"/>
      <c r="BN726" s="43"/>
      <c r="BO726" s="43"/>
      <c r="BP726" s="43"/>
      <c r="BQ726" s="43"/>
      <c r="BR726" s="43"/>
      <c r="BS726" s="43"/>
      <c r="BT726" s="43"/>
      <c r="BU726" s="43"/>
      <c r="BV726" s="43"/>
      <c r="BW726" s="43"/>
      <c r="BX726" s="43"/>
      <c r="BY726" s="43"/>
      <c r="BZ726" s="43"/>
      <c r="CA726" s="43"/>
      <c r="CB726" s="43"/>
      <c r="CC726" s="43"/>
      <c r="CD726" s="43"/>
      <c r="CE726" s="43"/>
      <c r="CF726" s="43"/>
      <c r="CG726" s="43"/>
      <c r="CH726" s="43"/>
      <c r="CI726" s="43"/>
      <c r="CJ726" s="43"/>
      <c r="CK726" s="43"/>
      <c r="CL726" s="43"/>
      <c r="CM726" s="43"/>
      <c r="CN726" s="43"/>
      <c r="CO726" s="43"/>
      <c r="CP726" s="43"/>
      <c r="CQ726" s="43"/>
      <c r="CR726" s="43"/>
    </row>
    <row r="727" spans="1:96" ht="13.2">
      <c r="A727" s="43"/>
      <c r="B727" s="43"/>
      <c r="C727" s="7"/>
      <c r="D727" s="7"/>
      <c r="E727" s="7"/>
      <c r="F727" s="7"/>
      <c r="G727" s="7"/>
      <c r="H727" s="7"/>
      <c r="I727" s="7"/>
      <c r="J727" s="7"/>
      <c r="K727" s="7"/>
      <c r="L727" s="115"/>
      <c r="M727" s="43"/>
      <c r="N727" s="43"/>
      <c r="O727" s="43"/>
      <c r="P727" s="43"/>
      <c r="Q727" s="43"/>
      <c r="R727" s="43"/>
      <c r="S727" s="43"/>
      <c r="T727" s="43"/>
      <c r="U727" s="43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7"/>
      <c r="AO727" s="7"/>
      <c r="AP727" s="7"/>
      <c r="AQ727" s="7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43"/>
      <c r="BN727" s="43"/>
      <c r="BO727" s="43"/>
      <c r="BP727" s="43"/>
      <c r="BQ727" s="43"/>
      <c r="BR727" s="43"/>
      <c r="BS727" s="43"/>
      <c r="BT727" s="43"/>
      <c r="BU727" s="43"/>
      <c r="BV727" s="43"/>
      <c r="BW727" s="43"/>
      <c r="BX727" s="43"/>
      <c r="BY727" s="43"/>
      <c r="BZ727" s="43"/>
      <c r="CA727" s="43"/>
      <c r="CB727" s="43"/>
      <c r="CC727" s="43"/>
      <c r="CD727" s="43"/>
      <c r="CE727" s="43"/>
      <c r="CF727" s="43"/>
      <c r="CG727" s="43"/>
      <c r="CH727" s="43"/>
      <c r="CI727" s="43"/>
      <c r="CJ727" s="43"/>
      <c r="CK727" s="43"/>
      <c r="CL727" s="43"/>
      <c r="CM727" s="43"/>
      <c r="CN727" s="43"/>
      <c r="CO727" s="43"/>
      <c r="CP727" s="43"/>
      <c r="CQ727" s="43"/>
      <c r="CR727" s="43"/>
    </row>
    <row r="728" spans="1:96" ht="13.2">
      <c r="A728" s="43"/>
      <c r="B728" s="43"/>
      <c r="C728" s="7"/>
      <c r="D728" s="7"/>
      <c r="E728" s="7"/>
      <c r="F728" s="7"/>
      <c r="G728" s="7"/>
      <c r="H728" s="7"/>
      <c r="I728" s="7"/>
      <c r="J728" s="7"/>
      <c r="K728" s="7"/>
      <c r="L728" s="115"/>
      <c r="M728" s="43"/>
      <c r="N728" s="43"/>
      <c r="O728" s="43"/>
      <c r="P728" s="43"/>
      <c r="Q728" s="43"/>
      <c r="R728" s="43"/>
      <c r="S728" s="43"/>
      <c r="T728" s="43"/>
      <c r="U728" s="43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7"/>
      <c r="AO728" s="7"/>
      <c r="AP728" s="7"/>
      <c r="AQ728" s="7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43"/>
      <c r="BN728" s="43"/>
      <c r="BO728" s="43"/>
      <c r="BP728" s="43"/>
      <c r="BQ728" s="43"/>
      <c r="BR728" s="43"/>
      <c r="BS728" s="43"/>
      <c r="BT728" s="43"/>
      <c r="BU728" s="43"/>
      <c r="BV728" s="43"/>
      <c r="BW728" s="43"/>
      <c r="BX728" s="43"/>
      <c r="BY728" s="43"/>
      <c r="BZ728" s="43"/>
      <c r="CA728" s="43"/>
      <c r="CB728" s="43"/>
      <c r="CC728" s="43"/>
      <c r="CD728" s="43"/>
      <c r="CE728" s="43"/>
      <c r="CF728" s="43"/>
      <c r="CG728" s="43"/>
      <c r="CH728" s="43"/>
      <c r="CI728" s="43"/>
      <c r="CJ728" s="43"/>
      <c r="CK728" s="43"/>
      <c r="CL728" s="43"/>
      <c r="CM728" s="43"/>
      <c r="CN728" s="43"/>
      <c r="CO728" s="43"/>
      <c r="CP728" s="43"/>
      <c r="CQ728" s="43"/>
      <c r="CR728" s="43"/>
    </row>
    <row r="729" spans="1:96" ht="13.2">
      <c r="A729" s="43"/>
      <c r="B729" s="43"/>
      <c r="C729" s="7"/>
      <c r="D729" s="7"/>
      <c r="E729" s="7"/>
      <c r="F729" s="7"/>
      <c r="G729" s="7"/>
      <c r="H729" s="7"/>
      <c r="I729" s="7"/>
      <c r="J729" s="7"/>
      <c r="K729" s="7"/>
      <c r="L729" s="115"/>
      <c r="M729" s="43"/>
      <c r="N729" s="43"/>
      <c r="O729" s="43"/>
      <c r="P729" s="43"/>
      <c r="Q729" s="43"/>
      <c r="R729" s="43"/>
      <c r="S729" s="43"/>
      <c r="T729" s="43"/>
      <c r="U729" s="43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7"/>
      <c r="AO729" s="7"/>
      <c r="AP729" s="7"/>
      <c r="AQ729" s="7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43"/>
      <c r="BN729" s="43"/>
      <c r="BO729" s="43"/>
      <c r="BP729" s="43"/>
      <c r="BQ729" s="43"/>
      <c r="BR729" s="43"/>
      <c r="BS729" s="43"/>
      <c r="BT729" s="43"/>
      <c r="BU729" s="43"/>
      <c r="BV729" s="43"/>
      <c r="BW729" s="43"/>
      <c r="BX729" s="43"/>
      <c r="BY729" s="43"/>
      <c r="BZ729" s="43"/>
      <c r="CA729" s="43"/>
      <c r="CB729" s="43"/>
      <c r="CC729" s="43"/>
      <c r="CD729" s="43"/>
      <c r="CE729" s="43"/>
      <c r="CF729" s="43"/>
      <c r="CG729" s="43"/>
      <c r="CH729" s="43"/>
      <c r="CI729" s="43"/>
      <c r="CJ729" s="43"/>
      <c r="CK729" s="43"/>
      <c r="CL729" s="43"/>
      <c r="CM729" s="43"/>
      <c r="CN729" s="43"/>
      <c r="CO729" s="43"/>
      <c r="CP729" s="43"/>
      <c r="CQ729" s="43"/>
      <c r="CR729" s="43"/>
    </row>
    <row r="730" spans="1:96" ht="13.2">
      <c r="A730" s="43"/>
      <c r="B730" s="43"/>
      <c r="C730" s="7"/>
      <c r="D730" s="7"/>
      <c r="E730" s="7"/>
      <c r="F730" s="7"/>
      <c r="G730" s="7"/>
      <c r="H730" s="7"/>
      <c r="I730" s="7"/>
      <c r="J730" s="7"/>
      <c r="K730" s="7"/>
      <c r="L730" s="115"/>
      <c r="M730" s="43"/>
      <c r="N730" s="43"/>
      <c r="O730" s="43"/>
      <c r="P730" s="43"/>
      <c r="Q730" s="43"/>
      <c r="R730" s="43"/>
      <c r="S730" s="43"/>
      <c r="T730" s="43"/>
      <c r="U730" s="43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7"/>
      <c r="AO730" s="7"/>
      <c r="AP730" s="7"/>
      <c r="AQ730" s="7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43"/>
      <c r="BN730" s="43"/>
      <c r="BO730" s="43"/>
      <c r="BP730" s="43"/>
      <c r="BQ730" s="43"/>
      <c r="BR730" s="43"/>
      <c r="BS730" s="43"/>
      <c r="BT730" s="43"/>
      <c r="BU730" s="43"/>
      <c r="BV730" s="43"/>
      <c r="BW730" s="43"/>
      <c r="BX730" s="43"/>
      <c r="BY730" s="43"/>
      <c r="BZ730" s="43"/>
      <c r="CA730" s="43"/>
      <c r="CB730" s="43"/>
      <c r="CC730" s="43"/>
      <c r="CD730" s="43"/>
      <c r="CE730" s="43"/>
      <c r="CF730" s="43"/>
      <c r="CG730" s="43"/>
      <c r="CH730" s="43"/>
      <c r="CI730" s="43"/>
      <c r="CJ730" s="43"/>
      <c r="CK730" s="43"/>
      <c r="CL730" s="43"/>
      <c r="CM730" s="43"/>
      <c r="CN730" s="43"/>
      <c r="CO730" s="43"/>
      <c r="CP730" s="43"/>
      <c r="CQ730" s="43"/>
      <c r="CR730" s="43"/>
    </row>
    <row r="731" spans="1:96" ht="13.2">
      <c r="A731" s="43"/>
      <c r="B731" s="43"/>
      <c r="C731" s="7"/>
      <c r="D731" s="7"/>
      <c r="E731" s="7"/>
      <c r="F731" s="7"/>
      <c r="G731" s="7"/>
      <c r="H731" s="7"/>
      <c r="I731" s="7"/>
      <c r="J731" s="7"/>
      <c r="K731" s="7"/>
      <c r="L731" s="115"/>
      <c r="M731" s="43"/>
      <c r="N731" s="43"/>
      <c r="O731" s="43"/>
      <c r="P731" s="43"/>
      <c r="Q731" s="43"/>
      <c r="R731" s="43"/>
      <c r="S731" s="43"/>
      <c r="T731" s="43"/>
      <c r="U731" s="43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7"/>
      <c r="AO731" s="7"/>
      <c r="AP731" s="7"/>
      <c r="AQ731" s="7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43"/>
      <c r="BN731" s="43"/>
      <c r="BO731" s="43"/>
      <c r="BP731" s="43"/>
      <c r="BQ731" s="43"/>
      <c r="BR731" s="43"/>
      <c r="BS731" s="43"/>
      <c r="BT731" s="43"/>
      <c r="BU731" s="43"/>
      <c r="BV731" s="43"/>
      <c r="BW731" s="43"/>
      <c r="BX731" s="43"/>
      <c r="BY731" s="43"/>
      <c r="BZ731" s="43"/>
      <c r="CA731" s="43"/>
      <c r="CB731" s="43"/>
      <c r="CC731" s="43"/>
      <c r="CD731" s="43"/>
      <c r="CE731" s="43"/>
      <c r="CF731" s="43"/>
      <c r="CG731" s="43"/>
      <c r="CH731" s="43"/>
      <c r="CI731" s="43"/>
      <c r="CJ731" s="43"/>
      <c r="CK731" s="43"/>
      <c r="CL731" s="43"/>
      <c r="CM731" s="43"/>
      <c r="CN731" s="43"/>
      <c r="CO731" s="43"/>
      <c r="CP731" s="43"/>
      <c r="CQ731" s="43"/>
      <c r="CR731" s="43"/>
    </row>
    <row r="732" spans="1:96" ht="13.2">
      <c r="A732" s="43"/>
      <c r="B732" s="43"/>
      <c r="C732" s="7"/>
      <c r="D732" s="7"/>
      <c r="E732" s="7"/>
      <c r="F732" s="7"/>
      <c r="G732" s="7"/>
      <c r="H732" s="7"/>
      <c r="I732" s="7"/>
      <c r="J732" s="7"/>
      <c r="K732" s="7"/>
      <c r="L732" s="115"/>
      <c r="M732" s="43"/>
      <c r="N732" s="43"/>
      <c r="O732" s="43"/>
      <c r="P732" s="43"/>
      <c r="Q732" s="43"/>
      <c r="R732" s="43"/>
      <c r="S732" s="43"/>
      <c r="T732" s="43"/>
      <c r="U732" s="43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7"/>
      <c r="AO732" s="7"/>
      <c r="AP732" s="7"/>
      <c r="AQ732" s="7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43"/>
      <c r="BN732" s="43"/>
      <c r="BO732" s="43"/>
      <c r="BP732" s="43"/>
      <c r="BQ732" s="43"/>
      <c r="BR732" s="43"/>
      <c r="BS732" s="43"/>
      <c r="BT732" s="43"/>
      <c r="BU732" s="43"/>
      <c r="BV732" s="43"/>
      <c r="BW732" s="43"/>
      <c r="BX732" s="43"/>
      <c r="BY732" s="43"/>
      <c r="BZ732" s="43"/>
      <c r="CA732" s="43"/>
      <c r="CB732" s="43"/>
      <c r="CC732" s="43"/>
      <c r="CD732" s="43"/>
      <c r="CE732" s="43"/>
      <c r="CF732" s="43"/>
      <c r="CG732" s="43"/>
      <c r="CH732" s="43"/>
      <c r="CI732" s="43"/>
      <c r="CJ732" s="43"/>
      <c r="CK732" s="43"/>
      <c r="CL732" s="43"/>
      <c r="CM732" s="43"/>
      <c r="CN732" s="43"/>
      <c r="CO732" s="43"/>
      <c r="CP732" s="43"/>
      <c r="CQ732" s="43"/>
      <c r="CR732" s="43"/>
    </row>
    <row r="733" spans="1:96" ht="13.2">
      <c r="A733" s="43"/>
      <c r="B733" s="43"/>
      <c r="C733" s="7"/>
      <c r="D733" s="7"/>
      <c r="E733" s="7"/>
      <c r="F733" s="7"/>
      <c r="G733" s="7"/>
      <c r="H733" s="7"/>
      <c r="I733" s="7"/>
      <c r="J733" s="7"/>
      <c r="K733" s="7"/>
      <c r="L733" s="115"/>
      <c r="M733" s="43"/>
      <c r="N733" s="43"/>
      <c r="O733" s="43"/>
      <c r="P733" s="43"/>
      <c r="Q733" s="43"/>
      <c r="R733" s="43"/>
      <c r="S733" s="43"/>
      <c r="T733" s="43"/>
      <c r="U733" s="43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7"/>
      <c r="AO733" s="7"/>
      <c r="AP733" s="7"/>
      <c r="AQ733" s="7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43"/>
      <c r="BN733" s="43"/>
      <c r="BO733" s="43"/>
      <c r="BP733" s="43"/>
      <c r="BQ733" s="43"/>
      <c r="BR733" s="43"/>
      <c r="BS733" s="43"/>
      <c r="BT733" s="43"/>
      <c r="BU733" s="43"/>
      <c r="BV733" s="43"/>
      <c r="BW733" s="43"/>
      <c r="BX733" s="43"/>
      <c r="BY733" s="43"/>
      <c r="BZ733" s="43"/>
      <c r="CA733" s="43"/>
      <c r="CB733" s="43"/>
      <c r="CC733" s="43"/>
      <c r="CD733" s="43"/>
      <c r="CE733" s="43"/>
      <c r="CF733" s="43"/>
      <c r="CG733" s="43"/>
      <c r="CH733" s="43"/>
      <c r="CI733" s="43"/>
      <c r="CJ733" s="43"/>
      <c r="CK733" s="43"/>
      <c r="CL733" s="43"/>
      <c r="CM733" s="43"/>
      <c r="CN733" s="43"/>
      <c r="CO733" s="43"/>
      <c r="CP733" s="43"/>
      <c r="CQ733" s="43"/>
      <c r="CR733" s="43"/>
    </row>
    <row r="734" spans="1:96" ht="13.2">
      <c r="A734" s="43"/>
      <c r="B734" s="43"/>
      <c r="C734" s="7"/>
      <c r="D734" s="7"/>
      <c r="E734" s="7"/>
      <c r="F734" s="7"/>
      <c r="G734" s="7"/>
      <c r="H734" s="7"/>
      <c r="I734" s="7"/>
      <c r="J734" s="7"/>
      <c r="K734" s="7"/>
      <c r="L734" s="115"/>
      <c r="M734" s="43"/>
      <c r="N734" s="43"/>
      <c r="O734" s="43"/>
      <c r="P734" s="43"/>
      <c r="Q734" s="43"/>
      <c r="R734" s="43"/>
      <c r="S734" s="43"/>
      <c r="T734" s="43"/>
      <c r="U734" s="43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7"/>
      <c r="AO734" s="7"/>
      <c r="AP734" s="7"/>
      <c r="AQ734" s="7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43"/>
      <c r="BN734" s="43"/>
      <c r="BO734" s="43"/>
      <c r="BP734" s="43"/>
      <c r="BQ734" s="43"/>
      <c r="BR734" s="43"/>
      <c r="BS734" s="43"/>
      <c r="BT734" s="43"/>
      <c r="BU734" s="43"/>
      <c r="BV734" s="43"/>
      <c r="BW734" s="43"/>
      <c r="BX734" s="43"/>
      <c r="BY734" s="43"/>
      <c r="BZ734" s="43"/>
      <c r="CA734" s="43"/>
      <c r="CB734" s="43"/>
      <c r="CC734" s="43"/>
      <c r="CD734" s="43"/>
      <c r="CE734" s="43"/>
      <c r="CF734" s="43"/>
      <c r="CG734" s="43"/>
      <c r="CH734" s="43"/>
      <c r="CI734" s="43"/>
      <c r="CJ734" s="43"/>
      <c r="CK734" s="43"/>
      <c r="CL734" s="43"/>
      <c r="CM734" s="43"/>
      <c r="CN734" s="43"/>
      <c r="CO734" s="43"/>
      <c r="CP734" s="43"/>
      <c r="CQ734" s="43"/>
      <c r="CR734" s="43"/>
    </row>
    <row r="735" spans="1:96" ht="13.2">
      <c r="A735" s="43"/>
      <c r="B735" s="43"/>
      <c r="C735" s="7"/>
      <c r="D735" s="7"/>
      <c r="E735" s="7"/>
      <c r="F735" s="7"/>
      <c r="G735" s="7"/>
      <c r="H735" s="7"/>
      <c r="I735" s="7"/>
      <c r="J735" s="7"/>
      <c r="K735" s="7"/>
      <c r="L735" s="115"/>
      <c r="M735" s="43"/>
      <c r="N735" s="43"/>
      <c r="O735" s="43"/>
      <c r="P735" s="43"/>
      <c r="Q735" s="43"/>
      <c r="R735" s="43"/>
      <c r="S735" s="43"/>
      <c r="T735" s="43"/>
      <c r="U735" s="43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7"/>
      <c r="AO735" s="7"/>
      <c r="AP735" s="7"/>
      <c r="AQ735" s="7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43"/>
      <c r="BN735" s="43"/>
      <c r="BO735" s="43"/>
      <c r="BP735" s="43"/>
      <c r="BQ735" s="43"/>
      <c r="BR735" s="43"/>
      <c r="BS735" s="43"/>
      <c r="BT735" s="43"/>
      <c r="BU735" s="43"/>
      <c r="BV735" s="43"/>
      <c r="BW735" s="43"/>
      <c r="BX735" s="43"/>
      <c r="BY735" s="43"/>
      <c r="BZ735" s="43"/>
      <c r="CA735" s="43"/>
      <c r="CB735" s="43"/>
      <c r="CC735" s="43"/>
      <c r="CD735" s="43"/>
      <c r="CE735" s="43"/>
      <c r="CF735" s="43"/>
      <c r="CG735" s="43"/>
      <c r="CH735" s="43"/>
      <c r="CI735" s="43"/>
      <c r="CJ735" s="43"/>
      <c r="CK735" s="43"/>
      <c r="CL735" s="43"/>
      <c r="CM735" s="43"/>
      <c r="CN735" s="43"/>
      <c r="CO735" s="43"/>
      <c r="CP735" s="43"/>
      <c r="CQ735" s="43"/>
      <c r="CR735" s="43"/>
    </row>
    <row r="736" spans="1:96" ht="13.2">
      <c r="A736" s="43"/>
      <c r="B736" s="43"/>
      <c r="C736" s="7"/>
      <c r="D736" s="7"/>
      <c r="E736" s="7"/>
      <c r="F736" s="7"/>
      <c r="G736" s="7"/>
      <c r="H736" s="7"/>
      <c r="I736" s="7"/>
      <c r="J736" s="7"/>
      <c r="K736" s="7"/>
      <c r="L736" s="115"/>
      <c r="M736" s="43"/>
      <c r="N736" s="43"/>
      <c r="O736" s="43"/>
      <c r="P736" s="43"/>
      <c r="Q736" s="43"/>
      <c r="R736" s="43"/>
      <c r="S736" s="43"/>
      <c r="T736" s="43"/>
      <c r="U736" s="43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7"/>
      <c r="AO736" s="7"/>
      <c r="AP736" s="7"/>
      <c r="AQ736" s="7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43"/>
      <c r="BN736" s="43"/>
      <c r="BO736" s="43"/>
      <c r="BP736" s="43"/>
      <c r="BQ736" s="43"/>
      <c r="BR736" s="43"/>
      <c r="BS736" s="43"/>
      <c r="BT736" s="43"/>
      <c r="BU736" s="43"/>
      <c r="BV736" s="43"/>
      <c r="BW736" s="43"/>
      <c r="BX736" s="43"/>
      <c r="BY736" s="43"/>
      <c r="BZ736" s="43"/>
      <c r="CA736" s="43"/>
      <c r="CB736" s="43"/>
      <c r="CC736" s="43"/>
      <c r="CD736" s="43"/>
      <c r="CE736" s="43"/>
      <c r="CF736" s="43"/>
      <c r="CG736" s="43"/>
      <c r="CH736" s="43"/>
      <c r="CI736" s="43"/>
      <c r="CJ736" s="43"/>
      <c r="CK736" s="43"/>
      <c r="CL736" s="43"/>
      <c r="CM736" s="43"/>
      <c r="CN736" s="43"/>
      <c r="CO736" s="43"/>
      <c r="CP736" s="43"/>
      <c r="CQ736" s="43"/>
      <c r="CR736" s="43"/>
    </row>
    <row r="737" spans="1:96" ht="13.2">
      <c r="A737" s="43"/>
      <c r="B737" s="43"/>
      <c r="C737" s="7"/>
      <c r="D737" s="7"/>
      <c r="E737" s="7"/>
      <c r="F737" s="7"/>
      <c r="G737" s="7"/>
      <c r="H737" s="7"/>
      <c r="I737" s="7"/>
      <c r="J737" s="7"/>
      <c r="K737" s="7"/>
      <c r="L737" s="115"/>
      <c r="M737" s="43"/>
      <c r="N737" s="43"/>
      <c r="O737" s="43"/>
      <c r="P737" s="43"/>
      <c r="Q737" s="43"/>
      <c r="R737" s="43"/>
      <c r="S737" s="43"/>
      <c r="T737" s="43"/>
      <c r="U737" s="43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7"/>
      <c r="AO737" s="7"/>
      <c r="AP737" s="7"/>
      <c r="AQ737" s="7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43"/>
      <c r="BN737" s="43"/>
      <c r="BO737" s="43"/>
      <c r="BP737" s="43"/>
      <c r="BQ737" s="43"/>
      <c r="BR737" s="43"/>
      <c r="BS737" s="43"/>
      <c r="BT737" s="43"/>
      <c r="BU737" s="43"/>
      <c r="BV737" s="43"/>
      <c r="BW737" s="43"/>
      <c r="BX737" s="43"/>
      <c r="BY737" s="43"/>
      <c r="BZ737" s="43"/>
      <c r="CA737" s="43"/>
      <c r="CB737" s="43"/>
      <c r="CC737" s="43"/>
      <c r="CD737" s="43"/>
      <c r="CE737" s="43"/>
      <c r="CF737" s="43"/>
      <c r="CG737" s="43"/>
      <c r="CH737" s="43"/>
      <c r="CI737" s="43"/>
      <c r="CJ737" s="43"/>
      <c r="CK737" s="43"/>
      <c r="CL737" s="43"/>
      <c r="CM737" s="43"/>
      <c r="CN737" s="43"/>
      <c r="CO737" s="43"/>
      <c r="CP737" s="43"/>
      <c r="CQ737" s="43"/>
      <c r="CR737" s="43"/>
    </row>
    <row r="738" spans="1:96" ht="13.2">
      <c r="A738" s="43"/>
      <c r="B738" s="43"/>
      <c r="C738" s="7"/>
      <c r="D738" s="7"/>
      <c r="E738" s="7"/>
      <c r="F738" s="7"/>
      <c r="G738" s="7"/>
      <c r="H738" s="7"/>
      <c r="I738" s="7"/>
      <c r="J738" s="7"/>
      <c r="K738" s="7"/>
      <c r="L738" s="115"/>
      <c r="M738" s="43"/>
      <c r="N738" s="43"/>
      <c r="O738" s="43"/>
      <c r="P738" s="43"/>
      <c r="Q738" s="43"/>
      <c r="R738" s="43"/>
      <c r="S738" s="43"/>
      <c r="T738" s="43"/>
      <c r="U738" s="43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7"/>
      <c r="AO738" s="7"/>
      <c r="AP738" s="7"/>
      <c r="AQ738" s="7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43"/>
      <c r="BN738" s="43"/>
      <c r="BO738" s="43"/>
      <c r="BP738" s="43"/>
      <c r="BQ738" s="43"/>
      <c r="BR738" s="43"/>
      <c r="BS738" s="43"/>
      <c r="BT738" s="43"/>
      <c r="BU738" s="43"/>
      <c r="BV738" s="43"/>
      <c r="BW738" s="43"/>
      <c r="BX738" s="43"/>
      <c r="BY738" s="43"/>
      <c r="BZ738" s="43"/>
      <c r="CA738" s="43"/>
      <c r="CB738" s="43"/>
      <c r="CC738" s="43"/>
      <c r="CD738" s="43"/>
      <c r="CE738" s="43"/>
      <c r="CF738" s="43"/>
      <c r="CG738" s="43"/>
      <c r="CH738" s="43"/>
      <c r="CI738" s="43"/>
      <c r="CJ738" s="43"/>
      <c r="CK738" s="43"/>
      <c r="CL738" s="43"/>
      <c r="CM738" s="43"/>
      <c r="CN738" s="43"/>
      <c r="CO738" s="43"/>
      <c r="CP738" s="43"/>
      <c r="CQ738" s="43"/>
      <c r="CR738" s="43"/>
    </row>
    <row r="739" spans="1:96" ht="13.2">
      <c r="A739" s="43"/>
      <c r="B739" s="43"/>
      <c r="C739" s="7"/>
      <c r="D739" s="7"/>
      <c r="E739" s="7"/>
      <c r="F739" s="7"/>
      <c r="G739" s="7"/>
      <c r="H739" s="7"/>
      <c r="I739" s="7"/>
      <c r="J739" s="7"/>
      <c r="K739" s="7"/>
      <c r="L739" s="115"/>
      <c r="M739" s="43"/>
      <c r="N739" s="43"/>
      <c r="O739" s="43"/>
      <c r="P739" s="43"/>
      <c r="Q739" s="43"/>
      <c r="R739" s="43"/>
      <c r="S739" s="43"/>
      <c r="T739" s="43"/>
      <c r="U739" s="43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7"/>
      <c r="AO739" s="7"/>
      <c r="AP739" s="7"/>
      <c r="AQ739" s="7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43"/>
      <c r="BN739" s="43"/>
      <c r="BO739" s="43"/>
      <c r="BP739" s="43"/>
      <c r="BQ739" s="43"/>
      <c r="BR739" s="43"/>
      <c r="BS739" s="43"/>
      <c r="BT739" s="43"/>
      <c r="BU739" s="43"/>
      <c r="BV739" s="43"/>
      <c r="BW739" s="43"/>
      <c r="BX739" s="43"/>
      <c r="BY739" s="43"/>
      <c r="BZ739" s="43"/>
      <c r="CA739" s="43"/>
      <c r="CB739" s="43"/>
      <c r="CC739" s="43"/>
      <c r="CD739" s="43"/>
      <c r="CE739" s="43"/>
      <c r="CF739" s="43"/>
      <c r="CG739" s="43"/>
      <c r="CH739" s="43"/>
      <c r="CI739" s="43"/>
      <c r="CJ739" s="43"/>
      <c r="CK739" s="43"/>
      <c r="CL739" s="43"/>
      <c r="CM739" s="43"/>
      <c r="CN739" s="43"/>
      <c r="CO739" s="43"/>
      <c r="CP739" s="43"/>
      <c r="CQ739" s="43"/>
      <c r="CR739" s="43"/>
    </row>
    <row r="740" spans="1:96" ht="13.2">
      <c r="A740" s="43"/>
      <c r="B740" s="43"/>
      <c r="C740" s="7"/>
      <c r="D740" s="7"/>
      <c r="E740" s="7"/>
      <c r="F740" s="7"/>
      <c r="G740" s="7"/>
      <c r="H740" s="7"/>
      <c r="I740" s="7"/>
      <c r="J740" s="7"/>
      <c r="K740" s="7"/>
      <c r="L740" s="115"/>
      <c r="M740" s="43"/>
      <c r="N740" s="43"/>
      <c r="O740" s="43"/>
      <c r="P740" s="43"/>
      <c r="Q740" s="43"/>
      <c r="R740" s="43"/>
      <c r="S740" s="43"/>
      <c r="T740" s="43"/>
      <c r="U740" s="43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7"/>
      <c r="AO740" s="7"/>
      <c r="AP740" s="7"/>
      <c r="AQ740" s="7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43"/>
      <c r="BN740" s="43"/>
      <c r="BO740" s="43"/>
      <c r="BP740" s="43"/>
      <c r="BQ740" s="43"/>
      <c r="BR740" s="43"/>
      <c r="BS740" s="43"/>
      <c r="BT740" s="43"/>
      <c r="BU740" s="43"/>
      <c r="BV740" s="43"/>
      <c r="BW740" s="43"/>
      <c r="BX740" s="43"/>
      <c r="BY740" s="43"/>
      <c r="BZ740" s="43"/>
      <c r="CA740" s="43"/>
      <c r="CB740" s="43"/>
      <c r="CC740" s="43"/>
      <c r="CD740" s="43"/>
      <c r="CE740" s="43"/>
      <c r="CF740" s="43"/>
      <c r="CG740" s="43"/>
      <c r="CH740" s="43"/>
      <c r="CI740" s="43"/>
      <c r="CJ740" s="43"/>
      <c r="CK740" s="43"/>
      <c r="CL740" s="43"/>
      <c r="CM740" s="43"/>
      <c r="CN740" s="43"/>
      <c r="CO740" s="43"/>
      <c r="CP740" s="43"/>
      <c r="CQ740" s="43"/>
      <c r="CR740" s="43"/>
    </row>
    <row r="741" spans="1:96" ht="13.2">
      <c r="A741" s="43"/>
      <c r="B741" s="43"/>
      <c r="C741" s="7"/>
      <c r="D741" s="7"/>
      <c r="E741" s="7"/>
      <c r="F741" s="7"/>
      <c r="G741" s="7"/>
      <c r="H741" s="7"/>
      <c r="I741" s="7"/>
      <c r="J741" s="7"/>
      <c r="K741" s="7"/>
      <c r="L741" s="115"/>
      <c r="M741" s="43"/>
      <c r="N741" s="43"/>
      <c r="O741" s="43"/>
      <c r="P741" s="43"/>
      <c r="Q741" s="43"/>
      <c r="R741" s="43"/>
      <c r="S741" s="43"/>
      <c r="T741" s="43"/>
      <c r="U741" s="43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7"/>
      <c r="AO741" s="7"/>
      <c r="AP741" s="7"/>
      <c r="AQ741" s="7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43"/>
      <c r="BN741" s="43"/>
      <c r="BO741" s="43"/>
      <c r="BP741" s="43"/>
      <c r="BQ741" s="43"/>
      <c r="BR741" s="43"/>
      <c r="BS741" s="43"/>
      <c r="BT741" s="43"/>
      <c r="BU741" s="43"/>
      <c r="BV741" s="43"/>
      <c r="BW741" s="43"/>
      <c r="BX741" s="43"/>
      <c r="BY741" s="43"/>
      <c r="BZ741" s="43"/>
      <c r="CA741" s="43"/>
      <c r="CB741" s="43"/>
      <c r="CC741" s="43"/>
      <c r="CD741" s="43"/>
      <c r="CE741" s="43"/>
      <c r="CF741" s="43"/>
      <c r="CG741" s="43"/>
      <c r="CH741" s="43"/>
      <c r="CI741" s="43"/>
      <c r="CJ741" s="43"/>
      <c r="CK741" s="43"/>
      <c r="CL741" s="43"/>
      <c r="CM741" s="43"/>
      <c r="CN741" s="43"/>
      <c r="CO741" s="43"/>
      <c r="CP741" s="43"/>
      <c r="CQ741" s="43"/>
      <c r="CR741" s="43"/>
    </row>
    <row r="742" spans="1:96" ht="13.2">
      <c r="A742" s="43"/>
      <c r="B742" s="43"/>
      <c r="C742" s="7"/>
      <c r="D742" s="7"/>
      <c r="E742" s="7"/>
      <c r="F742" s="7"/>
      <c r="G742" s="7"/>
      <c r="H742" s="7"/>
      <c r="I742" s="7"/>
      <c r="J742" s="7"/>
      <c r="K742" s="7"/>
      <c r="L742" s="115"/>
      <c r="M742" s="43"/>
      <c r="N742" s="43"/>
      <c r="O742" s="43"/>
      <c r="P742" s="43"/>
      <c r="Q742" s="43"/>
      <c r="R742" s="43"/>
      <c r="S742" s="43"/>
      <c r="T742" s="43"/>
      <c r="U742" s="43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7"/>
      <c r="AO742" s="7"/>
      <c r="AP742" s="7"/>
      <c r="AQ742" s="7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43"/>
      <c r="BN742" s="43"/>
      <c r="BO742" s="43"/>
      <c r="BP742" s="43"/>
      <c r="BQ742" s="43"/>
      <c r="BR742" s="43"/>
      <c r="BS742" s="43"/>
      <c r="BT742" s="43"/>
      <c r="BU742" s="43"/>
      <c r="BV742" s="43"/>
      <c r="BW742" s="43"/>
      <c r="BX742" s="43"/>
      <c r="BY742" s="43"/>
      <c r="BZ742" s="43"/>
      <c r="CA742" s="43"/>
      <c r="CB742" s="43"/>
      <c r="CC742" s="43"/>
      <c r="CD742" s="43"/>
      <c r="CE742" s="43"/>
      <c r="CF742" s="43"/>
      <c r="CG742" s="43"/>
      <c r="CH742" s="43"/>
      <c r="CI742" s="43"/>
      <c r="CJ742" s="43"/>
      <c r="CK742" s="43"/>
      <c r="CL742" s="43"/>
      <c r="CM742" s="43"/>
      <c r="CN742" s="43"/>
      <c r="CO742" s="43"/>
      <c r="CP742" s="43"/>
      <c r="CQ742" s="43"/>
      <c r="CR742" s="43"/>
    </row>
    <row r="743" spans="1:96" ht="13.2">
      <c r="A743" s="43"/>
      <c r="B743" s="43"/>
      <c r="C743" s="7"/>
      <c r="D743" s="7"/>
      <c r="E743" s="7"/>
      <c r="F743" s="7"/>
      <c r="G743" s="7"/>
      <c r="H743" s="7"/>
      <c r="I743" s="7"/>
      <c r="J743" s="7"/>
      <c r="K743" s="7"/>
      <c r="L743" s="115"/>
      <c r="M743" s="43"/>
      <c r="N743" s="43"/>
      <c r="O743" s="43"/>
      <c r="P743" s="43"/>
      <c r="Q743" s="43"/>
      <c r="R743" s="43"/>
      <c r="S743" s="43"/>
      <c r="T743" s="43"/>
      <c r="U743" s="43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7"/>
      <c r="AO743" s="7"/>
      <c r="AP743" s="7"/>
      <c r="AQ743" s="7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43"/>
      <c r="BN743" s="43"/>
      <c r="BO743" s="43"/>
      <c r="BP743" s="43"/>
      <c r="BQ743" s="43"/>
      <c r="BR743" s="43"/>
      <c r="BS743" s="43"/>
      <c r="BT743" s="43"/>
      <c r="BU743" s="43"/>
      <c r="BV743" s="43"/>
      <c r="BW743" s="43"/>
      <c r="BX743" s="43"/>
      <c r="BY743" s="43"/>
      <c r="BZ743" s="43"/>
      <c r="CA743" s="43"/>
      <c r="CB743" s="43"/>
      <c r="CC743" s="43"/>
      <c r="CD743" s="43"/>
      <c r="CE743" s="43"/>
      <c r="CF743" s="43"/>
      <c r="CG743" s="43"/>
      <c r="CH743" s="43"/>
      <c r="CI743" s="43"/>
      <c r="CJ743" s="43"/>
      <c r="CK743" s="43"/>
      <c r="CL743" s="43"/>
      <c r="CM743" s="43"/>
      <c r="CN743" s="43"/>
      <c r="CO743" s="43"/>
      <c r="CP743" s="43"/>
      <c r="CQ743" s="43"/>
      <c r="CR743" s="43"/>
    </row>
    <row r="744" spans="1:96" ht="13.2">
      <c r="A744" s="43"/>
      <c r="B744" s="43"/>
      <c r="C744" s="7"/>
      <c r="D744" s="7"/>
      <c r="E744" s="7"/>
      <c r="F744" s="7"/>
      <c r="G744" s="7"/>
      <c r="H744" s="7"/>
      <c r="I744" s="7"/>
      <c r="J744" s="7"/>
      <c r="K744" s="7"/>
      <c r="L744" s="115"/>
      <c r="M744" s="43"/>
      <c r="N744" s="43"/>
      <c r="O744" s="43"/>
      <c r="P744" s="43"/>
      <c r="Q744" s="43"/>
      <c r="R744" s="43"/>
      <c r="S744" s="43"/>
      <c r="T744" s="43"/>
      <c r="U744" s="43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7"/>
      <c r="AO744" s="7"/>
      <c r="AP744" s="7"/>
      <c r="AQ744" s="7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43"/>
      <c r="BN744" s="43"/>
      <c r="BO744" s="43"/>
      <c r="BP744" s="43"/>
      <c r="BQ744" s="43"/>
      <c r="BR744" s="43"/>
      <c r="BS744" s="43"/>
      <c r="BT744" s="43"/>
      <c r="BU744" s="43"/>
      <c r="BV744" s="43"/>
      <c r="BW744" s="43"/>
      <c r="BX744" s="43"/>
      <c r="BY744" s="43"/>
      <c r="BZ744" s="43"/>
      <c r="CA744" s="43"/>
      <c r="CB744" s="43"/>
      <c r="CC744" s="43"/>
      <c r="CD744" s="43"/>
      <c r="CE744" s="43"/>
      <c r="CF744" s="43"/>
      <c r="CG744" s="43"/>
      <c r="CH744" s="43"/>
      <c r="CI744" s="43"/>
      <c r="CJ744" s="43"/>
      <c r="CK744" s="43"/>
      <c r="CL744" s="43"/>
      <c r="CM744" s="43"/>
      <c r="CN744" s="43"/>
      <c r="CO744" s="43"/>
      <c r="CP744" s="43"/>
      <c r="CQ744" s="43"/>
      <c r="CR744" s="43"/>
    </row>
    <row r="745" spans="1:96" ht="13.2">
      <c r="A745" s="43"/>
      <c r="B745" s="43"/>
      <c r="C745" s="7"/>
      <c r="D745" s="7"/>
      <c r="E745" s="7"/>
      <c r="F745" s="7"/>
      <c r="G745" s="7"/>
      <c r="H745" s="7"/>
      <c r="I745" s="7"/>
      <c r="J745" s="7"/>
      <c r="K745" s="7"/>
      <c r="L745" s="115"/>
      <c r="M745" s="43"/>
      <c r="N745" s="43"/>
      <c r="O745" s="43"/>
      <c r="P745" s="43"/>
      <c r="Q745" s="43"/>
      <c r="R745" s="43"/>
      <c r="S745" s="43"/>
      <c r="T745" s="43"/>
      <c r="U745" s="43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7"/>
      <c r="AO745" s="7"/>
      <c r="AP745" s="7"/>
      <c r="AQ745" s="7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43"/>
      <c r="BN745" s="43"/>
      <c r="BO745" s="43"/>
      <c r="BP745" s="43"/>
      <c r="BQ745" s="43"/>
      <c r="BR745" s="43"/>
      <c r="BS745" s="43"/>
      <c r="BT745" s="43"/>
      <c r="BU745" s="43"/>
      <c r="BV745" s="43"/>
      <c r="BW745" s="43"/>
      <c r="BX745" s="43"/>
      <c r="BY745" s="43"/>
      <c r="BZ745" s="43"/>
      <c r="CA745" s="43"/>
      <c r="CB745" s="43"/>
      <c r="CC745" s="43"/>
      <c r="CD745" s="43"/>
      <c r="CE745" s="43"/>
      <c r="CF745" s="43"/>
      <c r="CG745" s="43"/>
      <c r="CH745" s="43"/>
      <c r="CI745" s="43"/>
      <c r="CJ745" s="43"/>
      <c r="CK745" s="43"/>
      <c r="CL745" s="43"/>
      <c r="CM745" s="43"/>
      <c r="CN745" s="43"/>
      <c r="CO745" s="43"/>
      <c r="CP745" s="43"/>
      <c r="CQ745" s="43"/>
      <c r="CR745" s="43"/>
    </row>
    <row r="746" spans="1:96" ht="13.2">
      <c r="A746" s="43"/>
      <c r="B746" s="43"/>
      <c r="C746" s="7"/>
      <c r="D746" s="7"/>
      <c r="E746" s="7"/>
      <c r="F746" s="7"/>
      <c r="G746" s="7"/>
      <c r="H746" s="7"/>
      <c r="I746" s="7"/>
      <c r="J746" s="7"/>
      <c r="K746" s="7"/>
      <c r="L746" s="115"/>
      <c r="M746" s="43"/>
      <c r="N746" s="43"/>
      <c r="O746" s="43"/>
      <c r="P746" s="43"/>
      <c r="Q746" s="43"/>
      <c r="R746" s="43"/>
      <c r="S746" s="43"/>
      <c r="T746" s="43"/>
      <c r="U746" s="43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7"/>
      <c r="AO746" s="7"/>
      <c r="AP746" s="7"/>
      <c r="AQ746" s="7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43"/>
      <c r="BN746" s="43"/>
      <c r="BO746" s="43"/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3"/>
      <c r="CA746" s="43"/>
      <c r="CB746" s="43"/>
      <c r="CC746" s="43"/>
      <c r="CD746" s="43"/>
      <c r="CE746" s="43"/>
      <c r="CF746" s="43"/>
      <c r="CG746" s="43"/>
      <c r="CH746" s="43"/>
      <c r="CI746" s="43"/>
      <c r="CJ746" s="43"/>
      <c r="CK746" s="43"/>
      <c r="CL746" s="43"/>
      <c r="CM746" s="43"/>
      <c r="CN746" s="43"/>
      <c r="CO746" s="43"/>
      <c r="CP746" s="43"/>
      <c r="CQ746" s="43"/>
      <c r="CR746" s="43"/>
    </row>
    <row r="747" spans="1:96" ht="13.2">
      <c r="A747" s="43"/>
      <c r="B747" s="43"/>
      <c r="C747" s="7"/>
      <c r="D747" s="7"/>
      <c r="E747" s="7"/>
      <c r="F747" s="7"/>
      <c r="G747" s="7"/>
      <c r="H747" s="7"/>
      <c r="I747" s="7"/>
      <c r="J747" s="7"/>
      <c r="K747" s="7"/>
      <c r="L747" s="115"/>
      <c r="M747" s="43"/>
      <c r="N747" s="43"/>
      <c r="O747" s="43"/>
      <c r="P747" s="43"/>
      <c r="Q747" s="43"/>
      <c r="R747" s="43"/>
      <c r="S747" s="43"/>
      <c r="T747" s="43"/>
      <c r="U747" s="43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7"/>
      <c r="AO747" s="7"/>
      <c r="AP747" s="7"/>
      <c r="AQ747" s="7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43"/>
      <c r="BN747" s="43"/>
      <c r="BO747" s="43"/>
      <c r="BP747" s="43"/>
      <c r="BQ747" s="43"/>
      <c r="BR747" s="43"/>
      <c r="BS747" s="43"/>
      <c r="BT747" s="43"/>
      <c r="BU747" s="43"/>
      <c r="BV747" s="43"/>
      <c r="BW747" s="43"/>
      <c r="BX747" s="43"/>
      <c r="BY747" s="43"/>
      <c r="BZ747" s="43"/>
      <c r="CA747" s="43"/>
      <c r="CB747" s="43"/>
      <c r="CC747" s="43"/>
      <c r="CD747" s="43"/>
      <c r="CE747" s="43"/>
      <c r="CF747" s="43"/>
      <c r="CG747" s="43"/>
      <c r="CH747" s="43"/>
      <c r="CI747" s="43"/>
      <c r="CJ747" s="43"/>
      <c r="CK747" s="43"/>
      <c r="CL747" s="43"/>
      <c r="CM747" s="43"/>
      <c r="CN747" s="43"/>
      <c r="CO747" s="43"/>
      <c r="CP747" s="43"/>
      <c r="CQ747" s="43"/>
      <c r="CR747" s="43"/>
    </row>
    <row r="748" spans="1:96" ht="13.2">
      <c r="A748" s="43"/>
      <c r="B748" s="43"/>
      <c r="C748" s="7"/>
      <c r="D748" s="7"/>
      <c r="E748" s="7"/>
      <c r="F748" s="7"/>
      <c r="G748" s="7"/>
      <c r="H748" s="7"/>
      <c r="I748" s="7"/>
      <c r="J748" s="7"/>
      <c r="K748" s="7"/>
      <c r="L748" s="115"/>
      <c r="M748" s="43"/>
      <c r="N748" s="43"/>
      <c r="O748" s="43"/>
      <c r="P748" s="43"/>
      <c r="Q748" s="43"/>
      <c r="R748" s="43"/>
      <c r="S748" s="43"/>
      <c r="T748" s="43"/>
      <c r="U748" s="43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7"/>
      <c r="AO748" s="7"/>
      <c r="AP748" s="7"/>
      <c r="AQ748" s="7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43"/>
      <c r="BN748" s="43"/>
      <c r="BO748" s="43"/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3"/>
      <c r="CA748" s="43"/>
      <c r="CB748" s="43"/>
      <c r="CC748" s="43"/>
      <c r="CD748" s="43"/>
      <c r="CE748" s="43"/>
      <c r="CF748" s="43"/>
      <c r="CG748" s="43"/>
      <c r="CH748" s="43"/>
      <c r="CI748" s="43"/>
      <c r="CJ748" s="43"/>
      <c r="CK748" s="43"/>
      <c r="CL748" s="43"/>
      <c r="CM748" s="43"/>
      <c r="CN748" s="43"/>
      <c r="CO748" s="43"/>
      <c r="CP748" s="43"/>
      <c r="CQ748" s="43"/>
      <c r="CR748" s="43"/>
    </row>
    <row r="749" spans="1:96" ht="13.2">
      <c r="A749" s="43"/>
      <c r="B749" s="43"/>
      <c r="C749" s="7"/>
      <c r="D749" s="7"/>
      <c r="E749" s="7"/>
      <c r="F749" s="7"/>
      <c r="G749" s="7"/>
      <c r="H749" s="7"/>
      <c r="I749" s="7"/>
      <c r="J749" s="7"/>
      <c r="K749" s="7"/>
      <c r="L749" s="115"/>
      <c r="M749" s="43"/>
      <c r="N749" s="43"/>
      <c r="O749" s="43"/>
      <c r="P749" s="43"/>
      <c r="Q749" s="43"/>
      <c r="R749" s="43"/>
      <c r="S749" s="43"/>
      <c r="T749" s="43"/>
      <c r="U749" s="43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7"/>
      <c r="AO749" s="7"/>
      <c r="AP749" s="7"/>
      <c r="AQ749" s="7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43"/>
      <c r="BN749" s="43"/>
      <c r="BO749" s="43"/>
      <c r="BP749" s="43"/>
      <c r="BQ749" s="43"/>
      <c r="BR749" s="43"/>
      <c r="BS749" s="43"/>
      <c r="BT749" s="43"/>
      <c r="BU749" s="43"/>
      <c r="BV749" s="43"/>
      <c r="BW749" s="43"/>
      <c r="BX749" s="43"/>
      <c r="BY749" s="43"/>
      <c r="BZ749" s="43"/>
      <c r="CA749" s="43"/>
      <c r="CB749" s="43"/>
      <c r="CC749" s="43"/>
      <c r="CD749" s="43"/>
      <c r="CE749" s="43"/>
      <c r="CF749" s="43"/>
      <c r="CG749" s="43"/>
      <c r="CH749" s="43"/>
      <c r="CI749" s="43"/>
      <c r="CJ749" s="43"/>
      <c r="CK749" s="43"/>
      <c r="CL749" s="43"/>
      <c r="CM749" s="43"/>
      <c r="CN749" s="43"/>
      <c r="CO749" s="43"/>
      <c r="CP749" s="43"/>
      <c r="CQ749" s="43"/>
      <c r="CR749" s="43"/>
    </row>
    <row r="750" spans="1:96" ht="13.2">
      <c r="A750" s="43"/>
      <c r="B750" s="43"/>
      <c r="C750" s="7"/>
      <c r="D750" s="7"/>
      <c r="E750" s="7"/>
      <c r="F750" s="7"/>
      <c r="G750" s="7"/>
      <c r="H750" s="7"/>
      <c r="I750" s="7"/>
      <c r="J750" s="7"/>
      <c r="K750" s="7"/>
      <c r="L750" s="115"/>
      <c r="M750" s="43"/>
      <c r="N750" s="43"/>
      <c r="O750" s="43"/>
      <c r="P750" s="43"/>
      <c r="Q750" s="43"/>
      <c r="R750" s="43"/>
      <c r="S750" s="43"/>
      <c r="T750" s="43"/>
      <c r="U750" s="43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7"/>
      <c r="AO750" s="7"/>
      <c r="AP750" s="7"/>
      <c r="AQ750" s="7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43"/>
      <c r="BN750" s="43"/>
      <c r="BO750" s="43"/>
      <c r="BP750" s="43"/>
      <c r="BQ750" s="43"/>
      <c r="BR750" s="43"/>
      <c r="BS750" s="43"/>
      <c r="BT750" s="43"/>
      <c r="BU750" s="43"/>
      <c r="BV750" s="43"/>
      <c r="BW750" s="43"/>
      <c r="BX750" s="43"/>
      <c r="BY750" s="43"/>
      <c r="BZ750" s="43"/>
      <c r="CA750" s="43"/>
      <c r="CB750" s="43"/>
      <c r="CC750" s="43"/>
      <c r="CD750" s="43"/>
      <c r="CE750" s="43"/>
      <c r="CF750" s="43"/>
      <c r="CG750" s="43"/>
      <c r="CH750" s="43"/>
      <c r="CI750" s="43"/>
      <c r="CJ750" s="43"/>
      <c r="CK750" s="43"/>
      <c r="CL750" s="43"/>
      <c r="CM750" s="43"/>
      <c r="CN750" s="43"/>
      <c r="CO750" s="43"/>
      <c r="CP750" s="43"/>
      <c r="CQ750" s="43"/>
      <c r="CR750" s="43"/>
    </row>
    <row r="751" spans="1:96" ht="13.2">
      <c r="A751" s="43"/>
      <c r="B751" s="43"/>
      <c r="C751" s="7"/>
      <c r="D751" s="7"/>
      <c r="E751" s="7"/>
      <c r="F751" s="7"/>
      <c r="G751" s="7"/>
      <c r="H751" s="7"/>
      <c r="I751" s="7"/>
      <c r="J751" s="7"/>
      <c r="K751" s="7"/>
      <c r="L751" s="115"/>
      <c r="M751" s="43"/>
      <c r="N751" s="43"/>
      <c r="O751" s="43"/>
      <c r="P751" s="43"/>
      <c r="Q751" s="43"/>
      <c r="R751" s="43"/>
      <c r="S751" s="43"/>
      <c r="T751" s="43"/>
      <c r="U751" s="43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7"/>
      <c r="AO751" s="7"/>
      <c r="AP751" s="7"/>
      <c r="AQ751" s="7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43"/>
      <c r="BN751" s="43"/>
      <c r="BO751" s="43"/>
      <c r="BP751" s="43"/>
      <c r="BQ751" s="43"/>
      <c r="BR751" s="43"/>
      <c r="BS751" s="43"/>
      <c r="BT751" s="43"/>
      <c r="BU751" s="43"/>
      <c r="BV751" s="43"/>
      <c r="BW751" s="43"/>
      <c r="BX751" s="43"/>
      <c r="BY751" s="43"/>
      <c r="BZ751" s="43"/>
      <c r="CA751" s="43"/>
      <c r="CB751" s="43"/>
      <c r="CC751" s="43"/>
      <c r="CD751" s="43"/>
      <c r="CE751" s="43"/>
      <c r="CF751" s="43"/>
      <c r="CG751" s="43"/>
      <c r="CH751" s="43"/>
      <c r="CI751" s="43"/>
      <c r="CJ751" s="43"/>
      <c r="CK751" s="43"/>
      <c r="CL751" s="43"/>
      <c r="CM751" s="43"/>
      <c r="CN751" s="43"/>
      <c r="CO751" s="43"/>
      <c r="CP751" s="43"/>
      <c r="CQ751" s="43"/>
      <c r="CR751" s="43"/>
    </row>
    <row r="752" spans="1:96" ht="13.2">
      <c r="A752" s="43"/>
      <c r="B752" s="43"/>
      <c r="C752" s="7"/>
      <c r="D752" s="7"/>
      <c r="E752" s="7"/>
      <c r="F752" s="7"/>
      <c r="G752" s="7"/>
      <c r="H752" s="7"/>
      <c r="I752" s="7"/>
      <c r="J752" s="7"/>
      <c r="K752" s="7"/>
      <c r="L752" s="115"/>
      <c r="M752" s="43"/>
      <c r="N752" s="43"/>
      <c r="O752" s="43"/>
      <c r="P752" s="43"/>
      <c r="Q752" s="43"/>
      <c r="R752" s="43"/>
      <c r="S752" s="43"/>
      <c r="T752" s="43"/>
      <c r="U752" s="43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7"/>
      <c r="AO752" s="7"/>
      <c r="AP752" s="7"/>
      <c r="AQ752" s="7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43"/>
      <c r="BN752" s="43"/>
      <c r="BO752" s="43"/>
      <c r="BP752" s="43"/>
      <c r="BQ752" s="43"/>
      <c r="BR752" s="43"/>
      <c r="BS752" s="43"/>
      <c r="BT752" s="43"/>
      <c r="BU752" s="43"/>
      <c r="BV752" s="43"/>
      <c r="BW752" s="43"/>
      <c r="BX752" s="43"/>
      <c r="BY752" s="43"/>
      <c r="BZ752" s="43"/>
      <c r="CA752" s="43"/>
      <c r="CB752" s="43"/>
      <c r="CC752" s="43"/>
      <c r="CD752" s="43"/>
      <c r="CE752" s="43"/>
      <c r="CF752" s="43"/>
      <c r="CG752" s="43"/>
      <c r="CH752" s="43"/>
      <c r="CI752" s="43"/>
      <c r="CJ752" s="43"/>
      <c r="CK752" s="43"/>
      <c r="CL752" s="43"/>
      <c r="CM752" s="43"/>
      <c r="CN752" s="43"/>
      <c r="CO752" s="43"/>
      <c r="CP752" s="43"/>
      <c r="CQ752" s="43"/>
      <c r="CR752" s="43"/>
    </row>
    <row r="753" spans="1:96" ht="13.2">
      <c r="A753" s="43"/>
      <c r="B753" s="43"/>
      <c r="C753" s="7"/>
      <c r="D753" s="7"/>
      <c r="E753" s="7"/>
      <c r="F753" s="7"/>
      <c r="G753" s="7"/>
      <c r="H753" s="7"/>
      <c r="I753" s="7"/>
      <c r="J753" s="7"/>
      <c r="K753" s="7"/>
      <c r="L753" s="115"/>
      <c r="M753" s="43"/>
      <c r="N753" s="43"/>
      <c r="O753" s="43"/>
      <c r="P753" s="43"/>
      <c r="Q753" s="43"/>
      <c r="R753" s="43"/>
      <c r="S753" s="43"/>
      <c r="T753" s="43"/>
      <c r="U753" s="43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7"/>
      <c r="AO753" s="7"/>
      <c r="AP753" s="7"/>
      <c r="AQ753" s="7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43"/>
      <c r="BN753" s="43"/>
      <c r="BO753" s="43"/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3"/>
      <c r="CA753" s="43"/>
      <c r="CB753" s="43"/>
      <c r="CC753" s="43"/>
      <c r="CD753" s="43"/>
      <c r="CE753" s="43"/>
      <c r="CF753" s="43"/>
      <c r="CG753" s="43"/>
      <c r="CH753" s="43"/>
      <c r="CI753" s="43"/>
      <c r="CJ753" s="43"/>
      <c r="CK753" s="43"/>
      <c r="CL753" s="43"/>
      <c r="CM753" s="43"/>
      <c r="CN753" s="43"/>
      <c r="CO753" s="43"/>
      <c r="CP753" s="43"/>
      <c r="CQ753" s="43"/>
      <c r="CR753" s="43"/>
    </row>
    <row r="754" spans="1:96" ht="13.2">
      <c r="A754" s="43"/>
      <c r="B754" s="43"/>
      <c r="C754" s="7"/>
      <c r="D754" s="7"/>
      <c r="E754" s="7"/>
      <c r="F754" s="7"/>
      <c r="G754" s="7"/>
      <c r="H754" s="7"/>
      <c r="I754" s="7"/>
      <c r="J754" s="7"/>
      <c r="K754" s="7"/>
      <c r="L754" s="115"/>
      <c r="M754" s="43"/>
      <c r="N754" s="43"/>
      <c r="O754" s="43"/>
      <c r="P754" s="43"/>
      <c r="Q754" s="43"/>
      <c r="R754" s="43"/>
      <c r="S754" s="43"/>
      <c r="T754" s="43"/>
      <c r="U754" s="43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7"/>
      <c r="AO754" s="7"/>
      <c r="AP754" s="7"/>
      <c r="AQ754" s="7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43"/>
      <c r="BN754" s="43"/>
      <c r="BO754" s="43"/>
      <c r="BP754" s="43"/>
      <c r="BQ754" s="43"/>
      <c r="BR754" s="43"/>
      <c r="BS754" s="43"/>
      <c r="BT754" s="43"/>
      <c r="BU754" s="43"/>
      <c r="BV754" s="43"/>
      <c r="BW754" s="43"/>
      <c r="BX754" s="43"/>
      <c r="BY754" s="43"/>
      <c r="BZ754" s="43"/>
      <c r="CA754" s="43"/>
      <c r="CB754" s="43"/>
      <c r="CC754" s="43"/>
      <c r="CD754" s="43"/>
      <c r="CE754" s="43"/>
      <c r="CF754" s="43"/>
      <c r="CG754" s="43"/>
      <c r="CH754" s="43"/>
      <c r="CI754" s="43"/>
      <c r="CJ754" s="43"/>
      <c r="CK754" s="43"/>
      <c r="CL754" s="43"/>
      <c r="CM754" s="43"/>
      <c r="CN754" s="43"/>
      <c r="CO754" s="43"/>
      <c r="CP754" s="43"/>
      <c r="CQ754" s="43"/>
      <c r="CR754" s="43"/>
    </row>
    <row r="755" spans="1:96" ht="13.2">
      <c r="A755" s="43"/>
      <c r="B755" s="43"/>
      <c r="C755" s="7"/>
      <c r="D755" s="7"/>
      <c r="E755" s="7"/>
      <c r="F755" s="7"/>
      <c r="G755" s="7"/>
      <c r="H755" s="7"/>
      <c r="I755" s="7"/>
      <c r="J755" s="7"/>
      <c r="K755" s="7"/>
      <c r="L755" s="115"/>
      <c r="M755" s="43"/>
      <c r="N755" s="43"/>
      <c r="O755" s="43"/>
      <c r="P755" s="43"/>
      <c r="Q755" s="43"/>
      <c r="R755" s="43"/>
      <c r="S755" s="43"/>
      <c r="T755" s="43"/>
      <c r="U755" s="43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7"/>
      <c r="AO755" s="7"/>
      <c r="AP755" s="7"/>
      <c r="AQ755" s="7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43"/>
      <c r="BN755" s="43"/>
      <c r="BO755" s="43"/>
      <c r="BP755" s="43"/>
      <c r="BQ755" s="43"/>
      <c r="BR755" s="43"/>
      <c r="BS755" s="43"/>
      <c r="BT755" s="43"/>
      <c r="BU755" s="43"/>
      <c r="BV755" s="43"/>
      <c r="BW755" s="43"/>
      <c r="BX755" s="43"/>
      <c r="BY755" s="43"/>
      <c r="BZ755" s="43"/>
      <c r="CA755" s="43"/>
      <c r="CB755" s="43"/>
      <c r="CC755" s="43"/>
      <c r="CD755" s="43"/>
      <c r="CE755" s="43"/>
      <c r="CF755" s="43"/>
      <c r="CG755" s="43"/>
      <c r="CH755" s="43"/>
      <c r="CI755" s="43"/>
      <c r="CJ755" s="43"/>
      <c r="CK755" s="43"/>
      <c r="CL755" s="43"/>
      <c r="CM755" s="43"/>
      <c r="CN755" s="43"/>
      <c r="CO755" s="43"/>
      <c r="CP755" s="43"/>
      <c r="CQ755" s="43"/>
      <c r="CR755" s="43"/>
    </row>
    <row r="756" spans="1:96" ht="13.2">
      <c r="A756" s="43"/>
      <c r="B756" s="43"/>
      <c r="C756" s="7"/>
      <c r="D756" s="7"/>
      <c r="E756" s="7"/>
      <c r="F756" s="7"/>
      <c r="G756" s="7"/>
      <c r="H756" s="7"/>
      <c r="I756" s="7"/>
      <c r="J756" s="7"/>
      <c r="K756" s="7"/>
      <c r="L756" s="115"/>
      <c r="M756" s="43"/>
      <c r="N756" s="43"/>
      <c r="O756" s="43"/>
      <c r="P756" s="43"/>
      <c r="Q756" s="43"/>
      <c r="R756" s="43"/>
      <c r="S756" s="43"/>
      <c r="T756" s="43"/>
      <c r="U756" s="43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7"/>
      <c r="AO756" s="7"/>
      <c r="AP756" s="7"/>
      <c r="AQ756" s="7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43"/>
      <c r="BN756" s="43"/>
      <c r="BO756" s="43"/>
      <c r="BP756" s="43"/>
      <c r="BQ756" s="43"/>
      <c r="BR756" s="43"/>
      <c r="BS756" s="43"/>
      <c r="BT756" s="43"/>
      <c r="BU756" s="43"/>
      <c r="BV756" s="43"/>
      <c r="BW756" s="43"/>
      <c r="BX756" s="43"/>
      <c r="BY756" s="43"/>
      <c r="BZ756" s="43"/>
      <c r="CA756" s="43"/>
      <c r="CB756" s="43"/>
      <c r="CC756" s="43"/>
      <c r="CD756" s="43"/>
      <c r="CE756" s="43"/>
      <c r="CF756" s="43"/>
      <c r="CG756" s="43"/>
      <c r="CH756" s="43"/>
      <c r="CI756" s="43"/>
      <c r="CJ756" s="43"/>
      <c r="CK756" s="43"/>
      <c r="CL756" s="43"/>
      <c r="CM756" s="43"/>
      <c r="CN756" s="43"/>
      <c r="CO756" s="43"/>
      <c r="CP756" s="43"/>
      <c r="CQ756" s="43"/>
      <c r="CR756" s="43"/>
    </row>
    <row r="757" spans="1:96" ht="13.2">
      <c r="A757" s="43"/>
      <c r="B757" s="43"/>
      <c r="C757" s="7"/>
      <c r="D757" s="7"/>
      <c r="E757" s="7"/>
      <c r="F757" s="7"/>
      <c r="G757" s="7"/>
      <c r="H757" s="7"/>
      <c r="I757" s="7"/>
      <c r="J757" s="7"/>
      <c r="K757" s="7"/>
      <c r="L757" s="115"/>
      <c r="M757" s="43"/>
      <c r="N757" s="43"/>
      <c r="O757" s="43"/>
      <c r="P757" s="43"/>
      <c r="Q757" s="43"/>
      <c r="R757" s="43"/>
      <c r="S757" s="43"/>
      <c r="T757" s="43"/>
      <c r="U757" s="43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7"/>
      <c r="AO757" s="7"/>
      <c r="AP757" s="7"/>
      <c r="AQ757" s="7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43"/>
      <c r="BN757" s="43"/>
      <c r="BO757" s="43"/>
      <c r="BP757" s="43"/>
      <c r="BQ757" s="43"/>
      <c r="BR757" s="43"/>
      <c r="BS757" s="43"/>
      <c r="BT757" s="43"/>
      <c r="BU757" s="43"/>
      <c r="BV757" s="43"/>
      <c r="BW757" s="43"/>
      <c r="BX757" s="43"/>
      <c r="BY757" s="43"/>
      <c r="BZ757" s="43"/>
      <c r="CA757" s="43"/>
      <c r="CB757" s="43"/>
      <c r="CC757" s="43"/>
      <c r="CD757" s="43"/>
      <c r="CE757" s="43"/>
      <c r="CF757" s="43"/>
      <c r="CG757" s="43"/>
      <c r="CH757" s="43"/>
      <c r="CI757" s="43"/>
      <c r="CJ757" s="43"/>
      <c r="CK757" s="43"/>
      <c r="CL757" s="43"/>
      <c r="CM757" s="43"/>
      <c r="CN757" s="43"/>
      <c r="CO757" s="43"/>
      <c r="CP757" s="43"/>
      <c r="CQ757" s="43"/>
      <c r="CR757" s="43"/>
    </row>
    <row r="758" spans="1:96" ht="13.2">
      <c r="A758" s="43"/>
      <c r="B758" s="43"/>
      <c r="C758" s="7"/>
      <c r="D758" s="7"/>
      <c r="E758" s="7"/>
      <c r="F758" s="7"/>
      <c r="G758" s="7"/>
      <c r="H758" s="7"/>
      <c r="I758" s="7"/>
      <c r="J758" s="7"/>
      <c r="K758" s="7"/>
      <c r="L758" s="115"/>
      <c r="M758" s="43"/>
      <c r="N758" s="43"/>
      <c r="O758" s="43"/>
      <c r="P758" s="43"/>
      <c r="Q758" s="43"/>
      <c r="R758" s="43"/>
      <c r="S758" s="43"/>
      <c r="T758" s="43"/>
      <c r="U758" s="43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7"/>
      <c r="AO758" s="7"/>
      <c r="AP758" s="7"/>
      <c r="AQ758" s="7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43"/>
      <c r="BN758" s="43"/>
      <c r="BO758" s="43"/>
      <c r="BP758" s="43"/>
      <c r="BQ758" s="43"/>
      <c r="BR758" s="43"/>
      <c r="BS758" s="43"/>
      <c r="BT758" s="43"/>
      <c r="BU758" s="43"/>
      <c r="BV758" s="43"/>
      <c r="BW758" s="43"/>
      <c r="BX758" s="43"/>
      <c r="BY758" s="43"/>
      <c r="BZ758" s="43"/>
      <c r="CA758" s="43"/>
      <c r="CB758" s="43"/>
      <c r="CC758" s="43"/>
      <c r="CD758" s="43"/>
      <c r="CE758" s="43"/>
      <c r="CF758" s="43"/>
      <c r="CG758" s="43"/>
      <c r="CH758" s="43"/>
      <c r="CI758" s="43"/>
      <c r="CJ758" s="43"/>
      <c r="CK758" s="43"/>
      <c r="CL758" s="43"/>
      <c r="CM758" s="43"/>
      <c r="CN758" s="43"/>
      <c r="CO758" s="43"/>
      <c r="CP758" s="43"/>
      <c r="CQ758" s="43"/>
      <c r="CR758" s="43"/>
    </row>
    <row r="759" spans="1:96" ht="13.2">
      <c r="A759" s="43"/>
      <c r="B759" s="43"/>
      <c r="C759" s="7"/>
      <c r="D759" s="7"/>
      <c r="E759" s="7"/>
      <c r="F759" s="7"/>
      <c r="G759" s="7"/>
      <c r="H759" s="7"/>
      <c r="I759" s="7"/>
      <c r="J759" s="7"/>
      <c r="K759" s="7"/>
      <c r="L759" s="115"/>
      <c r="M759" s="43"/>
      <c r="N759" s="43"/>
      <c r="O759" s="43"/>
      <c r="P759" s="43"/>
      <c r="Q759" s="43"/>
      <c r="R759" s="43"/>
      <c r="S759" s="43"/>
      <c r="T759" s="43"/>
      <c r="U759" s="43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7"/>
      <c r="AO759" s="7"/>
      <c r="AP759" s="7"/>
      <c r="AQ759" s="7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43"/>
      <c r="BN759" s="43"/>
      <c r="BO759" s="43"/>
      <c r="BP759" s="43"/>
      <c r="BQ759" s="43"/>
      <c r="BR759" s="43"/>
      <c r="BS759" s="43"/>
      <c r="BT759" s="43"/>
      <c r="BU759" s="43"/>
      <c r="BV759" s="43"/>
      <c r="BW759" s="43"/>
      <c r="BX759" s="43"/>
      <c r="BY759" s="43"/>
      <c r="BZ759" s="43"/>
      <c r="CA759" s="43"/>
      <c r="CB759" s="43"/>
      <c r="CC759" s="43"/>
      <c r="CD759" s="43"/>
      <c r="CE759" s="43"/>
      <c r="CF759" s="43"/>
      <c r="CG759" s="43"/>
      <c r="CH759" s="43"/>
      <c r="CI759" s="43"/>
      <c r="CJ759" s="43"/>
      <c r="CK759" s="43"/>
      <c r="CL759" s="43"/>
      <c r="CM759" s="43"/>
      <c r="CN759" s="43"/>
      <c r="CO759" s="43"/>
      <c r="CP759" s="43"/>
      <c r="CQ759" s="43"/>
      <c r="CR759" s="43"/>
    </row>
    <row r="760" spans="1:96" ht="13.2">
      <c r="A760" s="43"/>
      <c r="B760" s="43"/>
      <c r="C760" s="7"/>
      <c r="D760" s="7"/>
      <c r="E760" s="7"/>
      <c r="F760" s="7"/>
      <c r="G760" s="7"/>
      <c r="H760" s="7"/>
      <c r="I760" s="7"/>
      <c r="J760" s="7"/>
      <c r="K760" s="7"/>
      <c r="L760" s="115"/>
      <c r="M760" s="43"/>
      <c r="N760" s="43"/>
      <c r="O760" s="43"/>
      <c r="P760" s="43"/>
      <c r="Q760" s="43"/>
      <c r="R760" s="43"/>
      <c r="S760" s="43"/>
      <c r="T760" s="43"/>
      <c r="U760" s="43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7"/>
      <c r="AO760" s="7"/>
      <c r="AP760" s="7"/>
      <c r="AQ760" s="7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43"/>
      <c r="BN760" s="43"/>
      <c r="BO760" s="43"/>
      <c r="BP760" s="43"/>
      <c r="BQ760" s="43"/>
      <c r="BR760" s="43"/>
      <c r="BS760" s="43"/>
      <c r="BT760" s="43"/>
      <c r="BU760" s="43"/>
      <c r="BV760" s="43"/>
      <c r="BW760" s="43"/>
      <c r="BX760" s="43"/>
      <c r="BY760" s="43"/>
      <c r="BZ760" s="43"/>
      <c r="CA760" s="43"/>
      <c r="CB760" s="43"/>
      <c r="CC760" s="43"/>
      <c r="CD760" s="43"/>
      <c r="CE760" s="43"/>
      <c r="CF760" s="43"/>
      <c r="CG760" s="43"/>
      <c r="CH760" s="43"/>
      <c r="CI760" s="43"/>
      <c r="CJ760" s="43"/>
      <c r="CK760" s="43"/>
      <c r="CL760" s="43"/>
      <c r="CM760" s="43"/>
      <c r="CN760" s="43"/>
      <c r="CO760" s="43"/>
      <c r="CP760" s="43"/>
      <c r="CQ760" s="43"/>
      <c r="CR760" s="43"/>
    </row>
    <row r="761" spans="1:96" ht="13.2">
      <c r="A761" s="43"/>
      <c r="B761" s="43"/>
      <c r="C761" s="7"/>
      <c r="D761" s="7"/>
      <c r="E761" s="7"/>
      <c r="F761" s="7"/>
      <c r="G761" s="7"/>
      <c r="H761" s="7"/>
      <c r="I761" s="7"/>
      <c r="J761" s="7"/>
      <c r="K761" s="7"/>
      <c r="L761" s="115"/>
      <c r="M761" s="43"/>
      <c r="N761" s="43"/>
      <c r="O761" s="43"/>
      <c r="P761" s="43"/>
      <c r="Q761" s="43"/>
      <c r="R761" s="43"/>
      <c r="S761" s="43"/>
      <c r="T761" s="43"/>
      <c r="U761" s="43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7"/>
      <c r="AO761" s="7"/>
      <c r="AP761" s="7"/>
      <c r="AQ761" s="7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43"/>
      <c r="BN761" s="43"/>
      <c r="BO761" s="43"/>
      <c r="BP761" s="43"/>
      <c r="BQ761" s="43"/>
      <c r="BR761" s="43"/>
      <c r="BS761" s="43"/>
      <c r="BT761" s="43"/>
      <c r="BU761" s="43"/>
      <c r="BV761" s="43"/>
      <c r="BW761" s="43"/>
      <c r="BX761" s="43"/>
      <c r="BY761" s="43"/>
      <c r="BZ761" s="43"/>
      <c r="CA761" s="43"/>
      <c r="CB761" s="43"/>
      <c r="CC761" s="43"/>
      <c r="CD761" s="43"/>
      <c r="CE761" s="43"/>
      <c r="CF761" s="43"/>
      <c r="CG761" s="43"/>
      <c r="CH761" s="43"/>
      <c r="CI761" s="43"/>
      <c r="CJ761" s="43"/>
      <c r="CK761" s="43"/>
      <c r="CL761" s="43"/>
      <c r="CM761" s="43"/>
      <c r="CN761" s="43"/>
      <c r="CO761" s="43"/>
      <c r="CP761" s="43"/>
      <c r="CQ761" s="43"/>
      <c r="CR761" s="43"/>
    </row>
    <row r="762" spans="1:96" ht="13.2">
      <c r="A762" s="43"/>
      <c r="B762" s="43"/>
      <c r="C762" s="7"/>
      <c r="D762" s="7"/>
      <c r="E762" s="7"/>
      <c r="F762" s="7"/>
      <c r="G762" s="7"/>
      <c r="H762" s="7"/>
      <c r="I762" s="7"/>
      <c r="J762" s="7"/>
      <c r="K762" s="7"/>
      <c r="L762" s="115"/>
      <c r="M762" s="43"/>
      <c r="N762" s="43"/>
      <c r="O762" s="43"/>
      <c r="P762" s="43"/>
      <c r="Q762" s="43"/>
      <c r="R762" s="43"/>
      <c r="S762" s="43"/>
      <c r="T762" s="43"/>
      <c r="U762" s="43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7"/>
      <c r="AO762" s="7"/>
      <c r="AP762" s="7"/>
      <c r="AQ762" s="7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43"/>
      <c r="BN762" s="43"/>
      <c r="BO762" s="43"/>
      <c r="BP762" s="43"/>
      <c r="BQ762" s="43"/>
      <c r="BR762" s="43"/>
      <c r="BS762" s="43"/>
      <c r="BT762" s="43"/>
      <c r="BU762" s="43"/>
      <c r="BV762" s="43"/>
      <c r="BW762" s="43"/>
      <c r="BX762" s="43"/>
      <c r="BY762" s="43"/>
      <c r="BZ762" s="43"/>
      <c r="CA762" s="43"/>
      <c r="CB762" s="43"/>
      <c r="CC762" s="43"/>
      <c r="CD762" s="43"/>
      <c r="CE762" s="43"/>
      <c r="CF762" s="43"/>
      <c r="CG762" s="43"/>
      <c r="CH762" s="43"/>
      <c r="CI762" s="43"/>
      <c r="CJ762" s="43"/>
      <c r="CK762" s="43"/>
      <c r="CL762" s="43"/>
      <c r="CM762" s="43"/>
      <c r="CN762" s="43"/>
      <c r="CO762" s="43"/>
      <c r="CP762" s="43"/>
      <c r="CQ762" s="43"/>
      <c r="CR762" s="43"/>
    </row>
    <row r="763" spans="1:96" ht="13.2">
      <c r="A763" s="43"/>
      <c r="B763" s="43"/>
      <c r="C763" s="7"/>
      <c r="D763" s="7"/>
      <c r="E763" s="7"/>
      <c r="F763" s="7"/>
      <c r="G763" s="7"/>
      <c r="H763" s="7"/>
      <c r="I763" s="7"/>
      <c r="J763" s="7"/>
      <c r="K763" s="7"/>
      <c r="L763" s="115"/>
      <c r="M763" s="43"/>
      <c r="N763" s="43"/>
      <c r="O763" s="43"/>
      <c r="P763" s="43"/>
      <c r="Q763" s="43"/>
      <c r="R763" s="43"/>
      <c r="S763" s="43"/>
      <c r="T763" s="43"/>
      <c r="U763" s="43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7"/>
      <c r="AO763" s="7"/>
      <c r="AP763" s="7"/>
      <c r="AQ763" s="7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43"/>
      <c r="BN763" s="43"/>
      <c r="BO763" s="43"/>
      <c r="BP763" s="43"/>
      <c r="BQ763" s="43"/>
      <c r="BR763" s="43"/>
      <c r="BS763" s="43"/>
      <c r="BT763" s="43"/>
      <c r="BU763" s="43"/>
      <c r="BV763" s="43"/>
      <c r="BW763" s="43"/>
      <c r="BX763" s="43"/>
      <c r="BY763" s="43"/>
      <c r="BZ763" s="43"/>
      <c r="CA763" s="43"/>
      <c r="CB763" s="43"/>
      <c r="CC763" s="43"/>
      <c r="CD763" s="43"/>
      <c r="CE763" s="43"/>
      <c r="CF763" s="43"/>
      <c r="CG763" s="43"/>
      <c r="CH763" s="43"/>
      <c r="CI763" s="43"/>
      <c r="CJ763" s="43"/>
      <c r="CK763" s="43"/>
      <c r="CL763" s="43"/>
      <c r="CM763" s="43"/>
      <c r="CN763" s="43"/>
      <c r="CO763" s="43"/>
      <c r="CP763" s="43"/>
      <c r="CQ763" s="43"/>
      <c r="CR763" s="43"/>
    </row>
    <row r="764" spans="1:96" ht="13.2">
      <c r="A764" s="43"/>
      <c r="B764" s="43"/>
      <c r="C764" s="7"/>
      <c r="D764" s="7"/>
      <c r="E764" s="7"/>
      <c r="F764" s="7"/>
      <c r="G764" s="7"/>
      <c r="H764" s="7"/>
      <c r="I764" s="7"/>
      <c r="J764" s="7"/>
      <c r="K764" s="7"/>
      <c r="L764" s="115"/>
      <c r="M764" s="43"/>
      <c r="N764" s="43"/>
      <c r="O764" s="43"/>
      <c r="P764" s="43"/>
      <c r="Q764" s="43"/>
      <c r="R764" s="43"/>
      <c r="S764" s="43"/>
      <c r="T764" s="43"/>
      <c r="U764" s="43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7"/>
      <c r="AO764" s="7"/>
      <c r="AP764" s="7"/>
      <c r="AQ764" s="7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43"/>
      <c r="BN764" s="43"/>
      <c r="BO764" s="43"/>
      <c r="BP764" s="43"/>
      <c r="BQ764" s="43"/>
      <c r="BR764" s="43"/>
      <c r="BS764" s="43"/>
      <c r="BT764" s="43"/>
      <c r="BU764" s="43"/>
      <c r="BV764" s="43"/>
      <c r="BW764" s="43"/>
      <c r="BX764" s="43"/>
      <c r="BY764" s="43"/>
      <c r="BZ764" s="43"/>
      <c r="CA764" s="43"/>
      <c r="CB764" s="43"/>
      <c r="CC764" s="43"/>
      <c r="CD764" s="43"/>
      <c r="CE764" s="43"/>
      <c r="CF764" s="43"/>
      <c r="CG764" s="43"/>
      <c r="CH764" s="43"/>
      <c r="CI764" s="43"/>
      <c r="CJ764" s="43"/>
      <c r="CK764" s="43"/>
      <c r="CL764" s="43"/>
      <c r="CM764" s="43"/>
      <c r="CN764" s="43"/>
      <c r="CO764" s="43"/>
      <c r="CP764" s="43"/>
      <c r="CQ764" s="43"/>
      <c r="CR764" s="43"/>
    </row>
    <row r="765" spans="1:96" ht="13.2">
      <c r="A765" s="43"/>
      <c r="B765" s="43"/>
      <c r="C765" s="7"/>
      <c r="D765" s="7"/>
      <c r="E765" s="7"/>
      <c r="F765" s="7"/>
      <c r="G765" s="7"/>
      <c r="H765" s="7"/>
      <c r="I765" s="7"/>
      <c r="J765" s="7"/>
      <c r="K765" s="7"/>
      <c r="L765" s="115"/>
      <c r="M765" s="43"/>
      <c r="N765" s="43"/>
      <c r="O765" s="43"/>
      <c r="P765" s="43"/>
      <c r="Q765" s="43"/>
      <c r="R765" s="43"/>
      <c r="S765" s="43"/>
      <c r="T765" s="43"/>
      <c r="U765" s="43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7"/>
      <c r="AO765" s="7"/>
      <c r="AP765" s="7"/>
      <c r="AQ765" s="7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43"/>
      <c r="BN765" s="43"/>
      <c r="BO765" s="43"/>
      <c r="BP765" s="43"/>
      <c r="BQ765" s="43"/>
      <c r="BR765" s="43"/>
      <c r="BS765" s="43"/>
      <c r="BT765" s="43"/>
      <c r="BU765" s="43"/>
      <c r="BV765" s="43"/>
      <c r="BW765" s="43"/>
      <c r="BX765" s="43"/>
      <c r="BY765" s="43"/>
      <c r="BZ765" s="43"/>
      <c r="CA765" s="43"/>
      <c r="CB765" s="43"/>
      <c r="CC765" s="43"/>
      <c r="CD765" s="43"/>
      <c r="CE765" s="43"/>
      <c r="CF765" s="43"/>
      <c r="CG765" s="43"/>
      <c r="CH765" s="43"/>
      <c r="CI765" s="43"/>
      <c r="CJ765" s="43"/>
      <c r="CK765" s="43"/>
      <c r="CL765" s="43"/>
      <c r="CM765" s="43"/>
      <c r="CN765" s="43"/>
      <c r="CO765" s="43"/>
      <c r="CP765" s="43"/>
      <c r="CQ765" s="43"/>
      <c r="CR765" s="43"/>
    </row>
    <row r="766" spans="1:96" ht="13.2">
      <c r="A766" s="43"/>
      <c r="B766" s="43"/>
      <c r="C766" s="7"/>
      <c r="D766" s="7"/>
      <c r="E766" s="7"/>
      <c r="F766" s="7"/>
      <c r="G766" s="7"/>
      <c r="H766" s="7"/>
      <c r="I766" s="7"/>
      <c r="J766" s="7"/>
      <c r="K766" s="7"/>
      <c r="L766" s="115"/>
      <c r="M766" s="43"/>
      <c r="N766" s="43"/>
      <c r="O766" s="43"/>
      <c r="P766" s="43"/>
      <c r="Q766" s="43"/>
      <c r="R766" s="43"/>
      <c r="S766" s="43"/>
      <c r="T766" s="43"/>
      <c r="U766" s="43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7"/>
      <c r="AO766" s="7"/>
      <c r="AP766" s="7"/>
      <c r="AQ766" s="7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43"/>
      <c r="BN766" s="43"/>
      <c r="BO766" s="43"/>
      <c r="BP766" s="43"/>
      <c r="BQ766" s="43"/>
      <c r="BR766" s="43"/>
      <c r="BS766" s="43"/>
      <c r="BT766" s="43"/>
      <c r="BU766" s="43"/>
      <c r="BV766" s="43"/>
      <c r="BW766" s="43"/>
      <c r="BX766" s="43"/>
      <c r="BY766" s="43"/>
      <c r="BZ766" s="43"/>
      <c r="CA766" s="43"/>
      <c r="CB766" s="43"/>
      <c r="CC766" s="43"/>
      <c r="CD766" s="43"/>
      <c r="CE766" s="43"/>
      <c r="CF766" s="43"/>
      <c r="CG766" s="43"/>
      <c r="CH766" s="43"/>
      <c r="CI766" s="43"/>
      <c r="CJ766" s="43"/>
      <c r="CK766" s="43"/>
      <c r="CL766" s="43"/>
      <c r="CM766" s="43"/>
      <c r="CN766" s="43"/>
      <c r="CO766" s="43"/>
      <c r="CP766" s="43"/>
      <c r="CQ766" s="43"/>
      <c r="CR766" s="43"/>
    </row>
    <row r="767" spans="1:96" ht="13.2">
      <c r="A767" s="43"/>
      <c r="B767" s="43"/>
      <c r="C767" s="7"/>
      <c r="D767" s="7"/>
      <c r="E767" s="7"/>
      <c r="F767" s="7"/>
      <c r="G767" s="7"/>
      <c r="H767" s="7"/>
      <c r="I767" s="7"/>
      <c r="J767" s="7"/>
      <c r="K767" s="7"/>
      <c r="L767" s="115"/>
      <c r="M767" s="43"/>
      <c r="N767" s="43"/>
      <c r="O767" s="43"/>
      <c r="P767" s="43"/>
      <c r="Q767" s="43"/>
      <c r="R767" s="43"/>
      <c r="S767" s="43"/>
      <c r="T767" s="43"/>
      <c r="U767" s="43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7"/>
      <c r="AO767" s="7"/>
      <c r="AP767" s="7"/>
      <c r="AQ767" s="7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43"/>
      <c r="BN767" s="43"/>
      <c r="BO767" s="43"/>
      <c r="BP767" s="43"/>
      <c r="BQ767" s="43"/>
      <c r="BR767" s="43"/>
      <c r="BS767" s="43"/>
      <c r="BT767" s="43"/>
      <c r="BU767" s="43"/>
      <c r="BV767" s="43"/>
      <c r="BW767" s="43"/>
      <c r="BX767" s="43"/>
      <c r="BY767" s="43"/>
      <c r="BZ767" s="43"/>
      <c r="CA767" s="43"/>
      <c r="CB767" s="43"/>
      <c r="CC767" s="43"/>
      <c r="CD767" s="43"/>
      <c r="CE767" s="43"/>
      <c r="CF767" s="43"/>
      <c r="CG767" s="43"/>
      <c r="CH767" s="43"/>
      <c r="CI767" s="43"/>
      <c r="CJ767" s="43"/>
      <c r="CK767" s="43"/>
      <c r="CL767" s="43"/>
      <c r="CM767" s="43"/>
      <c r="CN767" s="43"/>
      <c r="CO767" s="43"/>
      <c r="CP767" s="43"/>
      <c r="CQ767" s="43"/>
      <c r="CR767" s="43"/>
    </row>
    <row r="768" spans="1:96" ht="13.2">
      <c r="A768" s="43"/>
      <c r="B768" s="43"/>
      <c r="C768" s="7"/>
      <c r="D768" s="7"/>
      <c r="E768" s="7"/>
      <c r="F768" s="7"/>
      <c r="G768" s="7"/>
      <c r="H768" s="7"/>
      <c r="I768" s="7"/>
      <c r="J768" s="7"/>
      <c r="K768" s="7"/>
      <c r="L768" s="115"/>
      <c r="M768" s="43"/>
      <c r="N768" s="43"/>
      <c r="O768" s="43"/>
      <c r="P768" s="43"/>
      <c r="Q768" s="43"/>
      <c r="R768" s="43"/>
      <c r="S768" s="43"/>
      <c r="T768" s="43"/>
      <c r="U768" s="43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7"/>
      <c r="AO768" s="7"/>
      <c r="AP768" s="7"/>
      <c r="AQ768" s="7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43"/>
      <c r="BN768" s="43"/>
      <c r="BO768" s="43"/>
      <c r="BP768" s="43"/>
      <c r="BQ768" s="43"/>
      <c r="BR768" s="43"/>
      <c r="BS768" s="43"/>
      <c r="BT768" s="43"/>
      <c r="BU768" s="43"/>
      <c r="BV768" s="43"/>
      <c r="BW768" s="43"/>
      <c r="BX768" s="43"/>
      <c r="BY768" s="43"/>
      <c r="BZ768" s="43"/>
      <c r="CA768" s="43"/>
      <c r="CB768" s="43"/>
      <c r="CC768" s="43"/>
      <c r="CD768" s="43"/>
      <c r="CE768" s="43"/>
      <c r="CF768" s="43"/>
      <c r="CG768" s="43"/>
      <c r="CH768" s="43"/>
      <c r="CI768" s="43"/>
      <c r="CJ768" s="43"/>
      <c r="CK768" s="43"/>
      <c r="CL768" s="43"/>
      <c r="CM768" s="43"/>
      <c r="CN768" s="43"/>
      <c r="CO768" s="43"/>
      <c r="CP768" s="43"/>
      <c r="CQ768" s="43"/>
      <c r="CR768" s="43"/>
    </row>
    <row r="769" spans="1:96" ht="13.2">
      <c r="A769" s="43"/>
      <c r="B769" s="43"/>
      <c r="C769" s="7"/>
      <c r="D769" s="7"/>
      <c r="E769" s="7"/>
      <c r="F769" s="7"/>
      <c r="G769" s="7"/>
      <c r="H769" s="7"/>
      <c r="I769" s="7"/>
      <c r="J769" s="7"/>
      <c r="K769" s="7"/>
      <c r="L769" s="115"/>
      <c r="M769" s="43"/>
      <c r="N769" s="43"/>
      <c r="O769" s="43"/>
      <c r="P769" s="43"/>
      <c r="Q769" s="43"/>
      <c r="R769" s="43"/>
      <c r="S769" s="43"/>
      <c r="T769" s="43"/>
      <c r="U769" s="43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7"/>
      <c r="AO769" s="7"/>
      <c r="AP769" s="7"/>
      <c r="AQ769" s="7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43"/>
      <c r="BN769" s="43"/>
      <c r="BO769" s="43"/>
      <c r="BP769" s="43"/>
      <c r="BQ769" s="43"/>
      <c r="BR769" s="43"/>
      <c r="BS769" s="43"/>
      <c r="BT769" s="43"/>
      <c r="BU769" s="43"/>
      <c r="BV769" s="43"/>
      <c r="BW769" s="43"/>
      <c r="BX769" s="43"/>
      <c r="BY769" s="43"/>
      <c r="BZ769" s="43"/>
      <c r="CA769" s="43"/>
      <c r="CB769" s="43"/>
      <c r="CC769" s="43"/>
      <c r="CD769" s="43"/>
      <c r="CE769" s="43"/>
      <c r="CF769" s="43"/>
      <c r="CG769" s="43"/>
      <c r="CH769" s="43"/>
      <c r="CI769" s="43"/>
      <c r="CJ769" s="43"/>
      <c r="CK769" s="43"/>
      <c r="CL769" s="43"/>
      <c r="CM769" s="43"/>
      <c r="CN769" s="43"/>
      <c r="CO769" s="43"/>
      <c r="CP769" s="43"/>
      <c r="CQ769" s="43"/>
      <c r="CR769" s="43"/>
    </row>
    <row r="770" spans="1:96" ht="13.2">
      <c r="A770" s="43"/>
      <c r="B770" s="43"/>
      <c r="C770" s="7"/>
      <c r="D770" s="7"/>
      <c r="E770" s="7"/>
      <c r="F770" s="7"/>
      <c r="G770" s="7"/>
      <c r="H770" s="7"/>
      <c r="I770" s="7"/>
      <c r="J770" s="7"/>
      <c r="K770" s="7"/>
      <c r="L770" s="115"/>
      <c r="M770" s="43"/>
      <c r="N770" s="43"/>
      <c r="O770" s="43"/>
      <c r="P770" s="43"/>
      <c r="Q770" s="43"/>
      <c r="R770" s="43"/>
      <c r="S770" s="43"/>
      <c r="T770" s="43"/>
      <c r="U770" s="43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7"/>
      <c r="AO770" s="7"/>
      <c r="AP770" s="7"/>
      <c r="AQ770" s="7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43"/>
      <c r="BN770" s="43"/>
      <c r="BO770" s="43"/>
      <c r="BP770" s="43"/>
      <c r="BQ770" s="43"/>
      <c r="BR770" s="43"/>
      <c r="BS770" s="43"/>
      <c r="BT770" s="43"/>
      <c r="BU770" s="43"/>
      <c r="BV770" s="43"/>
      <c r="BW770" s="43"/>
      <c r="BX770" s="43"/>
      <c r="BY770" s="43"/>
      <c r="BZ770" s="43"/>
      <c r="CA770" s="43"/>
      <c r="CB770" s="43"/>
      <c r="CC770" s="43"/>
      <c r="CD770" s="43"/>
      <c r="CE770" s="43"/>
      <c r="CF770" s="43"/>
      <c r="CG770" s="43"/>
      <c r="CH770" s="43"/>
      <c r="CI770" s="43"/>
      <c r="CJ770" s="43"/>
      <c r="CK770" s="43"/>
      <c r="CL770" s="43"/>
      <c r="CM770" s="43"/>
      <c r="CN770" s="43"/>
      <c r="CO770" s="43"/>
      <c r="CP770" s="43"/>
      <c r="CQ770" s="43"/>
      <c r="CR770" s="43"/>
    </row>
    <row r="771" spans="1:96" ht="13.2">
      <c r="A771" s="43"/>
      <c r="B771" s="43"/>
      <c r="C771" s="7"/>
      <c r="D771" s="7"/>
      <c r="E771" s="7"/>
      <c r="F771" s="7"/>
      <c r="G771" s="7"/>
      <c r="H771" s="7"/>
      <c r="I771" s="7"/>
      <c r="J771" s="7"/>
      <c r="K771" s="7"/>
      <c r="L771" s="115"/>
      <c r="M771" s="43"/>
      <c r="N771" s="43"/>
      <c r="O771" s="43"/>
      <c r="P771" s="43"/>
      <c r="Q771" s="43"/>
      <c r="R771" s="43"/>
      <c r="S771" s="43"/>
      <c r="T771" s="43"/>
      <c r="U771" s="43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7"/>
      <c r="AO771" s="7"/>
      <c r="AP771" s="7"/>
      <c r="AQ771" s="7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43"/>
      <c r="BN771" s="43"/>
      <c r="BO771" s="43"/>
      <c r="BP771" s="43"/>
      <c r="BQ771" s="43"/>
      <c r="BR771" s="43"/>
      <c r="BS771" s="43"/>
      <c r="BT771" s="43"/>
      <c r="BU771" s="43"/>
      <c r="BV771" s="43"/>
      <c r="BW771" s="43"/>
      <c r="BX771" s="43"/>
      <c r="BY771" s="43"/>
      <c r="BZ771" s="43"/>
      <c r="CA771" s="43"/>
      <c r="CB771" s="43"/>
      <c r="CC771" s="43"/>
      <c r="CD771" s="43"/>
      <c r="CE771" s="43"/>
      <c r="CF771" s="43"/>
      <c r="CG771" s="43"/>
      <c r="CH771" s="43"/>
      <c r="CI771" s="43"/>
      <c r="CJ771" s="43"/>
      <c r="CK771" s="43"/>
      <c r="CL771" s="43"/>
      <c r="CM771" s="43"/>
      <c r="CN771" s="43"/>
      <c r="CO771" s="43"/>
      <c r="CP771" s="43"/>
      <c r="CQ771" s="43"/>
      <c r="CR771" s="43"/>
    </row>
    <row r="772" spans="1:96" ht="13.2">
      <c r="A772" s="43"/>
      <c r="B772" s="43"/>
      <c r="C772" s="7"/>
      <c r="D772" s="7"/>
      <c r="E772" s="7"/>
      <c r="F772" s="7"/>
      <c r="G772" s="7"/>
      <c r="H772" s="7"/>
      <c r="I772" s="7"/>
      <c r="J772" s="7"/>
      <c r="K772" s="7"/>
      <c r="L772" s="115"/>
      <c r="M772" s="43"/>
      <c r="N772" s="43"/>
      <c r="O772" s="43"/>
      <c r="P772" s="43"/>
      <c r="Q772" s="43"/>
      <c r="R772" s="43"/>
      <c r="S772" s="43"/>
      <c r="T772" s="43"/>
      <c r="U772" s="43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7"/>
      <c r="AO772" s="7"/>
      <c r="AP772" s="7"/>
      <c r="AQ772" s="7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43"/>
      <c r="BN772" s="43"/>
      <c r="BO772" s="43"/>
      <c r="BP772" s="43"/>
      <c r="BQ772" s="43"/>
      <c r="BR772" s="43"/>
      <c r="BS772" s="43"/>
      <c r="BT772" s="43"/>
      <c r="BU772" s="43"/>
      <c r="BV772" s="43"/>
      <c r="BW772" s="43"/>
      <c r="BX772" s="43"/>
      <c r="BY772" s="43"/>
      <c r="BZ772" s="43"/>
      <c r="CA772" s="43"/>
      <c r="CB772" s="43"/>
      <c r="CC772" s="43"/>
      <c r="CD772" s="43"/>
      <c r="CE772" s="43"/>
      <c r="CF772" s="43"/>
      <c r="CG772" s="43"/>
      <c r="CH772" s="43"/>
      <c r="CI772" s="43"/>
      <c r="CJ772" s="43"/>
      <c r="CK772" s="43"/>
      <c r="CL772" s="43"/>
      <c r="CM772" s="43"/>
      <c r="CN772" s="43"/>
      <c r="CO772" s="43"/>
      <c r="CP772" s="43"/>
      <c r="CQ772" s="43"/>
      <c r="CR772" s="43"/>
    </row>
    <row r="773" spans="1:96" ht="13.2">
      <c r="A773" s="43"/>
      <c r="B773" s="43"/>
      <c r="C773" s="7"/>
      <c r="D773" s="7"/>
      <c r="E773" s="7"/>
      <c r="F773" s="7"/>
      <c r="G773" s="7"/>
      <c r="H773" s="7"/>
      <c r="I773" s="7"/>
      <c r="J773" s="7"/>
      <c r="K773" s="7"/>
      <c r="L773" s="115"/>
      <c r="M773" s="43"/>
      <c r="N773" s="43"/>
      <c r="O773" s="43"/>
      <c r="P773" s="43"/>
      <c r="Q773" s="43"/>
      <c r="R773" s="43"/>
      <c r="S773" s="43"/>
      <c r="T773" s="43"/>
      <c r="U773" s="43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7"/>
      <c r="AO773" s="7"/>
      <c r="AP773" s="7"/>
      <c r="AQ773" s="7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43"/>
      <c r="BN773" s="43"/>
      <c r="BO773" s="43"/>
      <c r="BP773" s="43"/>
      <c r="BQ773" s="43"/>
      <c r="BR773" s="43"/>
      <c r="BS773" s="43"/>
      <c r="BT773" s="43"/>
      <c r="BU773" s="43"/>
      <c r="BV773" s="43"/>
      <c r="BW773" s="43"/>
      <c r="BX773" s="43"/>
      <c r="BY773" s="43"/>
      <c r="BZ773" s="43"/>
      <c r="CA773" s="43"/>
      <c r="CB773" s="43"/>
      <c r="CC773" s="43"/>
      <c r="CD773" s="43"/>
      <c r="CE773" s="43"/>
      <c r="CF773" s="43"/>
      <c r="CG773" s="43"/>
      <c r="CH773" s="43"/>
      <c r="CI773" s="43"/>
      <c r="CJ773" s="43"/>
      <c r="CK773" s="43"/>
      <c r="CL773" s="43"/>
      <c r="CM773" s="43"/>
      <c r="CN773" s="43"/>
      <c r="CO773" s="43"/>
      <c r="CP773" s="43"/>
      <c r="CQ773" s="43"/>
      <c r="CR773" s="43"/>
    </row>
    <row r="774" spans="1:96" ht="13.2">
      <c r="A774" s="43"/>
      <c r="B774" s="43"/>
      <c r="C774" s="7"/>
      <c r="D774" s="7"/>
      <c r="E774" s="7"/>
      <c r="F774" s="7"/>
      <c r="G774" s="7"/>
      <c r="H774" s="7"/>
      <c r="I774" s="7"/>
      <c r="J774" s="7"/>
      <c r="K774" s="7"/>
      <c r="L774" s="115"/>
      <c r="M774" s="43"/>
      <c r="N774" s="43"/>
      <c r="O774" s="43"/>
      <c r="P774" s="43"/>
      <c r="Q774" s="43"/>
      <c r="R774" s="43"/>
      <c r="S774" s="43"/>
      <c r="T774" s="43"/>
      <c r="U774" s="43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7"/>
      <c r="AO774" s="7"/>
      <c r="AP774" s="7"/>
      <c r="AQ774" s="7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43"/>
      <c r="BN774" s="43"/>
      <c r="BO774" s="43"/>
      <c r="BP774" s="43"/>
      <c r="BQ774" s="43"/>
      <c r="BR774" s="43"/>
      <c r="BS774" s="43"/>
      <c r="BT774" s="43"/>
      <c r="BU774" s="43"/>
      <c r="BV774" s="43"/>
      <c r="BW774" s="43"/>
      <c r="BX774" s="43"/>
      <c r="BY774" s="43"/>
      <c r="BZ774" s="43"/>
      <c r="CA774" s="43"/>
      <c r="CB774" s="43"/>
      <c r="CC774" s="43"/>
      <c r="CD774" s="43"/>
      <c r="CE774" s="43"/>
      <c r="CF774" s="43"/>
      <c r="CG774" s="43"/>
      <c r="CH774" s="43"/>
      <c r="CI774" s="43"/>
      <c r="CJ774" s="43"/>
      <c r="CK774" s="43"/>
      <c r="CL774" s="43"/>
      <c r="CM774" s="43"/>
      <c r="CN774" s="43"/>
      <c r="CO774" s="43"/>
      <c r="CP774" s="43"/>
      <c r="CQ774" s="43"/>
      <c r="CR774" s="43"/>
    </row>
    <row r="775" spans="1:96" ht="13.2">
      <c r="A775" s="43"/>
      <c r="B775" s="43"/>
      <c r="C775" s="7"/>
      <c r="D775" s="7"/>
      <c r="E775" s="7"/>
      <c r="F775" s="7"/>
      <c r="G775" s="7"/>
      <c r="H775" s="7"/>
      <c r="I775" s="7"/>
      <c r="J775" s="7"/>
      <c r="K775" s="7"/>
      <c r="L775" s="115"/>
      <c r="M775" s="43"/>
      <c r="N775" s="43"/>
      <c r="O775" s="43"/>
      <c r="P775" s="43"/>
      <c r="Q775" s="43"/>
      <c r="R775" s="43"/>
      <c r="S775" s="43"/>
      <c r="T775" s="43"/>
      <c r="U775" s="43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7"/>
      <c r="AO775" s="7"/>
      <c r="AP775" s="7"/>
      <c r="AQ775" s="7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43"/>
      <c r="BN775" s="43"/>
      <c r="BO775" s="43"/>
      <c r="BP775" s="43"/>
      <c r="BQ775" s="43"/>
      <c r="BR775" s="43"/>
      <c r="BS775" s="43"/>
      <c r="BT775" s="43"/>
      <c r="BU775" s="43"/>
      <c r="BV775" s="43"/>
      <c r="BW775" s="43"/>
      <c r="BX775" s="43"/>
      <c r="BY775" s="43"/>
      <c r="BZ775" s="43"/>
      <c r="CA775" s="43"/>
      <c r="CB775" s="43"/>
      <c r="CC775" s="43"/>
      <c r="CD775" s="43"/>
      <c r="CE775" s="43"/>
      <c r="CF775" s="43"/>
      <c r="CG775" s="43"/>
      <c r="CH775" s="43"/>
      <c r="CI775" s="43"/>
      <c r="CJ775" s="43"/>
      <c r="CK775" s="43"/>
      <c r="CL775" s="43"/>
      <c r="CM775" s="43"/>
      <c r="CN775" s="43"/>
      <c r="CO775" s="43"/>
      <c r="CP775" s="43"/>
      <c r="CQ775" s="43"/>
      <c r="CR775" s="43"/>
    </row>
    <row r="776" spans="1:96" ht="13.2">
      <c r="A776" s="43"/>
      <c r="B776" s="43"/>
      <c r="C776" s="7"/>
      <c r="D776" s="7"/>
      <c r="E776" s="7"/>
      <c r="F776" s="7"/>
      <c r="G776" s="7"/>
      <c r="H776" s="7"/>
      <c r="I776" s="7"/>
      <c r="J776" s="7"/>
      <c r="K776" s="7"/>
      <c r="L776" s="115"/>
      <c r="M776" s="43"/>
      <c r="N776" s="43"/>
      <c r="O776" s="43"/>
      <c r="P776" s="43"/>
      <c r="Q776" s="43"/>
      <c r="R776" s="43"/>
      <c r="S776" s="43"/>
      <c r="T776" s="43"/>
      <c r="U776" s="43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7"/>
      <c r="AO776" s="7"/>
      <c r="AP776" s="7"/>
      <c r="AQ776" s="7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43"/>
      <c r="BN776" s="43"/>
      <c r="BO776" s="43"/>
      <c r="BP776" s="43"/>
      <c r="BQ776" s="43"/>
      <c r="BR776" s="43"/>
      <c r="BS776" s="43"/>
      <c r="BT776" s="43"/>
      <c r="BU776" s="43"/>
      <c r="BV776" s="43"/>
      <c r="BW776" s="43"/>
      <c r="BX776" s="43"/>
      <c r="BY776" s="43"/>
      <c r="BZ776" s="43"/>
      <c r="CA776" s="43"/>
      <c r="CB776" s="43"/>
      <c r="CC776" s="43"/>
      <c r="CD776" s="43"/>
      <c r="CE776" s="43"/>
      <c r="CF776" s="43"/>
      <c r="CG776" s="43"/>
      <c r="CH776" s="43"/>
      <c r="CI776" s="43"/>
      <c r="CJ776" s="43"/>
      <c r="CK776" s="43"/>
      <c r="CL776" s="43"/>
      <c r="CM776" s="43"/>
      <c r="CN776" s="43"/>
      <c r="CO776" s="43"/>
      <c r="CP776" s="43"/>
      <c r="CQ776" s="43"/>
      <c r="CR776" s="43"/>
    </row>
    <row r="777" spans="1:96" ht="13.2">
      <c r="A777" s="43"/>
      <c r="B777" s="43"/>
      <c r="C777" s="7"/>
      <c r="D777" s="7"/>
      <c r="E777" s="7"/>
      <c r="F777" s="7"/>
      <c r="G777" s="7"/>
      <c r="H777" s="7"/>
      <c r="I777" s="7"/>
      <c r="J777" s="7"/>
      <c r="K777" s="7"/>
      <c r="L777" s="115"/>
      <c r="M777" s="43"/>
      <c r="N777" s="43"/>
      <c r="O777" s="43"/>
      <c r="P777" s="43"/>
      <c r="Q777" s="43"/>
      <c r="R777" s="43"/>
      <c r="S777" s="43"/>
      <c r="T777" s="43"/>
      <c r="U777" s="43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7"/>
      <c r="AO777" s="7"/>
      <c r="AP777" s="7"/>
      <c r="AQ777" s="7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43"/>
      <c r="BN777" s="43"/>
      <c r="BO777" s="43"/>
      <c r="BP777" s="43"/>
      <c r="BQ777" s="43"/>
      <c r="BR777" s="43"/>
      <c r="BS777" s="43"/>
      <c r="BT777" s="43"/>
      <c r="BU777" s="43"/>
      <c r="BV777" s="43"/>
      <c r="BW777" s="43"/>
      <c r="BX777" s="43"/>
      <c r="BY777" s="43"/>
      <c r="BZ777" s="43"/>
      <c r="CA777" s="43"/>
      <c r="CB777" s="43"/>
      <c r="CC777" s="43"/>
      <c r="CD777" s="43"/>
      <c r="CE777" s="43"/>
      <c r="CF777" s="43"/>
      <c r="CG777" s="43"/>
      <c r="CH777" s="43"/>
      <c r="CI777" s="43"/>
      <c r="CJ777" s="43"/>
      <c r="CK777" s="43"/>
      <c r="CL777" s="43"/>
      <c r="CM777" s="43"/>
      <c r="CN777" s="43"/>
      <c r="CO777" s="43"/>
      <c r="CP777" s="43"/>
      <c r="CQ777" s="43"/>
      <c r="CR777" s="43"/>
    </row>
    <row r="778" spans="1:96" ht="13.2">
      <c r="A778" s="43"/>
      <c r="B778" s="43"/>
      <c r="C778" s="7"/>
      <c r="D778" s="7"/>
      <c r="E778" s="7"/>
      <c r="F778" s="7"/>
      <c r="G778" s="7"/>
      <c r="H778" s="7"/>
      <c r="I778" s="7"/>
      <c r="J778" s="7"/>
      <c r="K778" s="7"/>
      <c r="L778" s="115"/>
      <c r="M778" s="43"/>
      <c r="N778" s="43"/>
      <c r="O778" s="43"/>
      <c r="P778" s="43"/>
      <c r="Q778" s="43"/>
      <c r="R778" s="43"/>
      <c r="S778" s="43"/>
      <c r="T778" s="43"/>
      <c r="U778" s="43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7"/>
      <c r="AO778" s="7"/>
      <c r="AP778" s="7"/>
      <c r="AQ778" s="7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43"/>
      <c r="BN778" s="43"/>
      <c r="BO778" s="43"/>
      <c r="BP778" s="43"/>
      <c r="BQ778" s="43"/>
      <c r="BR778" s="43"/>
      <c r="BS778" s="43"/>
      <c r="BT778" s="43"/>
      <c r="BU778" s="43"/>
      <c r="BV778" s="43"/>
      <c r="BW778" s="43"/>
      <c r="BX778" s="43"/>
      <c r="BY778" s="43"/>
      <c r="BZ778" s="43"/>
      <c r="CA778" s="43"/>
      <c r="CB778" s="43"/>
      <c r="CC778" s="43"/>
      <c r="CD778" s="43"/>
      <c r="CE778" s="43"/>
      <c r="CF778" s="43"/>
      <c r="CG778" s="43"/>
      <c r="CH778" s="43"/>
      <c r="CI778" s="43"/>
      <c r="CJ778" s="43"/>
      <c r="CK778" s="43"/>
      <c r="CL778" s="43"/>
      <c r="CM778" s="43"/>
      <c r="CN778" s="43"/>
      <c r="CO778" s="43"/>
      <c r="CP778" s="43"/>
      <c r="CQ778" s="43"/>
      <c r="CR778" s="43"/>
    </row>
    <row r="779" spans="1:96" ht="13.2">
      <c r="A779" s="43"/>
      <c r="B779" s="43"/>
      <c r="C779" s="7"/>
      <c r="D779" s="7"/>
      <c r="E779" s="7"/>
      <c r="F779" s="7"/>
      <c r="G779" s="7"/>
      <c r="H779" s="7"/>
      <c r="I779" s="7"/>
      <c r="J779" s="7"/>
      <c r="K779" s="7"/>
      <c r="L779" s="115"/>
      <c r="M779" s="43"/>
      <c r="N779" s="43"/>
      <c r="O779" s="43"/>
      <c r="P779" s="43"/>
      <c r="Q779" s="43"/>
      <c r="R779" s="43"/>
      <c r="S779" s="43"/>
      <c r="T779" s="43"/>
      <c r="U779" s="43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7"/>
      <c r="AO779" s="7"/>
      <c r="AP779" s="7"/>
      <c r="AQ779" s="7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43"/>
      <c r="BN779" s="43"/>
      <c r="BO779" s="43"/>
      <c r="BP779" s="43"/>
      <c r="BQ779" s="43"/>
      <c r="BR779" s="43"/>
      <c r="BS779" s="43"/>
      <c r="BT779" s="43"/>
      <c r="BU779" s="43"/>
      <c r="BV779" s="43"/>
      <c r="BW779" s="43"/>
      <c r="BX779" s="43"/>
      <c r="BY779" s="43"/>
      <c r="BZ779" s="43"/>
      <c r="CA779" s="43"/>
      <c r="CB779" s="43"/>
      <c r="CC779" s="43"/>
      <c r="CD779" s="43"/>
      <c r="CE779" s="43"/>
      <c r="CF779" s="43"/>
      <c r="CG779" s="43"/>
      <c r="CH779" s="43"/>
      <c r="CI779" s="43"/>
      <c r="CJ779" s="43"/>
      <c r="CK779" s="43"/>
      <c r="CL779" s="43"/>
      <c r="CM779" s="43"/>
      <c r="CN779" s="43"/>
      <c r="CO779" s="43"/>
      <c r="CP779" s="43"/>
      <c r="CQ779" s="43"/>
      <c r="CR779" s="43"/>
    </row>
    <row r="780" spans="1:96" ht="13.2">
      <c r="A780" s="43"/>
      <c r="B780" s="43"/>
      <c r="C780" s="7"/>
      <c r="D780" s="7"/>
      <c r="E780" s="7"/>
      <c r="F780" s="7"/>
      <c r="G780" s="7"/>
      <c r="H780" s="7"/>
      <c r="I780" s="7"/>
      <c r="J780" s="7"/>
      <c r="K780" s="7"/>
      <c r="L780" s="115"/>
      <c r="M780" s="43"/>
      <c r="N780" s="43"/>
      <c r="O780" s="43"/>
      <c r="P780" s="43"/>
      <c r="Q780" s="43"/>
      <c r="R780" s="43"/>
      <c r="S780" s="43"/>
      <c r="T780" s="43"/>
      <c r="U780" s="43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7"/>
      <c r="AO780" s="7"/>
      <c r="AP780" s="7"/>
      <c r="AQ780" s="7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43"/>
      <c r="BN780" s="43"/>
      <c r="BO780" s="43"/>
      <c r="BP780" s="43"/>
      <c r="BQ780" s="43"/>
      <c r="BR780" s="43"/>
      <c r="BS780" s="43"/>
      <c r="BT780" s="43"/>
      <c r="BU780" s="43"/>
      <c r="BV780" s="43"/>
      <c r="BW780" s="43"/>
      <c r="BX780" s="43"/>
      <c r="BY780" s="43"/>
      <c r="BZ780" s="43"/>
      <c r="CA780" s="43"/>
      <c r="CB780" s="43"/>
      <c r="CC780" s="43"/>
      <c r="CD780" s="43"/>
      <c r="CE780" s="43"/>
      <c r="CF780" s="43"/>
      <c r="CG780" s="43"/>
      <c r="CH780" s="43"/>
      <c r="CI780" s="43"/>
      <c r="CJ780" s="43"/>
      <c r="CK780" s="43"/>
      <c r="CL780" s="43"/>
      <c r="CM780" s="43"/>
      <c r="CN780" s="43"/>
      <c r="CO780" s="43"/>
      <c r="CP780" s="43"/>
      <c r="CQ780" s="43"/>
      <c r="CR780" s="43"/>
    </row>
    <row r="781" spans="1:96" ht="13.2">
      <c r="A781" s="43"/>
      <c r="B781" s="43"/>
      <c r="C781" s="7"/>
      <c r="D781" s="7"/>
      <c r="E781" s="7"/>
      <c r="F781" s="7"/>
      <c r="G781" s="7"/>
      <c r="H781" s="7"/>
      <c r="I781" s="7"/>
      <c r="J781" s="7"/>
      <c r="K781" s="7"/>
      <c r="L781" s="115"/>
      <c r="M781" s="43"/>
      <c r="N781" s="43"/>
      <c r="O781" s="43"/>
      <c r="P781" s="43"/>
      <c r="Q781" s="43"/>
      <c r="R781" s="43"/>
      <c r="S781" s="43"/>
      <c r="T781" s="43"/>
      <c r="U781" s="43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7"/>
      <c r="AO781" s="7"/>
      <c r="AP781" s="7"/>
      <c r="AQ781" s="7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43"/>
      <c r="BN781" s="43"/>
      <c r="BO781" s="43"/>
      <c r="BP781" s="43"/>
      <c r="BQ781" s="43"/>
      <c r="BR781" s="43"/>
      <c r="BS781" s="43"/>
      <c r="BT781" s="43"/>
      <c r="BU781" s="43"/>
      <c r="BV781" s="43"/>
      <c r="BW781" s="43"/>
      <c r="BX781" s="43"/>
      <c r="BY781" s="43"/>
      <c r="BZ781" s="43"/>
      <c r="CA781" s="43"/>
      <c r="CB781" s="43"/>
      <c r="CC781" s="43"/>
      <c r="CD781" s="43"/>
      <c r="CE781" s="43"/>
      <c r="CF781" s="43"/>
      <c r="CG781" s="43"/>
      <c r="CH781" s="43"/>
      <c r="CI781" s="43"/>
      <c r="CJ781" s="43"/>
      <c r="CK781" s="43"/>
      <c r="CL781" s="43"/>
      <c r="CM781" s="43"/>
      <c r="CN781" s="43"/>
      <c r="CO781" s="43"/>
      <c r="CP781" s="43"/>
      <c r="CQ781" s="43"/>
      <c r="CR781" s="43"/>
    </row>
    <row r="782" spans="1:96" ht="13.2">
      <c r="A782" s="43"/>
      <c r="B782" s="43"/>
      <c r="C782" s="7"/>
      <c r="D782" s="7"/>
      <c r="E782" s="7"/>
      <c r="F782" s="7"/>
      <c r="G782" s="7"/>
      <c r="H782" s="7"/>
      <c r="I782" s="7"/>
      <c r="J782" s="7"/>
      <c r="K782" s="7"/>
      <c r="L782" s="115"/>
      <c r="M782" s="43"/>
      <c r="N782" s="43"/>
      <c r="O782" s="43"/>
      <c r="P782" s="43"/>
      <c r="Q782" s="43"/>
      <c r="R782" s="43"/>
      <c r="S782" s="43"/>
      <c r="T782" s="43"/>
      <c r="U782" s="43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7"/>
      <c r="AO782" s="7"/>
      <c r="AP782" s="7"/>
      <c r="AQ782" s="7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43"/>
      <c r="BN782" s="43"/>
      <c r="BO782" s="43"/>
      <c r="BP782" s="43"/>
      <c r="BQ782" s="43"/>
      <c r="BR782" s="43"/>
      <c r="BS782" s="43"/>
      <c r="BT782" s="43"/>
      <c r="BU782" s="43"/>
      <c r="BV782" s="43"/>
      <c r="BW782" s="43"/>
      <c r="BX782" s="43"/>
      <c r="BY782" s="43"/>
      <c r="BZ782" s="43"/>
      <c r="CA782" s="43"/>
      <c r="CB782" s="43"/>
      <c r="CC782" s="43"/>
      <c r="CD782" s="43"/>
      <c r="CE782" s="43"/>
      <c r="CF782" s="43"/>
      <c r="CG782" s="43"/>
      <c r="CH782" s="43"/>
      <c r="CI782" s="43"/>
      <c r="CJ782" s="43"/>
      <c r="CK782" s="43"/>
      <c r="CL782" s="43"/>
      <c r="CM782" s="43"/>
      <c r="CN782" s="43"/>
      <c r="CO782" s="43"/>
      <c r="CP782" s="43"/>
      <c r="CQ782" s="43"/>
      <c r="CR782" s="43"/>
    </row>
    <row r="783" spans="1:96" ht="13.2">
      <c r="A783" s="43"/>
      <c r="B783" s="43"/>
      <c r="C783" s="7"/>
      <c r="D783" s="7"/>
      <c r="E783" s="7"/>
      <c r="F783" s="7"/>
      <c r="G783" s="7"/>
      <c r="H783" s="7"/>
      <c r="I783" s="7"/>
      <c r="J783" s="7"/>
      <c r="K783" s="7"/>
      <c r="L783" s="115"/>
      <c r="M783" s="43"/>
      <c r="N783" s="43"/>
      <c r="O783" s="43"/>
      <c r="P783" s="43"/>
      <c r="Q783" s="43"/>
      <c r="R783" s="43"/>
      <c r="S783" s="43"/>
      <c r="T783" s="43"/>
      <c r="U783" s="43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7"/>
      <c r="AO783" s="7"/>
      <c r="AP783" s="7"/>
      <c r="AQ783" s="7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43"/>
      <c r="BN783" s="43"/>
      <c r="BO783" s="43"/>
      <c r="BP783" s="43"/>
      <c r="BQ783" s="43"/>
      <c r="BR783" s="43"/>
      <c r="BS783" s="43"/>
      <c r="BT783" s="43"/>
      <c r="BU783" s="43"/>
      <c r="BV783" s="43"/>
      <c r="BW783" s="43"/>
      <c r="BX783" s="43"/>
      <c r="BY783" s="43"/>
      <c r="BZ783" s="43"/>
      <c r="CA783" s="43"/>
      <c r="CB783" s="43"/>
      <c r="CC783" s="43"/>
      <c r="CD783" s="43"/>
      <c r="CE783" s="43"/>
      <c r="CF783" s="43"/>
      <c r="CG783" s="43"/>
      <c r="CH783" s="43"/>
      <c r="CI783" s="43"/>
      <c r="CJ783" s="43"/>
      <c r="CK783" s="43"/>
      <c r="CL783" s="43"/>
      <c r="CM783" s="43"/>
      <c r="CN783" s="43"/>
      <c r="CO783" s="43"/>
      <c r="CP783" s="43"/>
      <c r="CQ783" s="43"/>
      <c r="CR783" s="43"/>
    </row>
    <row r="784" spans="1:96" ht="13.2">
      <c r="A784" s="43"/>
      <c r="B784" s="43"/>
      <c r="C784" s="7"/>
      <c r="D784" s="7"/>
      <c r="E784" s="7"/>
      <c r="F784" s="7"/>
      <c r="G784" s="7"/>
      <c r="H784" s="7"/>
      <c r="I784" s="7"/>
      <c r="J784" s="7"/>
      <c r="K784" s="7"/>
      <c r="L784" s="115"/>
      <c r="M784" s="43"/>
      <c r="N784" s="43"/>
      <c r="O784" s="43"/>
      <c r="P784" s="43"/>
      <c r="Q784" s="43"/>
      <c r="R784" s="43"/>
      <c r="S784" s="43"/>
      <c r="T784" s="43"/>
      <c r="U784" s="43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7"/>
      <c r="AO784" s="7"/>
      <c r="AP784" s="7"/>
      <c r="AQ784" s="7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43"/>
      <c r="BN784" s="43"/>
      <c r="BO784" s="43"/>
      <c r="BP784" s="43"/>
      <c r="BQ784" s="43"/>
      <c r="BR784" s="43"/>
      <c r="BS784" s="43"/>
      <c r="BT784" s="43"/>
      <c r="BU784" s="43"/>
      <c r="BV784" s="43"/>
      <c r="BW784" s="43"/>
      <c r="BX784" s="43"/>
      <c r="BY784" s="43"/>
      <c r="BZ784" s="43"/>
      <c r="CA784" s="43"/>
      <c r="CB784" s="43"/>
      <c r="CC784" s="43"/>
      <c r="CD784" s="43"/>
      <c r="CE784" s="43"/>
      <c r="CF784" s="43"/>
      <c r="CG784" s="43"/>
      <c r="CH784" s="43"/>
      <c r="CI784" s="43"/>
      <c r="CJ784" s="43"/>
      <c r="CK784" s="43"/>
      <c r="CL784" s="43"/>
      <c r="CM784" s="43"/>
      <c r="CN784" s="43"/>
      <c r="CO784" s="43"/>
      <c r="CP784" s="43"/>
      <c r="CQ784" s="43"/>
      <c r="CR784" s="43"/>
    </row>
    <row r="785" spans="1:96" ht="13.2">
      <c r="A785" s="43"/>
      <c r="B785" s="43"/>
      <c r="C785" s="7"/>
      <c r="D785" s="7"/>
      <c r="E785" s="7"/>
      <c r="F785" s="7"/>
      <c r="G785" s="7"/>
      <c r="H785" s="7"/>
      <c r="I785" s="7"/>
      <c r="J785" s="7"/>
      <c r="K785" s="7"/>
      <c r="L785" s="115"/>
      <c r="M785" s="43"/>
      <c r="N785" s="43"/>
      <c r="O785" s="43"/>
      <c r="P785" s="43"/>
      <c r="Q785" s="43"/>
      <c r="R785" s="43"/>
      <c r="S785" s="43"/>
      <c r="T785" s="43"/>
      <c r="U785" s="43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7"/>
      <c r="AO785" s="7"/>
      <c r="AP785" s="7"/>
      <c r="AQ785" s="7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43"/>
      <c r="BN785" s="43"/>
      <c r="BO785" s="43"/>
      <c r="BP785" s="43"/>
      <c r="BQ785" s="43"/>
      <c r="BR785" s="43"/>
      <c r="BS785" s="43"/>
      <c r="BT785" s="43"/>
      <c r="BU785" s="43"/>
      <c r="BV785" s="43"/>
      <c r="BW785" s="43"/>
      <c r="BX785" s="43"/>
      <c r="BY785" s="43"/>
      <c r="BZ785" s="43"/>
      <c r="CA785" s="43"/>
      <c r="CB785" s="43"/>
      <c r="CC785" s="43"/>
      <c r="CD785" s="43"/>
      <c r="CE785" s="43"/>
      <c r="CF785" s="43"/>
      <c r="CG785" s="43"/>
      <c r="CH785" s="43"/>
      <c r="CI785" s="43"/>
      <c r="CJ785" s="43"/>
      <c r="CK785" s="43"/>
      <c r="CL785" s="43"/>
      <c r="CM785" s="43"/>
      <c r="CN785" s="43"/>
      <c r="CO785" s="43"/>
      <c r="CP785" s="43"/>
      <c r="CQ785" s="43"/>
      <c r="CR785" s="43"/>
    </row>
    <row r="786" spans="1:96" ht="13.2">
      <c r="A786" s="43"/>
      <c r="B786" s="43"/>
      <c r="C786" s="7"/>
      <c r="D786" s="7"/>
      <c r="E786" s="7"/>
      <c r="F786" s="7"/>
      <c r="G786" s="7"/>
      <c r="H786" s="7"/>
      <c r="I786" s="7"/>
      <c r="J786" s="7"/>
      <c r="K786" s="7"/>
      <c r="L786" s="115"/>
      <c r="M786" s="43"/>
      <c r="N786" s="43"/>
      <c r="O786" s="43"/>
      <c r="P786" s="43"/>
      <c r="Q786" s="43"/>
      <c r="R786" s="43"/>
      <c r="S786" s="43"/>
      <c r="T786" s="43"/>
      <c r="U786" s="43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7"/>
      <c r="AO786" s="7"/>
      <c r="AP786" s="7"/>
      <c r="AQ786" s="7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43"/>
      <c r="BN786" s="43"/>
      <c r="BO786" s="43"/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3"/>
      <c r="CA786" s="43"/>
      <c r="CB786" s="43"/>
      <c r="CC786" s="43"/>
      <c r="CD786" s="43"/>
      <c r="CE786" s="43"/>
      <c r="CF786" s="43"/>
      <c r="CG786" s="43"/>
      <c r="CH786" s="43"/>
      <c r="CI786" s="43"/>
      <c r="CJ786" s="43"/>
      <c r="CK786" s="43"/>
      <c r="CL786" s="43"/>
      <c r="CM786" s="43"/>
      <c r="CN786" s="43"/>
      <c r="CO786" s="43"/>
      <c r="CP786" s="43"/>
      <c r="CQ786" s="43"/>
      <c r="CR786" s="43"/>
    </row>
    <row r="787" spans="1:96" ht="13.2">
      <c r="A787" s="43"/>
      <c r="B787" s="43"/>
      <c r="C787" s="7"/>
      <c r="D787" s="7"/>
      <c r="E787" s="7"/>
      <c r="F787" s="7"/>
      <c r="G787" s="7"/>
      <c r="H787" s="7"/>
      <c r="I787" s="7"/>
      <c r="J787" s="7"/>
      <c r="K787" s="7"/>
      <c r="L787" s="115"/>
      <c r="M787" s="43"/>
      <c r="N787" s="43"/>
      <c r="O787" s="43"/>
      <c r="P787" s="43"/>
      <c r="Q787" s="43"/>
      <c r="R787" s="43"/>
      <c r="S787" s="43"/>
      <c r="T787" s="43"/>
      <c r="U787" s="43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7"/>
      <c r="AO787" s="7"/>
      <c r="AP787" s="7"/>
      <c r="AQ787" s="7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43"/>
      <c r="BN787" s="43"/>
      <c r="BO787" s="43"/>
      <c r="BP787" s="43"/>
      <c r="BQ787" s="43"/>
      <c r="BR787" s="43"/>
      <c r="BS787" s="43"/>
      <c r="BT787" s="43"/>
      <c r="BU787" s="43"/>
      <c r="BV787" s="43"/>
      <c r="BW787" s="43"/>
      <c r="BX787" s="43"/>
      <c r="BY787" s="43"/>
      <c r="BZ787" s="43"/>
      <c r="CA787" s="43"/>
      <c r="CB787" s="43"/>
      <c r="CC787" s="43"/>
      <c r="CD787" s="43"/>
      <c r="CE787" s="43"/>
      <c r="CF787" s="43"/>
      <c r="CG787" s="43"/>
      <c r="CH787" s="43"/>
      <c r="CI787" s="43"/>
      <c r="CJ787" s="43"/>
      <c r="CK787" s="43"/>
      <c r="CL787" s="43"/>
      <c r="CM787" s="43"/>
      <c r="CN787" s="43"/>
      <c r="CO787" s="43"/>
      <c r="CP787" s="43"/>
      <c r="CQ787" s="43"/>
      <c r="CR787" s="43"/>
    </row>
    <row r="788" spans="1:96" ht="13.2">
      <c r="A788" s="43"/>
      <c r="B788" s="43"/>
      <c r="C788" s="7"/>
      <c r="D788" s="7"/>
      <c r="E788" s="7"/>
      <c r="F788" s="7"/>
      <c r="G788" s="7"/>
      <c r="H788" s="7"/>
      <c r="I788" s="7"/>
      <c r="J788" s="7"/>
      <c r="K788" s="7"/>
      <c r="L788" s="115"/>
      <c r="M788" s="43"/>
      <c r="N788" s="43"/>
      <c r="O788" s="43"/>
      <c r="P788" s="43"/>
      <c r="Q788" s="43"/>
      <c r="R788" s="43"/>
      <c r="S788" s="43"/>
      <c r="T788" s="43"/>
      <c r="U788" s="43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7"/>
      <c r="AO788" s="7"/>
      <c r="AP788" s="7"/>
      <c r="AQ788" s="7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43"/>
      <c r="BN788" s="43"/>
      <c r="BO788" s="43"/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3"/>
      <c r="CA788" s="43"/>
      <c r="CB788" s="43"/>
      <c r="CC788" s="43"/>
      <c r="CD788" s="43"/>
      <c r="CE788" s="43"/>
      <c r="CF788" s="43"/>
      <c r="CG788" s="43"/>
      <c r="CH788" s="43"/>
      <c r="CI788" s="43"/>
      <c r="CJ788" s="43"/>
      <c r="CK788" s="43"/>
      <c r="CL788" s="43"/>
      <c r="CM788" s="43"/>
      <c r="CN788" s="43"/>
      <c r="CO788" s="43"/>
      <c r="CP788" s="43"/>
      <c r="CQ788" s="43"/>
      <c r="CR788" s="43"/>
    </row>
    <row r="789" spans="1:96" ht="13.2">
      <c r="A789" s="43"/>
      <c r="B789" s="43"/>
      <c r="C789" s="7"/>
      <c r="D789" s="7"/>
      <c r="E789" s="7"/>
      <c r="F789" s="7"/>
      <c r="G789" s="7"/>
      <c r="H789" s="7"/>
      <c r="I789" s="7"/>
      <c r="J789" s="7"/>
      <c r="K789" s="7"/>
      <c r="L789" s="115"/>
      <c r="M789" s="43"/>
      <c r="N789" s="43"/>
      <c r="O789" s="43"/>
      <c r="P789" s="43"/>
      <c r="Q789" s="43"/>
      <c r="R789" s="43"/>
      <c r="S789" s="43"/>
      <c r="T789" s="43"/>
      <c r="U789" s="43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7"/>
      <c r="AO789" s="7"/>
      <c r="AP789" s="7"/>
      <c r="AQ789" s="7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43"/>
      <c r="BN789" s="43"/>
      <c r="BO789" s="43"/>
      <c r="BP789" s="43"/>
      <c r="BQ789" s="43"/>
      <c r="BR789" s="43"/>
      <c r="BS789" s="43"/>
      <c r="BT789" s="43"/>
      <c r="BU789" s="43"/>
      <c r="BV789" s="43"/>
      <c r="BW789" s="43"/>
      <c r="BX789" s="43"/>
      <c r="BY789" s="43"/>
      <c r="BZ789" s="43"/>
      <c r="CA789" s="43"/>
      <c r="CB789" s="43"/>
      <c r="CC789" s="43"/>
      <c r="CD789" s="43"/>
      <c r="CE789" s="43"/>
      <c r="CF789" s="43"/>
      <c r="CG789" s="43"/>
      <c r="CH789" s="43"/>
      <c r="CI789" s="43"/>
      <c r="CJ789" s="43"/>
      <c r="CK789" s="43"/>
      <c r="CL789" s="43"/>
      <c r="CM789" s="43"/>
      <c r="CN789" s="43"/>
      <c r="CO789" s="43"/>
      <c r="CP789" s="43"/>
      <c r="CQ789" s="43"/>
      <c r="CR789" s="43"/>
    </row>
    <row r="790" spans="1:96" ht="13.2">
      <c r="A790" s="43"/>
      <c r="B790" s="43"/>
      <c r="C790" s="7"/>
      <c r="D790" s="7"/>
      <c r="E790" s="7"/>
      <c r="F790" s="7"/>
      <c r="G790" s="7"/>
      <c r="H790" s="7"/>
      <c r="I790" s="7"/>
      <c r="J790" s="7"/>
      <c r="K790" s="7"/>
      <c r="L790" s="115"/>
      <c r="M790" s="43"/>
      <c r="N790" s="43"/>
      <c r="O790" s="43"/>
      <c r="P790" s="43"/>
      <c r="Q790" s="43"/>
      <c r="R790" s="43"/>
      <c r="S790" s="43"/>
      <c r="T790" s="43"/>
      <c r="U790" s="43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7"/>
      <c r="AO790" s="7"/>
      <c r="AP790" s="7"/>
      <c r="AQ790" s="7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43"/>
      <c r="BN790" s="43"/>
      <c r="BO790" s="43"/>
      <c r="BP790" s="43"/>
      <c r="BQ790" s="43"/>
      <c r="BR790" s="43"/>
      <c r="BS790" s="43"/>
      <c r="BT790" s="43"/>
      <c r="BU790" s="43"/>
      <c r="BV790" s="43"/>
      <c r="BW790" s="43"/>
      <c r="BX790" s="43"/>
      <c r="BY790" s="43"/>
      <c r="BZ790" s="43"/>
      <c r="CA790" s="43"/>
      <c r="CB790" s="43"/>
      <c r="CC790" s="43"/>
      <c r="CD790" s="43"/>
      <c r="CE790" s="43"/>
      <c r="CF790" s="43"/>
      <c r="CG790" s="43"/>
      <c r="CH790" s="43"/>
      <c r="CI790" s="43"/>
      <c r="CJ790" s="43"/>
      <c r="CK790" s="43"/>
      <c r="CL790" s="43"/>
      <c r="CM790" s="43"/>
      <c r="CN790" s="43"/>
      <c r="CO790" s="43"/>
      <c r="CP790" s="43"/>
      <c r="CQ790" s="43"/>
      <c r="CR790" s="43"/>
    </row>
    <row r="791" spans="1:96" ht="13.2">
      <c r="A791" s="43"/>
      <c r="B791" s="43"/>
      <c r="C791" s="7"/>
      <c r="D791" s="7"/>
      <c r="E791" s="7"/>
      <c r="F791" s="7"/>
      <c r="G791" s="7"/>
      <c r="H791" s="7"/>
      <c r="I791" s="7"/>
      <c r="J791" s="7"/>
      <c r="K791" s="7"/>
      <c r="L791" s="115"/>
      <c r="M791" s="43"/>
      <c r="N791" s="43"/>
      <c r="O791" s="43"/>
      <c r="P791" s="43"/>
      <c r="Q791" s="43"/>
      <c r="R791" s="43"/>
      <c r="S791" s="43"/>
      <c r="T791" s="43"/>
      <c r="U791" s="43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7"/>
      <c r="AO791" s="7"/>
      <c r="AP791" s="7"/>
      <c r="AQ791" s="7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43"/>
      <c r="BN791" s="43"/>
      <c r="BO791" s="43"/>
      <c r="BP791" s="43"/>
      <c r="BQ791" s="43"/>
      <c r="BR791" s="43"/>
      <c r="BS791" s="43"/>
      <c r="BT791" s="43"/>
      <c r="BU791" s="43"/>
      <c r="BV791" s="43"/>
      <c r="BW791" s="43"/>
      <c r="BX791" s="43"/>
      <c r="BY791" s="43"/>
      <c r="BZ791" s="43"/>
      <c r="CA791" s="43"/>
      <c r="CB791" s="43"/>
      <c r="CC791" s="43"/>
      <c r="CD791" s="43"/>
      <c r="CE791" s="43"/>
      <c r="CF791" s="43"/>
      <c r="CG791" s="43"/>
      <c r="CH791" s="43"/>
      <c r="CI791" s="43"/>
      <c r="CJ791" s="43"/>
      <c r="CK791" s="43"/>
      <c r="CL791" s="43"/>
      <c r="CM791" s="43"/>
      <c r="CN791" s="43"/>
      <c r="CO791" s="43"/>
      <c r="CP791" s="43"/>
      <c r="CQ791" s="43"/>
      <c r="CR791" s="43"/>
    </row>
    <row r="792" spans="1:96" ht="13.2">
      <c r="A792" s="43"/>
      <c r="B792" s="43"/>
      <c r="C792" s="7"/>
      <c r="D792" s="7"/>
      <c r="E792" s="7"/>
      <c r="F792" s="7"/>
      <c r="G792" s="7"/>
      <c r="H792" s="7"/>
      <c r="I792" s="7"/>
      <c r="J792" s="7"/>
      <c r="K792" s="7"/>
      <c r="L792" s="115"/>
      <c r="M792" s="43"/>
      <c r="N792" s="43"/>
      <c r="O792" s="43"/>
      <c r="P792" s="43"/>
      <c r="Q792" s="43"/>
      <c r="R792" s="43"/>
      <c r="S792" s="43"/>
      <c r="T792" s="43"/>
      <c r="U792" s="43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7"/>
      <c r="AO792" s="7"/>
      <c r="AP792" s="7"/>
      <c r="AQ792" s="7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43"/>
      <c r="BN792" s="43"/>
      <c r="BO792" s="43"/>
      <c r="BP792" s="43"/>
      <c r="BQ792" s="43"/>
      <c r="BR792" s="43"/>
      <c r="BS792" s="43"/>
      <c r="BT792" s="43"/>
      <c r="BU792" s="43"/>
      <c r="BV792" s="43"/>
      <c r="BW792" s="43"/>
      <c r="BX792" s="43"/>
      <c r="BY792" s="43"/>
      <c r="BZ792" s="43"/>
      <c r="CA792" s="43"/>
      <c r="CB792" s="43"/>
      <c r="CC792" s="43"/>
      <c r="CD792" s="43"/>
      <c r="CE792" s="43"/>
      <c r="CF792" s="43"/>
      <c r="CG792" s="43"/>
      <c r="CH792" s="43"/>
      <c r="CI792" s="43"/>
      <c r="CJ792" s="43"/>
      <c r="CK792" s="43"/>
      <c r="CL792" s="43"/>
      <c r="CM792" s="43"/>
      <c r="CN792" s="43"/>
      <c r="CO792" s="43"/>
      <c r="CP792" s="43"/>
      <c r="CQ792" s="43"/>
      <c r="CR792" s="43"/>
    </row>
    <row r="793" spans="1:96" ht="13.2">
      <c r="A793" s="43"/>
      <c r="B793" s="43"/>
      <c r="C793" s="7"/>
      <c r="D793" s="7"/>
      <c r="E793" s="7"/>
      <c r="F793" s="7"/>
      <c r="G793" s="7"/>
      <c r="H793" s="7"/>
      <c r="I793" s="7"/>
      <c r="J793" s="7"/>
      <c r="K793" s="7"/>
      <c r="L793" s="115"/>
      <c r="M793" s="43"/>
      <c r="N793" s="43"/>
      <c r="O793" s="43"/>
      <c r="P793" s="43"/>
      <c r="Q793" s="43"/>
      <c r="R793" s="43"/>
      <c r="S793" s="43"/>
      <c r="T793" s="43"/>
      <c r="U793" s="43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7"/>
      <c r="AO793" s="7"/>
      <c r="AP793" s="7"/>
      <c r="AQ793" s="7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43"/>
      <c r="BN793" s="43"/>
      <c r="BO793" s="43"/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3"/>
      <c r="CA793" s="43"/>
      <c r="CB793" s="43"/>
      <c r="CC793" s="43"/>
      <c r="CD793" s="43"/>
      <c r="CE793" s="43"/>
      <c r="CF793" s="43"/>
      <c r="CG793" s="43"/>
      <c r="CH793" s="43"/>
      <c r="CI793" s="43"/>
      <c r="CJ793" s="43"/>
      <c r="CK793" s="43"/>
      <c r="CL793" s="43"/>
      <c r="CM793" s="43"/>
      <c r="CN793" s="43"/>
      <c r="CO793" s="43"/>
      <c r="CP793" s="43"/>
      <c r="CQ793" s="43"/>
      <c r="CR793" s="43"/>
    </row>
    <row r="794" spans="1:96" ht="13.2">
      <c r="A794" s="43"/>
      <c r="B794" s="43"/>
      <c r="C794" s="7"/>
      <c r="D794" s="7"/>
      <c r="E794" s="7"/>
      <c r="F794" s="7"/>
      <c r="G794" s="7"/>
      <c r="H794" s="7"/>
      <c r="I794" s="7"/>
      <c r="J794" s="7"/>
      <c r="K794" s="7"/>
      <c r="L794" s="115"/>
      <c r="M794" s="43"/>
      <c r="N794" s="43"/>
      <c r="O794" s="43"/>
      <c r="P794" s="43"/>
      <c r="Q794" s="43"/>
      <c r="R794" s="43"/>
      <c r="S794" s="43"/>
      <c r="T794" s="43"/>
      <c r="U794" s="43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7"/>
      <c r="AO794" s="7"/>
      <c r="AP794" s="7"/>
      <c r="AQ794" s="7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43"/>
      <c r="BN794" s="43"/>
      <c r="BO794" s="43"/>
      <c r="BP794" s="43"/>
      <c r="BQ794" s="43"/>
      <c r="BR794" s="43"/>
      <c r="BS794" s="43"/>
      <c r="BT794" s="43"/>
      <c r="BU794" s="43"/>
      <c r="BV794" s="43"/>
      <c r="BW794" s="43"/>
      <c r="BX794" s="43"/>
      <c r="BY794" s="43"/>
      <c r="BZ794" s="43"/>
      <c r="CA794" s="43"/>
      <c r="CB794" s="43"/>
      <c r="CC794" s="43"/>
      <c r="CD794" s="43"/>
      <c r="CE794" s="43"/>
      <c r="CF794" s="43"/>
      <c r="CG794" s="43"/>
      <c r="CH794" s="43"/>
      <c r="CI794" s="43"/>
      <c r="CJ794" s="43"/>
      <c r="CK794" s="43"/>
      <c r="CL794" s="43"/>
      <c r="CM794" s="43"/>
      <c r="CN794" s="43"/>
      <c r="CO794" s="43"/>
      <c r="CP794" s="43"/>
      <c r="CQ794" s="43"/>
      <c r="CR794" s="43"/>
    </row>
    <row r="795" spans="1:96" ht="13.2">
      <c r="A795" s="43"/>
      <c r="B795" s="43"/>
      <c r="C795" s="7"/>
      <c r="D795" s="7"/>
      <c r="E795" s="7"/>
      <c r="F795" s="7"/>
      <c r="G795" s="7"/>
      <c r="H795" s="7"/>
      <c r="I795" s="7"/>
      <c r="J795" s="7"/>
      <c r="K795" s="7"/>
      <c r="L795" s="115"/>
      <c r="M795" s="43"/>
      <c r="N795" s="43"/>
      <c r="O795" s="43"/>
      <c r="P795" s="43"/>
      <c r="Q795" s="43"/>
      <c r="R795" s="43"/>
      <c r="S795" s="43"/>
      <c r="T795" s="43"/>
      <c r="U795" s="43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7"/>
      <c r="AO795" s="7"/>
      <c r="AP795" s="7"/>
      <c r="AQ795" s="7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43"/>
      <c r="BN795" s="43"/>
      <c r="BO795" s="43"/>
      <c r="BP795" s="43"/>
      <c r="BQ795" s="43"/>
      <c r="BR795" s="43"/>
      <c r="BS795" s="43"/>
      <c r="BT795" s="43"/>
      <c r="BU795" s="43"/>
      <c r="BV795" s="43"/>
      <c r="BW795" s="43"/>
      <c r="BX795" s="43"/>
      <c r="BY795" s="43"/>
      <c r="BZ795" s="43"/>
      <c r="CA795" s="43"/>
      <c r="CB795" s="43"/>
      <c r="CC795" s="43"/>
      <c r="CD795" s="43"/>
      <c r="CE795" s="43"/>
      <c r="CF795" s="43"/>
      <c r="CG795" s="43"/>
      <c r="CH795" s="43"/>
      <c r="CI795" s="43"/>
      <c r="CJ795" s="43"/>
      <c r="CK795" s="43"/>
      <c r="CL795" s="43"/>
      <c r="CM795" s="43"/>
      <c r="CN795" s="43"/>
      <c r="CO795" s="43"/>
      <c r="CP795" s="43"/>
      <c r="CQ795" s="43"/>
      <c r="CR795" s="43"/>
    </row>
    <row r="796" spans="1:96" ht="13.2">
      <c r="A796" s="43"/>
      <c r="B796" s="43"/>
      <c r="C796" s="7"/>
      <c r="D796" s="7"/>
      <c r="E796" s="7"/>
      <c r="F796" s="7"/>
      <c r="G796" s="7"/>
      <c r="H796" s="7"/>
      <c r="I796" s="7"/>
      <c r="J796" s="7"/>
      <c r="K796" s="7"/>
      <c r="L796" s="115"/>
      <c r="M796" s="43"/>
      <c r="N796" s="43"/>
      <c r="O796" s="43"/>
      <c r="P796" s="43"/>
      <c r="Q796" s="43"/>
      <c r="R796" s="43"/>
      <c r="S796" s="43"/>
      <c r="T796" s="43"/>
      <c r="U796" s="43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7"/>
      <c r="AO796" s="7"/>
      <c r="AP796" s="7"/>
      <c r="AQ796" s="7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43"/>
      <c r="BN796" s="43"/>
      <c r="BO796" s="43"/>
      <c r="BP796" s="43"/>
      <c r="BQ796" s="43"/>
      <c r="BR796" s="43"/>
      <c r="BS796" s="43"/>
      <c r="BT796" s="43"/>
      <c r="BU796" s="43"/>
      <c r="BV796" s="43"/>
      <c r="BW796" s="43"/>
      <c r="BX796" s="43"/>
      <c r="BY796" s="43"/>
      <c r="BZ796" s="43"/>
      <c r="CA796" s="43"/>
      <c r="CB796" s="43"/>
      <c r="CC796" s="43"/>
      <c r="CD796" s="43"/>
      <c r="CE796" s="43"/>
      <c r="CF796" s="43"/>
      <c r="CG796" s="43"/>
      <c r="CH796" s="43"/>
      <c r="CI796" s="43"/>
      <c r="CJ796" s="43"/>
      <c r="CK796" s="43"/>
      <c r="CL796" s="43"/>
      <c r="CM796" s="43"/>
      <c r="CN796" s="43"/>
      <c r="CO796" s="43"/>
      <c r="CP796" s="43"/>
      <c r="CQ796" s="43"/>
      <c r="CR796" s="43"/>
    </row>
    <row r="797" spans="1:96" ht="13.2">
      <c r="A797" s="43"/>
      <c r="B797" s="43"/>
      <c r="C797" s="7"/>
      <c r="D797" s="7"/>
      <c r="E797" s="7"/>
      <c r="F797" s="7"/>
      <c r="G797" s="7"/>
      <c r="H797" s="7"/>
      <c r="I797" s="7"/>
      <c r="J797" s="7"/>
      <c r="K797" s="7"/>
      <c r="L797" s="115"/>
      <c r="M797" s="43"/>
      <c r="N797" s="43"/>
      <c r="O797" s="43"/>
      <c r="P797" s="43"/>
      <c r="Q797" s="43"/>
      <c r="R797" s="43"/>
      <c r="S797" s="43"/>
      <c r="T797" s="43"/>
      <c r="U797" s="43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7"/>
      <c r="AO797" s="7"/>
      <c r="AP797" s="7"/>
      <c r="AQ797" s="7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43"/>
      <c r="BN797" s="43"/>
      <c r="BO797" s="43"/>
      <c r="BP797" s="43"/>
      <c r="BQ797" s="43"/>
      <c r="BR797" s="43"/>
      <c r="BS797" s="43"/>
      <c r="BT797" s="43"/>
      <c r="BU797" s="43"/>
      <c r="BV797" s="43"/>
      <c r="BW797" s="43"/>
      <c r="BX797" s="43"/>
      <c r="BY797" s="43"/>
      <c r="BZ797" s="43"/>
      <c r="CA797" s="43"/>
      <c r="CB797" s="43"/>
      <c r="CC797" s="43"/>
      <c r="CD797" s="43"/>
      <c r="CE797" s="43"/>
      <c r="CF797" s="43"/>
      <c r="CG797" s="43"/>
      <c r="CH797" s="43"/>
      <c r="CI797" s="43"/>
      <c r="CJ797" s="43"/>
      <c r="CK797" s="43"/>
      <c r="CL797" s="43"/>
      <c r="CM797" s="43"/>
      <c r="CN797" s="43"/>
      <c r="CO797" s="43"/>
      <c r="CP797" s="43"/>
      <c r="CQ797" s="43"/>
      <c r="CR797" s="43"/>
    </row>
    <row r="798" spans="1:96" ht="13.2">
      <c r="A798" s="43"/>
      <c r="B798" s="43"/>
      <c r="C798" s="7"/>
      <c r="D798" s="7"/>
      <c r="E798" s="7"/>
      <c r="F798" s="7"/>
      <c r="G798" s="7"/>
      <c r="H798" s="7"/>
      <c r="I798" s="7"/>
      <c r="J798" s="7"/>
      <c r="K798" s="7"/>
      <c r="L798" s="115"/>
      <c r="M798" s="43"/>
      <c r="N798" s="43"/>
      <c r="O798" s="43"/>
      <c r="P798" s="43"/>
      <c r="Q798" s="43"/>
      <c r="R798" s="43"/>
      <c r="S798" s="43"/>
      <c r="T798" s="43"/>
      <c r="U798" s="43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7"/>
      <c r="AO798" s="7"/>
      <c r="AP798" s="7"/>
      <c r="AQ798" s="7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43"/>
      <c r="BN798" s="43"/>
      <c r="BO798" s="43"/>
      <c r="BP798" s="43"/>
      <c r="BQ798" s="43"/>
      <c r="BR798" s="43"/>
      <c r="BS798" s="43"/>
      <c r="BT798" s="43"/>
      <c r="BU798" s="43"/>
      <c r="BV798" s="43"/>
      <c r="BW798" s="43"/>
      <c r="BX798" s="43"/>
      <c r="BY798" s="43"/>
      <c r="BZ798" s="43"/>
      <c r="CA798" s="43"/>
      <c r="CB798" s="43"/>
      <c r="CC798" s="43"/>
      <c r="CD798" s="43"/>
      <c r="CE798" s="43"/>
      <c r="CF798" s="43"/>
      <c r="CG798" s="43"/>
      <c r="CH798" s="43"/>
      <c r="CI798" s="43"/>
      <c r="CJ798" s="43"/>
      <c r="CK798" s="43"/>
      <c r="CL798" s="43"/>
      <c r="CM798" s="43"/>
      <c r="CN798" s="43"/>
      <c r="CO798" s="43"/>
      <c r="CP798" s="43"/>
      <c r="CQ798" s="43"/>
      <c r="CR798" s="43"/>
    </row>
    <row r="799" spans="1:96" ht="13.2">
      <c r="A799" s="43"/>
      <c r="B799" s="43"/>
      <c r="C799" s="7"/>
      <c r="D799" s="7"/>
      <c r="E799" s="7"/>
      <c r="F799" s="7"/>
      <c r="G799" s="7"/>
      <c r="H799" s="7"/>
      <c r="I799" s="7"/>
      <c r="J799" s="7"/>
      <c r="K799" s="7"/>
      <c r="L799" s="115"/>
      <c r="M799" s="43"/>
      <c r="N799" s="43"/>
      <c r="O799" s="43"/>
      <c r="P799" s="43"/>
      <c r="Q799" s="43"/>
      <c r="R799" s="43"/>
      <c r="S799" s="43"/>
      <c r="T799" s="43"/>
      <c r="U799" s="43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7"/>
      <c r="AO799" s="7"/>
      <c r="AP799" s="7"/>
      <c r="AQ799" s="7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43"/>
      <c r="BN799" s="43"/>
      <c r="BO799" s="43"/>
      <c r="BP799" s="43"/>
      <c r="BQ799" s="43"/>
      <c r="BR799" s="43"/>
      <c r="BS799" s="43"/>
      <c r="BT799" s="43"/>
      <c r="BU799" s="43"/>
      <c r="BV799" s="43"/>
      <c r="BW799" s="43"/>
      <c r="BX799" s="43"/>
      <c r="BY799" s="43"/>
      <c r="BZ799" s="43"/>
      <c r="CA799" s="43"/>
      <c r="CB799" s="43"/>
      <c r="CC799" s="43"/>
      <c r="CD799" s="43"/>
      <c r="CE799" s="43"/>
      <c r="CF799" s="43"/>
      <c r="CG799" s="43"/>
      <c r="CH799" s="43"/>
      <c r="CI799" s="43"/>
      <c r="CJ799" s="43"/>
      <c r="CK799" s="43"/>
      <c r="CL799" s="43"/>
      <c r="CM799" s="43"/>
      <c r="CN799" s="43"/>
      <c r="CO799" s="43"/>
      <c r="CP799" s="43"/>
      <c r="CQ799" s="43"/>
      <c r="CR799" s="43"/>
    </row>
    <row r="800" spans="1:96" ht="13.2">
      <c r="A800" s="43"/>
      <c r="B800" s="43"/>
      <c r="C800" s="7"/>
      <c r="D800" s="7"/>
      <c r="E800" s="7"/>
      <c r="F800" s="7"/>
      <c r="G800" s="7"/>
      <c r="H800" s="7"/>
      <c r="I800" s="7"/>
      <c r="J800" s="7"/>
      <c r="K800" s="7"/>
      <c r="L800" s="115"/>
      <c r="M800" s="43"/>
      <c r="N800" s="43"/>
      <c r="O800" s="43"/>
      <c r="P800" s="43"/>
      <c r="Q800" s="43"/>
      <c r="R800" s="43"/>
      <c r="S800" s="43"/>
      <c r="T800" s="43"/>
      <c r="U800" s="43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7"/>
      <c r="AO800" s="7"/>
      <c r="AP800" s="7"/>
      <c r="AQ800" s="7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43"/>
      <c r="BN800" s="43"/>
      <c r="BO800" s="43"/>
      <c r="BP800" s="43"/>
      <c r="BQ800" s="43"/>
      <c r="BR800" s="43"/>
      <c r="BS800" s="43"/>
      <c r="BT800" s="43"/>
      <c r="BU800" s="43"/>
      <c r="BV800" s="43"/>
      <c r="BW800" s="43"/>
      <c r="BX800" s="43"/>
      <c r="BY800" s="43"/>
      <c r="BZ800" s="43"/>
      <c r="CA800" s="43"/>
      <c r="CB800" s="43"/>
      <c r="CC800" s="43"/>
      <c r="CD800" s="43"/>
      <c r="CE800" s="43"/>
      <c r="CF800" s="43"/>
      <c r="CG800" s="43"/>
      <c r="CH800" s="43"/>
      <c r="CI800" s="43"/>
      <c r="CJ800" s="43"/>
      <c r="CK800" s="43"/>
      <c r="CL800" s="43"/>
      <c r="CM800" s="43"/>
      <c r="CN800" s="43"/>
      <c r="CO800" s="43"/>
      <c r="CP800" s="43"/>
      <c r="CQ800" s="43"/>
      <c r="CR800" s="43"/>
    </row>
    <row r="801" spans="1:96" ht="13.2">
      <c r="A801" s="43"/>
      <c r="B801" s="43"/>
      <c r="C801" s="7"/>
      <c r="D801" s="7"/>
      <c r="E801" s="7"/>
      <c r="F801" s="7"/>
      <c r="G801" s="7"/>
      <c r="H801" s="7"/>
      <c r="I801" s="7"/>
      <c r="J801" s="7"/>
      <c r="K801" s="7"/>
      <c r="L801" s="115"/>
      <c r="M801" s="43"/>
      <c r="N801" s="43"/>
      <c r="O801" s="43"/>
      <c r="P801" s="43"/>
      <c r="Q801" s="43"/>
      <c r="R801" s="43"/>
      <c r="S801" s="43"/>
      <c r="T801" s="43"/>
      <c r="U801" s="43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7"/>
      <c r="AO801" s="7"/>
      <c r="AP801" s="7"/>
      <c r="AQ801" s="7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43"/>
      <c r="BN801" s="43"/>
      <c r="BO801" s="43"/>
      <c r="BP801" s="43"/>
      <c r="BQ801" s="43"/>
      <c r="BR801" s="43"/>
      <c r="BS801" s="43"/>
      <c r="BT801" s="43"/>
      <c r="BU801" s="43"/>
      <c r="BV801" s="43"/>
      <c r="BW801" s="43"/>
      <c r="BX801" s="43"/>
      <c r="BY801" s="43"/>
      <c r="BZ801" s="43"/>
      <c r="CA801" s="43"/>
      <c r="CB801" s="43"/>
      <c r="CC801" s="43"/>
      <c r="CD801" s="43"/>
      <c r="CE801" s="43"/>
      <c r="CF801" s="43"/>
      <c r="CG801" s="43"/>
      <c r="CH801" s="43"/>
      <c r="CI801" s="43"/>
      <c r="CJ801" s="43"/>
      <c r="CK801" s="43"/>
      <c r="CL801" s="43"/>
      <c r="CM801" s="43"/>
      <c r="CN801" s="43"/>
      <c r="CO801" s="43"/>
      <c r="CP801" s="43"/>
      <c r="CQ801" s="43"/>
      <c r="CR801" s="43"/>
    </row>
    <row r="802" spans="1:96" ht="13.2">
      <c r="A802" s="43"/>
      <c r="B802" s="43"/>
      <c r="C802" s="7"/>
      <c r="D802" s="7"/>
      <c r="E802" s="7"/>
      <c r="F802" s="7"/>
      <c r="G802" s="7"/>
      <c r="H802" s="7"/>
      <c r="I802" s="7"/>
      <c r="J802" s="7"/>
      <c r="K802" s="7"/>
      <c r="L802" s="115"/>
      <c r="M802" s="43"/>
      <c r="N802" s="43"/>
      <c r="O802" s="43"/>
      <c r="P802" s="43"/>
      <c r="Q802" s="43"/>
      <c r="R802" s="43"/>
      <c r="S802" s="43"/>
      <c r="T802" s="43"/>
      <c r="U802" s="43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7"/>
      <c r="AO802" s="7"/>
      <c r="AP802" s="7"/>
      <c r="AQ802" s="7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43"/>
      <c r="BN802" s="43"/>
      <c r="BO802" s="43"/>
      <c r="BP802" s="43"/>
      <c r="BQ802" s="43"/>
      <c r="BR802" s="43"/>
      <c r="BS802" s="43"/>
      <c r="BT802" s="43"/>
      <c r="BU802" s="43"/>
      <c r="BV802" s="43"/>
      <c r="BW802" s="43"/>
      <c r="BX802" s="43"/>
      <c r="BY802" s="43"/>
      <c r="BZ802" s="43"/>
      <c r="CA802" s="43"/>
      <c r="CB802" s="43"/>
      <c r="CC802" s="43"/>
      <c r="CD802" s="43"/>
      <c r="CE802" s="43"/>
      <c r="CF802" s="43"/>
      <c r="CG802" s="43"/>
      <c r="CH802" s="43"/>
      <c r="CI802" s="43"/>
      <c r="CJ802" s="43"/>
      <c r="CK802" s="43"/>
      <c r="CL802" s="43"/>
      <c r="CM802" s="43"/>
      <c r="CN802" s="43"/>
      <c r="CO802" s="43"/>
      <c r="CP802" s="43"/>
      <c r="CQ802" s="43"/>
      <c r="CR802" s="43"/>
    </row>
    <row r="803" spans="1:96" ht="13.2">
      <c r="A803" s="43"/>
      <c r="B803" s="43"/>
      <c r="C803" s="7"/>
      <c r="D803" s="7"/>
      <c r="E803" s="7"/>
      <c r="F803" s="7"/>
      <c r="G803" s="7"/>
      <c r="H803" s="7"/>
      <c r="I803" s="7"/>
      <c r="J803" s="7"/>
      <c r="K803" s="7"/>
      <c r="L803" s="115"/>
      <c r="M803" s="43"/>
      <c r="N803" s="43"/>
      <c r="O803" s="43"/>
      <c r="P803" s="43"/>
      <c r="Q803" s="43"/>
      <c r="R803" s="43"/>
      <c r="S803" s="43"/>
      <c r="T803" s="43"/>
      <c r="U803" s="43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7"/>
      <c r="AO803" s="7"/>
      <c r="AP803" s="7"/>
      <c r="AQ803" s="7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43"/>
      <c r="BN803" s="43"/>
      <c r="BO803" s="43"/>
      <c r="BP803" s="43"/>
      <c r="BQ803" s="43"/>
      <c r="BR803" s="43"/>
      <c r="BS803" s="43"/>
      <c r="BT803" s="43"/>
      <c r="BU803" s="43"/>
      <c r="BV803" s="43"/>
      <c r="BW803" s="43"/>
      <c r="BX803" s="43"/>
      <c r="BY803" s="43"/>
      <c r="BZ803" s="43"/>
      <c r="CA803" s="43"/>
      <c r="CB803" s="43"/>
      <c r="CC803" s="43"/>
      <c r="CD803" s="43"/>
      <c r="CE803" s="43"/>
      <c r="CF803" s="43"/>
      <c r="CG803" s="43"/>
      <c r="CH803" s="43"/>
      <c r="CI803" s="43"/>
      <c r="CJ803" s="43"/>
      <c r="CK803" s="43"/>
      <c r="CL803" s="43"/>
      <c r="CM803" s="43"/>
      <c r="CN803" s="43"/>
      <c r="CO803" s="43"/>
      <c r="CP803" s="43"/>
      <c r="CQ803" s="43"/>
      <c r="CR803" s="43"/>
    </row>
    <row r="804" spans="1:96" ht="13.2">
      <c r="A804" s="43"/>
      <c r="B804" s="43"/>
      <c r="C804" s="7"/>
      <c r="D804" s="7"/>
      <c r="E804" s="7"/>
      <c r="F804" s="7"/>
      <c r="G804" s="7"/>
      <c r="H804" s="7"/>
      <c r="I804" s="7"/>
      <c r="J804" s="7"/>
      <c r="K804" s="7"/>
      <c r="L804" s="115"/>
      <c r="M804" s="43"/>
      <c r="N804" s="43"/>
      <c r="O804" s="43"/>
      <c r="P804" s="43"/>
      <c r="Q804" s="43"/>
      <c r="R804" s="43"/>
      <c r="S804" s="43"/>
      <c r="T804" s="43"/>
      <c r="U804" s="43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7"/>
      <c r="AO804" s="7"/>
      <c r="AP804" s="7"/>
      <c r="AQ804" s="7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43"/>
      <c r="BN804" s="43"/>
      <c r="BO804" s="43"/>
      <c r="BP804" s="43"/>
      <c r="BQ804" s="43"/>
      <c r="BR804" s="43"/>
      <c r="BS804" s="43"/>
      <c r="BT804" s="43"/>
      <c r="BU804" s="43"/>
      <c r="BV804" s="43"/>
      <c r="BW804" s="43"/>
      <c r="BX804" s="43"/>
      <c r="BY804" s="43"/>
      <c r="BZ804" s="43"/>
      <c r="CA804" s="43"/>
      <c r="CB804" s="43"/>
      <c r="CC804" s="43"/>
      <c r="CD804" s="43"/>
      <c r="CE804" s="43"/>
      <c r="CF804" s="43"/>
      <c r="CG804" s="43"/>
      <c r="CH804" s="43"/>
      <c r="CI804" s="43"/>
      <c r="CJ804" s="43"/>
      <c r="CK804" s="43"/>
      <c r="CL804" s="43"/>
      <c r="CM804" s="43"/>
      <c r="CN804" s="43"/>
      <c r="CO804" s="43"/>
      <c r="CP804" s="43"/>
      <c r="CQ804" s="43"/>
      <c r="CR804" s="43"/>
    </row>
    <row r="805" spans="1:96" ht="13.2">
      <c r="A805" s="43"/>
      <c r="B805" s="43"/>
      <c r="C805" s="7"/>
      <c r="D805" s="7"/>
      <c r="E805" s="7"/>
      <c r="F805" s="7"/>
      <c r="G805" s="7"/>
      <c r="H805" s="7"/>
      <c r="I805" s="7"/>
      <c r="J805" s="7"/>
      <c r="K805" s="7"/>
      <c r="L805" s="115"/>
      <c r="M805" s="43"/>
      <c r="N805" s="43"/>
      <c r="O805" s="43"/>
      <c r="P805" s="43"/>
      <c r="Q805" s="43"/>
      <c r="R805" s="43"/>
      <c r="S805" s="43"/>
      <c r="T805" s="43"/>
      <c r="U805" s="43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7"/>
      <c r="AO805" s="7"/>
      <c r="AP805" s="7"/>
      <c r="AQ805" s="7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43"/>
      <c r="BN805" s="43"/>
      <c r="BO805" s="43"/>
      <c r="BP805" s="43"/>
      <c r="BQ805" s="43"/>
      <c r="BR805" s="43"/>
      <c r="BS805" s="43"/>
      <c r="BT805" s="43"/>
      <c r="BU805" s="43"/>
      <c r="BV805" s="43"/>
      <c r="BW805" s="43"/>
      <c r="BX805" s="43"/>
      <c r="BY805" s="43"/>
      <c r="BZ805" s="43"/>
      <c r="CA805" s="43"/>
      <c r="CB805" s="43"/>
      <c r="CC805" s="43"/>
      <c r="CD805" s="43"/>
      <c r="CE805" s="43"/>
      <c r="CF805" s="43"/>
      <c r="CG805" s="43"/>
      <c r="CH805" s="43"/>
      <c r="CI805" s="43"/>
      <c r="CJ805" s="43"/>
      <c r="CK805" s="43"/>
      <c r="CL805" s="43"/>
      <c r="CM805" s="43"/>
      <c r="CN805" s="43"/>
      <c r="CO805" s="43"/>
      <c r="CP805" s="43"/>
      <c r="CQ805" s="43"/>
      <c r="CR805" s="43"/>
    </row>
    <row r="806" spans="1:96" ht="13.2">
      <c r="A806" s="43"/>
      <c r="B806" s="43"/>
      <c r="C806" s="7"/>
      <c r="D806" s="7"/>
      <c r="E806" s="7"/>
      <c r="F806" s="7"/>
      <c r="G806" s="7"/>
      <c r="H806" s="7"/>
      <c r="I806" s="7"/>
      <c r="J806" s="7"/>
      <c r="K806" s="7"/>
      <c r="L806" s="115"/>
      <c r="M806" s="43"/>
      <c r="N806" s="43"/>
      <c r="O806" s="43"/>
      <c r="P806" s="43"/>
      <c r="Q806" s="43"/>
      <c r="R806" s="43"/>
      <c r="S806" s="43"/>
      <c r="T806" s="43"/>
      <c r="U806" s="43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7"/>
      <c r="AO806" s="7"/>
      <c r="AP806" s="7"/>
      <c r="AQ806" s="7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43"/>
      <c r="BN806" s="43"/>
      <c r="BO806" s="43"/>
      <c r="BP806" s="43"/>
      <c r="BQ806" s="43"/>
      <c r="BR806" s="43"/>
      <c r="BS806" s="43"/>
      <c r="BT806" s="43"/>
      <c r="BU806" s="43"/>
      <c r="BV806" s="43"/>
      <c r="BW806" s="43"/>
      <c r="BX806" s="43"/>
      <c r="BY806" s="43"/>
      <c r="BZ806" s="43"/>
      <c r="CA806" s="43"/>
      <c r="CB806" s="43"/>
      <c r="CC806" s="43"/>
      <c r="CD806" s="43"/>
      <c r="CE806" s="43"/>
      <c r="CF806" s="43"/>
      <c r="CG806" s="43"/>
      <c r="CH806" s="43"/>
      <c r="CI806" s="43"/>
      <c r="CJ806" s="43"/>
      <c r="CK806" s="43"/>
      <c r="CL806" s="43"/>
      <c r="CM806" s="43"/>
      <c r="CN806" s="43"/>
      <c r="CO806" s="43"/>
      <c r="CP806" s="43"/>
      <c r="CQ806" s="43"/>
      <c r="CR806" s="43"/>
    </row>
    <row r="807" spans="1:96" ht="13.2">
      <c r="A807" s="43"/>
      <c r="B807" s="43"/>
      <c r="C807" s="7"/>
      <c r="D807" s="7"/>
      <c r="E807" s="7"/>
      <c r="F807" s="7"/>
      <c r="G807" s="7"/>
      <c r="H807" s="7"/>
      <c r="I807" s="7"/>
      <c r="J807" s="7"/>
      <c r="K807" s="7"/>
      <c r="L807" s="115"/>
      <c r="M807" s="43"/>
      <c r="N807" s="43"/>
      <c r="O807" s="43"/>
      <c r="P807" s="43"/>
      <c r="Q807" s="43"/>
      <c r="R807" s="43"/>
      <c r="S807" s="43"/>
      <c r="T807" s="43"/>
      <c r="U807" s="43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7"/>
      <c r="AO807" s="7"/>
      <c r="AP807" s="7"/>
      <c r="AQ807" s="7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43"/>
      <c r="BN807" s="43"/>
      <c r="BO807" s="43"/>
      <c r="BP807" s="43"/>
      <c r="BQ807" s="43"/>
      <c r="BR807" s="43"/>
      <c r="BS807" s="43"/>
      <c r="BT807" s="43"/>
      <c r="BU807" s="43"/>
      <c r="BV807" s="43"/>
      <c r="BW807" s="43"/>
      <c r="BX807" s="43"/>
      <c r="BY807" s="43"/>
      <c r="BZ807" s="43"/>
      <c r="CA807" s="43"/>
      <c r="CB807" s="43"/>
      <c r="CC807" s="43"/>
      <c r="CD807" s="43"/>
      <c r="CE807" s="43"/>
      <c r="CF807" s="43"/>
      <c r="CG807" s="43"/>
      <c r="CH807" s="43"/>
      <c r="CI807" s="43"/>
      <c r="CJ807" s="43"/>
      <c r="CK807" s="43"/>
      <c r="CL807" s="43"/>
      <c r="CM807" s="43"/>
      <c r="CN807" s="43"/>
      <c r="CO807" s="43"/>
      <c r="CP807" s="43"/>
      <c r="CQ807" s="43"/>
      <c r="CR807" s="43"/>
    </row>
    <row r="808" spans="1:96" ht="13.2">
      <c r="A808" s="43"/>
      <c r="B808" s="43"/>
      <c r="C808" s="7"/>
      <c r="D808" s="7"/>
      <c r="E808" s="7"/>
      <c r="F808" s="7"/>
      <c r="G808" s="7"/>
      <c r="H808" s="7"/>
      <c r="I808" s="7"/>
      <c r="J808" s="7"/>
      <c r="K808" s="7"/>
      <c r="L808" s="115"/>
      <c r="M808" s="43"/>
      <c r="N808" s="43"/>
      <c r="O808" s="43"/>
      <c r="P808" s="43"/>
      <c r="Q808" s="43"/>
      <c r="R808" s="43"/>
      <c r="S808" s="43"/>
      <c r="T808" s="43"/>
      <c r="U808" s="43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7"/>
      <c r="AO808" s="7"/>
      <c r="AP808" s="7"/>
      <c r="AQ808" s="7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43"/>
      <c r="BN808" s="43"/>
      <c r="BO808" s="43"/>
      <c r="BP808" s="43"/>
      <c r="BQ808" s="43"/>
      <c r="BR808" s="43"/>
      <c r="BS808" s="43"/>
      <c r="BT808" s="43"/>
      <c r="BU808" s="43"/>
      <c r="BV808" s="43"/>
      <c r="BW808" s="43"/>
      <c r="BX808" s="43"/>
      <c r="BY808" s="43"/>
      <c r="BZ808" s="43"/>
      <c r="CA808" s="43"/>
      <c r="CB808" s="43"/>
      <c r="CC808" s="43"/>
      <c r="CD808" s="43"/>
      <c r="CE808" s="43"/>
      <c r="CF808" s="43"/>
      <c r="CG808" s="43"/>
      <c r="CH808" s="43"/>
      <c r="CI808" s="43"/>
      <c r="CJ808" s="43"/>
      <c r="CK808" s="43"/>
      <c r="CL808" s="43"/>
      <c r="CM808" s="43"/>
      <c r="CN808" s="43"/>
      <c r="CO808" s="43"/>
      <c r="CP808" s="43"/>
      <c r="CQ808" s="43"/>
      <c r="CR808" s="43"/>
    </row>
    <row r="809" spans="1:96" ht="13.2">
      <c r="A809" s="43"/>
      <c r="B809" s="43"/>
      <c r="C809" s="7"/>
      <c r="D809" s="7"/>
      <c r="E809" s="7"/>
      <c r="F809" s="7"/>
      <c r="G809" s="7"/>
      <c r="H809" s="7"/>
      <c r="I809" s="7"/>
      <c r="J809" s="7"/>
      <c r="K809" s="7"/>
      <c r="L809" s="115"/>
      <c r="M809" s="43"/>
      <c r="N809" s="43"/>
      <c r="O809" s="43"/>
      <c r="P809" s="43"/>
      <c r="Q809" s="43"/>
      <c r="R809" s="43"/>
      <c r="S809" s="43"/>
      <c r="T809" s="43"/>
      <c r="U809" s="43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7"/>
      <c r="AO809" s="7"/>
      <c r="AP809" s="7"/>
      <c r="AQ809" s="7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43"/>
      <c r="BN809" s="43"/>
      <c r="BO809" s="43"/>
      <c r="BP809" s="43"/>
      <c r="BQ809" s="43"/>
      <c r="BR809" s="43"/>
      <c r="BS809" s="43"/>
      <c r="BT809" s="43"/>
      <c r="BU809" s="43"/>
      <c r="BV809" s="43"/>
      <c r="BW809" s="43"/>
      <c r="BX809" s="43"/>
      <c r="BY809" s="43"/>
      <c r="BZ809" s="43"/>
      <c r="CA809" s="43"/>
      <c r="CB809" s="43"/>
      <c r="CC809" s="43"/>
      <c r="CD809" s="43"/>
      <c r="CE809" s="43"/>
      <c r="CF809" s="43"/>
      <c r="CG809" s="43"/>
      <c r="CH809" s="43"/>
      <c r="CI809" s="43"/>
      <c r="CJ809" s="43"/>
      <c r="CK809" s="43"/>
      <c r="CL809" s="43"/>
      <c r="CM809" s="43"/>
      <c r="CN809" s="43"/>
      <c r="CO809" s="43"/>
      <c r="CP809" s="43"/>
      <c r="CQ809" s="43"/>
      <c r="CR809" s="43"/>
    </row>
    <row r="810" spans="1:96" ht="13.2">
      <c r="A810" s="43"/>
      <c r="B810" s="43"/>
      <c r="C810" s="7"/>
      <c r="D810" s="7"/>
      <c r="E810" s="7"/>
      <c r="F810" s="7"/>
      <c r="G810" s="7"/>
      <c r="H810" s="7"/>
      <c r="I810" s="7"/>
      <c r="J810" s="7"/>
      <c r="K810" s="7"/>
      <c r="L810" s="115"/>
      <c r="M810" s="43"/>
      <c r="N810" s="43"/>
      <c r="O810" s="43"/>
      <c r="P810" s="43"/>
      <c r="Q810" s="43"/>
      <c r="R810" s="43"/>
      <c r="S810" s="43"/>
      <c r="T810" s="43"/>
      <c r="U810" s="43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7"/>
      <c r="AO810" s="7"/>
      <c r="AP810" s="7"/>
      <c r="AQ810" s="7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43"/>
      <c r="BN810" s="43"/>
      <c r="BO810" s="43"/>
      <c r="BP810" s="43"/>
      <c r="BQ810" s="43"/>
      <c r="BR810" s="43"/>
      <c r="BS810" s="43"/>
      <c r="BT810" s="43"/>
      <c r="BU810" s="43"/>
      <c r="BV810" s="43"/>
      <c r="BW810" s="43"/>
      <c r="BX810" s="43"/>
      <c r="BY810" s="43"/>
      <c r="BZ810" s="43"/>
      <c r="CA810" s="43"/>
      <c r="CB810" s="43"/>
      <c r="CC810" s="43"/>
      <c r="CD810" s="43"/>
      <c r="CE810" s="43"/>
      <c r="CF810" s="43"/>
      <c r="CG810" s="43"/>
      <c r="CH810" s="43"/>
      <c r="CI810" s="43"/>
      <c r="CJ810" s="43"/>
      <c r="CK810" s="43"/>
      <c r="CL810" s="43"/>
      <c r="CM810" s="43"/>
      <c r="CN810" s="43"/>
      <c r="CO810" s="43"/>
      <c r="CP810" s="43"/>
      <c r="CQ810" s="43"/>
      <c r="CR810" s="43"/>
    </row>
    <row r="811" spans="1:96" ht="13.2">
      <c r="A811" s="43"/>
      <c r="B811" s="43"/>
      <c r="C811" s="7"/>
      <c r="D811" s="7"/>
      <c r="E811" s="7"/>
      <c r="F811" s="7"/>
      <c r="G811" s="7"/>
      <c r="H811" s="7"/>
      <c r="I811" s="7"/>
      <c r="J811" s="7"/>
      <c r="K811" s="7"/>
      <c r="L811" s="115"/>
      <c r="M811" s="43"/>
      <c r="N811" s="43"/>
      <c r="O811" s="43"/>
      <c r="P811" s="43"/>
      <c r="Q811" s="43"/>
      <c r="R811" s="43"/>
      <c r="S811" s="43"/>
      <c r="T811" s="43"/>
      <c r="U811" s="43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7"/>
      <c r="AO811" s="7"/>
      <c r="AP811" s="7"/>
      <c r="AQ811" s="7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43"/>
      <c r="BN811" s="43"/>
      <c r="BO811" s="43"/>
      <c r="BP811" s="43"/>
      <c r="BQ811" s="43"/>
      <c r="BR811" s="43"/>
      <c r="BS811" s="43"/>
      <c r="BT811" s="43"/>
      <c r="BU811" s="43"/>
      <c r="BV811" s="43"/>
      <c r="BW811" s="43"/>
      <c r="BX811" s="43"/>
      <c r="BY811" s="43"/>
      <c r="BZ811" s="43"/>
      <c r="CA811" s="43"/>
      <c r="CB811" s="43"/>
      <c r="CC811" s="43"/>
      <c r="CD811" s="43"/>
      <c r="CE811" s="43"/>
      <c r="CF811" s="43"/>
      <c r="CG811" s="43"/>
      <c r="CH811" s="43"/>
      <c r="CI811" s="43"/>
      <c r="CJ811" s="43"/>
      <c r="CK811" s="43"/>
      <c r="CL811" s="43"/>
      <c r="CM811" s="43"/>
      <c r="CN811" s="43"/>
      <c r="CO811" s="43"/>
      <c r="CP811" s="43"/>
      <c r="CQ811" s="43"/>
      <c r="CR811" s="43"/>
    </row>
    <row r="812" spans="1:96" ht="13.2">
      <c r="A812" s="43"/>
      <c r="B812" s="43"/>
      <c r="C812" s="7"/>
      <c r="D812" s="7"/>
      <c r="E812" s="7"/>
      <c r="F812" s="7"/>
      <c r="G812" s="7"/>
      <c r="H812" s="7"/>
      <c r="I812" s="7"/>
      <c r="J812" s="7"/>
      <c r="K812" s="7"/>
      <c r="L812" s="115"/>
      <c r="M812" s="43"/>
      <c r="N812" s="43"/>
      <c r="O812" s="43"/>
      <c r="P812" s="43"/>
      <c r="Q812" s="43"/>
      <c r="R812" s="43"/>
      <c r="S812" s="43"/>
      <c r="T812" s="43"/>
      <c r="U812" s="43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7"/>
      <c r="AO812" s="7"/>
      <c r="AP812" s="7"/>
      <c r="AQ812" s="7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43"/>
      <c r="BN812" s="43"/>
      <c r="BO812" s="43"/>
      <c r="BP812" s="43"/>
      <c r="BQ812" s="43"/>
      <c r="BR812" s="43"/>
      <c r="BS812" s="43"/>
      <c r="BT812" s="43"/>
      <c r="BU812" s="43"/>
      <c r="BV812" s="43"/>
      <c r="BW812" s="43"/>
      <c r="BX812" s="43"/>
      <c r="BY812" s="43"/>
      <c r="BZ812" s="43"/>
      <c r="CA812" s="43"/>
      <c r="CB812" s="43"/>
      <c r="CC812" s="43"/>
      <c r="CD812" s="43"/>
      <c r="CE812" s="43"/>
      <c r="CF812" s="43"/>
      <c r="CG812" s="43"/>
      <c r="CH812" s="43"/>
      <c r="CI812" s="43"/>
      <c r="CJ812" s="43"/>
      <c r="CK812" s="43"/>
      <c r="CL812" s="43"/>
      <c r="CM812" s="43"/>
      <c r="CN812" s="43"/>
      <c r="CO812" s="43"/>
      <c r="CP812" s="43"/>
      <c r="CQ812" s="43"/>
      <c r="CR812" s="43"/>
    </row>
    <row r="813" spans="1:96" ht="13.2">
      <c r="A813" s="43"/>
      <c r="B813" s="43"/>
      <c r="C813" s="7"/>
      <c r="D813" s="7"/>
      <c r="E813" s="7"/>
      <c r="F813" s="7"/>
      <c r="G813" s="7"/>
      <c r="H813" s="7"/>
      <c r="I813" s="7"/>
      <c r="J813" s="7"/>
      <c r="K813" s="7"/>
      <c r="L813" s="115"/>
      <c r="M813" s="43"/>
      <c r="N813" s="43"/>
      <c r="O813" s="43"/>
      <c r="P813" s="43"/>
      <c r="Q813" s="43"/>
      <c r="R813" s="43"/>
      <c r="S813" s="43"/>
      <c r="T813" s="43"/>
      <c r="U813" s="43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7"/>
      <c r="AO813" s="7"/>
      <c r="AP813" s="7"/>
      <c r="AQ813" s="7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43"/>
      <c r="BN813" s="43"/>
      <c r="BO813" s="43"/>
      <c r="BP813" s="43"/>
      <c r="BQ813" s="43"/>
      <c r="BR813" s="43"/>
      <c r="BS813" s="43"/>
      <c r="BT813" s="43"/>
      <c r="BU813" s="43"/>
      <c r="BV813" s="43"/>
      <c r="BW813" s="43"/>
      <c r="BX813" s="43"/>
      <c r="BY813" s="43"/>
      <c r="BZ813" s="43"/>
      <c r="CA813" s="43"/>
      <c r="CB813" s="43"/>
      <c r="CC813" s="43"/>
      <c r="CD813" s="43"/>
      <c r="CE813" s="43"/>
      <c r="CF813" s="43"/>
      <c r="CG813" s="43"/>
      <c r="CH813" s="43"/>
      <c r="CI813" s="43"/>
      <c r="CJ813" s="43"/>
      <c r="CK813" s="43"/>
      <c r="CL813" s="43"/>
      <c r="CM813" s="43"/>
      <c r="CN813" s="43"/>
      <c r="CO813" s="43"/>
      <c r="CP813" s="43"/>
      <c r="CQ813" s="43"/>
      <c r="CR813" s="43"/>
    </row>
    <row r="814" spans="1:96" ht="13.2">
      <c r="A814" s="43"/>
      <c r="B814" s="43"/>
      <c r="C814" s="7"/>
      <c r="D814" s="7"/>
      <c r="E814" s="7"/>
      <c r="F814" s="7"/>
      <c r="G814" s="7"/>
      <c r="H814" s="7"/>
      <c r="I814" s="7"/>
      <c r="J814" s="7"/>
      <c r="K814" s="7"/>
      <c r="L814" s="115"/>
      <c r="M814" s="43"/>
      <c r="N814" s="43"/>
      <c r="O814" s="43"/>
      <c r="P814" s="43"/>
      <c r="Q814" s="43"/>
      <c r="R814" s="43"/>
      <c r="S814" s="43"/>
      <c r="T814" s="43"/>
      <c r="U814" s="43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7"/>
      <c r="AO814" s="7"/>
      <c r="AP814" s="7"/>
      <c r="AQ814" s="7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43"/>
      <c r="BN814" s="43"/>
      <c r="BO814" s="43"/>
      <c r="BP814" s="43"/>
      <c r="BQ814" s="43"/>
      <c r="BR814" s="43"/>
      <c r="BS814" s="43"/>
      <c r="BT814" s="43"/>
      <c r="BU814" s="43"/>
      <c r="BV814" s="43"/>
      <c r="BW814" s="43"/>
      <c r="BX814" s="43"/>
      <c r="BY814" s="43"/>
      <c r="BZ814" s="43"/>
      <c r="CA814" s="43"/>
      <c r="CB814" s="43"/>
      <c r="CC814" s="43"/>
      <c r="CD814" s="43"/>
      <c r="CE814" s="43"/>
      <c r="CF814" s="43"/>
      <c r="CG814" s="43"/>
      <c r="CH814" s="43"/>
      <c r="CI814" s="43"/>
      <c r="CJ814" s="43"/>
      <c r="CK814" s="43"/>
      <c r="CL814" s="43"/>
      <c r="CM814" s="43"/>
      <c r="CN814" s="43"/>
      <c r="CO814" s="43"/>
      <c r="CP814" s="43"/>
      <c r="CQ814" s="43"/>
      <c r="CR814" s="43"/>
    </row>
    <row r="815" spans="1:96" ht="13.2">
      <c r="A815" s="43"/>
      <c r="B815" s="43"/>
      <c r="C815" s="7"/>
      <c r="D815" s="7"/>
      <c r="E815" s="7"/>
      <c r="F815" s="7"/>
      <c r="G815" s="7"/>
      <c r="H815" s="7"/>
      <c r="I815" s="7"/>
      <c r="J815" s="7"/>
      <c r="K815" s="7"/>
      <c r="L815" s="115"/>
      <c r="M815" s="43"/>
      <c r="N815" s="43"/>
      <c r="O815" s="43"/>
      <c r="P815" s="43"/>
      <c r="Q815" s="43"/>
      <c r="R815" s="43"/>
      <c r="S815" s="43"/>
      <c r="T815" s="43"/>
      <c r="U815" s="43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7"/>
      <c r="AO815" s="7"/>
      <c r="AP815" s="7"/>
      <c r="AQ815" s="7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43"/>
      <c r="BN815" s="43"/>
      <c r="BO815" s="43"/>
      <c r="BP815" s="43"/>
      <c r="BQ815" s="43"/>
      <c r="BR815" s="43"/>
      <c r="BS815" s="43"/>
      <c r="BT815" s="43"/>
      <c r="BU815" s="43"/>
      <c r="BV815" s="43"/>
      <c r="BW815" s="43"/>
      <c r="BX815" s="43"/>
      <c r="BY815" s="43"/>
      <c r="BZ815" s="43"/>
      <c r="CA815" s="43"/>
      <c r="CB815" s="43"/>
      <c r="CC815" s="43"/>
      <c r="CD815" s="43"/>
      <c r="CE815" s="43"/>
      <c r="CF815" s="43"/>
      <c r="CG815" s="43"/>
      <c r="CH815" s="43"/>
      <c r="CI815" s="43"/>
      <c r="CJ815" s="43"/>
      <c r="CK815" s="43"/>
      <c r="CL815" s="43"/>
      <c r="CM815" s="43"/>
      <c r="CN815" s="43"/>
      <c r="CO815" s="43"/>
      <c r="CP815" s="43"/>
      <c r="CQ815" s="43"/>
      <c r="CR815" s="43"/>
    </row>
    <row r="816" spans="1:96" ht="13.2">
      <c r="A816" s="43"/>
      <c r="B816" s="43"/>
      <c r="C816" s="7"/>
      <c r="D816" s="7"/>
      <c r="E816" s="7"/>
      <c r="F816" s="7"/>
      <c r="G816" s="7"/>
      <c r="H816" s="7"/>
      <c r="I816" s="7"/>
      <c r="J816" s="7"/>
      <c r="K816" s="7"/>
      <c r="L816" s="115"/>
      <c r="M816" s="43"/>
      <c r="N816" s="43"/>
      <c r="O816" s="43"/>
      <c r="P816" s="43"/>
      <c r="Q816" s="43"/>
      <c r="R816" s="43"/>
      <c r="S816" s="43"/>
      <c r="T816" s="43"/>
      <c r="U816" s="43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7"/>
      <c r="AO816" s="7"/>
      <c r="AP816" s="7"/>
      <c r="AQ816" s="7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43"/>
      <c r="BN816" s="43"/>
      <c r="BO816" s="43"/>
      <c r="BP816" s="43"/>
      <c r="BQ816" s="43"/>
      <c r="BR816" s="43"/>
      <c r="BS816" s="43"/>
      <c r="BT816" s="43"/>
      <c r="BU816" s="43"/>
      <c r="BV816" s="43"/>
      <c r="BW816" s="43"/>
      <c r="BX816" s="43"/>
      <c r="BY816" s="43"/>
      <c r="BZ816" s="43"/>
      <c r="CA816" s="43"/>
      <c r="CB816" s="43"/>
      <c r="CC816" s="43"/>
      <c r="CD816" s="43"/>
      <c r="CE816" s="43"/>
      <c r="CF816" s="43"/>
      <c r="CG816" s="43"/>
      <c r="CH816" s="43"/>
      <c r="CI816" s="43"/>
      <c r="CJ816" s="43"/>
      <c r="CK816" s="43"/>
      <c r="CL816" s="43"/>
      <c r="CM816" s="43"/>
      <c r="CN816" s="43"/>
      <c r="CO816" s="43"/>
      <c r="CP816" s="43"/>
      <c r="CQ816" s="43"/>
      <c r="CR816" s="43"/>
    </row>
    <row r="817" spans="1:96" ht="13.2">
      <c r="A817" s="43"/>
      <c r="B817" s="43"/>
      <c r="C817" s="7"/>
      <c r="D817" s="7"/>
      <c r="E817" s="7"/>
      <c r="F817" s="7"/>
      <c r="G817" s="7"/>
      <c r="H817" s="7"/>
      <c r="I817" s="7"/>
      <c r="J817" s="7"/>
      <c r="K817" s="7"/>
      <c r="L817" s="115"/>
      <c r="M817" s="43"/>
      <c r="N817" s="43"/>
      <c r="O817" s="43"/>
      <c r="P817" s="43"/>
      <c r="Q817" s="43"/>
      <c r="R817" s="43"/>
      <c r="S817" s="43"/>
      <c r="T817" s="43"/>
      <c r="U817" s="43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7"/>
      <c r="AO817" s="7"/>
      <c r="AP817" s="7"/>
      <c r="AQ817" s="7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43"/>
      <c r="BN817" s="43"/>
      <c r="BO817" s="43"/>
      <c r="BP817" s="43"/>
      <c r="BQ817" s="43"/>
      <c r="BR817" s="43"/>
      <c r="BS817" s="43"/>
      <c r="BT817" s="43"/>
      <c r="BU817" s="43"/>
      <c r="BV817" s="43"/>
      <c r="BW817" s="43"/>
      <c r="BX817" s="43"/>
      <c r="BY817" s="43"/>
      <c r="BZ817" s="43"/>
      <c r="CA817" s="43"/>
      <c r="CB817" s="43"/>
      <c r="CC817" s="43"/>
      <c r="CD817" s="43"/>
      <c r="CE817" s="43"/>
      <c r="CF817" s="43"/>
      <c r="CG817" s="43"/>
      <c r="CH817" s="43"/>
      <c r="CI817" s="43"/>
      <c r="CJ817" s="43"/>
      <c r="CK817" s="43"/>
      <c r="CL817" s="43"/>
      <c r="CM817" s="43"/>
      <c r="CN817" s="43"/>
      <c r="CO817" s="43"/>
      <c r="CP817" s="43"/>
      <c r="CQ817" s="43"/>
      <c r="CR817" s="43"/>
    </row>
    <row r="818" spans="1:96" ht="13.2">
      <c r="A818" s="43"/>
      <c r="B818" s="43"/>
      <c r="C818" s="7"/>
      <c r="D818" s="7"/>
      <c r="E818" s="7"/>
      <c r="F818" s="7"/>
      <c r="G818" s="7"/>
      <c r="H818" s="7"/>
      <c r="I818" s="7"/>
      <c r="J818" s="7"/>
      <c r="K818" s="7"/>
      <c r="L818" s="115"/>
      <c r="M818" s="43"/>
      <c r="N818" s="43"/>
      <c r="O818" s="43"/>
      <c r="P818" s="43"/>
      <c r="Q818" s="43"/>
      <c r="R818" s="43"/>
      <c r="S818" s="43"/>
      <c r="T818" s="43"/>
      <c r="U818" s="43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7"/>
      <c r="AO818" s="7"/>
      <c r="AP818" s="7"/>
      <c r="AQ818" s="7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43"/>
      <c r="BN818" s="43"/>
      <c r="BO818" s="43"/>
      <c r="BP818" s="43"/>
      <c r="BQ818" s="43"/>
      <c r="BR818" s="43"/>
      <c r="BS818" s="43"/>
      <c r="BT818" s="43"/>
      <c r="BU818" s="43"/>
      <c r="BV818" s="43"/>
      <c r="BW818" s="43"/>
      <c r="BX818" s="43"/>
      <c r="BY818" s="43"/>
      <c r="BZ818" s="43"/>
      <c r="CA818" s="43"/>
      <c r="CB818" s="43"/>
      <c r="CC818" s="43"/>
      <c r="CD818" s="43"/>
      <c r="CE818" s="43"/>
      <c r="CF818" s="43"/>
      <c r="CG818" s="43"/>
      <c r="CH818" s="43"/>
      <c r="CI818" s="43"/>
      <c r="CJ818" s="43"/>
      <c r="CK818" s="43"/>
      <c r="CL818" s="43"/>
      <c r="CM818" s="43"/>
      <c r="CN818" s="43"/>
      <c r="CO818" s="43"/>
      <c r="CP818" s="43"/>
      <c r="CQ818" s="43"/>
      <c r="CR818" s="43"/>
    </row>
    <row r="819" spans="1:96" ht="13.2">
      <c r="A819" s="43"/>
      <c r="B819" s="43"/>
      <c r="C819" s="7"/>
      <c r="D819" s="7"/>
      <c r="E819" s="7"/>
      <c r="F819" s="7"/>
      <c r="G819" s="7"/>
      <c r="H819" s="7"/>
      <c r="I819" s="7"/>
      <c r="J819" s="7"/>
      <c r="K819" s="7"/>
      <c r="L819" s="115"/>
      <c r="M819" s="43"/>
      <c r="N819" s="43"/>
      <c r="O819" s="43"/>
      <c r="P819" s="43"/>
      <c r="Q819" s="43"/>
      <c r="R819" s="43"/>
      <c r="S819" s="43"/>
      <c r="T819" s="43"/>
      <c r="U819" s="43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7"/>
      <c r="AO819" s="7"/>
      <c r="AP819" s="7"/>
      <c r="AQ819" s="7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43"/>
      <c r="BN819" s="43"/>
      <c r="BO819" s="43"/>
      <c r="BP819" s="43"/>
      <c r="BQ819" s="43"/>
      <c r="BR819" s="43"/>
      <c r="BS819" s="43"/>
      <c r="BT819" s="43"/>
      <c r="BU819" s="43"/>
      <c r="BV819" s="43"/>
      <c r="BW819" s="43"/>
      <c r="BX819" s="43"/>
      <c r="BY819" s="43"/>
      <c r="BZ819" s="43"/>
      <c r="CA819" s="43"/>
      <c r="CB819" s="43"/>
      <c r="CC819" s="43"/>
      <c r="CD819" s="43"/>
      <c r="CE819" s="43"/>
      <c r="CF819" s="43"/>
      <c r="CG819" s="43"/>
      <c r="CH819" s="43"/>
      <c r="CI819" s="43"/>
      <c r="CJ819" s="43"/>
      <c r="CK819" s="43"/>
      <c r="CL819" s="43"/>
      <c r="CM819" s="43"/>
      <c r="CN819" s="43"/>
      <c r="CO819" s="43"/>
      <c r="CP819" s="43"/>
      <c r="CQ819" s="43"/>
      <c r="CR819" s="43"/>
    </row>
    <row r="820" spans="1:96" ht="13.2">
      <c r="A820" s="43"/>
      <c r="B820" s="43"/>
      <c r="C820" s="7"/>
      <c r="D820" s="7"/>
      <c r="E820" s="7"/>
      <c r="F820" s="7"/>
      <c r="G820" s="7"/>
      <c r="H820" s="7"/>
      <c r="I820" s="7"/>
      <c r="J820" s="7"/>
      <c r="K820" s="7"/>
      <c r="L820" s="115"/>
      <c r="M820" s="43"/>
      <c r="N820" s="43"/>
      <c r="O820" s="43"/>
      <c r="P820" s="43"/>
      <c r="Q820" s="43"/>
      <c r="R820" s="43"/>
      <c r="S820" s="43"/>
      <c r="T820" s="43"/>
      <c r="U820" s="43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7"/>
      <c r="AO820" s="7"/>
      <c r="AP820" s="7"/>
      <c r="AQ820" s="7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43"/>
      <c r="BN820" s="43"/>
      <c r="BO820" s="43"/>
      <c r="BP820" s="43"/>
      <c r="BQ820" s="43"/>
      <c r="BR820" s="43"/>
      <c r="BS820" s="43"/>
      <c r="BT820" s="43"/>
      <c r="BU820" s="43"/>
      <c r="BV820" s="43"/>
      <c r="BW820" s="43"/>
      <c r="BX820" s="43"/>
      <c r="BY820" s="43"/>
      <c r="BZ820" s="43"/>
      <c r="CA820" s="43"/>
      <c r="CB820" s="43"/>
      <c r="CC820" s="43"/>
      <c r="CD820" s="43"/>
      <c r="CE820" s="43"/>
      <c r="CF820" s="43"/>
      <c r="CG820" s="43"/>
      <c r="CH820" s="43"/>
      <c r="CI820" s="43"/>
      <c r="CJ820" s="43"/>
      <c r="CK820" s="43"/>
      <c r="CL820" s="43"/>
      <c r="CM820" s="43"/>
      <c r="CN820" s="43"/>
      <c r="CO820" s="43"/>
      <c r="CP820" s="43"/>
      <c r="CQ820" s="43"/>
      <c r="CR820" s="43"/>
    </row>
    <row r="821" spans="1:96" ht="13.2">
      <c r="A821" s="43"/>
      <c r="B821" s="43"/>
      <c r="C821" s="7"/>
      <c r="D821" s="7"/>
      <c r="E821" s="7"/>
      <c r="F821" s="7"/>
      <c r="G821" s="7"/>
      <c r="H821" s="7"/>
      <c r="I821" s="7"/>
      <c r="J821" s="7"/>
      <c r="K821" s="7"/>
      <c r="L821" s="115"/>
      <c r="M821" s="43"/>
      <c r="N821" s="43"/>
      <c r="O821" s="43"/>
      <c r="P821" s="43"/>
      <c r="Q821" s="43"/>
      <c r="R821" s="43"/>
      <c r="S821" s="43"/>
      <c r="T821" s="43"/>
      <c r="U821" s="43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7"/>
      <c r="AO821" s="7"/>
      <c r="AP821" s="7"/>
      <c r="AQ821" s="7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43"/>
      <c r="BN821" s="43"/>
      <c r="BO821" s="43"/>
      <c r="BP821" s="43"/>
      <c r="BQ821" s="43"/>
      <c r="BR821" s="43"/>
      <c r="BS821" s="43"/>
      <c r="BT821" s="43"/>
      <c r="BU821" s="43"/>
      <c r="BV821" s="43"/>
      <c r="BW821" s="43"/>
      <c r="BX821" s="43"/>
      <c r="BY821" s="43"/>
      <c r="BZ821" s="43"/>
      <c r="CA821" s="43"/>
      <c r="CB821" s="43"/>
      <c r="CC821" s="43"/>
      <c r="CD821" s="43"/>
      <c r="CE821" s="43"/>
      <c r="CF821" s="43"/>
      <c r="CG821" s="43"/>
      <c r="CH821" s="43"/>
      <c r="CI821" s="43"/>
      <c r="CJ821" s="43"/>
      <c r="CK821" s="43"/>
      <c r="CL821" s="43"/>
      <c r="CM821" s="43"/>
      <c r="CN821" s="43"/>
      <c r="CO821" s="43"/>
      <c r="CP821" s="43"/>
      <c r="CQ821" s="43"/>
      <c r="CR821" s="43"/>
    </row>
    <row r="822" spans="1:96" ht="13.2">
      <c r="A822" s="43"/>
      <c r="B822" s="43"/>
      <c r="C822" s="7"/>
      <c r="D822" s="7"/>
      <c r="E822" s="7"/>
      <c r="F822" s="7"/>
      <c r="G822" s="7"/>
      <c r="H822" s="7"/>
      <c r="I822" s="7"/>
      <c r="J822" s="7"/>
      <c r="K822" s="7"/>
      <c r="L822" s="115"/>
      <c r="M822" s="43"/>
      <c r="N822" s="43"/>
      <c r="O822" s="43"/>
      <c r="P822" s="43"/>
      <c r="Q822" s="43"/>
      <c r="R822" s="43"/>
      <c r="S822" s="43"/>
      <c r="T822" s="43"/>
      <c r="U822" s="43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7"/>
      <c r="AO822" s="7"/>
      <c r="AP822" s="7"/>
      <c r="AQ822" s="7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43"/>
      <c r="BN822" s="43"/>
      <c r="BO822" s="43"/>
      <c r="BP822" s="43"/>
      <c r="BQ822" s="43"/>
      <c r="BR822" s="43"/>
      <c r="BS822" s="43"/>
      <c r="BT822" s="43"/>
      <c r="BU822" s="43"/>
      <c r="BV822" s="43"/>
      <c r="BW822" s="43"/>
      <c r="BX822" s="43"/>
      <c r="BY822" s="43"/>
      <c r="BZ822" s="43"/>
      <c r="CA822" s="43"/>
      <c r="CB822" s="43"/>
      <c r="CC822" s="43"/>
      <c r="CD822" s="43"/>
      <c r="CE822" s="43"/>
      <c r="CF822" s="43"/>
      <c r="CG822" s="43"/>
      <c r="CH822" s="43"/>
      <c r="CI822" s="43"/>
      <c r="CJ822" s="43"/>
      <c r="CK822" s="43"/>
      <c r="CL822" s="43"/>
      <c r="CM822" s="43"/>
      <c r="CN822" s="43"/>
      <c r="CO822" s="43"/>
      <c r="CP822" s="43"/>
      <c r="CQ822" s="43"/>
      <c r="CR822" s="43"/>
    </row>
    <row r="823" spans="1:96" ht="13.2">
      <c r="A823" s="43"/>
      <c r="B823" s="43"/>
      <c r="C823" s="7"/>
      <c r="D823" s="7"/>
      <c r="E823" s="7"/>
      <c r="F823" s="7"/>
      <c r="G823" s="7"/>
      <c r="H823" s="7"/>
      <c r="I823" s="7"/>
      <c r="J823" s="7"/>
      <c r="K823" s="7"/>
      <c r="L823" s="115"/>
      <c r="M823" s="43"/>
      <c r="N823" s="43"/>
      <c r="O823" s="43"/>
      <c r="P823" s="43"/>
      <c r="Q823" s="43"/>
      <c r="R823" s="43"/>
      <c r="S823" s="43"/>
      <c r="T823" s="43"/>
      <c r="U823" s="43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7"/>
      <c r="AO823" s="7"/>
      <c r="AP823" s="7"/>
      <c r="AQ823" s="7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43"/>
      <c r="BN823" s="43"/>
      <c r="BO823" s="43"/>
      <c r="BP823" s="43"/>
      <c r="BQ823" s="43"/>
      <c r="BR823" s="43"/>
      <c r="BS823" s="43"/>
      <c r="BT823" s="43"/>
      <c r="BU823" s="43"/>
      <c r="BV823" s="43"/>
      <c r="BW823" s="43"/>
      <c r="BX823" s="43"/>
      <c r="BY823" s="43"/>
      <c r="BZ823" s="43"/>
      <c r="CA823" s="43"/>
      <c r="CB823" s="43"/>
      <c r="CC823" s="43"/>
      <c r="CD823" s="43"/>
      <c r="CE823" s="43"/>
      <c r="CF823" s="43"/>
      <c r="CG823" s="43"/>
      <c r="CH823" s="43"/>
      <c r="CI823" s="43"/>
      <c r="CJ823" s="43"/>
      <c r="CK823" s="43"/>
      <c r="CL823" s="43"/>
      <c r="CM823" s="43"/>
      <c r="CN823" s="43"/>
      <c r="CO823" s="43"/>
      <c r="CP823" s="43"/>
      <c r="CQ823" s="43"/>
      <c r="CR823" s="43"/>
    </row>
    <row r="824" spans="1:96" ht="13.2">
      <c r="A824" s="43"/>
      <c r="B824" s="43"/>
      <c r="C824" s="7"/>
      <c r="D824" s="7"/>
      <c r="E824" s="7"/>
      <c r="F824" s="7"/>
      <c r="G824" s="7"/>
      <c r="H824" s="7"/>
      <c r="I824" s="7"/>
      <c r="J824" s="7"/>
      <c r="K824" s="7"/>
      <c r="L824" s="115"/>
      <c r="M824" s="43"/>
      <c r="N824" s="43"/>
      <c r="O824" s="43"/>
      <c r="P824" s="43"/>
      <c r="Q824" s="43"/>
      <c r="R824" s="43"/>
      <c r="S824" s="43"/>
      <c r="T824" s="43"/>
      <c r="U824" s="43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7"/>
      <c r="AO824" s="7"/>
      <c r="AP824" s="7"/>
      <c r="AQ824" s="7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43"/>
      <c r="BN824" s="43"/>
      <c r="BO824" s="43"/>
      <c r="BP824" s="43"/>
      <c r="BQ824" s="43"/>
      <c r="BR824" s="43"/>
      <c r="BS824" s="43"/>
      <c r="BT824" s="43"/>
      <c r="BU824" s="43"/>
      <c r="BV824" s="43"/>
      <c r="BW824" s="43"/>
      <c r="BX824" s="43"/>
      <c r="BY824" s="43"/>
      <c r="BZ824" s="43"/>
      <c r="CA824" s="43"/>
      <c r="CB824" s="43"/>
      <c r="CC824" s="43"/>
      <c r="CD824" s="43"/>
      <c r="CE824" s="43"/>
      <c r="CF824" s="43"/>
      <c r="CG824" s="43"/>
      <c r="CH824" s="43"/>
      <c r="CI824" s="43"/>
      <c r="CJ824" s="43"/>
      <c r="CK824" s="43"/>
      <c r="CL824" s="43"/>
      <c r="CM824" s="43"/>
      <c r="CN824" s="43"/>
      <c r="CO824" s="43"/>
      <c r="CP824" s="43"/>
      <c r="CQ824" s="43"/>
      <c r="CR824" s="43"/>
    </row>
    <row r="825" spans="1:96" ht="13.2">
      <c r="A825" s="43"/>
      <c r="B825" s="43"/>
      <c r="C825" s="7"/>
      <c r="D825" s="7"/>
      <c r="E825" s="7"/>
      <c r="F825" s="7"/>
      <c r="G825" s="7"/>
      <c r="H825" s="7"/>
      <c r="I825" s="7"/>
      <c r="J825" s="7"/>
      <c r="K825" s="7"/>
      <c r="L825" s="115"/>
      <c r="M825" s="43"/>
      <c r="N825" s="43"/>
      <c r="O825" s="43"/>
      <c r="P825" s="43"/>
      <c r="Q825" s="43"/>
      <c r="R825" s="43"/>
      <c r="S825" s="43"/>
      <c r="T825" s="43"/>
      <c r="U825" s="43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7"/>
      <c r="AO825" s="7"/>
      <c r="AP825" s="7"/>
      <c r="AQ825" s="7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43"/>
      <c r="BN825" s="43"/>
      <c r="BO825" s="43"/>
      <c r="BP825" s="43"/>
      <c r="BQ825" s="43"/>
      <c r="BR825" s="43"/>
      <c r="BS825" s="43"/>
      <c r="BT825" s="43"/>
      <c r="BU825" s="43"/>
      <c r="BV825" s="43"/>
      <c r="BW825" s="43"/>
      <c r="BX825" s="43"/>
      <c r="BY825" s="43"/>
      <c r="BZ825" s="43"/>
      <c r="CA825" s="43"/>
      <c r="CB825" s="43"/>
      <c r="CC825" s="43"/>
      <c r="CD825" s="43"/>
      <c r="CE825" s="43"/>
      <c r="CF825" s="43"/>
      <c r="CG825" s="43"/>
      <c r="CH825" s="43"/>
      <c r="CI825" s="43"/>
      <c r="CJ825" s="43"/>
      <c r="CK825" s="43"/>
      <c r="CL825" s="43"/>
      <c r="CM825" s="43"/>
      <c r="CN825" s="43"/>
      <c r="CO825" s="43"/>
      <c r="CP825" s="43"/>
      <c r="CQ825" s="43"/>
      <c r="CR825" s="43"/>
    </row>
    <row r="826" spans="1:96" ht="13.2">
      <c r="A826" s="43"/>
      <c r="B826" s="43"/>
      <c r="C826" s="7"/>
      <c r="D826" s="7"/>
      <c r="E826" s="7"/>
      <c r="F826" s="7"/>
      <c r="G826" s="7"/>
      <c r="H826" s="7"/>
      <c r="I826" s="7"/>
      <c r="J826" s="7"/>
      <c r="K826" s="7"/>
      <c r="L826" s="115"/>
      <c r="M826" s="43"/>
      <c r="N826" s="43"/>
      <c r="O826" s="43"/>
      <c r="P826" s="43"/>
      <c r="Q826" s="43"/>
      <c r="R826" s="43"/>
      <c r="S826" s="43"/>
      <c r="T826" s="43"/>
      <c r="U826" s="43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7"/>
      <c r="AO826" s="7"/>
      <c r="AP826" s="7"/>
      <c r="AQ826" s="7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43"/>
      <c r="BN826" s="43"/>
      <c r="BO826" s="43"/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3"/>
      <c r="CA826" s="43"/>
      <c r="CB826" s="43"/>
      <c r="CC826" s="43"/>
      <c r="CD826" s="43"/>
      <c r="CE826" s="43"/>
      <c r="CF826" s="43"/>
      <c r="CG826" s="43"/>
      <c r="CH826" s="43"/>
      <c r="CI826" s="43"/>
      <c r="CJ826" s="43"/>
      <c r="CK826" s="43"/>
      <c r="CL826" s="43"/>
      <c r="CM826" s="43"/>
      <c r="CN826" s="43"/>
      <c r="CO826" s="43"/>
      <c r="CP826" s="43"/>
      <c r="CQ826" s="43"/>
      <c r="CR826" s="43"/>
    </row>
    <row r="827" spans="1:96" ht="13.2">
      <c r="A827" s="43"/>
      <c r="B827" s="43"/>
      <c r="C827" s="7"/>
      <c r="D827" s="7"/>
      <c r="E827" s="7"/>
      <c r="F827" s="7"/>
      <c r="G827" s="7"/>
      <c r="H827" s="7"/>
      <c r="I827" s="7"/>
      <c r="J827" s="7"/>
      <c r="K827" s="7"/>
      <c r="L827" s="115"/>
      <c r="M827" s="43"/>
      <c r="N827" s="43"/>
      <c r="O827" s="43"/>
      <c r="P827" s="43"/>
      <c r="Q827" s="43"/>
      <c r="R827" s="43"/>
      <c r="S827" s="43"/>
      <c r="T827" s="43"/>
      <c r="U827" s="43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7"/>
      <c r="AO827" s="7"/>
      <c r="AP827" s="7"/>
      <c r="AQ827" s="7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43"/>
      <c r="BN827" s="43"/>
      <c r="BO827" s="43"/>
      <c r="BP827" s="43"/>
      <c r="BQ827" s="43"/>
      <c r="BR827" s="43"/>
      <c r="BS827" s="43"/>
      <c r="BT827" s="43"/>
      <c r="BU827" s="43"/>
      <c r="BV827" s="43"/>
      <c r="BW827" s="43"/>
      <c r="BX827" s="43"/>
      <c r="BY827" s="43"/>
      <c r="BZ827" s="43"/>
      <c r="CA827" s="43"/>
      <c r="CB827" s="43"/>
      <c r="CC827" s="43"/>
      <c r="CD827" s="43"/>
      <c r="CE827" s="43"/>
      <c r="CF827" s="43"/>
      <c r="CG827" s="43"/>
      <c r="CH827" s="43"/>
      <c r="CI827" s="43"/>
      <c r="CJ827" s="43"/>
      <c r="CK827" s="43"/>
      <c r="CL827" s="43"/>
      <c r="CM827" s="43"/>
      <c r="CN827" s="43"/>
      <c r="CO827" s="43"/>
      <c r="CP827" s="43"/>
      <c r="CQ827" s="43"/>
      <c r="CR827" s="43"/>
    </row>
    <row r="828" spans="1:96" ht="13.2">
      <c r="A828" s="43"/>
      <c r="B828" s="43"/>
      <c r="C828" s="7"/>
      <c r="D828" s="7"/>
      <c r="E828" s="7"/>
      <c r="F828" s="7"/>
      <c r="G828" s="7"/>
      <c r="H828" s="7"/>
      <c r="I828" s="7"/>
      <c r="J828" s="7"/>
      <c r="K828" s="7"/>
      <c r="L828" s="115"/>
      <c r="M828" s="43"/>
      <c r="N828" s="43"/>
      <c r="O828" s="43"/>
      <c r="P828" s="43"/>
      <c r="Q828" s="43"/>
      <c r="R828" s="43"/>
      <c r="S828" s="43"/>
      <c r="T828" s="43"/>
      <c r="U828" s="43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7"/>
      <c r="AO828" s="7"/>
      <c r="AP828" s="7"/>
      <c r="AQ828" s="7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43"/>
      <c r="BN828" s="43"/>
      <c r="BO828" s="43"/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3"/>
      <c r="CA828" s="43"/>
      <c r="CB828" s="43"/>
      <c r="CC828" s="43"/>
      <c r="CD828" s="43"/>
      <c r="CE828" s="43"/>
      <c r="CF828" s="43"/>
      <c r="CG828" s="43"/>
      <c r="CH828" s="43"/>
      <c r="CI828" s="43"/>
      <c r="CJ828" s="43"/>
      <c r="CK828" s="43"/>
      <c r="CL828" s="43"/>
      <c r="CM828" s="43"/>
      <c r="CN828" s="43"/>
      <c r="CO828" s="43"/>
      <c r="CP828" s="43"/>
      <c r="CQ828" s="43"/>
      <c r="CR828" s="43"/>
    </row>
    <row r="829" spans="1:96" ht="13.2">
      <c r="A829" s="43"/>
      <c r="B829" s="43"/>
      <c r="C829" s="7"/>
      <c r="D829" s="7"/>
      <c r="E829" s="7"/>
      <c r="F829" s="7"/>
      <c r="G829" s="7"/>
      <c r="H829" s="7"/>
      <c r="I829" s="7"/>
      <c r="J829" s="7"/>
      <c r="K829" s="7"/>
      <c r="L829" s="115"/>
      <c r="M829" s="43"/>
      <c r="N829" s="43"/>
      <c r="O829" s="43"/>
      <c r="P829" s="43"/>
      <c r="Q829" s="43"/>
      <c r="R829" s="43"/>
      <c r="S829" s="43"/>
      <c r="T829" s="43"/>
      <c r="U829" s="43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7"/>
      <c r="AO829" s="7"/>
      <c r="AP829" s="7"/>
      <c r="AQ829" s="7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43"/>
      <c r="BN829" s="43"/>
      <c r="BO829" s="43"/>
      <c r="BP829" s="43"/>
      <c r="BQ829" s="43"/>
      <c r="BR829" s="43"/>
      <c r="BS829" s="43"/>
      <c r="BT829" s="43"/>
      <c r="BU829" s="43"/>
      <c r="BV829" s="43"/>
      <c r="BW829" s="43"/>
      <c r="BX829" s="43"/>
      <c r="BY829" s="43"/>
      <c r="BZ829" s="43"/>
      <c r="CA829" s="43"/>
      <c r="CB829" s="43"/>
      <c r="CC829" s="43"/>
      <c r="CD829" s="43"/>
      <c r="CE829" s="43"/>
      <c r="CF829" s="43"/>
      <c r="CG829" s="43"/>
      <c r="CH829" s="43"/>
      <c r="CI829" s="43"/>
      <c r="CJ829" s="43"/>
      <c r="CK829" s="43"/>
      <c r="CL829" s="43"/>
      <c r="CM829" s="43"/>
      <c r="CN829" s="43"/>
      <c r="CO829" s="43"/>
      <c r="CP829" s="43"/>
      <c r="CQ829" s="43"/>
      <c r="CR829" s="43"/>
    </row>
    <row r="830" spans="1:96" ht="13.2">
      <c r="A830" s="43"/>
      <c r="B830" s="43"/>
      <c r="C830" s="7"/>
      <c r="D830" s="7"/>
      <c r="E830" s="7"/>
      <c r="F830" s="7"/>
      <c r="G830" s="7"/>
      <c r="H830" s="7"/>
      <c r="I830" s="7"/>
      <c r="J830" s="7"/>
      <c r="K830" s="7"/>
      <c r="L830" s="115"/>
      <c r="M830" s="43"/>
      <c r="N830" s="43"/>
      <c r="O830" s="43"/>
      <c r="P830" s="43"/>
      <c r="Q830" s="43"/>
      <c r="R830" s="43"/>
      <c r="S830" s="43"/>
      <c r="T830" s="43"/>
      <c r="U830" s="43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7"/>
      <c r="AO830" s="7"/>
      <c r="AP830" s="7"/>
      <c r="AQ830" s="7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43"/>
      <c r="BN830" s="43"/>
      <c r="BO830" s="43"/>
      <c r="BP830" s="43"/>
      <c r="BQ830" s="43"/>
      <c r="BR830" s="43"/>
      <c r="BS830" s="43"/>
      <c r="BT830" s="43"/>
      <c r="BU830" s="43"/>
      <c r="BV830" s="43"/>
      <c r="BW830" s="43"/>
      <c r="BX830" s="43"/>
      <c r="BY830" s="43"/>
      <c r="BZ830" s="43"/>
      <c r="CA830" s="43"/>
      <c r="CB830" s="43"/>
      <c r="CC830" s="43"/>
      <c r="CD830" s="43"/>
      <c r="CE830" s="43"/>
      <c r="CF830" s="43"/>
      <c r="CG830" s="43"/>
      <c r="CH830" s="43"/>
      <c r="CI830" s="43"/>
      <c r="CJ830" s="43"/>
      <c r="CK830" s="43"/>
      <c r="CL830" s="43"/>
      <c r="CM830" s="43"/>
      <c r="CN830" s="43"/>
      <c r="CO830" s="43"/>
      <c r="CP830" s="43"/>
      <c r="CQ830" s="43"/>
      <c r="CR830" s="43"/>
    </row>
    <row r="831" spans="1:96" ht="13.2">
      <c r="A831" s="43"/>
      <c r="B831" s="43"/>
      <c r="C831" s="7"/>
      <c r="D831" s="7"/>
      <c r="E831" s="7"/>
      <c r="F831" s="7"/>
      <c r="G831" s="7"/>
      <c r="H831" s="7"/>
      <c r="I831" s="7"/>
      <c r="J831" s="7"/>
      <c r="K831" s="7"/>
      <c r="L831" s="115"/>
      <c r="M831" s="43"/>
      <c r="N831" s="43"/>
      <c r="O831" s="43"/>
      <c r="P831" s="43"/>
      <c r="Q831" s="43"/>
      <c r="R831" s="43"/>
      <c r="S831" s="43"/>
      <c r="T831" s="43"/>
      <c r="U831" s="43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7"/>
      <c r="AO831" s="7"/>
      <c r="AP831" s="7"/>
      <c r="AQ831" s="7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43"/>
      <c r="BN831" s="43"/>
      <c r="BO831" s="43"/>
      <c r="BP831" s="43"/>
      <c r="BQ831" s="43"/>
      <c r="BR831" s="43"/>
      <c r="BS831" s="43"/>
      <c r="BT831" s="43"/>
      <c r="BU831" s="43"/>
      <c r="BV831" s="43"/>
      <c r="BW831" s="43"/>
      <c r="BX831" s="43"/>
      <c r="BY831" s="43"/>
      <c r="BZ831" s="43"/>
      <c r="CA831" s="43"/>
      <c r="CB831" s="43"/>
      <c r="CC831" s="43"/>
      <c r="CD831" s="43"/>
      <c r="CE831" s="43"/>
      <c r="CF831" s="43"/>
      <c r="CG831" s="43"/>
      <c r="CH831" s="43"/>
      <c r="CI831" s="43"/>
      <c r="CJ831" s="43"/>
      <c r="CK831" s="43"/>
      <c r="CL831" s="43"/>
      <c r="CM831" s="43"/>
      <c r="CN831" s="43"/>
      <c r="CO831" s="43"/>
      <c r="CP831" s="43"/>
      <c r="CQ831" s="43"/>
      <c r="CR831" s="43"/>
    </row>
    <row r="832" spans="1:96" ht="13.2">
      <c r="A832" s="43"/>
      <c r="B832" s="43"/>
      <c r="C832" s="7"/>
      <c r="D832" s="7"/>
      <c r="E832" s="7"/>
      <c r="F832" s="7"/>
      <c r="G832" s="7"/>
      <c r="H832" s="7"/>
      <c r="I832" s="7"/>
      <c r="J832" s="7"/>
      <c r="K832" s="7"/>
      <c r="L832" s="115"/>
      <c r="M832" s="43"/>
      <c r="N832" s="43"/>
      <c r="O832" s="43"/>
      <c r="P832" s="43"/>
      <c r="Q832" s="43"/>
      <c r="R832" s="43"/>
      <c r="S832" s="43"/>
      <c r="T832" s="43"/>
      <c r="U832" s="43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7"/>
      <c r="AO832" s="7"/>
      <c r="AP832" s="7"/>
      <c r="AQ832" s="7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43"/>
      <c r="BN832" s="43"/>
      <c r="BO832" s="43"/>
      <c r="BP832" s="43"/>
      <c r="BQ832" s="43"/>
      <c r="BR832" s="43"/>
      <c r="BS832" s="43"/>
      <c r="BT832" s="43"/>
      <c r="BU832" s="43"/>
      <c r="BV832" s="43"/>
      <c r="BW832" s="43"/>
      <c r="BX832" s="43"/>
      <c r="BY832" s="43"/>
      <c r="BZ832" s="43"/>
      <c r="CA832" s="43"/>
      <c r="CB832" s="43"/>
      <c r="CC832" s="43"/>
      <c r="CD832" s="43"/>
      <c r="CE832" s="43"/>
      <c r="CF832" s="43"/>
      <c r="CG832" s="43"/>
      <c r="CH832" s="43"/>
      <c r="CI832" s="43"/>
      <c r="CJ832" s="43"/>
      <c r="CK832" s="43"/>
      <c r="CL832" s="43"/>
      <c r="CM832" s="43"/>
      <c r="CN832" s="43"/>
      <c r="CO832" s="43"/>
      <c r="CP832" s="43"/>
      <c r="CQ832" s="43"/>
      <c r="CR832" s="43"/>
    </row>
    <row r="833" spans="1:96" ht="13.2">
      <c r="A833" s="43"/>
      <c r="B833" s="43"/>
      <c r="C833" s="7"/>
      <c r="D833" s="7"/>
      <c r="E833" s="7"/>
      <c r="F833" s="7"/>
      <c r="G833" s="7"/>
      <c r="H833" s="7"/>
      <c r="I833" s="7"/>
      <c r="J833" s="7"/>
      <c r="K833" s="7"/>
      <c r="L833" s="115"/>
      <c r="M833" s="43"/>
      <c r="N833" s="43"/>
      <c r="O833" s="43"/>
      <c r="P833" s="43"/>
      <c r="Q833" s="43"/>
      <c r="R833" s="43"/>
      <c r="S833" s="43"/>
      <c r="T833" s="43"/>
      <c r="U833" s="43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7"/>
      <c r="AO833" s="7"/>
      <c r="AP833" s="7"/>
      <c r="AQ833" s="7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43"/>
      <c r="BN833" s="43"/>
      <c r="BO833" s="43"/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3"/>
      <c r="CA833" s="43"/>
      <c r="CB833" s="43"/>
      <c r="CC833" s="43"/>
      <c r="CD833" s="43"/>
      <c r="CE833" s="43"/>
      <c r="CF833" s="43"/>
      <c r="CG833" s="43"/>
      <c r="CH833" s="43"/>
      <c r="CI833" s="43"/>
      <c r="CJ833" s="43"/>
      <c r="CK833" s="43"/>
      <c r="CL833" s="43"/>
      <c r="CM833" s="43"/>
      <c r="CN833" s="43"/>
      <c r="CO833" s="43"/>
      <c r="CP833" s="43"/>
      <c r="CQ833" s="43"/>
      <c r="CR833" s="43"/>
    </row>
    <row r="834" spans="1:96" ht="13.2">
      <c r="A834" s="43"/>
      <c r="B834" s="43"/>
      <c r="C834" s="7"/>
      <c r="D834" s="7"/>
      <c r="E834" s="7"/>
      <c r="F834" s="7"/>
      <c r="G834" s="7"/>
      <c r="H834" s="7"/>
      <c r="I834" s="7"/>
      <c r="J834" s="7"/>
      <c r="K834" s="7"/>
      <c r="L834" s="115"/>
      <c r="M834" s="43"/>
      <c r="N834" s="43"/>
      <c r="O834" s="43"/>
      <c r="P834" s="43"/>
      <c r="Q834" s="43"/>
      <c r="R834" s="43"/>
      <c r="S834" s="43"/>
      <c r="T834" s="43"/>
      <c r="U834" s="43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7"/>
      <c r="AO834" s="7"/>
      <c r="AP834" s="7"/>
      <c r="AQ834" s="7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43"/>
      <c r="BN834" s="43"/>
      <c r="BO834" s="43"/>
      <c r="BP834" s="43"/>
      <c r="BQ834" s="43"/>
      <c r="BR834" s="43"/>
      <c r="BS834" s="43"/>
      <c r="BT834" s="43"/>
      <c r="BU834" s="43"/>
      <c r="BV834" s="43"/>
      <c r="BW834" s="43"/>
      <c r="BX834" s="43"/>
      <c r="BY834" s="43"/>
      <c r="BZ834" s="43"/>
      <c r="CA834" s="43"/>
      <c r="CB834" s="43"/>
      <c r="CC834" s="43"/>
      <c r="CD834" s="43"/>
      <c r="CE834" s="43"/>
      <c r="CF834" s="43"/>
      <c r="CG834" s="43"/>
      <c r="CH834" s="43"/>
      <c r="CI834" s="43"/>
      <c r="CJ834" s="43"/>
      <c r="CK834" s="43"/>
      <c r="CL834" s="43"/>
      <c r="CM834" s="43"/>
      <c r="CN834" s="43"/>
      <c r="CO834" s="43"/>
      <c r="CP834" s="43"/>
      <c r="CQ834" s="43"/>
      <c r="CR834" s="43"/>
    </row>
    <row r="835" spans="1:96" ht="13.2">
      <c r="A835" s="43"/>
      <c r="B835" s="43"/>
      <c r="C835" s="7"/>
      <c r="D835" s="7"/>
      <c r="E835" s="7"/>
      <c r="F835" s="7"/>
      <c r="G835" s="7"/>
      <c r="H835" s="7"/>
      <c r="I835" s="7"/>
      <c r="J835" s="7"/>
      <c r="K835" s="7"/>
      <c r="L835" s="115"/>
      <c r="M835" s="43"/>
      <c r="N835" s="43"/>
      <c r="O835" s="43"/>
      <c r="P835" s="43"/>
      <c r="Q835" s="43"/>
      <c r="R835" s="43"/>
      <c r="S835" s="43"/>
      <c r="T835" s="43"/>
      <c r="U835" s="43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7"/>
      <c r="AO835" s="7"/>
      <c r="AP835" s="7"/>
      <c r="AQ835" s="7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43"/>
      <c r="BN835" s="43"/>
      <c r="BO835" s="43"/>
      <c r="BP835" s="43"/>
      <c r="BQ835" s="43"/>
      <c r="BR835" s="43"/>
      <c r="BS835" s="43"/>
      <c r="BT835" s="43"/>
      <c r="BU835" s="43"/>
      <c r="BV835" s="43"/>
      <c r="BW835" s="43"/>
      <c r="BX835" s="43"/>
      <c r="BY835" s="43"/>
      <c r="BZ835" s="43"/>
      <c r="CA835" s="43"/>
      <c r="CB835" s="43"/>
      <c r="CC835" s="43"/>
      <c r="CD835" s="43"/>
      <c r="CE835" s="43"/>
      <c r="CF835" s="43"/>
      <c r="CG835" s="43"/>
      <c r="CH835" s="43"/>
      <c r="CI835" s="43"/>
      <c r="CJ835" s="43"/>
      <c r="CK835" s="43"/>
      <c r="CL835" s="43"/>
      <c r="CM835" s="43"/>
      <c r="CN835" s="43"/>
      <c r="CO835" s="43"/>
      <c r="CP835" s="43"/>
      <c r="CQ835" s="43"/>
      <c r="CR835" s="43"/>
    </row>
    <row r="836" spans="1:96" ht="13.2">
      <c r="A836" s="43"/>
      <c r="B836" s="43"/>
      <c r="C836" s="7"/>
      <c r="D836" s="7"/>
      <c r="E836" s="7"/>
      <c r="F836" s="7"/>
      <c r="G836" s="7"/>
      <c r="H836" s="7"/>
      <c r="I836" s="7"/>
      <c r="J836" s="7"/>
      <c r="K836" s="7"/>
      <c r="L836" s="115"/>
      <c r="M836" s="43"/>
      <c r="N836" s="43"/>
      <c r="O836" s="43"/>
      <c r="P836" s="43"/>
      <c r="Q836" s="43"/>
      <c r="R836" s="43"/>
      <c r="S836" s="43"/>
      <c r="T836" s="43"/>
      <c r="U836" s="43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7"/>
      <c r="AO836" s="7"/>
      <c r="AP836" s="7"/>
      <c r="AQ836" s="7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43"/>
      <c r="BN836" s="43"/>
      <c r="BO836" s="43"/>
      <c r="BP836" s="43"/>
      <c r="BQ836" s="43"/>
      <c r="BR836" s="43"/>
      <c r="BS836" s="43"/>
      <c r="BT836" s="43"/>
      <c r="BU836" s="43"/>
      <c r="BV836" s="43"/>
      <c r="BW836" s="43"/>
      <c r="BX836" s="43"/>
      <c r="BY836" s="43"/>
      <c r="BZ836" s="43"/>
      <c r="CA836" s="43"/>
      <c r="CB836" s="43"/>
      <c r="CC836" s="43"/>
      <c r="CD836" s="43"/>
      <c r="CE836" s="43"/>
      <c r="CF836" s="43"/>
      <c r="CG836" s="43"/>
      <c r="CH836" s="43"/>
      <c r="CI836" s="43"/>
      <c r="CJ836" s="43"/>
      <c r="CK836" s="43"/>
      <c r="CL836" s="43"/>
      <c r="CM836" s="43"/>
      <c r="CN836" s="43"/>
      <c r="CO836" s="43"/>
      <c r="CP836" s="43"/>
      <c r="CQ836" s="43"/>
      <c r="CR836" s="43"/>
    </row>
    <row r="837" spans="1:96" ht="13.2">
      <c r="A837" s="43"/>
      <c r="B837" s="43"/>
      <c r="C837" s="7"/>
      <c r="D837" s="7"/>
      <c r="E837" s="7"/>
      <c r="F837" s="7"/>
      <c r="G837" s="7"/>
      <c r="H837" s="7"/>
      <c r="I837" s="7"/>
      <c r="J837" s="7"/>
      <c r="K837" s="7"/>
      <c r="L837" s="115"/>
      <c r="M837" s="43"/>
      <c r="N837" s="43"/>
      <c r="O837" s="43"/>
      <c r="P837" s="43"/>
      <c r="Q837" s="43"/>
      <c r="R837" s="43"/>
      <c r="S837" s="43"/>
      <c r="T837" s="43"/>
      <c r="U837" s="43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7"/>
      <c r="AO837" s="7"/>
      <c r="AP837" s="7"/>
      <c r="AQ837" s="7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43"/>
      <c r="BN837" s="43"/>
      <c r="BO837" s="43"/>
      <c r="BP837" s="43"/>
      <c r="BQ837" s="43"/>
      <c r="BR837" s="43"/>
      <c r="BS837" s="43"/>
      <c r="BT837" s="43"/>
      <c r="BU837" s="43"/>
      <c r="BV837" s="43"/>
      <c r="BW837" s="43"/>
      <c r="BX837" s="43"/>
      <c r="BY837" s="43"/>
      <c r="BZ837" s="43"/>
      <c r="CA837" s="43"/>
      <c r="CB837" s="43"/>
      <c r="CC837" s="43"/>
      <c r="CD837" s="43"/>
      <c r="CE837" s="43"/>
      <c r="CF837" s="43"/>
      <c r="CG837" s="43"/>
      <c r="CH837" s="43"/>
      <c r="CI837" s="43"/>
      <c r="CJ837" s="43"/>
      <c r="CK837" s="43"/>
      <c r="CL837" s="43"/>
      <c r="CM837" s="43"/>
      <c r="CN837" s="43"/>
      <c r="CO837" s="43"/>
      <c r="CP837" s="43"/>
      <c r="CQ837" s="43"/>
      <c r="CR837" s="43"/>
    </row>
    <row r="838" spans="1:96" ht="13.2">
      <c r="A838" s="43"/>
      <c r="B838" s="43"/>
      <c r="C838" s="7"/>
      <c r="D838" s="7"/>
      <c r="E838" s="7"/>
      <c r="F838" s="7"/>
      <c r="G838" s="7"/>
      <c r="H838" s="7"/>
      <c r="I838" s="7"/>
      <c r="J838" s="7"/>
      <c r="K838" s="7"/>
      <c r="L838" s="115"/>
      <c r="M838" s="43"/>
      <c r="N838" s="43"/>
      <c r="O838" s="43"/>
      <c r="P838" s="43"/>
      <c r="Q838" s="43"/>
      <c r="R838" s="43"/>
      <c r="S838" s="43"/>
      <c r="T838" s="43"/>
      <c r="U838" s="43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7"/>
      <c r="AO838" s="7"/>
      <c r="AP838" s="7"/>
      <c r="AQ838" s="7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43"/>
      <c r="BN838" s="43"/>
      <c r="BO838" s="43"/>
      <c r="BP838" s="43"/>
      <c r="BQ838" s="43"/>
      <c r="BR838" s="43"/>
      <c r="BS838" s="43"/>
      <c r="BT838" s="43"/>
      <c r="BU838" s="43"/>
      <c r="BV838" s="43"/>
      <c r="BW838" s="43"/>
      <c r="BX838" s="43"/>
      <c r="BY838" s="43"/>
      <c r="BZ838" s="43"/>
      <c r="CA838" s="43"/>
      <c r="CB838" s="43"/>
      <c r="CC838" s="43"/>
      <c r="CD838" s="43"/>
      <c r="CE838" s="43"/>
      <c r="CF838" s="43"/>
      <c r="CG838" s="43"/>
      <c r="CH838" s="43"/>
      <c r="CI838" s="43"/>
      <c r="CJ838" s="43"/>
      <c r="CK838" s="43"/>
      <c r="CL838" s="43"/>
      <c r="CM838" s="43"/>
      <c r="CN838" s="43"/>
      <c r="CO838" s="43"/>
      <c r="CP838" s="43"/>
      <c r="CQ838" s="43"/>
      <c r="CR838" s="43"/>
    </row>
    <row r="839" spans="1:96" ht="13.2">
      <c r="A839" s="43"/>
      <c r="B839" s="43"/>
      <c r="C839" s="7"/>
      <c r="D839" s="7"/>
      <c r="E839" s="7"/>
      <c r="F839" s="7"/>
      <c r="G839" s="7"/>
      <c r="H839" s="7"/>
      <c r="I839" s="7"/>
      <c r="J839" s="7"/>
      <c r="K839" s="7"/>
      <c r="L839" s="115"/>
      <c r="M839" s="43"/>
      <c r="N839" s="43"/>
      <c r="O839" s="43"/>
      <c r="P839" s="43"/>
      <c r="Q839" s="43"/>
      <c r="R839" s="43"/>
      <c r="S839" s="43"/>
      <c r="T839" s="43"/>
      <c r="U839" s="43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7"/>
      <c r="AO839" s="7"/>
      <c r="AP839" s="7"/>
      <c r="AQ839" s="7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43"/>
      <c r="BN839" s="43"/>
      <c r="BO839" s="43"/>
      <c r="BP839" s="43"/>
      <c r="BQ839" s="43"/>
      <c r="BR839" s="43"/>
      <c r="BS839" s="43"/>
      <c r="BT839" s="43"/>
      <c r="BU839" s="43"/>
      <c r="BV839" s="43"/>
      <c r="BW839" s="43"/>
      <c r="BX839" s="43"/>
      <c r="BY839" s="43"/>
      <c r="BZ839" s="43"/>
      <c r="CA839" s="43"/>
      <c r="CB839" s="43"/>
      <c r="CC839" s="43"/>
      <c r="CD839" s="43"/>
      <c r="CE839" s="43"/>
      <c r="CF839" s="43"/>
      <c r="CG839" s="43"/>
      <c r="CH839" s="43"/>
      <c r="CI839" s="43"/>
      <c r="CJ839" s="43"/>
      <c r="CK839" s="43"/>
      <c r="CL839" s="43"/>
      <c r="CM839" s="43"/>
      <c r="CN839" s="43"/>
      <c r="CO839" s="43"/>
      <c r="CP839" s="43"/>
      <c r="CQ839" s="43"/>
      <c r="CR839" s="43"/>
    </row>
    <row r="840" spans="1:96" ht="13.2">
      <c r="A840" s="43"/>
      <c r="B840" s="43"/>
      <c r="C840" s="7"/>
      <c r="D840" s="7"/>
      <c r="E840" s="7"/>
      <c r="F840" s="7"/>
      <c r="G840" s="7"/>
      <c r="H840" s="7"/>
      <c r="I840" s="7"/>
      <c r="J840" s="7"/>
      <c r="K840" s="7"/>
      <c r="L840" s="115"/>
      <c r="M840" s="43"/>
      <c r="N840" s="43"/>
      <c r="O840" s="43"/>
      <c r="P840" s="43"/>
      <c r="Q840" s="43"/>
      <c r="R840" s="43"/>
      <c r="S840" s="43"/>
      <c r="T840" s="43"/>
      <c r="U840" s="43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7"/>
      <c r="AO840" s="7"/>
      <c r="AP840" s="7"/>
      <c r="AQ840" s="7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43"/>
      <c r="BN840" s="43"/>
      <c r="BO840" s="43"/>
      <c r="BP840" s="43"/>
      <c r="BQ840" s="43"/>
      <c r="BR840" s="43"/>
      <c r="BS840" s="43"/>
      <c r="BT840" s="43"/>
      <c r="BU840" s="43"/>
      <c r="BV840" s="43"/>
      <c r="BW840" s="43"/>
      <c r="BX840" s="43"/>
      <c r="BY840" s="43"/>
      <c r="BZ840" s="43"/>
      <c r="CA840" s="43"/>
      <c r="CB840" s="43"/>
      <c r="CC840" s="43"/>
      <c r="CD840" s="43"/>
      <c r="CE840" s="43"/>
      <c r="CF840" s="43"/>
      <c r="CG840" s="43"/>
      <c r="CH840" s="43"/>
      <c r="CI840" s="43"/>
      <c r="CJ840" s="43"/>
      <c r="CK840" s="43"/>
      <c r="CL840" s="43"/>
      <c r="CM840" s="43"/>
      <c r="CN840" s="43"/>
      <c r="CO840" s="43"/>
      <c r="CP840" s="43"/>
      <c r="CQ840" s="43"/>
      <c r="CR840" s="43"/>
    </row>
    <row r="841" spans="1:96" ht="13.2">
      <c r="A841" s="43"/>
      <c r="B841" s="43"/>
      <c r="C841" s="7"/>
      <c r="D841" s="7"/>
      <c r="E841" s="7"/>
      <c r="F841" s="7"/>
      <c r="G841" s="7"/>
      <c r="H841" s="7"/>
      <c r="I841" s="7"/>
      <c r="J841" s="7"/>
      <c r="K841" s="7"/>
      <c r="L841" s="115"/>
      <c r="M841" s="43"/>
      <c r="N841" s="43"/>
      <c r="O841" s="43"/>
      <c r="P841" s="43"/>
      <c r="Q841" s="43"/>
      <c r="R841" s="43"/>
      <c r="S841" s="43"/>
      <c r="T841" s="43"/>
      <c r="U841" s="43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7"/>
      <c r="AO841" s="7"/>
      <c r="AP841" s="7"/>
      <c r="AQ841" s="7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43"/>
      <c r="BN841" s="43"/>
      <c r="BO841" s="43"/>
      <c r="BP841" s="43"/>
      <c r="BQ841" s="43"/>
      <c r="BR841" s="43"/>
      <c r="BS841" s="43"/>
      <c r="BT841" s="43"/>
      <c r="BU841" s="43"/>
      <c r="BV841" s="43"/>
      <c r="BW841" s="43"/>
      <c r="BX841" s="43"/>
      <c r="BY841" s="43"/>
      <c r="BZ841" s="43"/>
      <c r="CA841" s="43"/>
      <c r="CB841" s="43"/>
      <c r="CC841" s="43"/>
      <c r="CD841" s="43"/>
      <c r="CE841" s="43"/>
      <c r="CF841" s="43"/>
      <c r="CG841" s="43"/>
      <c r="CH841" s="43"/>
      <c r="CI841" s="43"/>
      <c r="CJ841" s="43"/>
      <c r="CK841" s="43"/>
      <c r="CL841" s="43"/>
      <c r="CM841" s="43"/>
      <c r="CN841" s="43"/>
      <c r="CO841" s="43"/>
      <c r="CP841" s="43"/>
      <c r="CQ841" s="43"/>
      <c r="CR841" s="43"/>
    </row>
    <row r="842" spans="1:96" ht="13.2">
      <c r="A842" s="43"/>
      <c r="B842" s="43"/>
      <c r="C842" s="7"/>
      <c r="D842" s="7"/>
      <c r="E842" s="7"/>
      <c r="F842" s="7"/>
      <c r="G842" s="7"/>
      <c r="H842" s="7"/>
      <c r="I842" s="7"/>
      <c r="J842" s="7"/>
      <c r="K842" s="7"/>
      <c r="L842" s="115"/>
      <c r="M842" s="43"/>
      <c r="N842" s="43"/>
      <c r="O842" s="43"/>
      <c r="P842" s="43"/>
      <c r="Q842" s="43"/>
      <c r="R842" s="43"/>
      <c r="S842" s="43"/>
      <c r="T842" s="43"/>
      <c r="U842" s="43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7"/>
      <c r="AO842" s="7"/>
      <c r="AP842" s="7"/>
      <c r="AQ842" s="7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43"/>
      <c r="BN842" s="43"/>
      <c r="BO842" s="43"/>
      <c r="BP842" s="43"/>
      <c r="BQ842" s="43"/>
      <c r="BR842" s="43"/>
      <c r="BS842" s="43"/>
      <c r="BT842" s="43"/>
      <c r="BU842" s="43"/>
      <c r="BV842" s="43"/>
      <c r="BW842" s="43"/>
      <c r="BX842" s="43"/>
      <c r="BY842" s="43"/>
      <c r="BZ842" s="43"/>
      <c r="CA842" s="43"/>
      <c r="CB842" s="43"/>
      <c r="CC842" s="43"/>
      <c r="CD842" s="43"/>
      <c r="CE842" s="43"/>
      <c r="CF842" s="43"/>
      <c r="CG842" s="43"/>
      <c r="CH842" s="43"/>
      <c r="CI842" s="43"/>
      <c r="CJ842" s="43"/>
      <c r="CK842" s="43"/>
      <c r="CL842" s="43"/>
      <c r="CM842" s="43"/>
      <c r="CN842" s="43"/>
      <c r="CO842" s="43"/>
      <c r="CP842" s="43"/>
      <c r="CQ842" s="43"/>
      <c r="CR842" s="43"/>
    </row>
    <row r="843" spans="1:96" ht="13.2">
      <c r="A843" s="43"/>
      <c r="B843" s="43"/>
      <c r="C843" s="7"/>
      <c r="D843" s="7"/>
      <c r="E843" s="7"/>
      <c r="F843" s="7"/>
      <c r="G843" s="7"/>
      <c r="H843" s="7"/>
      <c r="I843" s="7"/>
      <c r="J843" s="7"/>
      <c r="K843" s="7"/>
      <c r="L843" s="115"/>
      <c r="M843" s="43"/>
      <c r="N843" s="43"/>
      <c r="O843" s="43"/>
      <c r="P843" s="43"/>
      <c r="Q843" s="43"/>
      <c r="R843" s="43"/>
      <c r="S843" s="43"/>
      <c r="T843" s="43"/>
      <c r="U843" s="43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7"/>
      <c r="AO843" s="7"/>
      <c r="AP843" s="7"/>
      <c r="AQ843" s="7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43"/>
      <c r="BN843" s="43"/>
      <c r="BO843" s="43"/>
      <c r="BP843" s="43"/>
      <c r="BQ843" s="43"/>
      <c r="BR843" s="43"/>
      <c r="BS843" s="43"/>
      <c r="BT843" s="43"/>
      <c r="BU843" s="43"/>
      <c r="BV843" s="43"/>
      <c r="BW843" s="43"/>
      <c r="BX843" s="43"/>
      <c r="BY843" s="43"/>
      <c r="BZ843" s="43"/>
      <c r="CA843" s="43"/>
      <c r="CB843" s="43"/>
      <c r="CC843" s="43"/>
      <c r="CD843" s="43"/>
      <c r="CE843" s="43"/>
      <c r="CF843" s="43"/>
      <c r="CG843" s="43"/>
      <c r="CH843" s="43"/>
      <c r="CI843" s="43"/>
      <c r="CJ843" s="43"/>
      <c r="CK843" s="43"/>
      <c r="CL843" s="43"/>
      <c r="CM843" s="43"/>
      <c r="CN843" s="43"/>
      <c r="CO843" s="43"/>
      <c r="CP843" s="43"/>
      <c r="CQ843" s="43"/>
      <c r="CR843" s="43"/>
    </row>
    <row r="844" spans="1:96" ht="13.2">
      <c r="A844" s="43"/>
      <c r="B844" s="43"/>
      <c r="C844" s="7"/>
      <c r="D844" s="7"/>
      <c r="E844" s="7"/>
      <c r="F844" s="7"/>
      <c r="G844" s="7"/>
      <c r="H844" s="7"/>
      <c r="I844" s="7"/>
      <c r="J844" s="7"/>
      <c r="K844" s="7"/>
      <c r="L844" s="115"/>
      <c r="M844" s="43"/>
      <c r="N844" s="43"/>
      <c r="O844" s="43"/>
      <c r="P844" s="43"/>
      <c r="Q844" s="43"/>
      <c r="R844" s="43"/>
      <c r="S844" s="43"/>
      <c r="T844" s="43"/>
      <c r="U844" s="43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7"/>
      <c r="AO844" s="7"/>
      <c r="AP844" s="7"/>
      <c r="AQ844" s="7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43"/>
      <c r="BN844" s="43"/>
      <c r="BO844" s="43"/>
      <c r="BP844" s="43"/>
      <c r="BQ844" s="43"/>
      <c r="BR844" s="43"/>
      <c r="BS844" s="43"/>
      <c r="BT844" s="43"/>
      <c r="BU844" s="43"/>
      <c r="BV844" s="43"/>
      <c r="BW844" s="43"/>
      <c r="BX844" s="43"/>
      <c r="BY844" s="43"/>
      <c r="BZ844" s="43"/>
      <c r="CA844" s="43"/>
      <c r="CB844" s="43"/>
      <c r="CC844" s="43"/>
      <c r="CD844" s="43"/>
      <c r="CE844" s="43"/>
      <c r="CF844" s="43"/>
      <c r="CG844" s="43"/>
      <c r="CH844" s="43"/>
      <c r="CI844" s="43"/>
      <c r="CJ844" s="43"/>
      <c r="CK844" s="43"/>
      <c r="CL844" s="43"/>
      <c r="CM844" s="43"/>
      <c r="CN844" s="43"/>
      <c r="CO844" s="43"/>
      <c r="CP844" s="43"/>
      <c r="CQ844" s="43"/>
      <c r="CR844" s="43"/>
    </row>
    <row r="845" spans="1:96" ht="13.2">
      <c r="A845" s="43"/>
      <c r="B845" s="43"/>
      <c r="C845" s="7"/>
      <c r="D845" s="7"/>
      <c r="E845" s="7"/>
      <c r="F845" s="7"/>
      <c r="G845" s="7"/>
      <c r="H845" s="7"/>
      <c r="I845" s="7"/>
      <c r="J845" s="7"/>
      <c r="K845" s="7"/>
      <c r="L845" s="115"/>
      <c r="M845" s="43"/>
      <c r="N845" s="43"/>
      <c r="O845" s="43"/>
      <c r="P845" s="43"/>
      <c r="Q845" s="43"/>
      <c r="R845" s="43"/>
      <c r="S845" s="43"/>
      <c r="T845" s="43"/>
      <c r="U845" s="43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7"/>
      <c r="AO845" s="7"/>
      <c r="AP845" s="7"/>
      <c r="AQ845" s="7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43"/>
      <c r="BN845" s="43"/>
      <c r="BO845" s="43"/>
      <c r="BP845" s="43"/>
      <c r="BQ845" s="43"/>
      <c r="BR845" s="43"/>
      <c r="BS845" s="43"/>
      <c r="BT845" s="43"/>
      <c r="BU845" s="43"/>
      <c r="BV845" s="43"/>
      <c r="BW845" s="43"/>
      <c r="BX845" s="43"/>
      <c r="BY845" s="43"/>
      <c r="BZ845" s="43"/>
      <c r="CA845" s="43"/>
      <c r="CB845" s="43"/>
      <c r="CC845" s="43"/>
      <c r="CD845" s="43"/>
      <c r="CE845" s="43"/>
      <c r="CF845" s="43"/>
      <c r="CG845" s="43"/>
      <c r="CH845" s="43"/>
      <c r="CI845" s="43"/>
      <c r="CJ845" s="43"/>
      <c r="CK845" s="43"/>
      <c r="CL845" s="43"/>
      <c r="CM845" s="43"/>
      <c r="CN845" s="43"/>
      <c r="CO845" s="43"/>
      <c r="CP845" s="43"/>
      <c r="CQ845" s="43"/>
      <c r="CR845" s="43"/>
    </row>
    <row r="846" spans="1:96" ht="13.2">
      <c r="A846" s="43"/>
      <c r="B846" s="43"/>
      <c r="C846" s="7"/>
      <c r="D846" s="7"/>
      <c r="E846" s="7"/>
      <c r="F846" s="7"/>
      <c r="G846" s="7"/>
      <c r="H846" s="7"/>
      <c r="I846" s="7"/>
      <c r="J846" s="7"/>
      <c r="K846" s="7"/>
      <c r="L846" s="115"/>
      <c r="M846" s="43"/>
      <c r="N846" s="43"/>
      <c r="O846" s="43"/>
      <c r="P846" s="43"/>
      <c r="Q846" s="43"/>
      <c r="R846" s="43"/>
      <c r="S846" s="43"/>
      <c r="T846" s="43"/>
      <c r="U846" s="43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7"/>
      <c r="AO846" s="7"/>
      <c r="AP846" s="7"/>
      <c r="AQ846" s="7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43"/>
      <c r="BN846" s="43"/>
      <c r="BO846" s="43"/>
      <c r="BP846" s="43"/>
      <c r="BQ846" s="43"/>
      <c r="BR846" s="43"/>
      <c r="BS846" s="43"/>
      <c r="BT846" s="43"/>
      <c r="BU846" s="43"/>
      <c r="BV846" s="43"/>
      <c r="BW846" s="43"/>
      <c r="BX846" s="43"/>
      <c r="BY846" s="43"/>
      <c r="BZ846" s="43"/>
      <c r="CA846" s="43"/>
      <c r="CB846" s="43"/>
      <c r="CC846" s="43"/>
      <c r="CD846" s="43"/>
      <c r="CE846" s="43"/>
      <c r="CF846" s="43"/>
      <c r="CG846" s="43"/>
      <c r="CH846" s="43"/>
      <c r="CI846" s="43"/>
      <c r="CJ846" s="43"/>
      <c r="CK846" s="43"/>
      <c r="CL846" s="43"/>
      <c r="CM846" s="43"/>
      <c r="CN846" s="43"/>
      <c r="CO846" s="43"/>
      <c r="CP846" s="43"/>
      <c r="CQ846" s="43"/>
      <c r="CR846" s="43"/>
    </row>
    <row r="847" spans="1:96" ht="13.2">
      <c r="A847" s="43"/>
      <c r="B847" s="43"/>
      <c r="C847" s="7"/>
      <c r="D847" s="7"/>
      <c r="E847" s="7"/>
      <c r="F847" s="7"/>
      <c r="G847" s="7"/>
      <c r="H847" s="7"/>
      <c r="I847" s="7"/>
      <c r="J847" s="7"/>
      <c r="K847" s="7"/>
      <c r="L847" s="115"/>
      <c r="M847" s="43"/>
      <c r="N847" s="43"/>
      <c r="O847" s="43"/>
      <c r="P847" s="43"/>
      <c r="Q847" s="43"/>
      <c r="R847" s="43"/>
      <c r="S847" s="43"/>
      <c r="T847" s="43"/>
      <c r="U847" s="43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7"/>
      <c r="AO847" s="7"/>
      <c r="AP847" s="7"/>
      <c r="AQ847" s="7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43"/>
      <c r="BN847" s="43"/>
      <c r="BO847" s="43"/>
      <c r="BP847" s="43"/>
      <c r="BQ847" s="43"/>
      <c r="BR847" s="43"/>
      <c r="BS847" s="43"/>
      <c r="BT847" s="43"/>
      <c r="BU847" s="43"/>
      <c r="BV847" s="43"/>
      <c r="BW847" s="43"/>
      <c r="BX847" s="43"/>
      <c r="BY847" s="43"/>
      <c r="BZ847" s="43"/>
      <c r="CA847" s="43"/>
      <c r="CB847" s="43"/>
      <c r="CC847" s="43"/>
      <c r="CD847" s="43"/>
      <c r="CE847" s="43"/>
      <c r="CF847" s="43"/>
      <c r="CG847" s="43"/>
      <c r="CH847" s="43"/>
      <c r="CI847" s="43"/>
      <c r="CJ847" s="43"/>
      <c r="CK847" s="43"/>
      <c r="CL847" s="43"/>
      <c r="CM847" s="43"/>
      <c r="CN847" s="43"/>
      <c r="CO847" s="43"/>
      <c r="CP847" s="43"/>
      <c r="CQ847" s="43"/>
      <c r="CR847" s="43"/>
    </row>
    <row r="848" spans="1:96" ht="13.2">
      <c r="A848" s="43"/>
      <c r="B848" s="43"/>
      <c r="C848" s="7"/>
      <c r="D848" s="7"/>
      <c r="E848" s="7"/>
      <c r="F848" s="7"/>
      <c r="G848" s="7"/>
      <c r="H848" s="7"/>
      <c r="I848" s="7"/>
      <c r="J848" s="7"/>
      <c r="K848" s="7"/>
      <c r="L848" s="115"/>
      <c r="M848" s="43"/>
      <c r="N848" s="43"/>
      <c r="O848" s="43"/>
      <c r="P848" s="43"/>
      <c r="Q848" s="43"/>
      <c r="R848" s="43"/>
      <c r="S848" s="43"/>
      <c r="T848" s="43"/>
      <c r="U848" s="43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7"/>
      <c r="AO848" s="7"/>
      <c r="AP848" s="7"/>
      <c r="AQ848" s="7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43"/>
      <c r="BN848" s="43"/>
      <c r="BO848" s="43"/>
      <c r="BP848" s="43"/>
      <c r="BQ848" s="43"/>
      <c r="BR848" s="43"/>
      <c r="BS848" s="43"/>
      <c r="BT848" s="43"/>
      <c r="BU848" s="43"/>
      <c r="BV848" s="43"/>
      <c r="BW848" s="43"/>
      <c r="BX848" s="43"/>
      <c r="BY848" s="43"/>
      <c r="BZ848" s="43"/>
      <c r="CA848" s="43"/>
      <c r="CB848" s="43"/>
      <c r="CC848" s="43"/>
      <c r="CD848" s="43"/>
      <c r="CE848" s="43"/>
      <c r="CF848" s="43"/>
      <c r="CG848" s="43"/>
      <c r="CH848" s="43"/>
      <c r="CI848" s="43"/>
      <c r="CJ848" s="43"/>
      <c r="CK848" s="43"/>
      <c r="CL848" s="43"/>
      <c r="CM848" s="43"/>
      <c r="CN848" s="43"/>
      <c r="CO848" s="43"/>
      <c r="CP848" s="43"/>
      <c r="CQ848" s="43"/>
      <c r="CR848" s="43"/>
    </row>
    <row r="849" spans="1:96" ht="13.2">
      <c r="A849" s="43"/>
      <c r="B849" s="43"/>
      <c r="C849" s="7"/>
      <c r="D849" s="7"/>
      <c r="E849" s="7"/>
      <c r="F849" s="7"/>
      <c r="G849" s="7"/>
      <c r="H849" s="7"/>
      <c r="I849" s="7"/>
      <c r="J849" s="7"/>
      <c r="K849" s="7"/>
      <c r="L849" s="115"/>
      <c r="M849" s="43"/>
      <c r="N849" s="43"/>
      <c r="O849" s="43"/>
      <c r="P849" s="43"/>
      <c r="Q849" s="43"/>
      <c r="R849" s="43"/>
      <c r="S849" s="43"/>
      <c r="T849" s="43"/>
      <c r="U849" s="43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7"/>
      <c r="AO849" s="7"/>
      <c r="AP849" s="7"/>
      <c r="AQ849" s="7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43"/>
      <c r="BN849" s="43"/>
      <c r="BO849" s="43"/>
      <c r="BP849" s="43"/>
      <c r="BQ849" s="43"/>
      <c r="BR849" s="43"/>
      <c r="BS849" s="43"/>
      <c r="BT849" s="43"/>
      <c r="BU849" s="43"/>
      <c r="BV849" s="43"/>
      <c r="BW849" s="43"/>
      <c r="BX849" s="43"/>
      <c r="BY849" s="43"/>
      <c r="BZ849" s="43"/>
      <c r="CA849" s="43"/>
      <c r="CB849" s="43"/>
      <c r="CC849" s="43"/>
      <c r="CD849" s="43"/>
      <c r="CE849" s="43"/>
      <c r="CF849" s="43"/>
      <c r="CG849" s="43"/>
      <c r="CH849" s="43"/>
      <c r="CI849" s="43"/>
      <c r="CJ849" s="43"/>
      <c r="CK849" s="43"/>
      <c r="CL849" s="43"/>
      <c r="CM849" s="43"/>
      <c r="CN849" s="43"/>
      <c r="CO849" s="43"/>
      <c r="CP849" s="43"/>
      <c r="CQ849" s="43"/>
      <c r="CR849" s="43"/>
    </row>
    <row r="850" spans="1:96" ht="13.2">
      <c r="A850" s="43"/>
      <c r="B850" s="43"/>
      <c r="C850" s="7"/>
      <c r="D850" s="7"/>
      <c r="E850" s="7"/>
      <c r="F850" s="7"/>
      <c r="G850" s="7"/>
      <c r="H850" s="7"/>
      <c r="I850" s="7"/>
      <c r="J850" s="7"/>
      <c r="K850" s="7"/>
      <c r="L850" s="115"/>
      <c r="M850" s="43"/>
      <c r="N850" s="43"/>
      <c r="O850" s="43"/>
      <c r="P850" s="43"/>
      <c r="Q850" s="43"/>
      <c r="R850" s="43"/>
      <c r="S850" s="43"/>
      <c r="T850" s="43"/>
      <c r="U850" s="43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7"/>
      <c r="AO850" s="7"/>
      <c r="AP850" s="7"/>
      <c r="AQ850" s="7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43"/>
      <c r="BN850" s="43"/>
      <c r="BO850" s="43"/>
      <c r="BP850" s="43"/>
      <c r="BQ850" s="43"/>
      <c r="BR850" s="43"/>
      <c r="BS850" s="43"/>
      <c r="BT850" s="43"/>
      <c r="BU850" s="43"/>
      <c r="BV850" s="43"/>
      <c r="BW850" s="43"/>
      <c r="BX850" s="43"/>
      <c r="BY850" s="43"/>
      <c r="BZ850" s="43"/>
      <c r="CA850" s="43"/>
      <c r="CB850" s="43"/>
      <c r="CC850" s="43"/>
      <c r="CD850" s="43"/>
      <c r="CE850" s="43"/>
      <c r="CF850" s="43"/>
      <c r="CG850" s="43"/>
      <c r="CH850" s="43"/>
      <c r="CI850" s="43"/>
      <c r="CJ850" s="43"/>
      <c r="CK850" s="43"/>
      <c r="CL850" s="43"/>
      <c r="CM850" s="43"/>
      <c r="CN850" s="43"/>
      <c r="CO850" s="43"/>
      <c r="CP850" s="43"/>
      <c r="CQ850" s="43"/>
      <c r="CR850" s="43"/>
    </row>
    <row r="851" spans="1:96" ht="13.2">
      <c r="A851" s="43"/>
      <c r="B851" s="43"/>
      <c r="C851" s="7"/>
      <c r="D851" s="7"/>
      <c r="E851" s="7"/>
      <c r="F851" s="7"/>
      <c r="G851" s="7"/>
      <c r="H851" s="7"/>
      <c r="I851" s="7"/>
      <c r="J851" s="7"/>
      <c r="K851" s="7"/>
      <c r="L851" s="115"/>
      <c r="M851" s="43"/>
      <c r="N851" s="43"/>
      <c r="O851" s="43"/>
      <c r="P851" s="43"/>
      <c r="Q851" s="43"/>
      <c r="R851" s="43"/>
      <c r="S851" s="43"/>
      <c r="T851" s="43"/>
      <c r="U851" s="43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7"/>
      <c r="AO851" s="7"/>
      <c r="AP851" s="7"/>
      <c r="AQ851" s="7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43"/>
      <c r="BN851" s="43"/>
      <c r="BO851" s="43"/>
      <c r="BP851" s="43"/>
      <c r="BQ851" s="43"/>
      <c r="BR851" s="43"/>
      <c r="BS851" s="43"/>
      <c r="BT851" s="43"/>
      <c r="BU851" s="43"/>
      <c r="BV851" s="43"/>
      <c r="BW851" s="43"/>
      <c r="BX851" s="43"/>
      <c r="BY851" s="43"/>
      <c r="BZ851" s="43"/>
      <c r="CA851" s="43"/>
      <c r="CB851" s="43"/>
      <c r="CC851" s="43"/>
      <c r="CD851" s="43"/>
      <c r="CE851" s="43"/>
      <c r="CF851" s="43"/>
      <c r="CG851" s="43"/>
      <c r="CH851" s="43"/>
      <c r="CI851" s="43"/>
      <c r="CJ851" s="43"/>
      <c r="CK851" s="43"/>
      <c r="CL851" s="43"/>
      <c r="CM851" s="43"/>
      <c r="CN851" s="43"/>
      <c r="CO851" s="43"/>
      <c r="CP851" s="43"/>
      <c r="CQ851" s="43"/>
      <c r="CR851" s="43"/>
    </row>
    <row r="852" spans="1:96" ht="13.2">
      <c r="A852" s="43"/>
      <c r="B852" s="43"/>
      <c r="C852" s="7"/>
      <c r="D852" s="7"/>
      <c r="E852" s="7"/>
      <c r="F852" s="7"/>
      <c r="G852" s="7"/>
      <c r="H852" s="7"/>
      <c r="I852" s="7"/>
      <c r="J852" s="7"/>
      <c r="K852" s="7"/>
      <c r="L852" s="115"/>
      <c r="M852" s="43"/>
      <c r="N852" s="43"/>
      <c r="O852" s="43"/>
      <c r="P852" s="43"/>
      <c r="Q852" s="43"/>
      <c r="R852" s="43"/>
      <c r="S852" s="43"/>
      <c r="T852" s="43"/>
      <c r="U852" s="43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7"/>
      <c r="AO852" s="7"/>
      <c r="AP852" s="7"/>
      <c r="AQ852" s="7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43"/>
      <c r="BN852" s="43"/>
      <c r="BO852" s="43"/>
      <c r="BP852" s="43"/>
      <c r="BQ852" s="43"/>
      <c r="BR852" s="43"/>
      <c r="BS852" s="43"/>
      <c r="BT852" s="43"/>
      <c r="BU852" s="43"/>
      <c r="BV852" s="43"/>
      <c r="BW852" s="43"/>
      <c r="BX852" s="43"/>
      <c r="BY852" s="43"/>
      <c r="BZ852" s="43"/>
      <c r="CA852" s="43"/>
      <c r="CB852" s="43"/>
      <c r="CC852" s="43"/>
      <c r="CD852" s="43"/>
      <c r="CE852" s="43"/>
      <c r="CF852" s="43"/>
      <c r="CG852" s="43"/>
      <c r="CH852" s="43"/>
      <c r="CI852" s="43"/>
      <c r="CJ852" s="43"/>
      <c r="CK852" s="43"/>
      <c r="CL852" s="43"/>
      <c r="CM852" s="43"/>
      <c r="CN852" s="43"/>
      <c r="CO852" s="43"/>
      <c r="CP852" s="43"/>
      <c r="CQ852" s="43"/>
      <c r="CR852" s="43"/>
    </row>
    <row r="853" spans="1:96" ht="13.2">
      <c r="A853" s="43"/>
      <c r="B853" s="43"/>
      <c r="C853" s="7"/>
      <c r="D853" s="7"/>
      <c r="E853" s="7"/>
      <c r="F853" s="7"/>
      <c r="G853" s="7"/>
      <c r="H853" s="7"/>
      <c r="I853" s="7"/>
      <c r="J853" s="7"/>
      <c r="K853" s="7"/>
      <c r="L853" s="115"/>
      <c r="M853" s="43"/>
      <c r="N853" s="43"/>
      <c r="O853" s="43"/>
      <c r="P853" s="43"/>
      <c r="Q853" s="43"/>
      <c r="R853" s="43"/>
      <c r="S853" s="43"/>
      <c r="T853" s="43"/>
      <c r="U853" s="43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7"/>
      <c r="AO853" s="7"/>
      <c r="AP853" s="7"/>
      <c r="AQ853" s="7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43"/>
      <c r="BN853" s="43"/>
      <c r="BO853" s="43"/>
      <c r="BP853" s="43"/>
      <c r="BQ853" s="43"/>
      <c r="BR853" s="43"/>
      <c r="BS853" s="43"/>
      <c r="BT853" s="43"/>
      <c r="BU853" s="43"/>
      <c r="BV853" s="43"/>
      <c r="BW853" s="43"/>
      <c r="BX853" s="43"/>
      <c r="BY853" s="43"/>
      <c r="BZ853" s="43"/>
      <c r="CA853" s="43"/>
      <c r="CB853" s="43"/>
      <c r="CC853" s="43"/>
      <c r="CD853" s="43"/>
      <c r="CE853" s="43"/>
      <c r="CF853" s="43"/>
      <c r="CG853" s="43"/>
      <c r="CH853" s="43"/>
      <c r="CI853" s="43"/>
      <c r="CJ853" s="43"/>
      <c r="CK853" s="43"/>
      <c r="CL853" s="43"/>
      <c r="CM853" s="43"/>
      <c r="CN853" s="43"/>
      <c r="CO853" s="43"/>
      <c r="CP853" s="43"/>
      <c r="CQ853" s="43"/>
      <c r="CR853" s="43"/>
    </row>
    <row r="854" spans="1:96" ht="13.2">
      <c r="A854" s="43"/>
      <c r="B854" s="43"/>
      <c r="C854" s="7"/>
      <c r="D854" s="7"/>
      <c r="E854" s="7"/>
      <c r="F854" s="7"/>
      <c r="G854" s="7"/>
      <c r="H854" s="7"/>
      <c r="I854" s="7"/>
      <c r="J854" s="7"/>
      <c r="K854" s="7"/>
      <c r="L854" s="115"/>
      <c r="M854" s="43"/>
      <c r="N854" s="43"/>
      <c r="O854" s="43"/>
      <c r="P854" s="43"/>
      <c r="Q854" s="43"/>
      <c r="R854" s="43"/>
      <c r="S854" s="43"/>
      <c r="T854" s="43"/>
      <c r="U854" s="43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7"/>
      <c r="AO854" s="7"/>
      <c r="AP854" s="7"/>
      <c r="AQ854" s="7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43"/>
      <c r="BN854" s="43"/>
      <c r="BO854" s="43"/>
      <c r="BP854" s="43"/>
      <c r="BQ854" s="43"/>
      <c r="BR854" s="43"/>
      <c r="BS854" s="43"/>
      <c r="BT854" s="43"/>
      <c r="BU854" s="43"/>
      <c r="BV854" s="43"/>
      <c r="BW854" s="43"/>
      <c r="BX854" s="43"/>
      <c r="BY854" s="43"/>
      <c r="BZ854" s="43"/>
      <c r="CA854" s="43"/>
      <c r="CB854" s="43"/>
      <c r="CC854" s="43"/>
      <c r="CD854" s="43"/>
      <c r="CE854" s="43"/>
      <c r="CF854" s="43"/>
      <c r="CG854" s="43"/>
      <c r="CH854" s="43"/>
      <c r="CI854" s="43"/>
      <c r="CJ854" s="43"/>
      <c r="CK854" s="43"/>
      <c r="CL854" s="43"/>
      <c r="CM854" s="43"/>
      <c r="CN854" s="43"/>
      <c r="CO854" s="43"/>
      <c r="CP854" s="43"/>
      <c r="CQ854" s="43"/>
      <c r="CR854" s="43"/>
    </row>
    <row r="855" spans="1:96" ht="13.2">
      <c r="A855" s="43"/>
      <c r="B855" s="43"/>
      <c r="C855" s="7"/>
      <c r="D855" s="7"/>
      <c r="E855" s="7"/>
      <c r="F855" s="7"/>
      <c r="G855" s="7"/>
      <c r="H855" s="7"/>
      <c r="I855" s="7"/>
      <c r="J855" s="7"/>
      <c r="K855" s="7"/>
      <c r="L855" s="115"/>
      <c r="M855" s="43"/>
      <c r="N855" s="43"/>
      <c r="O855" s="43"/>
      <c r="P855" s="43"/>
      <c r="Q855" s="43"/>
      <c r="R855" s="43"/>
      <c r="S855" s="43"/>
      <c r="T855" s="43"/>
      <c r="U855" s="43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7"/>
      <c r="AO855" s="7"/>
      <c r="AP855" s="7"/>
      <c r="AQ855" s="7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43"/>
      <c r="BN855" s="43"/>
      <c r="BO855" s="43"/>
      <c r="BP855" s="43"/>
      <c r="BQ855" s="43"/>
      <c r="BR855" s="43"/>
      <c r="BS855" s="43"/>
      <c r="BT855" s="43"/>
      <c r="BU855" s="43"/>
      <c r="BV855" s="43"/>
      <c r="BW855" s="43"/>
      <c r="BX855" s="43"/>
      <c r="BY855" s="43"/>
      <c r="BZ855" s="43"/>
      <c r="CA855" s="43"/>
      <c r="CB855" s="43"/>
      <c r="CC855" s="43"/>
      <c r="CD855" s="43"/>
      <c r="CE855" s="43"/>
      <c r="CF855" s="43"/>
      <c r="CG855" s="43"/>
      <c r="CH855" s="43"/>
      <c r="CI855" s="43"/>
      <c r="CJ855" s="43"/>
      <c r="CK855" s="43"/>
      <c r="CL855" s="43"/>
      <c r="CM855" s="43"/>
      <c r="CN855" s="43"/>
      <c r="CO855" s="43"/>
      <c r="CP855" s="43"/>
      <c r="CQ855" s="43"/>
      <c r="CR855" s="43"/>
    </row>
    <row r="856" spans="1:96" ht="13.2">
      <c r="A856" s="43"/>
      <c r="B856" s="43"/>
      <c r="C856" s="7"/>
      <c r="D856" s="7"/>
      <c r="E856" s="7"/>
      <c r="F856" s="7"/>
      <c r="G856" s="7"/>
      <c r="H856" s="7"/>
      <c r="I856" s="7"/>
      <c r="J856" s="7"/>
      <c r="K856" s="7"/>
      <c r="L856" s="115"/>
      <c r="M856" s="43"/>
      <c r="N856" s="43"/>
      <c r="O856" s="43"/>
      <c r="P856" s="43"/>
      <c r="Q856" s="43"/>
      <c r="R856" s="43"/>
      <c r="S856" s="43"/>
      <c r="T856" s="43"/>
      <c r="U856" s="43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7"/>
      <c r="AO856" s="7"/>
      <c r="AP856" s="7"/>
      <c r="AQ856" s="7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43"/>
      <c r="BN856" s="43"/>
      <c r="BO856" s="43"/>
      <c r="BP856" s="43"/>
      <c r="BQ856" s="43"/>
      <c r="BR856" s="43"/>
      <c r="BS856" s="43"/>
      <c r="BT856" s="43"/>
      <c r="BU856" s="43"/>
      <c r="BV856" s="43"/>
      <c r="BW856" s="43"/>
      <c r="BX856" s="43"/>
      <c r="BY856" s="43"/>
      <c r="BZ856" s="43"/>
      <c r="CA856" s="43"/>
      <c r="CB856" s="43"/>
      <c r="CC856" s="43"/>
      <c r="CD856" s="43"/>
      <c r="CE856" s="43"/>
      <c r="CF856" s="43"/>
      <c r="CG856" s="43"/>
      <c r="CH856" s="43"/>
      <c r="CI856" s="43"/>
      <c r="CJ856" s="43"/>
      <c r="CK856" s="43"/>
      <c r="CL856" s="43"/>
      <c r="CM856" s="43"/>
      <c r="CN856" s="43"/>
      <c r="CO856" s="43"/>
      <c r="CP856" s="43"/>
      <c r="CQ856" s="43"/>
      <c r="CR856" s="43"/>
    </row>
    <row r="857" spans="1:96" ht="13.2">
      <c r="A857" s="43"/>
      <c r="B857" s="43"/>
      <c r="C857" s="7"/>
      <c r="D857" s="7"/>
      <c r="E857" s="7"/>
      <c r="F857" s="7"/>
      <c r="G857" s="7"/>
      <c r="H857" s="7"/>
      <c r="I857" s="7"/>
      <c r="J857" s="7"/>
      <c r="K857" s="7"/>
      <c r="L857" s="115"/>
      <c r="M857" s="43"/>
      <c r="N857" s="43"/>
      <c r="O857" s="43"/>
      <c r="P857" s="43"/>
      <c r="Q857" s="43"/>
      <c r="R857" s="43"/>
      <c r="S857" s="43"/>
      <c r="T857" s="43"/>
      <c r="U857" s="43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7"/>
      <c r="AO857" s="7"/>
      <c r="AP857" s="7"/>
      <c r="AQ857" s="7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43"/>
      <c r="BN857" s="43"/>
      <c r="BO857" s="43"/>
      <c r="BP857" s="43"/>
      <c r="BQ857" s="43"/>
      <c r="BR857" s="43"/>
      <c r="BS857" s="43"/>
      <c r="BT857" s="43"/>
      <c r="BU857" s="43"/>
      <c r="BV857" s="43"/>
      <c r="BW857" s="43"/>
      <c r="BX857" s="43"/>
      <c r="BY857" s="43"/>
      <c r="BZ857" s="43"/>
      <c r="CA857" s="43"/>
      <c r="CB857" s="43"/>
      <c r="CC857" s="43"/>
      <c r="CD857" s="43"/>
      <c r="CE857" s="43"/>
      <c r="CF857" s="43"/>
      <c r="CG857" s="43"/>
      <c r="CH857" s="43"/>
      <c r="CI857" s="43"/>
      <c r="CJ857" s="43"/>
      <c r="CK857" s="43"/>
      <c r="CL857" s="43"/>
      <c r="CM857" s="43"/>
      <c r="CN857" s="43"/>
      <c r="CO857" s="43"/>
      <c r="CP857" s="43"/>
      <c r="CQ857" s="43"/>
      <c r="CR857" s="43"/>
    </row>
    <row r="858" spans="1:96" ht="13.2">
      <c r="A858" s="43"/>
      <c r="B858" s="43"/>
      <c r="C858" s="7"/>
      <c r="D858" s="7"/>
      <c r="E858" s="7"/>
      <c r="F858" s="7"/>
      <c r="G858" s="7"/>
      <c r="H858" s="7"/>
      <c r="I858" s="7"/>
      <c r="J858" s="7"/>
      <c r="K858" s="7"/>
      <c r="L858" s="115"/>
      <c r="M858" s="43"/>
      <c r="N858" s="43"/>
      <c r="O858" s="43"/>
      <c r="P858" s="43"/>
      <c r="Q858" s="43"/>
      <c r="R858" s="43"/>
      <c r="S858" s="43"/>
      <c r="T858" s="43"/>
      <c r="U858" s="43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7"/>
      <c r="AO858" s="7"/>
      <c r="AP858" s="7"/>
      <c r="AQ858" s="7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43"/>
      <c r="BN858" s="43"/>
      <c r="BO858" s="43"/>
      <c r="BP858" s="43"/>
      <c r="BQ858" s="43"/>
      <c r="BR858" s="43"/>
      <c r="BS858" s="43"/>
      <c r="BT858" s="43"/>
      <c r="BU858" s="43"/>
      <c r="BV858" s="43"/>
      <c r="BW858" s="43"/>
      <c r="BX858" s="43"/>
      <c r="BY858" s="43"/>
      <c r="BZ858" s="43"/>
      <c r="CA858" s="43"/>
      <c r="CB858" s="43"/>
      <c r="CC858" s="43"/>
      <c r="CD858" s="43"/>
      <c r="CE858" s="43"/>
      <c r="CF858" s="43"/>
      <c r="CG858" s="43"/>
      <c r="CH858" s="43"/>
      <c r="CI858" s="43"/>
      <c r="CJ858" s="43"/>
      <c r="CK858" s="43"/>
      <c r="CL858" s="43"/>
      <c r="CM858" s="43"/>
      <c r="CN858" s="43"/>
      <c r="CO858" s="43"/>
      <c r="CP858" s="43"/>
      <c r="CQ858" s="43"/>
      <c r="CR858" s="43"/>
    </row>
    <row r="859" spans="1:96" ht="13.2">
      <c r="A859" s="43"/>
      <c r="B859" s="43"/>
      <c r="C859" s="7"/>
      <c r="D859" s="7"/>
      <c r="E859" s="7"/>
      <c r="F859" s="7"/>
      <c r="G859" s="7"/>
      <c r="H859" s="7"/>
      <c r="I859" s="7"/>
      <c r="J859" s="7"/>
      <c r="K859" s="7"/>
      <c r="L859" s="115"/>
      <c r="M859" s="43"/>
      <c r="N859" s="43"/>
      <c r="O859" s="43"/>
      <c r="P859" s="43"/>
      <c r="Q859" s="43"/>
      <c r="R859" s="43"/>
      <c r="S859" s="43"/>
      <c r="T859" s="43"/>
      <c r="U859" s="43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7"/>
      <c r="AO859" s="7"/>
      <c r="AP859" s="7"/>
      <c r="AQ859" s="7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43"/>
      <c r="BN859" s="43"/>
      <c r="BO859" s="43"/>
      <c r="BP859" s="43"/>
      <c r="BQ859" s="43"/>
      <c r="BR859" s="43"/>
      <c r="BS859" s="43"/>
      <c r="BT859" s="43"/>
      <c r="BU859" s="43"/>
      <c r="BV859" s="43"/>
      <c r="BW859" s="43"/>
      <c r="BX859" s="43"/>
      <c r="BY859" s="43"/>
      <c r="BZ859" s="43"/>
      <c r="CA859" s="43"/>
      <c r="CB859" s="43"/>
      <c r="CC859" s="43"/>
      <c r="CD859" s="43"/>
      <c r="CE859" s="43"/>
      <c r="CF859" s="43"/>
      <c r="CG859" s="43"/>
      <c r="CH859" s="43"/>
      <c r="CI859" s="43"/>
      <c r="CJ859" s="43"/>
      <c r="CK859" s="43"/>
      <c r="CL859" s="43"/>
      <c r="CM859" s="43"/>
      <c r="CN859" s="43"/>
      <c r="CO859" s="43"/>
      <c r="CP859" s="43"/>
      <c r="CQ859" s="43"/>
      <c r="CR859" s="43"/>
    </row>
    <row r="860" spans="1:96" ht="13.2">
      <c r="A860" s="43"/>
      <c r="B860" s="43"/>
      <c r="C860" s="7"/>
      <c r="D860" s="7"/>
      <c r="E860" s="7"/>
      <c r="F860" s="7"/>
      <c r="G860" s="7"/>
      <c r="H860" s="7"/>
      <c r="I860" s="7"/>
      <c r="J860" s="7"/>
      <c r="K860" s="7"/>
      <c r="L860" s="115"/>
      <c r="M860" s="43"/>
      <c r="N860" s="43"/>
      <c r="O860" s="43"/>
      <c r="P860" s="43"/>
      <c r="Q860" s="43"/>
      <c r="R860" s="43"/>
      <c r="S860" s="43"/>
      <c r="T860" s="43"/>
      <c r="U860" s="43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7"/>
      <c r="AO860" s="7"/>
      <c r="AP860" s="7"/>
      <c r="AQ860" s="7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43"/>
      <c r="BN860" s="43"/>
      <c r="BO860" s="43"/>
      <c r="BP860" s="43"/>
      <c r="BQ860" s="43"/>
      <c r="BR860" s="43"/>
      <c r="BS860" s="43"/>
      <c r="BT860" s="43"/>
      <c r="BU860" s="43"/>
      <c r="BV860" s="43"/>
      <c r="BW860" s="43"/>
      <c r="BX860" s="43"/>
      <c r="BY860" s="43"/>
      <c r="BZ860" s="43"/>
      <c r="CA860" s="43"/>
      <c r="CB860" s="43"/>
      <c r="CC860" s="43"/>
      <c r="CD860" s="43"/>
      <c r="CE860" s="43"/>
      <c r="CF860" s="43"/>
      <c r="CG860" s="43"/>
      <c r="CH860" s="43"/>
      <c r="CI860" s="43"/>
      <c r="CJ860" s="43"/>
      <c r="CK860" s="43"/>
      <c r="CL860" s="43"/>
      <c r="CM860" s="43"/>
      <c r="CN860" s="43"/>
      <c r="CO860" s="43"/>
      <c r="CP860" s="43"/>
      <c r="CQ860" s="43"/>
      <c r="CR860" s="43"/>
    </row>
    <row r="861" spans="1:96" ht="13.2">
      <c r="A861" s="43"/>
      <c r="B861" s="43"/>
      <c r="C861" s="7"/>
      <c r="D861" s="7"/>
      <c r="E861" s="7"/>
      <c r="F861" s="7"/>
      <c r="G861" s="7"/>
      <c r="H861" s="7"/>
      <c r="I861" s="7"/>
      <c r="J861" s="7"/>
      <c r="K861" s="7"/>
      <c r="L861" s="115"/>
      <c r="M861" s="43"/>
      <c r="N861" s="43"/>
      <c r="O861" s="43"/>
      <c r="P861" s="43"/>
      <c r="Q861" s="43"/>
      <c r="R861" s="43"/>
      <c r="S861" s="43"/>
      <c r="T861" s="43"/>
      <c r="U861" s="43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7"/>
      <c r="AO861" s="7"/>
      <c r="AP861" s="7"/>
      <c r="AQ861" s="7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43"/>
      <c r="BN861" s="43"/>
      <c r="BO861" s="43"/>
      <c r="BP861" s="43"/>
      <c r="BQ861" s="43"/>
      <c r="BR861" s="43"/>
      <c r="BS861" s="43"/>
      <c r="BT861" s="43"/>
      <c r="BU861" s="43"/>
      <c r="BV861" s="43"/>
      <c r="BW861" s="43"/>
      <c r="BX861" s="43"/>
      <c r="BY861" s="43"/>
      <c r="BZ861" s="43"/>
      <c r="CA861" s="43"/>
      <c r="CB861" s="43"/>
      <c r="CC861" s="43"/>
      <c r="CD861" s="43"/>
      <c r="CE861" s="43"/>
      <c r="CF861" s="43"/>
      <c r="CG861" s="43"/>
      <c r="CH861" s="43"/>
      <c r="CI861" s="43"/>
      <c r="CJ861" s="43"/>
      <c r="CK861" s="43"/>
      <c r="CL861" s="43"/>
      <c r="CM861" s="43"/>
      <c r="CN861" s="43"/>
      <c r="CO861" s="43"/>
      <c r="CP861" s="43"/>
      <c r="CQ861" s="43"/>
      <c r="CR861" s="43"/>
    </row>
    <row r="862" spans="1:96" ht="13.2">
      <c r="A862" s="43"/>
      <c r="B862" s="43"/>
      <c r="C862" s="7"/>
      <c r="D862" s="7"/>
      <c r="E862" s="7"/>
      <c r="F862" s="7"/>
      <c r="G862" s="7"/>
      <c r="H862" s="7"/>
      <c r="I862" s="7"/>
      <c r="J862" s="7"/>
      <c r="K862" s="7"/>
      <c r="L862" s="115"/>
      <c r="M862" s="43"/>
      <c r="N862" s="43"/>
      <c r="O862" s="43"/>
      <c r="P862" s="43"/>
      <c r="Q862" s="43"/>
      <c r="R862" s="43"/>
      <c r="S862" s="43"/>
      <c r="T862" s="43"/>
      <c r="U862" s="43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7"/>
      <c r="AO862" s="7"/>
      <c r="AP862" s="7"/>
      <c r="AQ862" s="7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43"/>
      <c r="BN862" s="43"/>
      <c r="BO862" s="43"/>
      <c r="BP862" s="43"/>
      <c r="BQ862" s="43"/>
      <c r="BR862" s="43"/>
      <c r="BS862" s="43"/>
      <c r="BT862" s="43"/>
      <c r="BU862" s="43"/>
      <c r="BV862" s="43"/>
      <c r="BW862" s="43"/>
      <c r="BX862" s="43"/>
      <c r="BY862" s="43"/>
      <c r="BZ862" s="43"/>
      <c r="CA862" s="43"/>
      <c r="CB862" s="43"/>
      <c r="CC862" s="43"/>
      <c r="CD862" s="43"/>
      <c r="CE862" s="43"/>
      <c r="CF862" s="43"/>
      <c r="CG862" s="43"/>
      <c r="CH862" s="43"/>
      <c r="CI862" s="43"/>
      <c r="CJ862" s="43"/>
      <c r="CK862" s="43"/>
      <c r="CL862" s="43"/>
      <c r="CM862" s="43"/>
      <c r="CN862" s="43"/>
      <c r="CO862" s="43"/>
      <c r="CP862" s="43"/>
      <c r="CQ862" s="43"/>
      <c r="CR862" s="43"/>
    </row>
    <row r="863" spans="1:96" ht="13.2">
      <c r="A863" s="43"/>
      <c r="B863" s="43"/>
      <c r="C863" s="7"/>
      <c r="D863" s="7"/>
      <c r="E863" s="7"/>
      <c r="F863" s="7"/>
      <c r="G863" s="7"/>
      <c r="H863" s="7"/>
      <c r="I863" s="7"/>
      <c r="J863" s="7"/>
      <c r="K863" s="7"/>
      <c r="L863" s="115"/>
      <c r="M863" s="43"/>
      <c r="N863" s="43"/>
      <c r="O863" s="43"/>
      <c r="P863" s="43"/>
      <c r="Q863" s="43"/>
      <c r="R863" s="43"/>
      <c r="S863" s="43"/>
      <c r="T863" s="43"/>
      <c r="U863" s="43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7"/>
      <c r="AO863" s="7"/>
      <c r="AP863" s="7"/>
      <c r="AQ863" s="7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43"/>
      <c r="BN863" s="43"/>
      <c r="BO863" s="43"/>
      <c r="BP863" s="43"/>
      <c r="BQ863" s="43"/>
      <c r="BR863" s="43"/>
      <c r="BS863" s="43"/>
      <c r="BT863" s="43"/>
      <c r="BU863" s="43"/>
      <c r="BV863" s="43"/>
      <c r="BW863" s="43"/>
      <c r="BX863" s="43"/>
      <c r="BY863" s="43"/>
      <c r="BZ863" s="43"/>
      <c r="CA863" s="43"/>
      <c r="CB863" s="43"/>
      <c r="CC863" s="43"/>
      <c r="CD863" s="43"/>
      <c r="CE863" s="43"/>
      <c r="CF863" s="43"/>
      <c r="CG863" s="43"/>
      <c r="CH863" s="43"/>
      <c r="CI863" s="43"/>
      <c r="CJ863" s="43"/>
      <c r="CK863" s="43"/>
      <c r="CL863" s="43"/>
      <c r="CM863" s="43"/>
      <c r="CN863" s="43"/>
      <c r="CO863" s="43"/>
      <c r="CP863" s="43"/>
      <c r="CQ863" s="43"/>
      <c r="CR863" s="43"/>
    </row>
    <row r="864" spans="1:96" ht="13.2">
      <c r="A864" s="43"/>
      <c r="B864" s="43"/>
      <c r="C864" s="7"/>
      <c r="D864" s="7"/>
      <c r="E864" s="7"/>
      <c r="F864" s="7"/>
      <c r="G864" s="7"/>
      <c r="H864" s="7"/>
      <c r="I864" s="7"/>
      <c r="J864" s="7"/>
      <c r="K864" s="7"/>
      <c r="L864" s="115"/>
      <c r="M864" s="43"/>
      <c r="N864" s="43"/>
      <c r="O864" s="43"/>
      <c r="P864" s="43"/>
      <c r="Q864" s="43"/>
      <c r="R864" s="43"/>
      <c r="S864" s="43"/>
      <c r="T864" s="43"/>
      <c r="U864" s="43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7"/>
      <c r="AO864" s="7"/>
      <c r="AP864" s="7"/>
      <c r="AQ864" s="7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43"/>
      <c r="BN864" s="43"/>
      <c r="BO864" s="43"/>
      <c r="BP864" s="43"/>
      <c r="BQ864" s="43"/>
      <c r="BR864" s="43"/>
      <c r="BS864" s="43"/>
      <c r="BT864" s="43"/>
      <c r="BU864" s="43"/>
      <c r="BV864" s="43"/>
      <c r="BW864" s="43"/>
      <c r="BX864" s="43"/>
      <c r="BY864" s="43"/>
      <c r="BZ864" s="43"/>
      <c r="CA864" s="43"/>
      <c r="CB864" s="43"/>
      <c r="CC864" s="43"/>
      <c r="CD864" s="43"/>
      <c r="CE864" s="43"/>
      <c r="CF864" s="43"/>
      <c r="CG864" s="43"/>
      <c r="CH864" s="43"/>
      <c r="CI864" s="43"/>
      <c r="CJ864" s="43"/>
      <c r="CK864" s="43"/>
      <c r="CL864" s="43"/>
      <c r="CM864" s="43"/>
      <c r="CN864" s="43"/>
      <c r="CO864" s="43"/>
      <c r="CP864" s="43"/>
      <c r="CQ864" s="43"/>
      <c r="CR864" s="43"/>
    </row>
    <row r="865" spans="1:96" ht="13.2">
      <c r="A865" s="43"/>
      <c r="B865" s="43"/>
      <c r="C865" s="7"/>
      <c r="D865" s="7"/>
      <c r="E865" s="7"/>
      <c r="F865" s="7"/>
      <c r="G865" s="7"/>
      <c r="H865" s="7"/>
      <c r="I865" s="7"/>
      <c r="J865" s="7"/>
      <c r="K865" s="7"/>
      <c r="L865" s="115"/>
      <c r="M865" s="43"/>
      <c r="N865" s="43"/>
      <c r="O865" s="43"/>
      <c r="P865" s="43"/>
      <c r="Q865" s="43"/>
      <c r="R865" s="43"/>
      <c r="S865" s="43"/>
      <c r="T865" s="43"/>
      <c r="U865" s="43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7"/>
      <c r="AO865" s="7"/>
      <c r="AP865" s="7"/>
      <c r="AQ865" s="7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43"/>
      <c r="BN865" s="43"/>
      <c r="BO865" s="43"/>
      <c r="BP865" s="43"/>
      <c r="BQ865" s="43"/>
      <c r="BR865" s="43"/>
      <c r="BS865" s="43"/>
      <c r="BT865" s="43"/>
      <c r="BU865" s="43"/>
      <c r="BV865" s="43"/>
      <c r="BW865" s="43"/>
      <c r="BX865" s="43"/>
      <c r="BY865" s="43"/>
      <c r="BZ865" s="43"/>
      <c r="CA865" s="43"/>
      <c r="CB865" s="43"/>
      <c r="CC865" s="43"/>
      <c r="CD865" s="43"/>
      <c r="CE865" s="43"/>
      <c r="CF865" s="43"/>
      <c r="CG865" s="43"/>
      <c r="CH865" s="43"/>
      <c r="CI865" s="43"/>
      <c r="CJ865" s="43"/>
      <c r="CK865" s="43"/>
      <c r="CL865" s="43"/>
      <c r="CM865" s="43"/>
      <c r="CN865" s="43"/>
      <c r="CO865" s="43"/>
      <c r="CP865" s="43"/>
      <c r="CQ865" s="43"/>
      <c r="CR865" s="43"/>
    </row>
    <row r="866" spans="1:96" ht="13.2">
      <c r="A866" s="43"/>
      <c r="B866" s="43"/>
      <c r="C866" s="7"/>
      <c r="D866" s="7"/>
      <c r="E866" s="7"/>
      <c r="F866" s="7"/>
      <c r="G866" s="7"/>
      <c r="H866" s="7"/>
      <c r="I866" s="7"/>
      <c r="J866" s="7"/>
      <c r="K866" s="7"/>
      <c r="L866" s="115"/>
      <c r="M866" s="43"/>
      <c r="N866" s="43"/>
      <c r="O866" s="43"/>
      <c r="P866" s="43"/>
      <c r="Q866" s="43"/>
      <c r="R866" s="43"/>
      <c r="S866" s="43"/>
      <c r="T866" s="43"/>
      <c r="U866" s="43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7"/>
      <c r="AO866" s="7"/>
      <c r="AP866" s="7"/>
      <c r="AQ866" s="7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43"/>
      <c r="BN866" s="43"/>
      <c r="BO866" s="43"/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3"/>
      <c r="CA866" s="43"/>
      <c r="CB866" s="43"/>
      <c r="CC866" s="43"/>
      <c r="CD866" s="43"/>
      <c r="CE866" s="43"/>
      <c r="CF866" s="43"/>
      <c r="CG866" s="43"/>
      <c r="CH866" s="43"/>
      <c r="CI866" s="43"/>
      <c r="CJ866" s="43"/>
      <c r="CK866" s="43"/>
      <c r="CL866" s="43"/>
      <c r="CM866" s="43"/>
      <c r="CN866" s="43"/>
      <c r="CO866" s="43"/>
      <c r="CP866" s="43"/>
      <c r="CQ866" s="43"/>
      <c r="CR866" s="43"/>
    </row>
    <row r="867" spans="1:96" ht="13.2">
      <c r="A867" s="43"/>
      <c r="B867" s="43"/>
      <c r="C867" s="7"/>
      <c r="D867" s="7"/>
      <c r="E867" s="7"/>
      <c r="F867" s="7"/>
      <c r="G867" s="7"/>
      <c r="H867" s="7"/>
      <c r="I867" s="7"/>
      <c r="J867" s="7"/>
      <c r="K867" s="7"/>
      <c r="L867" s="115"/>
      <c r="M867" s="43"/>
      <c r="N867" s="43"/>
      <c r="O867" s="43"/>
      <c r="P867" s="43"/>
      <c r="Q867" s="43"/>
      <c r="R867" s="43"/>
      <c r="S867" s="43"/>
      <c r="T867" s="43"/>
      <c r="U867" s="43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7"/>
      <c r="AO867" s="7"/>
      <c r="AP867" s="7"/>
      <c r="AQ867" s="7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43"/>
      <c r="BN867" s="43"/>
      <c r="BO867" s="43"/>
      <c r="BP867" s="43"/>
      <c r="BQ867" s="43"/>
      <c r="BR867" s="43"/>
      <c r="BS867" s="43"/>
      <c r="BT867" s="43"/>
      <c r="BU867" s="43"/>
      <c r="BV867" s="43"/>
      <c r="BW867" s="43"/>
      <c r="BX867" s="43"/>
      <c r="BY867" s="43"/>
      <c r="BZ867" s="43"/>
      <c r="CA867" s="43"/>
      <c r="CB867" s="43"/>
      <c r="CC867" s="43"/>
      <c r="CD867" s="43"/>
      <c r="CE867" s="43"/>
      <c r="CF867" s="43"/>
      <c r="CG867" s="43"/>
      <c r="CH867" s="43"/>
      <c r="CI867" s="43"/>
      <c r="CJ867" s="43"/>
      <c r="CK867" s="43"/>
      <c r="CL867" s="43"/>
      <c r="CM867" s="43"/>
      <c r="CN867" s="43"/>
      <c r="CO867" s="43"/>
      <c r="CP867" s="43"/>
      <c r="CQ867" s="43"/>
      <c r="CR867" s="43"/>
    </row>
    <row r="868" spans="1:96" ht="13.2">
      <c r="A868" s="43"/>
      <c r="B868" s="43"/>
      <c r="C868" s="7"/>
      <c r="D868" s="7"/>
      <c r="E868" s="7"/>
      <c r="F868" s="7"/>
      <c r="G868" s="7"/>
      <c r="H868" s="7"/>
      <c r="I868" s="7"/>
      <c r="J868" s="7"/>
      <c r="K868" s="7"/>
      <c r="L868" s="115"/>
      <c r="M868" s="43"/>
      <c r="N868" s="43"/>
      <c r="O868" s="43"/>
      <c r="P868" s="43"/>
      <c r="Q868" s="43"/>
      <c r="R868" s="43"/>
      <c r="S868" s="43"/>
      <c r="T868" s="43"/>
      <c r="U868" s="43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7"/>
      <c r="AO868" s="7"/>
      <c r="AP868" s="7"/>
      <c r="AQ868" s="7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43"/>
      <c r="BN868" s="43"/>
      <c r="BO868" s="43"/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3"/>
      <c r="CA868" s="43"/>
      <c r="CB868" s="43"/>
      <c r="CC868" s="43"/>
      <c r="CD868" s="43"/>
      <c r="CE868" s="43"/>
      <c r="CF868" s="43"/>
      <c r="CG868" s="43"/>
      <c r="CH868" s="43"/>
      <c r="CI868" s="43"/>
      <c r="CJ868" s="43"/>
      <c r="CK868" s="43"/>
      <c r="CL868" s="43"/>
      <c r="CM868" s="43"/>
      <c r="CN868" s="43"/>
      <c r="CO868" s="43"/>
      <c r="CP868" s="43"/>
      <c r="CQ868" s="43"/>
      <c r="CR868" s="43"/>
    </row>
    <row r="869" spans="1:96" ht="13.2">
      <c r="A869" s="43"/>
      <c r="B869" s="43"/>
      <c r="C869" s="7"/>
      <c r="D869" s="7"/>
      <c r="E869" s="7"/>
      <c r="F869" s="7"/>
      <c r="G869" s="7"/>
      <c r="H869" s="7"/>
      <c r="I869" s="7"/>
      <c r="J869" s="7"/>
      <c r="K869" s="7"/>
      <c r="L869" s="115"/>
      <c r="M869" s="43"/>
      <c r="N869" s="43"/>
      <c r="O869" s="43"/>
      <c r="P869" s="43"/>
      <c r="Q869" s="43"/>
      <c r="R869" s="43"/>
      <c r="S869" s="43"/>
      <c r="T869" s="43"/>
      <c r="U869" s="43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7"/>
      <c r="AO869" s="7"/>
      <c r="AP869" s="7"/>
      <c r="AQ869" s="7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43"/>
      <c r="BN869" s="43"/>
      <c r="BO869" s="43"/>
      <c r="BP869" s="43"/>
      <c r="BQ869" s="43"/>
      <c r="BR869" s="43"/>
      <c r="BS869" s="43"/>
      <c r="BT869" s="43"/>
      <c r="BU869" s="43"/>
      <c r="BV869" s="43"/>
      <c r="BW869" s="43"/>
      <c r="BX869" s="43"/>
      <c r="BY869" s="43"/>
      <c r="BZ869" s="43"/>
      <c r="CA869" s="43"/>
      <c r="CB869" s="43"/>
      <c r="CC869" s="43"/>
      <c r="CD869" s="43"/>
      <c r="CE869" s="43"/>
      <c r="CF869" s="43"/>
      <c r="CG869" s="43"/>
      <c r="CH869" s="43"/>
      <c r="CI869" s="43"/>
      <c r="CJ869" s="43"/>
      <c r="CK869" s="43"/>
      <c r="CL869" s="43"/>
      <c r="CM869" s="43"/>
      <c r="CN869" s="43"/>
      <c r="CO869" s="43"/>
      <c r="CP869" s="43"/>
      <c r="CQ869" s="43"/>
      <c r="CR869" s="43"/>
    </row>
    <row r="870" spans="1:96" ht="13.2">
      <c r="A870" s="43"/>
      <c r="B870" s="43"/>
      <c r="C870" s="7"/>
      <c r="D870" s="7"/>
      <c r="E870" s="7"/>
      <c r="F870" s="7"/>
      <c r="G870" s="7"/>
      <c r="H870" s="7"/>
      <c r="I870" s="7"/>
      <c r="J870" s="7"/>
      <c r="K870" s="7"/>
      <c r="L870" s="115"/>
      <c r="M870" s="43"/>
      <c r="N870" s="43"/>
      <c r="O870" s="43"/>
      <c r="P870" s="43"/>
      <c r="Q870" s="43"/>
      <c r="R870" s="43"/>
      <c r="S870" s="43"/>
      <c r="T870" s="43"/>
      <c r="U870" s="43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7"/>
      <c r="AO870" s="7"/>
      <c r="AP870" s="7"/>
      <c r="AQ870" s="7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43"/>
      <c r="BN870" s="43"/>
      <c r="BO870" s="43"/>
      <c r="BP870" s="43"/>
      <c r="BQ870" s="43"/>
      <c r="BR870" s="43"/>
      <c r="BS870" s="43"/>
      <c r="BT870" s="43"/>
      <c r="BU870" s="43"/>
      <c r="BV870" s="43"/>
      <c r="BW870" s="43"/>
      <c r="BX870" s="43"/>
      <c r="BY870" s="43"/>
      <c r="BZ870" s="43"/>
      <c r="CA870" s="43"/>
      <c r="CB870" s="43"/>
      <c r="CC870" s="43"/>
      <c r="CD870" s="43"/>
      <c r="CE870" s="43"/>
      <c r="CF870" s="43"/>
      <c r="CG870" s="43"/>
      <c r="CH870" s="43"/>
      <c r="CI870" s="43"/>
      <c r="CJ870" s="43"/>
      <c r="CK870" s="43"/>
      <c r="CL870" s="43"/>
      <c r="CM870" s="43"/>
      <c r="CN870" s="43"/>
      <c r="CO870" s="43"/>
      <c r="CP870" s="43"/>
      <c r="CQ870" s="43"/>
      <c r="CR870" s="43"/>
    </row>
    <row r="871" spans="1:96" ht="13.2">
      <c r="A871" s="43"/>
      <c r="B871" s="43"/>
      <c r="C871" s="7"/>
      <c r="D871" s="7"/>
      <c r="E871" s="7"/>
      <c r="F871" s="7"/>
      <c r="G871" s="7"/>
      <c r="H871" s="7"/>
      <c r="I871" s="7"/>
      <c r="J871" s="7"/>
      <c r="K871" s="7"/>
      <c r="L871" s="115"/>
      <c r="M871" s="43"/>
      <c r="N871" s="43"/>
      <c r="O871" s="43"/>
      <c r="P871" s="43"/>
      <c r="Q871" s="43"/>
      <c r="R871" s="43"/>
      <c r="S871" s="43"/>
      <c r="T871" s="43"/>
      <c r="U871" s="43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7"/>
      <c r="AO871" s="7"/>
      <c r="AP871" s="7"/>
      <c r="AQ871" s="7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43"/>
      <c r="BN871" s="43"/>
      <c r="BO871" s="43"/>
      <c r="BP871" s="43"/>
      <c r="BQ871" s="43"/>
      <c r="BR871" s="43"/>
      <c r="BS871" s="43"/>
      <c r="BT871" s="43"/>
      <c r="BU871" s="43"/>
      <c r="BV871" s="43"/>
      <c r="BW871" s="43"/>
      <c r="BX871" s="43"/>
      <c r="BY871" s="43"/>
      <c r="BZ871" s="43"/>
      <c r="CA871" s="43"/>
      <c r="CB871" s="43"/>
      <c r="CC871" s="43"/>
      <c r="CD871" s="43"/>
      <c r="CE871" s="43"/>
      <c r="CF871" s="43"/>
      <c r="CG871" s="43"/>
      <c r="CH871" s="43"/>
      <c r="CI871" s="43"/>
      <c r="CJ871" s="43"/>
      <c r="CK871" s="43"/>
      <c r="CL871" s="43"/>
      <c r="CM871" s="43"/>
      <c r="CN871" s="43"/>
      <c r="CO871" s="43"/>
      <c r="CP871" s="43"/>
      <c r="CQ871" s="43"/>
      <c r="CR871" s="43"/>
    </row>
    <row r="872" spans="1:96" ht="13.2">
      <c r="A872" s="43"/>
      <c r="B872" s="43"/>
      <c r="C872" s="7"/>
      <c r="D872" s="7"/>
      <c r="E872" s="7"/>
      <c r="F872" s="7"/>
      <c r="G872" s="7"/>
      <c r="H872" s="7"/>
      <c r="I872" s="7"/>
      <c r="J872" s="7"/>
      <c r="K872" s="7"/>
      <c r="L872" s="115"/>
      <c r="M872" s="43"/>
      <c r="N872" s="43"/>
      <c r="O872" s="43"/>
      <c r="P872" s="43"/>
      <c r="Q872" s="43"/>
      <c r="R872" s="43"/>
      <c r="S872" s="43"/>
      <c r="T872" s="43"/>
      <c r="U872" s="43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7"/>
      <c r="AO872" s="7"/>
      <c r="AP872" s="7"/>
      <c r="AQ872" s="7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43"/>
      <c r="BN872" s="43"/>
      <c r="BO872" s="43"/>
      <c r="BP872" s="43"/>
      <c r="BQ872" s="43"/>
      <c r="BR872" s="43"/>
      <c r="BS872" s="43"/>
      <c r="BT872" s="43"/>
      <c r="BU872" s="43"/>
      <c r="BV872" s="43"/>
      <c r="BW872" s="43"/>
      <c r="BX872" s="43"/>
      <c r="BY872" s="43"/>
      <c r="BZ872" s="43"/>
      <c r="CA872" s="43"/>
      <c r="CB872" s="43"/>
      <c r="CC872" s="43"/>
      <c r="CD872" s="43"/>
      <c r="CE872" s="43"/>
      <c r="CF872" s="43"/>
      <c r="CG872" s="43"/>
      <c r="CH872" s="43"/>
      <c r="CI872" s="43"/>
      <c r="CJ872" s="43"/>
      <c r="CK872" s="43"/>
      <c r="CL872" s="43"/>
      <c r="CM872" s="43"/>
      <c r="CN872" s="43"/>
      <c r="CO872" s="43"/>
      <c r="CP872" s="43"/>
      <c r="CQ872" s="43"/>
      <c r="CR872" s="43"/>
    </row>
    <row r="873" spans="1:96" ht="13.2">
      <c r="A873" s="43"/>
      <c r="B873" s="43"/>
      <c r="C873" s="7"/>
      <c r="D873" s="7"/>
      <c r="E873" s="7"/>
      <c r="F873" s="7"/>
      <c r="G873" s="7"/>
      <c r="H873" s="7"/>
      <c r="I873" s="7"/>
      <c r="J873" s="7"/>
      <c r="K873" s="7"/>
      <c r="L873" s="115"/>
      <c r="M873" s="43"/>
      <c r="N873" s="43"/>
      <c r="O873" s="43"/>
      <c r="P873" s="43"/>
      <c r="Q873" s="43"/>
      <c r="R873" s="43"/>
      <c r="S873" s="43"/>
      <c r="T873" s="43"/>
      <c r="U873" s="43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7"/>
      <c r="AO873" s="7"/>
      <c r="AP873" s="7"/>
      <c r="AQ873" s="7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43"/>
      <c r="BN873" s="43"/>
      <c r="BO873" s="43"/>
      <c r="BP873" s="43"/>
      <c r="BQ873" s="43"/>
      <c r="BR873" s="43"/>
      <c r="BS873" s="43"/>
      <c r="BT873" s="43"/>
      <c r="BU873" s="43"/>
      <c r="BV873" s="43"/>
      <c r="BW873" s="43"/>
      <c r="BX873" s="43"/>
      <c r="BY873" s="43"/>
      <c r="BZ873" s="43"/>
      <c r="CA873" s="43"/>
      <c r="CB873" s="43"/>
      <c r="CC873" s="43"/>
      <c r="CD873" s="43"/>
      <c r="CE873" s="43"/>
      <c r="CF873" s="43"/>
      <c r="CG873" s="43"/>
      <c r="CH873" s="43"/>
      <c r="CI873" s="43"/>
      <c r="CJ873" s="43"/>
      <c r="CK873" s="43"/>
      <c r="CL873" s="43"/>
      <c r="CM873" s="43"/>
      <c r="CN873" s="43"/>
      <c r="CO873" s="43"/>
      <c r="CP873" s="43"/>
      <c r="CQ873" s="43"/>
      <c r="CR873" s="43"/>
    </row>
    <row r="874" spans="1:96" ht="13.2">
      <c r="A874" s="43"/>
      <c r="B874" s="43"/>
      <c r="C874" s="7"/>
      <c r="D874" s="7"/>
      <c r="E874" s="7"/>
      <c r="F874" s="7"/>
      <c r="G874" s="7"/>
      <c r="H874" s="7"/>
      <c r="I874" s="7"/>
      <c r="J874" s="7"/>
      <c r="K874" s="7"/>
      <c r="L874" s="115"/>
      <c r="M874" s="43"/>
      <c r="N874" s="43"/>
      <c r="O874" s="43"/>
      <c r="P874" s="43"/>
      <c r="Q874" s="43"/>
      <c r="R874" s="43"/>
      <c r="S874" s="43"/>
      <c r="T874" s="43"/>
      <c r="U874" s="43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7"/>
      <c r="AO874" s="7"/>
      <c r="AP874" s="7"/>
      <c r="AQ874" s="7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43"/>
      <c r="BN874" s="43"/>
      <c r="BO874" s="43"/>
      <c r="BP874" s="43"/>
      <c r="BQ874" s="43"/>
      <c r="BR874" s="43"/>
      <c r="BS874" s="43"/>
      <c r="BT874" s="43"/>
      <c r="BU874" s="43"/>
      <c r="BV874" s="43"/>
      <c r="BW874" s="43"/>
      <c r="BX874" s="43"/>
      <c r="BY874" s="43"/>
      <c r="BZ874" s="43"/>
      <c r="CA874" s="43"/>
      <c r="CB874" s="43"/>
      <c r="CC874" s="43"/>
      <c r="CD874" s="43"/>
      <c r="CE874" s="43"/>
      <c r="CF874" s="43"/>
      <c r="CG874" s="43"/>
      <c r="CH874" s="43"/>
      <c r="CI874" s="43"/>
      <c r="CJ874" s="43"/>
      <c r="CK874" s="43"/>
      <c r="CL874" s="43"/>
      <c r="CM874" s="43"/>
      <c r="CN874" s="43"/>
      <c r="CO874" s="43"/>
      <c r="CP874" s="43"/>
      <c r="CQ874" s="43"/>
      <c r="CR874" s="43"/>
    </row>
    <row r="875" spans="1:96" ht="13.2">
      <c r="A875" s="43"/>
      <c r="B875" s="43"/>
      <c r="C875" s="7"/>
      <c r="D875" s="7"/>
      <c r="E875" s="7"/>
      <c r="F875" s="7"/>
      <c r="G875" s="7"/>
      <c r="H875" s="7"/>
      <c r="I875" s="7"/>
      <c r="J875" s="7"/>
      <c r="K875" s="7"/>
      <c r="L875" s="115"/>
      <c r="M875" s="43"/>
      <c r="N875" s="43"/>
      <c r="O875" s="43"/>
      <c r="P875" s="43"/>
      <c r="Q875" s="43"/>
      <c r="R875" s="43"/>
      <c r="S875" s="43"/>
      <c r="T875" s="43"/>
      <c r="U875" s="43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7"/>
      <c r="AO875" s="7"/>
      <c r="AP875" s="7"/>
      <c r="AQ875" s="7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43"/>
      <c r="BN875" s="43"/>
      <c r="BO875" s="43"/>
      <c r="BP875" s="43"/>
      <c r="BQ875" s="43"/>
      <c r="BR875" s="43"/>
      <c r="BS875" s="43"/>
      <c r="BT875" s="43"/>
      <c r="BU875" s="43"/>
      <c r="BV875" s="43"/>
      <c r="BW875" s="43"/>
      <c r="BX875" s="43"/>
      <c r="BY875" s="43"/>
      <c r="BZ875" s="43"/>
      <c r="CA875" s="43"/>
      <c r="CB875" s="43"/>
      <c r="CC875" s="43"/>
      <c r="CD875" s="43"/>
      <c r="CE875" s="43"/>
      <c r="CF875" s="43"/>
      <c r="CG875" s="43"/>
      <c r="CH875" s="43"/>
      <c r="CI875" s="43"/>
      <c r="CJ875" s="43"/>
      <c r="CK875" s="43"/>
      <c r="CL875" s="43"/>
      <c r="CM875" s="43"/>
      <c r="CN875" s="43"/>
      <c r="CO875" s="43"/>
      <c r="CP875" s="43"/>
      <c r="CQ875" s="43"/>
      <c r="CR875" s="43"/>
    </row>
    <row r="876" spans="1:96" ht="13.2">
      <c r="A876" s="43"/>
      <c r="B876" s="43"/>
      <c r="C876" s="7"/>
      <c r="D876" s="7"/>
      <c r="E876" s="7"/>
      <c r="F876" s="7"/>
      <c r="G876" s="7"/>
      <c r="H876" s="7"/>
      <c r="I876" s="7"/>
      <c r="J876" s="7"/>
      <c r="K876" s="7"/>
      <c r="L876" s="115"/>
      <c r="M876" s="43"/>
      <c r="N876" s="43"/>
      <c r="O876" s="43"/>
      <c r="P876" s="43"/>
      <c r="Q876" s="43"/>
      <c r="R876" s="43"/>
      <c r="S876" s="43"/>
      <c r="T876" s="43"/>
      <c r="U876" s="43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7"/>
      <c r="AO876" s="7"/>
      <c r="AP876" s="7"/>
      <c r="AQ876" s="7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43"/>
      <c r="BN876" s="43"/>
      <c r="BO876" s="43"/>
      <c r="BP876" s="43"/>
      <c r="BQ876" s="43"/>
      <c r="BR876" s="43"/>
      <c r="BS876" s="43"/>
      <c r="BT876" s="43"/>
      <c r="BU876" s="43"/>
      <c r="BV876" s="43"/>
      <c r="BW876" s="43"/>
      <c r="BX876" s="43"/>
      <c r="BY876" s="43"/>
      <c r="BZ876" s="43"/>
      <c r="CA876" s="43"/>
      <c r="CB876" s="43"/>
      <c r="CC876" s="43"/>
      <c r="CD876" s="43"/>
      <c r="CE876" s="43"/>
      <c r="CF876" s="43"/>
      <c r="CG876" s="43"/>
      <c r="CH876" s="43"/>
      <c r="CI876" s="43"/>
      <c r="CJ876" s="43"/>
      <c r="CK876" s="43"/>
      <c r="CL876" s="43"/>
      <c r="CM876" s="43"/>
      <c r="CN876" s="43"/>
      <c r="CO876" s="43"/>
      <c r="CP876" s="43"/>
      <c r="CQ876" s="43"/>
      <c r="CR876" s="43"/>
    </row>
    <row r="877" spans="1:96" ht="13.2">
      <c r="A877" s="43"/>
      <c r="B877" s="43"/>
      <c r="C877" s="7"/>
      <c r="D877" s="7"/>
      <c r="E877" s="7"/>
      <c r="F877" s="7"/>
      <c r="G877" s="7"/>
      <c r="H877" s="7"/>
      <c r="I877" s="7"/>
      <c r="J877" s="7"/>
      <c r="K877" s="7"/>
      <c r="L877" s="115"/>
      <c r="M877" s="43"/>
      <c r="N877" s="43"/>
      <c r="O877" s="43"/>
      <c r="P877" s="43"/>
      <c r="Q877" s="43"/>
      <c r="R877" s="43"/>
      <c r="S877" s="43"/>
      <c r="T877" s="43"/>
      <c r="U877" s="43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7"/>
      <c r="AO877" s="7"/>
      <c r="AP877" s="7"/>
      <c r="AQ877" s="7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43"/>
      <c r="BN877" s="43"/>
      <c r="BO877" s="43"/>
      <c r="BP877" s="43"/>
      <c r="BQ877" s="43"/>
      <c r="BR877" s="43"/>
      <c r="BS877" s="43"/>
      <c r="BT877" s="43"/>
      <c r="BU877" s="43"/>
      <c r="BV877" s="43"/>
      <c r="BW877" s="43"/>
      <c r="BX877" s="43"/>
      <c r="BY877" s="43"/>
      <c r="BZ877" s="43"/>
      <c r="CA877" s="43"/>
      <c r="CB877" s="43"/>
      <c r="CC877" s="43"/>
      <c r="CD877" s="43"/>
      <c r="CE877" s="43"/>
      <c r="CF877" s="43"/>
      <c r="CG877" s="43"/>
      <c r="CH877" s="43"/>
      <c r="CI877" s="43"/>
      <c r="CJ877" s="43"/>
      <c r="CK877" s="43"/>
      <c r="CL877" s="43"/>
      <c r="CM877" s="43"/>
      <c r="CN877" s="43"/>
      <c r="CO877" s="43"/>
      <c r="CP877" s="43"/>
      <c r="CQ877" s="43"/>
      <c r="CR877" s="43"/>
    </row>
    <row r="878" spans="1:96" ht="13.2">
      <c r="A878" s="43"/>
      <c r="B878" s="43"/>
      <c r="C878" s="7"/>
      <c r="D878" s="7"/>
      <c r="E878" s="7"/>
      <c r="F878" s="7"/>
      <c r="G878" s="7"/>
      <c r="H878" s="7"/>
      <c r="I878" s="7"/>
      <c r="J878" s="7"/>
      <c r="K878" s="7"/>
      <c r="L878" s="115"/>
      <c r="M878" s="43"/>
      <c r="N878" s="43"/>
      <c r="O878" s="43"/>
      <c r="P878" s="43"/>
      <c r="Q878" s="43"/>
      <c r="R878" s="43"/>
      <c r="S878" s="43"/>
      <c r="T878" s="43"/>
      <c r="U878" s="43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7"/>
      <c r="AO878" s="7"/>
      <c r="AP878" s="7"/>
      <c r="AQ878" s="7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43"/>
      <c r="BN878" s="43"/>
      <c r="BO878" s="43"/>
      <c r="BP878" s="43"/>
      <c r="BQ878" s="43"/>
      <c r="BR878" s="43"/>
      <c r="BS878" s="43"/>
      <c r="BT878" s="43"/>
      <c r="BU878" s="43"/>
      <c r="BV878" s="43"/>
      <c r="BW878" s="43"/>
      <c r="BX878" s="43"/>
      <c r="BY878" s="43"/>
      <c r="BZ878" s="43"/>
      <c r="CA878" s="43"/>
      <c r="CB878" s="43"/>
      <c r="CC878" s="43"/>
      <c r="CD878" s="43"/>
      <c r="CE878" s="43"/>
      <c r="CF878" s="43"/>
      <c r="CG878" s="43"/>
      <c r="CH878" s="43"/>
      <c r="CI878" s="43"/>
      <c r="CJ878" s="43"/>
      <c r="CK878" s="43"/>
      <c r="CL878" s="43"/>
      <c r="CM878" s="43"/>
      <c r="CN878" s="43"/>
      <c r="CO878" s="43"/>
      <c r="CP878" s="43"/>
      <c r="CQ878" s="43"/>
      <c r="CR878" s="43"/>
    </row>
    <row r="879" spans="1:96" ht="13.2">
      <c r="A879" s="43"/>
      <c r="B879" s="43"/>
      <c r="C879" s="7"/>
      <c r="D879" s="7"/>
      <c r="E879" s="7"/>
      <c r="F879" s="7"/>
      <c r="G879" s="7"/>
      <c r="H879" s="7"/>
      <c r="I879" s="7"/>
      <c r="J879" s="7"/>
      <c r="K879" s="7"/>
      <c r="L879" s="115"/>
      <c r="M879" s="43"/>
      <c r="N879" s="43"/>
      <c r="O879" s="43"/>
      <c r="P879" s="43"/>
      <c r="Q879" s="43"/>
      <c r="R879" s="43"/>
      <c r="S879" s="43"/>
      <c r="T879" s="43"/>
      <c r="U879" s="43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7"/>
      <c r="AO879" s="7"/>
      <c r="AP879" s="7"/>
      <c r="AQ879" s="7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43"/>
      <c r="BN879" s="43"/>
      <c r="BO879" s="43"/>
      <c r="BP879" s="43"/>
      <c r="BQ879" s="43"/>
      <c r="BR879" s="43"/>
      <c r="BS879" s="43"/>
      <c r="BT879" s="43"/>
      <c r="BU879" s="43"/>
      <c r="BV879" s="43"/>
      <c r="BW879" s="43"/>
      <c r="BX879" s="43"/>
      <c r="BY879" s="43"/>
      <c r="BZ879" s="43"/>
      <c r="CA879" s="43"/>
      <c r="CB879" s="43"/>
      <c r="CC879" s="43"/>
      <c r="CD879" s="43"/>
      <c r="CE879" s="43"/>
      <c r="CF879" s="43"/>
      <c r="CG879" s="43"/>
      <c r="CH879" s="43"/>
      <c r="CI879" s="43"/>
      <c r="CJ879" s="43"/>
      <c r="CK879" s="43"/>
      <c r="CL879" s="43"/>
      <c r="CM879" s="43"/>
      <c r="CN879" s="43"/>
      <c r="CO879" s="43"/>
      <c r="CP879" s="43"/>
      <c r="CQ879" s="43"/>
      <c r="CR879" s="43"/>
    </row>
    <row r="880" spans="1:96" ht="13.2">
      <c r="A880" s="43"/>
      <c r="B880" s="43"/>
      <c r="C880" s="7"/>
      <c r="D880" s="7"/>
      <c r="E880" s="7"/>
      <c r="F880" s="7"/>
      <c r="G880" s="7"/>
      <c r="H880" s="7"/>
      <c r="I880" s="7"/>
      <c r="J880" s="7"/>
      <c r="K880" s="7"/>
      <c r="L880" s="115"/>
      <c r="M880" s="43"/>
      <c r="N880" s="43"/>
      <c r="O880" s="43"/>
      <c r="P880" s="43"/>
      <c r="Q880" s="43"/>
      <c r="R880" s="43"/>
      <c r="S880" s="43"/>
      <c r="T880" s="43"/>
      <c r="U880" s="43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7"/>
      <c r="AO880" s="7"/>
      <c r="AP880" s="7"/>
      <c r="AQ880" s="7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43"/>
      <c r="BN880" s="43"/>
      <c r="BO880" s="43"/>
      <c r="BP880" s="43"/>
      <c r="BQ880" s="43"/>
      <c r="BR880" s="43"/>
      <c r="BS880" s="43"/>
      <c r="BT880" s="43"/>
      <c r="BU880" s="43"/>
      <c r="BV880" s="43"/>
      <c r="BW880" s="43"/>
      <c r="BX880" s="43"/>
      <c r="BY880" s="43"/>
      <c r="BZ880" s="43"/>
      <c r="CA880" s="43"/>
      <c r="CB880" s="43"/>
      <c r="CC880" s="43"/>
      <c r="CD880" s="43"/>
      <c r="CE880" s="43"/>
      <c r="CF880" s="43"/>
      <c r="CG880" s="43"/>
      <c r="CH880" s="43"/>
      <c r="CI880" s="43"/>
      <c r="CJ880" s="43"/>
      <c r="CK880" s="43"/>
      <c r="CL880" s="43"/>
      <c r="CM880" s="43"/>
      <c r="CN880" s="43"/>
      <c r="CO880" s="43"/>
      <c r="CP880" s="43"/>
      <c r="CQ880" s="43"/>
      <c r="CR880" s="43"/>
    </row>
    <row r="881" spans="1:96" ht="13.2">
      <c r="A881" s="43"/>
      <c r="B881" s="43"/>
      <c r="C881" s="7"/>
      <c r="D881" s="7"/>
      <c r="E881" s="7"/>
      <c r="F881" s="7"/>
      <c r="G881" s="7"/>
      <c r="H881" s="7"/>
      <c r="I881" s="7"/>
      <c r="J881" s="7"/>
      <c r="K881" s="7"/>
      <c r="L881" s="115"/>
      <c r="M881" s="43"/>
      <c r="N881" s="43"/>
      <c r="O881" s="43"/>
      <c r="P881" s="43"/>
      <c r="Q881" s="43"/>
      <c r="R881" s="43"/>
      <c r="S881" s="43"/>
      <c r="T881" s="43"/>
      <c r="U881" s="43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7"/>
      <c r="AO881" s="7"/>
      <c r="AP881" s="7"/>
      <c r="AQ881" s="7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43"/>
      <c r="BN881" s="43"/>
      <c r="BO881" s="43"/>
      <c r="BP881" s="43"/>
      <c r="BQ881" s="43"/>
      <c r="BR881" s="43"/>
      <c r="BS881" s="43"/>
      <c r="BT881" s="43"/>
      <c r="BU881" s="43"/>
      <c r="BV881" s="43"/>
      <c r="BW881" s="43"/>
      <c r="BX881" s="43"/>
      <c r="BY881" s="43"/>
      <c r="BZ881" s="43"/>
      <c r="CA881" s="43"/>
      <c r="CB881" s="43"/>
      <c r="CC881" s="43"/>
      <c r="CD881" s="43"/>
      <c r="CE881" s="43"/>
      <c r="CF881" s="43"/>
      <c r="CG881" s="43"/>
      <c r="CH881" s="43"/>
      <c r="CI881" s="43"/>
      <c r="CJ881" s="43"/>
      <c r="CK881" s="43"/>
      <c r="CL881" s="43"/>
      <c r="CM881" s="43"/>
      <c r="CN881" s="43"/>
      <c r="CO881" s="43"/>
      <c r="CP881" s="43"/>
      <c r="CQ881" s="43"/>
      <c r="CR881" s="43"/>
    </row>
    <row r="882" spans="1:96" ht="13.2">
      <c r="A882" s="43"/>
      <c r="B882" s="43"/>
      <c r="C882" s="7"/>
      <c r="D882" s="7"/>
      <c r="E882" s="7"/>
      <c r="F882" s="7"/>
      <c r="G882" s="7"/>
      <c r="H882" s="7"/>
      <c r="I882" s="7"/>
      <c r="J882" s="7"/>
      <c r="K882" s="7"/>
      <c r="L882" s="115"/>
      <c r="M882" s="43"/>
      <c r="N882" s="43"/>
      <c r="O882" s="43"/>
      <c r="P882" s="43"/>
      <c r="Q882" s="43"/>
      <c r="R882" s="43"/>
      <c r="S882" s="43"/>
      <c r="T882" s="43"/>
      <c r="U882" s="43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7"/>
      <c r="AO882" s="7"/>
      <c r="AP882" s="7"/>
      <c r="AQ882" s="7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43"/>
      <c r="BN882" s="43"/>
      <c r="BO882" s="43"/>
      <c r="BP882" s="43"/>
      <c r="BQ882" s="43"/>
      <c r="BR882" s="43"/>
      <c r="BS882" s="43"/>
      <c r="BT882" s="43"/>
      <c r="BU882" s="43"/>
      <c r="BV882" s="43"/>
      <c r="BW882" s="43"/>
      <c r="BX882" s="43"/>
      <c r="BY882" s="43"/>
      <c r="BZ882" s="43"/>
      <c r="CA882" s="43"/>
      <c r="CB882" s="43"/>
      <c r="CC882" s="43"/>
      <c r="CD882" s="43"/>
      <c r="CE882" s="43"/>
      <c r="CF882" s="43"/>
      <c r="CG882" s="43"/>
      <c r="CH882" s="43"/>
      <c r="CI882" s="43"/>
      <c r="CJ882" s="43"/>
      <c r="CK882" s="43"/>
      <c r="CL882" s="43"/>
      <c r="CM882" s="43"/>
      <c r="CN882" s="43"/>
      <c r="CO882" s="43"/>
      <c r="CP882" s="43"/>
      <c r="CQ882" s="43"/>
      <c r="CR882" s="43"/>
    </row>
    <row r="883" spans="1:96" ht="13.2">
      <c r="A883" s="43"/>
      <c r="B883" s="43"/>
      <c r="C883" s="7"/>
      <c r="D883" s="7"/>
      <c r="E883" s="7"/>
      <c r="F883" s="7"/>
      <c r="G883" s="7"/>
      <c r="H883" s="7"/>
      <c r="I883" s="7"/>
      <c r="J883" s="7"/>
      <c r="K883" s="7"/>
      <c r="L883" s="115"/>
      <c r="M883" s="43"/>
      <c r="N883" s="43"/>
      <c r="O883" s="43"/>
      <c r="P883" s="43"/>
      <c r="Q883" s="43"/>
      <c r="R883" s="43"/>
      <c r="S883" s="43"/>
      <c r="T883" s="43"/>
      <c r="U883" s="43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7"/>
      <c r="AO883" s="7"/>
      <c r="AP883" s="7"/>
      <c r="AQ883" s="7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43"/>
      <c r="BN883" s="43"/>
      <c r="BO883" s="43"/>
      <c r="BP883" s="43"/>
      <c r="BQ883" s="43"/>
      <c r="BR883" s="43"/>
      <c r="BS883" s="43"/>
      <c r="BT883" s="43"/>
      <c r="BU883" s="43"/>
      <c r="BV883" s="43"/>
      <c r="BW883" s="43"/>
      <c r="BX883" s="43"/>
      <c r="BY883" s="43"/>
      <c r="BZ883" s="43"/>
      <c r="CA883" s="43"/>
      <c r="CB883" s="43"/>
      <c r="CC883" s="43"/>
      <c r="CD883" s="43"/>
      <c r="CE883" s="43"/>
      <c r="CF883" s="43"/>
      <c r="CG883" s="43"/>
      <c r="CH883" s="43"/>
      <c r="CI883" s="43"/>
      <c r="CJ883" s="43"/>
      <c r="CK883" s="43"/>
      <c r="CL883" s="43"/>
      <c r="CM883" s="43"/>
      <c r="CN883" s="43"/>
      <c r="CO883" s="43"/>
      <c r="CP883" s="43"/>
      <c r="CQ883" s="43"/>
      <c r="CR883" s="43"/>
    </row>
    <row r="884" spans="1:96" ht="13.2">
      <c r="A884" s="43"/>
      <c r="B884" s="43"/>
      <c r="C884" s="7"/>
      <c r="D884" s="7"/>
      <c r="E884" s="7"/>
      <c r="F884" s="7"/>
      <c r="G884" s="7"/>
      <c r="H884" s="7"/>
      <c r="I884" s="7"/>
      <c r="J884" s="7"/>
      <c r="K884" s="7"/>
      <c r="L884" s="115"/>
      <c r="M884" s="43"/>
      <c r="N884" s="43"/>
      <c r="O884" s="43"/>
      <c r="P884" s="43"/>
      <c r="Q884" s="43"/>
      <c r="R884" s="43"/>
      <c r="S884" s="43"/>
      <c r="T884" s="43"/>
      <c r="U884" s="43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7"/>
      <c r="AO884" s="7"/>
      <c r="AP884" s="7"/>
      <c r="AQ884" s="7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43"/>
      <c r="BN884" s="43"/>
      <c r="BO884" s="43"/>
      <c r="BP884" s="43"/>
      <c r="BQ884" s="43"/>
      <c r="BR884" s="43"/>
      <c r="BS884" s="43"/>
      <c r="BT884" s="43"/>
      <c r="BU884" s="43"/>
      <c r="BV884" s="43"/>
      <c r="BW884" s="43"/>
      <c r="BX884" s="43"/>
      <c r="BY884" s="43"/>
      <c r="BZ884" s="43"/>
      <c r="CA884" s="43"/>
      <c r="CB884" s="43"/>
      <c r="CC884" s="43"/>
      <c r="CD884" s="43"/>
      <c r="CE884" s="43"/>
      <c r="CF884" s="43"/>
      <c r="CG884" s="43"/>
      <c r="CH884" s="43"/>
      <c r="CI884" s="43"/>
      <c r="CJ884" s="43"/>
      <c r="CK884" s="43"/>
      <c r="CL884" s="43"/>
      <c r="CM884" s="43"/>
      <c r="CN884" s="43"/>
      <c r="CO884" s="43"/>
      <c r="CP884" s="43"/>
      <c r="CQ884" s="43"/>
      <c r="CR884" s="43"/>
    </row>
    <row r="885" spans="1:96" ht="13.2">
      <c r="A885" s="43"/>
      <c r="B885" s="43"/>
      <c r="C885" s="7"/>
      <c r="D885" s="7"/>
      <c r="E885" s="7"/>
      <c r="F885" s="7"/>
      <c r="G885" s="7"/>
      <c r="H885" s="7"/>
      <c r="I885" s="7"/>
      <c r="J885" s="7"/>
      <c r="K885" s="7"/>
      <c r="L885" s="115"/>
      <c r="M885" s="43"/>
      <c r="N885" s="43"/>
      <c r="O885" s="43"/>
      <c r="P885" s="43"/>
      <c r="Q885" s="43"/>
      <c r="R885" s="43"/>
      <c r="S885" s="43"/>
      <c r="T885" s="43"/>
      <c r="U885" s="43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7"/>
      <c r="AO885" s="7"/>
      <c r="AP885" s="7"/>
      <c r="AQ885" s="7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43"/>
      <c r="BN885" s="43"/>
      <c r="BO885" s="43"/>
      <c r="BP885" s="43"/>
      <c r="BQ885" s="43"/>
      <c r="BR885" s="43"/>
      <c r="BS885" s="43"/>
      <c r="BT885" s="43"/>
      <c r="BU885" s="43"/>
      <c r="BV885" s="43"/>
      <c r="BW885" s="43"/>
      <c r="BX885" s="43"/>
      <c r="BY885" s="43"/>
      <c r="BZ885" s="43"/>
      <c r="CA885" s="43"/>
      <c r="CB885" s="43"/>
      <c r="CC885" s="43"/>
      <c r="CD885" s="43"/>
      <c r="CE885" s="43"/>
      <c r="CF885" s="43"/>
      <c r="CG885" s="43"/>
      <c r="CH885" s="43"/>
      <c r="CI885" s="43"/>
      <c r="CJ885" s="43"/>
      <c r="CK885" s="43"/>
      <c r="CL885" s="43"/>
      <c r="CM885" s="43"/>
      <c r="CN885" s="43"/>
      <c r="CO885" s="43"/>
      <c r="CP885" s="43"/>
      <c r="CQ885" s="43"/>
      <c r="CR885" s="43"/>
    </row>
    <row r="886" spans="1:96" ht="13.2">
      <c r="A886" s="43"/>
      <c r="B886" s="43"/>
      <c r="C886" s="7"/>
      <c r="D886" s="7"/>
      <c r="E886" s="7"/>
      <c r="F886" s="7"/>
      <c r="G886" s="7"/>
      <c r="H886" s="7"/>
      <c r="I886" s="7"/>
      <c r="J886" s="7"/>
      <c r="K886" s="7"/>
      <c r="L886" s="115"/>
      <c r="M886" s="43"/>
      <c r="N886" s="43"/>
      <c r="O886" s="43"/>
      <c r="P886" s="43"/>
      <c r="Q886" s="43"/>
      <c r="R886" s="43"/>
      <c r="S886" s="43"/>
      <c r="T886" s="43"/>
      <c r="U886" s="43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7"/>
      <c r="AO886" s="7"/>
      <c r="AP886" s="7"/>
      <c r="AQ886" s="7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43"/>
      <c r="BN886" s="43"/>
      <c r="BO886" s="43"/>
      <c r="BP886" s="43"/>
      <c r="BQ886" s="43"/>
      <c r="BR886" s="43"/>
      <c r="BS886" s="43"/>
      <c r="BT886" s="43"/>
      <c r="BU886" s="43"/>
      <c r="BV886" s="43"/>
      <c r="BW886" s="43"/>
      <c r="BX886" s="43"/>
      <c r="BY886" s="43"/>
      <c r="BZ886" s="43"/>
      <c r="CA886" s="43"/>
      <c r="CB886" s="43"/>
      <c r="CC886" s="43"/>
      <c r="CD886" s="43"/>
      <c r="CE886" s="43"/>
      <c r="CF886" s="43"/>
      <c r="CG886" s="43"/>
      <c r="CH886" s="43"/>
      <c r="CI886" s="43"/>
      <c r="CJ886" s="43"/>
      <c r="CK886" s="43"/>
      <c r="CL886" s="43"/>
      <c r="CM886" s="43"/>
      <c r="CN886" s="43"/>
      <c r="CO886" s="43"/>
      <c r="CP886" s="43"/>
      <c r="CQ886" s="43"/>
      <c r="CR886" s="43"/>
    </row>
    <row r="887" spans="1:96" ht="13.2">
      <c r="A887" s="43"/>
      <c r="B887" s="43"/>
      <c r="C887" s="7"/>
      <c r="D887" s="7"/>
      <c r="E887" s="7"/>
      <c r="F887" s="7"/>
      <c r="G887" s="7"/>
      <c r="H887" s="7"/>
      <c r="I887" s="7"/>
      <c r="J887" s="7"/>
      <c r="K887" s="7"/>
      <c r="L887" s="115"/>
      <c r="M887" s="43"/>
      <c r="N887" s="43"/>
      <c r="O887" s="43"/>
      <c r="P887" s="43"/>
      <c r="Q887" s="43"/>
      <c r="R887" s="43"/>
      <c r="S887" s="43"/>
      <c r="T887" s="43"/>
      <c r="U887" s="43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7"/>
      <c r="AO887" s="7"/>
      <c r="AP887" s="7"/>
      <c r="AQ887" s="7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43"/>
      <c r="BN887" s="43"/>
      <c r="BO887" s="43"/>
      <c r="BP887" s="43"/>
      <c r="BQ887" s="43"/>
      <c r="BR887" s="43"/>
      <c r="BS887" s="43"/>
      <c r="BT887" s="43"/>
      <c r="BU887" s="43"/>
      <c r="BV887" s="43"/>
      <c r="BW887" s="43"/>
      <c r="BX887" s="43"/>
      <c r="BY887" s="43"/>
      <c r="BZ887" s="43"/>
      <c r="CA887" s="43"/>
      <c r="CB887" s="43"/>
      <c r="CC887" s="43"/>
      <c r="CD887" s="43"/>
      <c r="CE887" s="43"/>
      <c r="CF887" s="43"/>
      <c r="CG887" s="43"/>
      <c r="CH887" s="43"/>
      <c r="CI887" s="43"/>
      <c r="CJ887" s="43"/>
      <c r="CK887" s="43"/>
      <c r="CL887" s="43"/>
      <c r="CM887" s="43"/>
      <c r="CN887" s="43"/>
      <c r="CO887" s="43"/>
      <c r="CP887" s="43"/>
      <c r="CQ887" s="43"/>
      <c r="CR887" s="43"/>
    </row>
    <row r="888" spans="1:96" ht="13.2">
      <c r="A888" s="43"/>
      <c r="B888" s="43"/>
      <c r="C888" s="7"/>
      <c r="D888" s="7"/>
      <c r="E888" s="7"/>
      <c r="F888" s="7"/>
      <c r="G888" s="7"/>
      <c r="H888" s="7"/>
      <c r="I888" s="7"/>
      <c r="J888" s="7"/>
      <c r="K888" s="7"/>
      <c r="L888" s="115"/>
      <c r="M888" s="43"/>
      <c r="N888" s="43"/>
      <c r="O888" s="43"/>
      <c r="P888" s="43"/>
      <c r="Q888" s="43"/>
      <c r="R888" s="43"/>
      <c r="S888" s="43"/>
      <c r="T888" s="43"/>
      <c r="U888" s="43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7"/>
      <c r="AO888" s="7"/>
      <c r="AP888" s="7"/>
      <c r="AQ888" s="7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43"/>
      <c r="BN888" s="43"/>
      <c r="BO888" s="43"/>
      <c r="BP888" s="43"/>
      <c r="BQ888" s="43"/>
      <c r="BR888" s="43"/>
      <c r="BS888" s="43"/>
      <c r="BT888" s="43"/>
      <c r="BU888" s="43"/>
      <c r="BV888" s="43"/>
      <c r="BW888" s="43"/>
      <c r="BX888" s="43"/>
      <c r="BY888" s="43"/>
      <c r="BZ888" s="43"/>
      <c r="CA888" s="43"/>
      <c r="CB888" s="43"/>
      <c r="CC888" s="43"/>
      <c r="CD888" s="43"/>
      <c r="CE888" s="43"/>
      <c r="CF888" s="43"/>
      <c r="CG888" s="43"/>
      <c r="CH888" s="43"/>
      <c r="CI888" s="43"/>
      <c r="CJ888" s="43"/>
      <c r="CK888" s="43"/>
      <c r="CL888" s="43"/>
      <c r="CM888" s="43"/>
      <c r="CN888" s="43"/>
      <c r="CO888" s="43"/>
      <c r="CP888" s="43"/>
      <c r="CQ888" s="43"/>
      <c r="CR888" s="43"/>
    </row>
    <row r="889" spans="1:96" ht="13.2">
      <c r="A889" s="43"/>
      <c r="B889" s="43"/>
      <c r="C889" s="7"/>
      <c r="D889" s="7"/>
      <c r="E889" s="7"/>
      <c r="F889" s="7"/>
      <c r="G889" s="7"/>
      <c r="H889" s="7"/>
      <c r="I889" s="7"/>
      <c r="J889" s="7"/>
      <c r="K889" s="7"/>
      <c r="L889" s="115"/>
      <c r="M889" s="43"/>
      <c r="N889" s="43"/>
      <c r="O889" s="43"/>
      <c r="P889" s="43"/>
      <c r="Q889" s="43"/>
      <c r="R889" s="43"/>
      <c r="S889" s="43"/>
      <c r="T889" s="43"/>
      <c r="U889" s="43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7"/>
      <c r="AO889" s="7"/>
      <c r="AP889" s="7"/>
      <c r="AQ889" s="7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43"/>
      <c r="BN889" s="43"/>
      <c r="BO889" s="43"/>
      <c r="BP889" s="43"/>
      <c r="BQ889" s="43"/>
      <c r="BR889" s="43"/>
      <c r="BS889" s="43"/>
      <c r="BT889" s="43"/>
      <c r="BU889" s="43"/>
      <c r="BV889" s="43"/>
      <c r="BW889" s="43"/>
      <c r="BX889" s="43"/>
      <c r="BY889" s="43"/>
      <c r="BZ889" s="43"/>
      <c r="CA889" s="43"/>
      <c r="CB889" s="43"/>
      <c r="CC889" s="43"/>
      <c r="CD889" s="43"/>
      <c r="CE889" s="43"/>
      <c r="CF889" s="43"/>
      <c r="CG889" s="43"/>
      <c r="CH889" s="43"/>
      <c r="CI889" s="43"/>
      <c r="CJ889" s="43"/>
      <c r="CK889" s="43"/>
      <c r="CL889" s="43"/>
      <c r="CM889" s="43"/>
      <c r="CN889" s="43"/>
      <c r="CO889" s="43"/>
      <c r="CP889" s="43"/>
      <c r="CQ889" s="43"/>
      <c r="CR889" s="43"/>
    </row>
    <row r="890" spans="1:96" ht="13.2">
      <c r="A890" s="43"/>
      <c r="B890" s="43"/>
      <c r="C890" s="7"/>
      <c r="D890" s="7"/>
      <c r="E890" s="7"/>
      <c r="F890" s="7"/>
      <c r="G890" s="7"/>
      <c r="H890" s="7"/>
      <c r="I890" s="7"/>
      <c r="J890" s="7"/>
      <c r="K890" s="7"/>
      <c r="L890" s="115"/>
      <c r="M890" s="43"/>
      <c r="N890" s="43"/>
      <c r="O890" s="43"/>
      <c r="P890" s="43"/>
      <c r="Q890" s="43"/>
      <c r="R890" s="43"/>
      <c r="S890" s="43"/>
      <c r="T890" s="43"/>
      <c r="U890" s="43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7"/>
      <c r="AO890" s="7"/>
      <c r="AP890" s="7"/>
      <c r="AQ890" s="7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43"/>
      <c r="BN890" s="43"/>
      <c r="BO890" s="43"/>
      <c r="BP890" s="43"/>
      <c r="BQ890" s="43"/>
      <c r="BR890" s="43"/>
      <c r="BS890" s="43"/>
      <c r="BT890" s="43"/>
      <c r="BU890" s="43"/>
      <c r="BV890" s="43"/>
      <c r="BW890" s="43"/>
      <c r="BX890" s="43"/>
      <c r="BY890" s="43"/>
      <c r="BZ890" s="43"/>
      <c r="CA890" s="43"/>
      <c r="CB890" s="43"/>
      <c r="CC890" s="43"/>
      <c r="CD890" s="43"/>
      <c r="CE890" s="43"/>
      <c r="CF890" s="43"/>
      <c r="CG890" s="43"/>
      <c r="CH890" s="43"/>
      <c r="CI890" s="43"/>
      <c r="CJ890" s="43"/>
      <c r="CK890" s="43"/>
      <c r="CL890" s="43"/>
      <c r="CM890" s="43"/>
      <c r="CN890" s="43"/>
      <c r="CO890" s="43"/>
      <c r="CP890" s="43"/>
      <c r="CQ890" s="43"/>
      <c r="CR890" s="43"/>
    </row>
    <row r="891" spans="1:96" ht="13.2">
      <c r="A891" s="43"/>
      <c r="B891" s="43"/>
      <c r="C891" s="7"/>
      <c r="D891" s="7"/>
      <c r="E891" s="7"/>
      <c r="F891" s="7"/>
      <c r="G891" s="7"/>
      <c r="H891" s="7"/>
      <c r="I891" s="7"/>
      <c r="J891" s="7"/>
      <c r="K891" s="7"/>
      <c r="L891" s="115"/>
      <c r="M891" s="43"/>
      <c r="N891" s="43"/>
      <c r="O891" s="43"/>
      <c r="P891" s="43"/>
      <c r="Q891" s="43"/>
      <c r="R891" s="43"/>
      <c r="S891" s="43"/>
      <c r="T891" s="43"/>
      <c r="U891" s="43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7"/>
      <c r="AO891" s="7"/>
      <c r="AP891" s="7"/>
      <c r="AQ891" s="7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43"/>
      <c r="BN891" s="43"/>
      <c r="BO891" s="43"/>
      <c r="BP891" s="43"/>
      <c r="BQ891" s="43"/>
      <c r="BR891" s="43"/>
      <c r="BS891" s="43"/>
      <c r="BT891" s="43"/>
      <c r="BU891" s="43"/>
      <c r="BV891" s="43"/>
      <c r="BW891" s="43"/>
      <c r="BX891" s="43"/>
      <c r="BY891" s="43"/>
      <c r="BZ891" s="43"/>
      <c r="CA891" s="43"/>
      <c r="CB891" s="43"/>
      <c r="CC891" s="43"/>
      <c r="CD891" s="43"/>
      <c r="CE891" s="43"/>
      <c r="CF891" s="43"/>
      <c r="CG891" s="43"/>
      <c r="CH891" s="43"/>
      <c r="CI891" s="43"/>
      <c r="CJ891" s="43"/>
      <c r="CK891" s="43"/>
      <c r="CL891" s="43"/>
      <c r="CM891" s="43"/>
      <c r="CN891" s="43"/>
      <c r="CO891" s="43"/>
      <c r="CP891" s="43"/>
      <c r="CQ891" s="43"/>
      <c r="CR891" s="43"/>
    </row>
    <row r="892" spans="1:96" ht="13.2">
      <c r="A892" s="43"/>
      <c r="B892" s="43"/>
      <c r="C892" s="7"/>
      <c r="D892" s="7"/>
      <c r="E892" s="7"/>
      <c r="F892" s="7"/>
      <c r="G892" s="7"/>
      <c r="H892" s="7"/>
      <c r="I892" s="7"/>
      <c r="J892" s="7"/>
      <c r="K892" s="7"/>
      <c r="L892" s="115"/>
      <c r="M892" s="43"/>
      <c r="N892" s="43"/>
      <c r="O892" s="43"/>
      <c r="P892" s="43"/>
      <c r="Q892" s="43"/>
      <c r="R892" s="43"/>
      <c r="S892" s="43"/>
      <c r="T892" s="43"/>
      <c r="U892" s="43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7"/>
      <c r="AO892" s="7"/>
      <c r="AP892" s="7"/>
      <c r="AQ892" s="7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43"/>
      <c r="BN892" s="43"/>
      <c r="BO892" s="43"/>
      <c r="BP892" s="43"/>
      <c r="BQ892" s="43"/>
      <c r="BR892" s="43"/>
      <c r="BS892" s="43"/>
      <c r="BT892" s="43"/>
      <c r="BU892" s="43"/>
      <c r="BV892" s="43"/>
      <c r="BW892" s="43"/>
      <c r="BX892" s="43"/>
      <c r="BY892" s="43"/>
      <c r="BZ892" s="43"/>
      <c r="CA892" s="43"/>
      <c r="CB892" s="43"/>
      <c r="CC892" s="43"/>
      <c r="CD892" s="43"/>
      <c r="CE892" s="43"/>
      <c r="CF892" s="43"/>
      <c r="CG892" s="43"/>
      <c r="CH892" s="43"/>
      <c r="CI892" s="43"/>
      <c r="CJ892" s="43"/>
      <c r="CK892" s="43"/>
      <c r="CL892" s="43"/>
      <c r="CM892" s="43"/>
      <c r="CN892" s="43"/>
      <c r="CO892" s="43"/>
      <c r="CP892" s="43"/>
      <c r="CQ892" s="43"/>
      <c r="CR892" s="43"/>
    </row>
    <row r="893" spans="1:96" ht="13.2">
      <c r="A893" s="43"/>
      <c r="B893" s="43"/>
      <c r="C893" s="7"/>
      <c r="D893" s="7"/>
      <c r="E893" s="7"/>
      <c r="F893" s="7"/>
      <c r="G893" s="7"/>
      <c r="H893" s="7"/>
      <c r="I893" s="7"/>
      <c r="J893" s="7"/>
      <c r="K893" s="7"/>
      <c r="L893" s="115"/>
      <c r="M893" s="43"/>
      <c r="N893" s="43"/>
      <c r="O893" s="43"/>
      <c r="P893" s="43"/>
      <c r="Q893" s="43"/>
      <c r="R893" s="43"/>
      <c r="S893" s="43"/>
      <c r="T893" s="43"/>
      <c r="U893" s="43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7"/>
      <c r="AO893" s="7"/>
      <c r="AP893" s="7"/>
      <c r="AQ893" s="7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43"/>
      <c r="BN893" s="43"/>
      <c r="BO893" s="43"/>
      <c r="BP893" s="43"/>
      <c r="BQ893" s="43"/>
      <c r="BR893" s="43"/>
      <c r="BS893" s="43"/>
      <c r="BT893" s="43"/>
      <c r="BU893" s="43"/>
      <c r="BV893" s="43"/>
      <c r="BW893" s="43"/>
      <c r="BX893" s="43"/>
      <c r="BY893" s="43"/>
      <c r="BZ893" s="43"/>
      <c r="CA893" s="43"/>
      <c r="CB893" s="43"/>
      <c r="CC893" s="43"/>
      <c r="CD893" s="43"/>
      <c r="CE893" s="43"/>
      <c r="CF893" s="43"/>
      <c r="CG893" s="43"/>
      <c r="CH893" s="43"/>
      <c r="CI893" s="43"/>
      <c r="CJ893" s="43"/>
      <c r="CK893" s="43"/>
      <c r="CL893" s="43"/>
      <c r="CM893" s="43"/>
      <c r="CN893" s="43"/>
      <c r="CO893" s="43"/>
      <c r="CP893" s="43"/>
      <c r="CQ893" s="43"/>
      <c r="CR893" s="43"/>
    </row>
    <row r="894" spans="1:96" ht="13.2">
      <c r="A894" s="43"/>
      <c r="B894" s="43"/>
      <c r="C894" s="7"/>
      <c r="D894" s="7"/>
      <c r="E894" s="7"/>
      <c r="F894" s="7"/>
      <c r="G894" s="7"/>
      <c r="H894" s="7"/>
      <c r="I894" s="7"/>
      <c r="J894" s="7"/>
      <c r="K894" s="7"/>
      <c r="L894" s="115"/>
      <c r="M894" s="43"/>
      <c r="N894" s="43"/>
      <c r="O894" s="43"/>
      <c r="P894" s="43"/>
      <c r="Q894" s="43"/>
      <c r="R894" s="43"/>
      <c r="S894" s="43"/>
      <c r="T894" s="43"/>
      <c r="U894" s="43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7"/>
      <c r="AO894" s="7"/>
      <c r="AP894" s="7"/>
      <c r="AQ894" s="7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43"/>
      <c r="BN894" s="43"/>
      <c r="BO894" s="43"/>
      <c r="BP894" s="43"/>
      <c r="BQ894" s="43"/>
      <c r="BR894" s="43"/>
      <c r="BS894" s="43"/>
      <c r="BT894" s="43"/>
      <c r="BU894" s="43"/>
      <c r="BV894" s="43"/>
      <c r="BW894" s="43"/>
      <c r="BX894" s="43"/>
      <c r="BY894" s="43"/>
      <c r="BZ894" s="43"/>
      <c r="CA894" s="43"/>
      <c r="CB894" s="43"/>
      <c r="CC894" s="43"/>
      <c r="CD894" s="43"/>
      <c r="CE894" s="43"/>
      <c r="CF894" s="43"/>
      <c r="CG894" s="43"/>
      <c r="CH894" s="43"/>
      <c r="CI894" s="43"/>
      <c r="CJ894" s="43"/>
      <c r="CK894" s="43"/>
      <c r="CL894" s="43"/>
      <c r="CM894" s="43"/>
      <c r="CN894" s="43"/>
      <c r="CO894" s="43"/>
      <c r="CP894" s="43"/>
      <c r="CQ894" s="43"/>
      <c r="CR894" s="43"/>
    </row>
    <row r="895" spans="1:96" ht="13.2">
      <c r="A895" s="43"/>
      <c r="B895" s="43"/>
      <c r="C895" s="7"/>
      <c r="D895" s="7"/>
      <c r="E895" s="7"/>
      <c r="F895" s="7"/>
      <c r="G895" s="7"/>
      <c r="H895" s="7"/>
      <c r="I895" s="7"/>
      <c r="J895" s="7"/>
      <c r="K895" s="7"/>
      <c r="L895" s="115"/>
      <c r="M895" s="43"/>
      <c r="N895" s="43"/>
      <c r="O895" s="43"/>
      <c r="P895" s="43"/>
      <c r="Q895" s="43"/>
      <c r="R895" s="43"/>
      <c r="S895" s="43"/>
      <c r="T895" s="43"/>
      <c r="U895" s="43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7"/>
      <c r="AO895" s="7"/>
      <c r="AP895" s="7"/>
      <c r="AQ895" s="7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43"/>
      <c r="BN895" s="43"/>
      <c r="BO895" s="43"/>
      <c r="BP895" s="43"/>
      <c r="BQ895" s="43"/>
      <c r="BR895" s="43"/>
      <c r="BS895" s="43"/>
      <c r="BT895" s="43"/>
      <c r="BU895" s="43"/>
      <c r="BV895" s="43"/>
      <c r="BW895" s="43"/>
      <c r="BX895" s="43"/>
      <c r="BY895" s="43"/>
      <c r="BZ895" s="43"/>
      <c r="CA895" s="43"/>
      <c r="CB895" s="43"/>
      <c r="CC895" s="43"/>
      <c r="CD895" s="43"/>
      <c r="CE895" s="43"/>
      <c r="CF895" s="43"/>
      <c r="CG895" s="43"/>
      <c r="CH895" s="43"/>
      <c r="CI895" s="43"/>
      <c r="CJ895" s="43"/>
      <c r="CK895" s="43"/>
      <c r="CL895" s="43"/>
      <c r="CM895" s="43"/>
      <c r="CN895" s="43"/>
      <c r="CO895" s="43"/>
      <c r="CP895" s="43"/>
      <c r="CQ895" s="43"/>
      <c r="CR895" s="43"/>
    </row>
    <row r="896" spans="1:96" ht="13.2">
      <c r="A896" s="43"/>
      <c r="B896" s="43"/>
      <c r="C896" s="7"/>
      <c r="D896" s="7"/>
      <c r="E896" s="7"/>
      <c r="F896" s="7"/>
      <c r="G896" s="7"/>
      <c r="H896" s="7"/>
      <c r="I896" s="7"/>
      <c r="J896" s="7"/>
      <c r="K896" s="7"/>
      <c r="L896" s="115"/>
      <c r="M896" s="43"/>
      <c r="N896" s="43"/>
      <c r="O896" s="43"/>
      <c r="P896" s="43"/>
      <c r="Q896" s="43"/>
      <c r="R896" s="43"/>
      <c r="S896" s="43"/>
      <c r="T896" s="43"/>
      <c r="U896" s="43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7"/>
      <c r="AO896" s="7"/>
      <c r="AP896" s="7"/>
      <c r="AQ896" s="7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43"/>
      <c r="BN896" s="43"/>
      <c r="BO896" s="43"/>
      <c r="BP896" s="43"/>
      <c r="BQ896" s="43"/>
      <c r="BR896" s="43"/>
      <c r="BS896" s="43"/>
      <c r="BT896" s="43"/>
      <c r="BU896" s="43"/>
      <c r="BV896" s="43"/>
      <c r="BW896" s="43"/>
      <c r="BX896" s="43"/>
      <c r="BY896" s="43"/>
      <c r="BZ896" s="43"/>
      <c r="CA896" s="43"/>
      <c r="CB896" s="43"/>
      <c r="CC896" s="43"/>
      <c r="CD896" s="43"/>
      <c r="CE896" s="43"/>
      <c r="CF896" s="43"/>
      <c r="CG896" s="43"/>
      <c r="CH896" s="43"/>
      <c r="CI896" s="43"/>
      <c r="CJ896" s="43"/>
      <c r="CK896" s="43"/>
      <c r="CL896" s="43"/>
      <c r="CM896" s="43"/>
      <c r="CN896" s="43"/>
      <c r="CO896" s="43"/>
      <c r="CP896" s="43"/>
      <c r="CQ896" s="43"/>
      <c r="CR896" s="43"/>
    </row>
    <row r="897" spans="1:96" ht="13.2">
      <c r="A897" s="43"/>
      <c r="B897" s="43"/>
      <c r="C897" s="7"/>
      <c r="D897" s="7"/>
      <c r="E897" s="7"/>
      <c r="F897" s="7"/>
      <c r="G897" s="7"/>
      <c r="H897" s="7"/>
      <c r="I897" s="7"/>
      <c r="J897" s="7"/>
      <c r="K897" s="7"/>
      <c r="L897" s="115"/>
      <c r="M897" s="43"/>
      <c r="N897" s="43"/>
      <c r="O897" s="43"/>
      <c r="P897" s="43"/>
      <c r="Q897" s="43"/>
      <c r="R897" s="43"/>
      <c r="S897" s="43"/>
      <c r="T897" s="43"/>
      <c r="U897" s="43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7"/>
      <c r="AO897" s="7"/>
      <c r="AP897" s="7"/>
      <c r="AQ897" s="7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43"/>
      <c r="BN897" s="43"/>
      <c r="BO897" s="43"/>
      <c r="BP897" s="43"/>
      <c r="BQ897" s="43"/>
      <c r="BR897" s="43"/>
      <c r="BS897" s="43"/>
      <c r="BT897" s="43"/>
      <c r="BU897" s="43"/>
      <c r="BV897" s="43"/>
      <c r="BW897" s="43"/>
      <c r="BX897" s="43"/>
      <c r="BY897" s="43"/>
      <c r="BZ897" s="43"/>
      <c r="CA897" s="43"/>
      <c r="CB897" s="43"/>
      <c r="CC897" s="43"/>
      <c r="CD897" s="43"/>
      <c r="CE897" s="43"/>
      <c r="CF897" s="43"/>
      <c r="CG897" s="43"/>
      <c r="CH897" s="43"/>
      <c r="CI897" s="43"/>
      <c r="CJ897" s="43"/>
      <c r="CK897" s="43"/>
      <c r="CL897" s="43"/>
      <c r="CM897" s="43"/>
      <c r="CN897" s="43"/>
      <c r="CO897" s="43"/>
      <c r="CP897" s="43"/>
      <c r="CQ897" s="43"/>
      <c r="CR897" s="43"/>
    </row>
    <row r="898" spans="1:96" ht="13.2">
      <c r="A898" s="43"/>
      <c r="B898" s="43"/>
      <c r="C898" s="7"/>
      <c r="D898" s="7"/>
      <c r="E898" s="7"/>
      <c r="F898" s="7"/>
      <c r="G898" s="7"/>
      <c r="H898" s="7"/>
      <c r="I898" s="7"/>
      <c r="J898" s="7"/>
      <c r="K898" s="7"/>
      <c r="L898" s="115"/>
      <c r="M898" s="43"/>
      <c r="N898" s="43"/>
      <c r="O898" s="43"/>
      <c r="P898" s="43"/>
      <c r="Q898" s="43"/>
      <c r="R898" s="43"/>
      <c r="S898" s="43"/>
      <c r="T898" s="43"/>
      <c r="U898" s="43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7"/>
      <c r="AO898" s="7"/>
      <c r="AP898" s="7"/>
      <c r="AQ898" s="7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43"/>
      <c r="BN898" s="43"/>
      <c r="BO898" s="43"/>
      <c r="BP898" s="43"/>
      <c r="BQ898" s="43"/>
      <c r="BR898" s="43"/>
      <c r="BS898" s="43"/>
      <c r="BT898" s="43"/>
      <c r="BU898" s="43"/>
      <c r="BV898" s="43"/>
      <c r="BW898" s="43"/>
      <c r="BX898" s="43"/>
      <c r="BY898" s="43"/>
      <c r="BZ898" s="43"/>
      <c r="CA898" s="43"/>
      <c r="CB898" s="43"/>
      <c r="CC898" s="43"/>
      <c r="CD898" s="43"/>
      <c r="CE898" s="43"/>
      <c r="CF898" s="43"/>
      <c r="CG898" s="43"/>
      <c r="CH898" s="43"/>
      <c r="CI898" s="43"/>
      <c r="CJ898" s="43"/>
      <c r="CK898" s="43"/>
      <c r="CL898" s="43"/>
      <c r="CM898" s="43"/>
      <c r="CN898" s="43"/>
      <c r="CO898" s="43"/>
      <c r="CP898" s="43"/>
      <c r="CQ898" s="43"/>
      <c r="CR898" s="43"/>
    </row>
    <row r="899" spans="1:96" ht="13.2">
      <c r="A899" s="43"/>
      <c r="B899" s="43"/>
      <c r="C899" s="7"/>
      <c r="D899" s="7"/>
      <c r="E899" s="7"/>
      <c r="F899" s="7"/>
      <c r="G899" s="7"/>
      <c r="H899" s="7"/>
      <c r="I899" s="7"/>
      <c r="J899" s="7"/>
      <c r="K899" s="7"/>
      <c r="L899" s="115"/>
      <c r="M899" s="43"/>
      <c r="N899" s="43"/>
      <c r="O899" s="43"/>
      <c r="P899" s="43"/>
      <c r="Q899" s="43"/>
      <c r="R899" s="43"/>
      <c r="S899" s="43"/>
      <c r="T899" s="43"/>
      <c r="U899" s="43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7"/>
      <c r="AO899" s="7"/>
      <c r="AP899" s="7"/>
      <c r="AQ899" s="7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43"/>
      <c r="BN899" s="43"/>
      <c r="BO899" s="43"/>
      <c r="BP899" s="43"/>
      <c r="BQ899" s="43"/>
      <c r="BR899" s="43"/>
      <c r="BS899" s="43"/>
      <c r="BT899" s="43"/>
      <c r="BU899" s="43"/>
      <c r="BV899" s="43"/>
      <c r="BW899" s="43"/>
      <c r="BX899" s="43"/>
      <c r="BY899" s="43"/>
      <c r="BZ899" s="43"/>
      <c r="CA899" s="43"/>
      <c r="CB899" s="43"/>
      <c r="CC899" s="43"/>
      <c r="CD899" s="43"/>
      <c r="CE899" s="43"/>
      <c r="CF899" s="43"/>
      <c r="CG899" s="43"/>
      <c r="CH899" s="43"/>
      <c r="CI899" s="43"/>
      <c r="CJ899" s="43"/>
      <c r="CK899" s="43"/>
      <c r="CL899" s="43"/>
      <c r="CM899" s="43"/>
      <c r="CN899" s="43"/>
      <c r="CO899" s="43"/>
      <c r="CP899" s="43"/>
      <c r="CQ899" s="43"/>
      <c r="CR899" s="43"/>
    </row>
    <row r="900" spans="1:96" ht="13.2">
      <c r="A900" s="43"/>
      <c r="B900" s="43"/>
      <c r="C900" s="7"/>
      <c r="D900" s="7"/>
      <c r="E900" s="7"/>
      <c r="F900" s="7"/>
      <c r="G900" s="7"/>
      <c r="H900" s="7"/>
      <c r="I900" s="7"/>
      <c r="J900" s="7"/>
      <c r="K900" s="7"/>
      <c r="L900" s="115"/>
      <c r="M900" s="43"/>
      <c r="N900" s="43"/>
      <c r="O900" s="43"/>
      <c r="P900" s="43"/>
      <c r="Q900" s="43"/>
      <c r="R900" s="43"/>
      <c r="S900" s="43"/>
      <c r="T900" s="43"/>
      <c r="U900" s="43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7"/>
      <c r="AO900" s="7"/>
      <c r="AP900" s="7"/>
      <c r="AQ900" s="7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43"/>
      <c r="BN900" s="43"/>
      <c r="BO900" s="43"/>
      <c r="BP900" s="43"/>
      <c r="BQ900" s="43"/>
      <c r="BR900" s="43"/>
      <c r="BS900" s="43"/>
      <c r="BT900" s="43"/>
      <c r="BU900" s="43"/>
      <c r="BV900" s="43"/>
      <c r="BW900" s="43"/>
      <c r="BX900" s="43"/>
      <c r="BY900" s="43"/>
      <c r="BZ900" s="43"/>
      <c r="CA900" s="43"/>
      <c r="CB900" s="43"/>
      <c r="CC900" s="43"/>
      <c r="CD900" s="43"/>
      <c r="CE900" s="43"/>
      <c r="CF900" s="43"/>
      <c r="CG900" s="43"/>
      <c r="CH900" s="43"/>
      <c r="CI900" s="43"/>
      <c r="CJ900" s="43"/>
      <c r="CK900" s="43"/>
      <c r="CL900" s="43"/>
      <c r="CM900" s="43"/>
      <c r="CN900" s="43"/>
      <c r="CO900" s="43"/>
      <c r="CP900" s="43"/>
      <c r="CQ900" s="43"/>
      <c r="CR900" s="43"/>
    </row>
    <row r="901" spans="1:96" ht="13.2">
      <c r="A901" s="43"/>
      <c r="B901" s="43"/>
      <c r="C901" s="7"/>
      <c r="D901" s="7"/>
      <c r="E901" s="7"/>
      <c r="F901" s="7"/>
      <c r="G901" s="7"/>
      <c r="H901" s="7"/>
      <c r="I901" s="7"/>
      <c r="J901" s="7"/>
      <c r="K901" s="7"/>
      <c r="L901" s="115"/>
      <c r="M901" s="43"/>
      <c r="N901" s="43"/>
      <c r="O901" s="43"/>
      <c r="P901" s="43"/>
      <c r="Q901" s="43"/>
      <c r="R901" s="43"/>
      <c r="S901" s="43"/>
      <c r="T901" s="43"/>
      <c r="U901" s="43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7"/>
      <c r="AO901" s="7"/>
      <c r="AP901" s="7"/>
      <c r="AQ901" s="7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43"/>
      <c r="BN901" s="43"/>
      <c r="BO901" s="43"/>
      <c r="BP901" s="43"/>
      <c r="BQ901" s="43"/>
      <c r="BR901" s="43"/>
      <c r="BS901" s="43"/>
      <c r="BT901" s="43"/>
      <c r="BU901" s="43"/>
      <c r="BV901" s="43"/>
      <c r="BW901" s="43"/>
      <c r="BX901" s="43"/>
      <c r="BY901" s="43"/>
      <c r="BZ901" s="43"/>
      <c r="CA901" s="43"/>
      <c r="CB901" s="43"/>
      <c r="CC901" s="43"/>
      <c r="CD901" s="43"/>
      <c r="CE901" s="43"/>
      <c r="CF901" s="43"/>
      <c r="CG901" s="43"/>
      <c r="CH901" s="43"/>
      <c r="CI901" s="43"/>
      <c r="CJ901" s="43"/>
      <c r="CK901" s="43"/>
      <c r="CL901" s="43"/>
      <c r="CM901" s="43"/>
      <c r="CN901" s="43"/>
      <c r="CO901" s="43"/>
      <c r="CP901" s="43"/>
      <c r="CQ901" s="43"/>
      <c r="CR901" s="43"/>
    </row>
    <row r="902" spans="1:96" ht="13.2">
      <c r="A902" s="43"/>
      <c r="B902" s="43"/>
      <c r="C902" s="7"/>
      <c r="D902" s="7"/>
      <c r="E902" s="7"/>
      <c r="F902" s="7"/>
      <c r="G902" s="7"/>
      <c r="H902" s="7"/>
      <c r="I902" s="7"/>
      <c r="J902" s="7"/>
      <c r="K902" s="7"/>
      <c r="L902" s="115"/>
      <c r="M902" s="43"/>
      <c r="N902" s="43"/>
      <c r="O902" s="43"/>
      <c r="P902" s="43"/>
      <c r="Q902" s="43"/>
      <c r="R902" s="43"/>
      <c r="S902" s="43"/>
      <c r="T902" s="43"/>
      <c r="U902" s="43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7"/>
      <c r="AO902" s="7"/>
      <c r="AP902" s="7"/>
      <c r="AQ902" s="7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43"/>
      <c r="BN902" s="43"/>
      <c r="BO902" s="43"/>
      <c r="BP902" s="43"/>
      <c r="BQ902" s="43"/>
      <c r="BR902" s="43"/>
      <c r="BS902" s="43"/>
      <c r="BT902" s="43"/>
      <c r="BU902" s="43"/>
      <c r="BV902" s="43"/>
      <c r="BW902" s="43"/>
      <c r="BX902" s="43"/>
      <c r="BY902" s="43"/>
      <c r="BZ902" s="43"/>
      <c r="CA902" s="43"/>
      <c r="CB902" s="43"/>
      <c r="CC902" s="43"/>
      <c r="CD902" s="43"/>
      <c r="CE902" s="43"/>
      <c r="CF902" s="43"/>
      <c r="CG902" s="43"/>
      <c r="CH902" s="43"/>
      <c r="CI902" s="43"/>
      <c r="CJ902" s="43"/>
      <c r="CK902" s="43"/>
      <c r="CL902" s="43"/>
      <c r="CM902" s="43"/>
      <c r="CN902" s="43"/>
      <c r="CO902" s="43"/>
      <c r="CP902" s="43"/>
      <c r="CQ902" s="43"/>
      <c r="CR902" s="43"/>
    </row>
    <row r="903" spans="1:96" ht="13.2">
      <c r="A903" s="43"/>
      <c r="B903" s="43"/>
      <c r="C903" s="7"/>
      <c r="D903" s="7"/>
      <c r="E903" s="7"/>
      <c r="F903" s="7"/>
      <c r="G903" s="7"/>
      <c r="H903" s="7"/>
      <c r="I903" s="7"/>
      <c r="J903" s="7"/>
      <c r="K903" s="7"/>
      <c r="L903" s="115"/>
      <c r="M903" s="43"/>
      <c r="N903" s="43"/>
      <c r="O903" s="43"/>
      <c r="P903" s="43"/>
      <c r="Q903" s="43"/>
      <c r="R903" s="43"/>
      <c r="S903" s="43"/>
      <c r="T903" s="43"/>
      <c r="U903" s="43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7"/>
      <c r="AO903" s="7"/>
      <c r="AP903" s="7"/>
      <c r="AQ903" s="7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43"/>
      <c r="BN903" s="43"/>
      <c r="BO903" s="43"/>
      <c r="BP903" s="43"/>
      <c r="BQ903" s="43"/>
      <c r="BR903" s="43"/>
      <c r="BS903" s="43"/>
      <c r="BT903" s="43"/>
      <c r="BU903" s="43"/>
      <c r="BV903" s="43"/>
      <c r="BW903" s="43"/>
      <c r="BX903" s="43"/>
      <c r="BY903" s="43"/>
      <c r="BZ903" s="43"/>
      <c r="CA903" s="43"/>
      <c r="CB903" s="43"/>
      <c r="CC903" s="43"/>
      <c r="CD903" s="43"/>
      <c r="CE903" s="43"/>
      <c r="CF903" s="43"/>
      <c r="CG903" s="43"/>
      <c r="CH903" s="43"/>
      <c r="CI903" s="43"/>
      <c r="CJ903" s="43"/>
      <c r="CK903" s="43"/>
      <c r="CL903" s="43"/>
      <c r="CM903" s="43"/>
      <c r="CN903" s="43"/>
      <c r="CO903" s="43"/>
      <c r="CP903" s="43"/>
      <c r="CQ903" s="43"/>
      <c r="CR903" s="43"/>
    </row>
    <row r="904" spans="1:96" ht="13.2">
      <c r="A904" s="43"/>
      <c r="B904" s="43"/>
      <c r="C904" s="7"/>
      <c r="D904" s="7"/>
      <c r="E904" s="7"/>
      <c r="F904" s="7"/>
      <c r="G904" s="7"/>
      <c r="H904" s="7"/>
      <c r="I904" s="7"/>
      <c r="J904" s="7"/>
      <c r="K904" s="7"/>
      <c r="L904" s="115"/>
      <c r="M904" s="43"/>
      <c r="N904" s="43"/>
      <c r="O904" s="43"/>
      <c r="P904" s="43"/>
      <c r="Q904" s="43"/>
      <c r="R904" s="43"/>
      <c r="S904" s="43"/>
      <c r="T904" s="43"/>
      <c r="U904" s="43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7"/>
      <c r="AO904" s="7"/>
      <c r="AP904" s="7"/>
      <c r="AQ904" s="7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43"/>
      <c r="BN904" s="43"/>
      <c r="BO904" s="43"/>
      <c r="BP904" s="43"/>
      <c r="BQ904" s="43"/>
      <c r="BR904" s="43"/>
      <c r="BS904" s="43"/>
      <c r="BT904" s="43"/>
      <c r="BU904" s="43"/>
      <c r="BV904" s="43"/>
      <c r="BW904" s="43"/>
      <c r="BX904" s="43"/>
      <c r="BY904" s="43"/>
      <c r="BZ904" s="43"/>
      <c r="CA904" s="43"/>
      <c r="CB904" s="43"/>
      <c r="CC904" s="43"/>
      <c r="CD904" s="43"/>
      <c r="CE904" s="43"/>
      <c r="CF904" s="43"/>
      <c r="CG904" s="43"/>
      <c r="CH904" s="43"/>
      <c r="CI904" s="43"/>
      <c r="CJ904" s="43"/>
      <c r="CK904" s="43"/>
      <c r="CL904" s="43"/>
      <c r="CM904" s="43"/>
      <c r="CN904" s="43"/>
      <c r="CO904" s="43"/>
      <c r="CP904" s="43"/>
      <c r="CQ904" s="43"/>
      <c r="CR904" s="43"/>
    </row>
    <row r="905" spans="1:96" ht="13.2">
      <c r="A905" s="43"/>
      <c r="B905" s="43"/>
      <c r="C905" s="7"/>
      <c r="D905" s="7"/>
      <c r="E905" s="7"/>
      <c r="F905" s="7"/>
      <c r="G905" s="7"/>
      <c r="H905" s="7"/>
      <c r="I905" s="7"/>
      <c r="J905" s="7"/>
      <c r="K905" s="7"/>
      <c r="L905" s="115"/>
      <c r="M905" s="43"/>
      <c r="N905" s="43"/>
      <c r="O905" s="43"/>
      <c r="P905" s="43"/>
      <c r="Q905" s="43"/>
      <c r="R905" s="43"/>
      <c r="S905" s="43"/>
      <c r="T905" s="43"/>
      <c r="U905" s="43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7"/>
      <c r="AO905" s="7"/>
      <c r="AP905" s="7"/>
      <c r="AQ905" s="7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43"/>
      <c r="BN905" s="43"/>
      <c r="BO905" s="43"/>
      <c r="BP905" s="43"/>
      <c r="BQ905" s="43"/>
      <c r="BR905" s="43"/>
      <c r="BS905" s="43"/>
      <c r="BT905" s="43"/>
      <c r="BU905" s="43"/>
      <c r="BV905" s="43"/>
      <c r="BW905" s="43"/>
      <c r="BX905" s="43"/>
      <c r="BY905" s="43"/>
      <c r="BZ905" s="43"/>
      <c r="CA905" s="43"/>
      <c r="CB905" s="43"/>
      <c r="CC905" s="43"/>
      <c r="CD905" s="43"/>
      <c r="CE905" s="43"/>
      <c r="CF905" s="43"/>
      <c r="CG905" s="43"/>
      <c r="CH905" s="43"/>
      <c r="CI905" s="43"/>
      <c r="CJ905" s="43"/>
      <c r="CK905" s="43"/>
      <c r="CL905" s="43"/>
      <c r="CM905" s="43"/>
      <c r="CN905" s="43"/>
      <c r="CO905" s="43"/>
      <c r="CP905" s="43"/>
      <c r="CQ905" s="43"/>
      <c r="CR905" s="43"/>
    </row>
    <row r="906" spans="1:96" ht="13.2">
      <c r="A906" s="43"/>
      <c r="B906" s="43"/>
      <c r="C906" s="7"/>
      <c r="D906" s="7"/>
      <c r="E906" s="7"/>
      <c r="F906" s="7"/>
      <c r="G906" s="7"/>
      <c r="H906" s="7"/>
      <c r="I906" s="7"/>
      <c r="J906" s="7"/>
      <c r="K906" s="7"/>
      <c r="L906" s="115"/>
      <c r="M906" s="43"/>
      <c r="N906" s="43"/>
      <c r="O906" s="43"/>
      <c r="P906" s="43"/>
      <c r="Q906" s="43"/>
      <c r="R906" s="43"/>
      <c r="S906" s="43"/>
      <c r="T906" s="43"/>
      <c r="U906" s="43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7"/>
      <c r="AO906" s="7"/>
      <c r="AP906" s="7"/>
      <c r="AQ906" s="7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43"/>
      <c r="BN906" s="43"/>
      <c r="BO906" s="43"/>
      <c r="BP906" s="43"/>
      <c r="BQ906" s="43"/>
      <c r="BR906" s="43"/>
      <c r="BS906" s="43"/>
      <c r="BT906" s="43"/>
      <c r="BU906" s="43"/>
      <c r="BV906" s="43"/>
      <c r="BW906" s="43"/>
      <c r="BX906" s="43"/>
      <c r="BY906" s="43"/>
      <c r="BZ906" s="43"/>
      <c r="CA906" s="43"/>
      <c r="CB906" s="43"/>
      <c r="CC906" s="43"/>
      <c r="CD906" s="43"/>
      <c r="CE906" s="43"/>
      <c r="CF906" s="43"/>
      <c r="CG906" s="43"/>
      <c r="CH906" s="43"/>
      <c r="CI906" s="43"/>
      <c r="CJ906" s="43"/>
      <c r="CK906" s="43"/>
      <c r="CL906" s="43"/>
      <c r="CM906" s="43"/>
      <c r="CN906" s="43"/>
      <c r="CO906" s="43"/>
      <c r="CP906" s="43"/>
      <c r="CQ906" s="43"/>
      <c r="CR906" s="43"/>
    </row>
    <row r="907" spans="1:96" ht="13.2">
      <c r="A907" s="43"/>
      <c r="B907" s="43"/>
      <c r="C907" s="7"/>
      <c r="D907" s="7"/>
      <c r="E907" s="7"/>
      <c r="F907" s="7"/>
      <c r="G907" s="7"/>
      <c r="H907" s="7"/>
      <c r="I907" s="7"/>
      <c r="J907" s="7"/>
      <c r="K907" s="7"/>
      <c r="L907" s="115"/>
      <c r="M907" s="43"/>
      <c r="N907" s="43"/>
      <c r="O907" s="43"/>
      <c r="P907" s="43"/>
      <c r="Q907" s="43"/>
      <c r="R907" s="43"/>
      <c r="S907" s="43"/>
      <c r="T907" s="43"/>
      <c r="U907" s="43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7"/>
      <c r="AO907" s="7"/>
      <c r="AP907" s="7"/>
      <c r="AQ907" s="7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43"/>
      <c r="BN907" s="43"/>
      <c r="BO907" s="43"/>
      <c r="BP907" s="43"/>
      <c r="BQ907" s="43"/>
      <c r="BR907" s="43"/>
      <c r="BS907" s="43"/>
      <c r="BT907" s="43"/>
      <c r="BU907" s="43"/>
      <c r="BV907" s="43"/>
      <c r="BW907" s="43"/>
      <c r="BX907" s="43"/>
      <c r="BY907" s="43"/>
      <c r="BZ907" s="43"/>
      <c r="CA907" s="43"/>
      <c r="CB907" s="43"/>
      <c r="CC907" s="43"/>
      <c r="CD907" s="43"/>
      <c r="CE907" s="43"/>
      <c r="CF907" s="43"/>
      <c r="CG907" s="43"/>
      <c r="CH907" s="43"/>
      <c r="CI907" s="43"/>
      <c r="CJ907" s="43"/>
      <c r="CK907" s="43"/>
      <c r="CL907" s="43"/>
      <c r="CM907" s="43"/>
      <c r="CN907" s="43"/>
      <c r="CO907" s="43"/>
      <c r="CP907" s="43"/>
      <c r="CQ907" s="43"/>
      <c r="CR907" s="43"/>
    </row>
    <row r="908" spans="1:96" ht="13.2">
      <c r="A908" s="43"/>
      <c r="B908" s="43"/>
      <c r="C908" s="7"/>
      <c r="D908" s="7"/>
      <c r="E908" s="7"/>
      <c r="F908" s="7"/>
      <c r="G908" s="7"/>
      <c r="H908" s="7"/>
      <c r="I908" s="7"/>
      <c r="J908" s="7"/>
      <c r="K908" s="7"/>
      <c r="L908" s="115"/>
      <c r="M908" s="43"/>
      <c r="N908" s="43"/>
      <c r="O908" s="43"/>
      <c r="P908" s="43"/>
      <c r="Q908" s="43"/>
      <c r="R908" s="43"/>
      <c r="S908" s="43"/>
      <c r="T908" s="43"/>
      <c r="U908" s="43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7"/>
      <c r="AO908" s="7"/>
      <c r="AP908" s="7"/>
      <c r="AQ908" s="7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43"/>
      <c r="BN908" s="43"/>
      <c r="BO908" s="43"/>
      <c r="BP908" s="43"/>
      <c r="BQ908" s="43"/>
      <c r="BR908" s="43"/>
      <c r="BS908" s="43"/>
      <c r="BT908" s="43"/>
      <c r="BU908" s="43"/>
      <c r="BV908" s="43"/>
      <c r="BW908" s="43"/>
      <c r="BX908" s="43"/>
      <c r="BY908" s="43"/>
      <c r="BZ908" s="43"/>
      <c r="CA908" s="43"/>
      <c r="CB908" s="43"/>
      <c r="CC908" s="43"/>
      <c r="CD908" s="43"/>
      <c r="CE908" s="43"/>
      <c r="CF908" s="43"/>
      <c r="CG908" s="43"/>
      <c r="CH908" s="43"/>
      <c r="CI908" s="43"/>
      <c r="CJ908" s="43"/>
      <c r="CK908" s="43"/>
      <c r="CL908" s="43"/>
      <c r="CM908" s="43"/>
      <c r="CN908" s="43"/>
      <c r="CO908" s="43"/>
      <c r="CP908" s="43"/>
      <c r="CQ908" s="43"/>
      <c r="CR908" s="43"/>
    </row>
    <row r="909" spans="1:96" ht="13.2">
      <c r="A909" s="43"/>
      <c r="B909" s="43"/>
      <c r="C909" s="7"/>
      <c r="D909" s="7"/>
      <c r="E909" s="7"/>
      <c r="F909" s="7"/>
      <c r="G909" s="7"/>
      <c r="H909" s="7"/>
      <c r="I909" s="7"/>
      <c r="J909" s="7"/>
      <c r="K909" s="7"/>
      <c r="L909" s="115"/>
      <c r="M909" s="43"/>
      <c r="N909" s="43"/>
      <c r="O909" s="43"/>
      <c r="P909" s="43"/>
      <c r="Q909" s="43"/>
      <c r="R909" s="43"/>
      <c r="S909" s="43"/>
      <c r="T909" s="43"/>
      <c r="U909" s="43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7"/>
      <c r="AO909" s="7"/>
      <c r="AP909" s="7"/>
      <c r="AQ909" s="7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43"/>
      <c r="BN909" s="43"/>
      <c r="BO909" s="43"/>
      <c r="BP909" s="43"/>
      <c r="BQ909" s="43"/>
      <c r="BR909" s="43"/>
      <c r="BS909" s="43"/>
      <c r="BT909" s="43"/>
      <c r="BU909" s="43"/>
      <c r="BV909" s="43"/>
      <c r="BW909" s="43"/>
      <c r="BX909" s="43"/>
      <c r="BY909" s="43"/>
      <c r="BZ909" s="43"/>
      <c r="CA909" s="43"/>
      <c r="CB909" s="43"/>
      <c r="CC909" s="43"/>
      <c r="CD909" s="43"/>
      <c r="CE909" s="43"/>
      <c r="CF909" s="43"/>
      <c r="CG909" s="43"/>
      <c r="CH909" s="43"/>
      <c r="CI909" s="43"/>
      <c r="CJ909" s="43"/>
      <c r="CK909" s="43"/>
      <c r="CL909" s="43"/>
      <c r="CM909" s="43"/>
      <c r="CN909" s="43"/>
      <c r="CO909" s="43"/>
      <c r="CP909" s="43"/>
      <c r="CQ909" s="43"/>
      <c r="CR909" s="43"/>
    </row>
    <row r="910" spans="1:96" ht="13.2">
      <c r="A910" s="43"/>
      <c r="B910" s="43"/>
      <c r="C910" s="7"/>
      <c r="D910" s="7"/>
      <c r="E910" s="7"/>
      <c r="F910" s="7"/>
      <c r="G910" s="7"/>
      <c r="H910" s="7"/>
      <c r="I910" s="7"/>
      <c r="J910" s="7"/>
      <c r="K910" s="7"/>
      <c r="L910" s="115"/>
      <c r="M910" s="43"/>
      <c r="N910" s="43"/>
      <c r="O910" s="43"/>
      <c r="P910" s="43"/>
      <c r="Q910" s="43"/>
      <c r="R910" s="43"/>
      <c r="S910" s="43"/>
      <c r="T910" s="43"/>
      <c r="U910" s="43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7"/>
      <c r="AO910" s="7"/>
      <c r="AP910" s="7"/>
      <c r="AQ910" s="7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43"/>
      <c r="BN910" s="43"/>
      <c r="BO910" s="43"/>
      <c r="BP910" s="43"/>
      <c r="BQ910" s="43"/>
      <c r="BR910" s="43"/>
      <c r="BS910" s="43"/>
      <c r="BT910" s="43"/>
      <c r="BU910" s="43"/>
      <c r="BV910" s="43"/>
      <c r="BW910" s="43"/>
      <c r="BX910" s="43"/>
      <c r="BY910" s="43"/>
      <c r="BZ910" s="43"/>
      <c r="CA910" s="43"/>
      <c r="CB910" s="43"/>
      <c r="CC910" s="43"/>
      <c r="CD910" s="43"/>
      <c r="CE910" s="43"/>
      <c r="CF910" s="43"/>
      <c r="CG910" s="43"/>
      <c r="CH910" s="43"/>
      <c r="CI910" s="43"/>
      <c r="CJ910" s="43"/>
      <c r="CK910" s="43"/>
      <c r="CL910" s="43"/>
      <c r="CM910" s="43"/>
      <c r="CN910" s="43"/>
      <c r="CO910" s="43"/>
      <c r="CP910" s="43"/>
      <c r="CQ910" s="43"/>
      <c r="CR910" s="43"/>
    </row>
    <row r="911" spans="1:96" ht="13.2">
      <c r="A911" s="43"/>
      <c r="B911" s="43"/>
      <c r="C911" s="7"/>
      <c r="D911" s="7"/>
      <c r="E911" s="7"/>
      <c r="F911" s="7"/>
      <c r="G911" s="7"/>
      <c r="H911" s="7"/>
      <c r="I911" s="7"/>
      <c r="J911" s="7"/>
      <c r="K911" s="7"/>
      <c r="L911" s="115"/>
      <c r="M911" s="43"/>
      <c r="N911" s="43"/>
      <c r="O911" s="43"/>
      <c r="P911" s="43"/>
      <c r="Q911" s="43"/>
      <c r="R911" s="43"/>
      <c r="S911" s="43"/>
      <c r="T911" s="43"/>
      <c r="U911" s="43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7"/>
      <c r="AO911" s="7"/>
      <c r="AP911" s="7"/>
      <c r="AQ911" s="7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43"/>
      <c r="BN911" s="43"/>
      <c r="BO911" s="43"/>
      <c r="BP911" s="43"/>
      <c r="BQ911" s="43"/>
      <c r="BR911" s="43"/>
      <c r="BS911" s="43"/>
      <c r="BT911" s="43"/>
      <c r="BU911" s="43"/>
      <c r="BV911" s="43"/>
      <c r="BW911" s="43"/>
      <c r="BX911" s="43"/>
      <c r="BY911" s="43"/>
      <c r="BZ911" s="43"/>
      <c r="CA911" s="43"/>
      <c r="CB911" s="43"/>
      <c r="CC911" s="43"/>
      <c r="CD911" s="43"/>
      <c r="CE911" s="43"/>
      <c r="CF911" s="43"/>
      <c r="CG911" s="43"/>
      <c r="CH911" s="43"/>
      <c r="CI911" s="43"/>
      <c r="CJ911" s="43"/>
      <c r="CK911" s="43"/>
      <c r="CL911" s="43"/>
      <c r="CM911" s="43"/>
      <c r="CN911" s="43"/>
      <c r="CO911" s="43"/>
      <c r="CP911" s="43"/>
      <c r="CQ911" s="43"/>
      <c r="CR911" s="43"/>
    </row>
    <row r="912" spans="1:96" ht="13.2">
      <c r="A912" s="43"/>
      <c r="B912" s="43"/>
      <c r="C912" s="7"/>
      <c r="D912" s="7"/>
      <c r="E912" s="7"/>
      <c r="F912" s="7"/>
      <c r="G912" s="7"/>
      <c r="H912" s="7"/>
      <c r="I912" s="7"/>
      <c r="J912" s="7"/>
      <c r="K912" s="7"/>
      <c r="L912" s="115"/>
      <c r="M912" s="43"/>
      <c r="N912" s="43"/>
      <c r="O912" s="43"/>
      <c r="P912" s="43"/>
      <c r="Q912" s="43"/>
      <c r="R912" s="43"/>
      <c r="S912" s="43"/>
      <c r="T912" s="43"/>
      <c r="U912" s="43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7"/>
      <c r="AO912" s="7"/>
      <c r="AP912" s="7"/>
      <c r="AQ912" s="7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43"/>
      <c r="BN912" s="43"/>
      <c r="BO912" s="43"/>
      <c r="BP912" s="43"/>
      <c r="BQ912" s="43"/>
      <c r="BR912" s="43"/>
      <c r="BS912" s="43"/>
      <c r="BT912" s="43"/>
      <c r="BU912" s="43"/>
      <c r="BV912" s="43"/>
      <c r="BW912" s="43"/>
      <c r="BX912" s="43"/>
      <c r="BY912" s="43"/>
      <c r="BZ912" s="43"/>
      <c r="CA912" s="43"/>
      <c r="CB912" s="43"/>
      <c r="CC912" s="43"/>
      <c r="CD912" s="43"/>
      <c r="CE912" s="43"/>
      <c r="CF912" s="43"/>
      <c r="CG912" s="43"/>
      <c r="CH912" s="43"/>
      <c r="CI912" s="43"/>
      <c r="CJ912" s="43"/>
      <c r="CK912" s="43"/>
      <c r="CL912" s="43"/>
      <c r="CM912" s="43"/>
      <c r="CN912" s="43"/>
      <c r="CO912" s="43"/>
      <c r="CP912" s="43"/>
      <c r="CQ912" s="43"/>
      <c r="CR912" s="43"/>
    </row>
    <row r="913" spans="1:96" ht="13.2">
      <c r="A913" s="43"/>
      <c r="B913" s="43"/>
      <c r="C913" s="7"/>
      <c r="D913" s="7"/>
      <c r="E913" s="7"/>
      <c r="F913" s="7"/>
      <c r="G913" s="7"/>
      <c r="H913" s="7"/>
      <c r="I913" s="7"/>
      <c r="J913" s="7"/>
      <c r="K913" s="7"/>
      <c r="L913" s="115"/>
      <c r="M913" s="43"/>
      <c r="N913" s="43"/>
      <c r="O913" s="43"/>
      <c r="P913" s="43"/>
      <c r="Q913" s="43"/>
      <c r="R913" s="43"/>
      <c r="S913" s="43"/>
      <c r="T913" s="43"/>
      <c r="U913" s="43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7"/>
      <c r="AO913" s="7"/>
      <c r="AP913" s="7"/>
      <c r="AQ913" s="7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43"/>
      <c r="BN913" s="43"/>
      <c r="BO913" s="43"/>
      <c r="BP913" s="43"/>
      <c r="BQ913" s="43"/>
      <c r="BR913" s="43"/>
      <c r="BS913" s="43"/>
      <c r="BT913" s="43"/>
      <c r="BU913" s="43"/>
      <c r="BV913" s="43"/>
      <c r="BW913" s="43"/>
      <c r="BX913" s="43"/>
      <c r="BY913" s="43"/>
      <c r="BZ913" s="43"/>
      <c r="CA913" s="43"/>
      <c r="CB913" s="43"/>
      <c r="CC913" s="43"/>
      <c r="CD913" s="43"/>
      <c r="CE913" s="43"/>
      <c r="CF913" s="43"/>
      <c r="CG913" s="43"/>
      <c r="CH913" s="43"/>
      <c r="CI913" s="43"/>
      <c r="CJ913" s="43"/>
      <c r="CK913" s="43"/>
      <c r="CL913" s="43"/>
      <c r="CM913" s="43"/>
      <c r="CN913" s="43"/>
      <c r="CO913" s="43"/>
      <c r="CP913" s="43"/>
      <c r="CQ913" s="43"/>
      <c r="CR913" s="43"/>
    </row>
    <row r="914" spans="1:96" ht="13.2">
      <c r="A914" s="43"/>
      <c r="B914" s="43"/>
      <c r="C914" s="7"/>
      <c r="D914" s="7"/>
      <c r="E914" s="7"/>
      <c r="F914" s="7"/>
      <c r="G914" s="7"/>
      <c r="H914" s="7"/>
      <c r="I914" s="7"/>
      <c r="J914" s="7"/>
      <c r="K914" s="7"/>
      <c r="L914" s="115"/>
      <c r="M914" s="43"/>
      <c r="N914" s="43"/>
      <c r="O914" s="43"/>
      <c r="P914" s="43"/>
      <c r="Q914" s="43"/>
      <c r="R914" s="43"/>
      <c r="S914" s="43"/>
      <c r="T914" s="43"/>
      <c r="U914" s="43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7"/>
      <c r="AO914" s="7"/>
      <c r="AP914" s="7"/>
      <c r="AQ914" s="7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43"/>
      <c r="BN914" s="43"/>
      <c r="BO914" s="43"/>
      <c r="BP914" s="43"/>
      <c r="BQ914" s="43"/>
      <c r="BR914" s="43"/>
      <c r="BS914" s="43"/>
      <c r="BT914" s="43"/>
      <c r="BU914" s="43"/>
      <c r="BV914" s="43"/>
      <c r="BW914" s="43"/>
      <c r="BX914" s="43"/>
      <c r="BY914" s="43"/>
      <c r="BZ914" s="43"/>
      <c r="CA914" s="43"/>
      <c r="CB914" s="43"/>
      <c r="CC914" s="43"/>
      <c r="CD914" s="43"/>
      <c r="CE914" s="43"/>
      <c r="CF914" s="43"/>
      <c r="CG914" s="43"/>
      <c r="CH914" s="43"/>
      <c r="CI914" s="43"/>
      <c r="CJ914" s="43"/>
      <c r="CK914" s="43"/>
      <c r="CL914" s="43"/>
      <c r="CM914" s="43"/>
      <c r="CN914" s="43"/>
      <c r="CO914" s="43"/>
      <c r="CP914" s="43"/>
      <c r="CQ914" s="43"/>
      <c r="CR914" s="43"/>
    </row>
    <row r="915" spans="1:96" ht="13.2">
      <c r="A915" s="43"/>
      <c r="B915" s="43"/>
      <c r="C915" s="7"/>
      <c r="D915" s="7"/>
      <c r="E915" s="7"/>
      <c r="F915" s="7"/>
      <c r="G915" s="7"/>
      <c r="H915" s="7"/>
      <c r="I915" s="7"/>
      <c r="J915" s="7"/>
      <c r="K915" s="7"/>
      <c r="L915" s="115"/>
      <c r="M915" s="43"/>
      <c r="N915" s="43"/>
      <c r="O915" s="43"/>
      <c r="P915" s="43"/>
      <c r="Q915" s="43"/>
      <c r="R915" s="43"/>
      <c r="S915" s="43"/>
      <c r="T915" s="43"/>
      <c r="U915" s="43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7"/>
      <c r="AO915" s="7"/>
      <c r="AP915" s="7"/>
      <c r="AQ915" s="7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43"/>
      <c r="BN915" s="43"/>
      <c r="BO915" s="43"/>
      <c r="BP915" s="43"/>
      <c r="BQ915" s="43"/>
      <c r="BR915" s="43"/>
      <c r="BS915" s="43"/>
      <c r="BT915" s="43"/>
      <c r="BU915" s="43"/>
      <c r="BV915" s="43"/>
      <c r="BW915" s="43"/>
      <c r="BX915" s="43"/>
      <c r="BY915" s="43"/>
      <c r="BZ915" s="43"/>
      <c r="CA915" s="43"/>
      <c r="CB915" s="43"/>
      <c r="CC915" s="43"/>
      <c r="CD915" s="43"/>
      <c r="CE915" s="43"/>
      <c r="CF915" s="43"/>
      <c r="CG915" s="43"/>
      <c r="CH915" s="43"/>
      <c r="CI915" s="43"/>
      <c r="CJ915" s="43"/>
      <c r="CK915" s="43"/>
      <c r="CL915" s="43"/>
      <c r="CM915" s="43"/>
      <c r="CN915" s="43"/>
      <c r="CO915" s="43"/>
      <c r="CP915" s="43"/>
      <c r="CQ915" s="43"/>
      <c r="CR915" s="43"/>
    </row>
    <row r="916" spans="1:96" ht="13.2">
      <c r="A916" s="43"/>
      <c r="B916" s="43"/>
      <c r="C916" s="7"/>
      <c r="D916" s="7"/>
      <c r="E916" s="7"/>
      <c r="F916" s="7"/>
      <c r="G916" s="7"/>
      <c r="H916" s="7"/>
      <c r="I916" s="7"/>
      <c r="J916" s="7"/>
      <c r="K916" s="7"/>
      <c r="L916" s="115"/>
      <c r="M916" s="43"/>
      <c r="N916" s="43"/>
      <c r="O916" s="43"/>
      <c r="P916" s="43"/>
      <c r="Q916" s="43"/>
      <c r="R916" s="43"/>
      <c r="S916" s="43"/>
      <c r="T916" s="43"/>
      <c r="U916" s="43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7"/>
      <c r="AO916" s="7"/>
      <c r="AP916" s="7"/>
      <c r="AQ916" s="7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43"/>
      <c r="BN916" s="43"/>
      <c r="BO916" s="43"/>
      <c r="BP916" s="43"/>
      <c r="BQ916" s="43"/>
      <c r="BR916" s="43"/>
      <c r="BS916" s="43"/>
      <c r="BT916" s="43"/>
      <c r="BU916" s="43"/>
      <c r="BV916" s="43"/>
      <c r="BW916" s="43"/>
      <c r="BX916" s="43"/>
      <c r="BY916" s="43"/>
      <c r="BZ916" s="43"/>
      <c r="CA916" s="43"/>
      <c r="CB916" s="43"/>
      <c r="CC916" s="43"/>
      <c r="CD916" s="43"/>
      <c r="CE916" s="43"/>
      <c r="CF916" s="43"/>
      <c r="CG916" s="43"/>
      <c r="CH916" s="43"/>
      <c r="CI916" s="43"/>
      <c r="CJ916" s="43"/>
      <c r="CK916" s="43"/>
      <c r="CL916" s="43"/>
      <c r="CM916" s="43"/>
      <c r="CN916" s="43"/>
      <c r="CO916" s="43"/>
      <c r="CP916" s="43"/>
      <c r="CQ916" s="43"/>
      <c r="CR916" s="43"/>
    </row>
    <row r="917" spans="1:96" ht="13.2">
      <c r="A917" s="43"/>
      <c r="B917" s="43"/>
      <c r="C917" s="7"/>
      <c r="D917" s="7"/>
      <c r="E917" s="7"/>
      <c r="F917" s="7"/>
      <c r="G917" s="7"/>
      <c r="H917" s="7"/>
      <c r="I917" s="7"/>
      <c r="J917" s="7"/>
      <c r="K917" s="7"/>
      <c r="L917" s="115"/>
      <c r="M917" s="43"/>
      <c r="N917" s="43"/>
      <c r="O917" s="43"/>
      <c r="P917" s="43"/>
      <c r="Q917" s="43"/>
      <c r="R917" s="43"/>
      <c r="S917" s="43"/>
      <c r="T917" s="43"/>
      <c r="U917" s="43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7"/>
      <c r="AO917" s="7"/>
      <c r="AP917" s="7"/>
      <c r="AQ917" s="7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43"/>
      <c r="BN917" s="43"/>
      <c r="BO917" s="43"/>
      <c r="BP917" s="43"/>
      <c r="BQ917" s="43"/>
      <c r="BR917" s="43"/>
      <c r="BS917" s="43"/>
      <c r="BT917" s="43"/>
      <c r="BU917" s="43"/>
      <c r="BV917" s="43"/>
      <c r="BW917" s="43"/>
      <c r="BX917" s="43"/>
      <c r="BY917" s="43"/>
      <c r="BZ917" s="43"/>
      <c r="CA917" s="43"/>
      <c r="CB917" s="43"/>
      <c r="CC917" s="43"/>
      <c r="CD917" s="43"/>
      <c r="CE917" s="43"/>
      <c r="CF917" s="43"/>
      <c r="CG917" s="43"/>
      <c r="CH917" s="43"/>
      <c r="CI917" s="43"/>
      <c r="CJ917" s="43"/>
      <c r="CK917" s="43"/>
      <c r="CL917" s="43"/>
      <c r="CM917" s="43"/>
      <c r="CN917" s="43"/>
      <c r="CO917" s="43"/>
      <c r="CP917" s="43"/>
      <c r="CQ917" s="43"/>
      <c r="CR917" s="43"/>
    </row>
    <row r="918" spans="1:96" ht="13.2">
      <c r="A918" s="43"/>
      <c r="B918" s="43"/>
      <c r="C918" s="7"/>
      <c r="D918" s="7"/>
      <c r="E918" s="7"/>
      <c r="F918" s="7"/>
      <c r="G918" s="7"/>
      <c r="H918" s="7"/>
      <c r="I918" s="7"/>
      <c r="J918" s="7"/>
      <c r="K918" s="7"/>
      <c r="L918" s="115"/>
      <c r="M918" s="43"/>
      <c r="N918" s="43"/>
      <c r="O918" s="43"/>
      <c r="P918" s="43"/>
      <c r="Q918" s="43"/>
      <c r="R918" s="43"/>
      <c r="S918" s="43"/>
      <c r="T918" s="43"/>
      <c r="U918" s="43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7"/>
      <c r="AO918" s="7"/>
      <c r="AP918" s="7"/>
      <c r="AQ918" s="7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43"/>
      <c r="BN918" s="43"/>
      <c r="BO918" s="43"/>
      <c r="BP918" s="43"/>
      <c r="BQ918" s="43"/>
      <c r="BR918" s="43"/>
      <c r="BS918" s="43"/>
      <c r="BT918" s="43"/>
      <c r="BU918" s="43"/>
      <c r="BV918" s="43"/>
      <c r="BW918" s="43"/>
      <c r="BX918" s="43"/>
      <c r="BY918" s="43"/>
      <c r="BZ918" s="43"/>
      <c r="CA918" s="43"/>
      <c r="CB918" s="43"/>
      <c r="CC918" s="43"/>
      <c r="CD918" s="43"/>
      <c r="CE918" s="43"/>
      <c r="CF918" s="43"/>
      <c r="CG918" s="43"/>
      <c r="CH918" s="43"/>
      <c r="CI918" s="43"/>
      <c r="CJ918" s="43"/>
      <c r="CK918" s="43"/>
      <c r="CL918" s="43"/>
      <c r="CM918" s="43"/>
      <c r="CN918" s="43"/>
      <c r="CO918" s="43"/>
      <c r="CP918" s="43"/>
      <c r="CQ918" s="43"/>
      <c r="CR918" s="43"/>
    </row>
    <row r="919" spans="1:96" ht="13.2">
      <c r="A919" s="43"/>
      <c r="B919" s="43"/>
      <c r="C919" s="7"/>
      <c r="D919" s="7"/>
      <c r="E919" s="7"/>
      <c r="F919" s="7"/>
      <c r="G919" s="7"/>
      <c r="H919" s="7"/>
      <c r="I919" s="7"/>
      <c r="J919" s="7"/>
      <c r="K919" s="7"/>
      <c r="L919" s="115"/>
      <c r="M919" s="43"/>
      <c r="N919" s="43"/>
      <c r="O919" s="43"/>
      <c r="P919" s="43"/>
      <c r="Q919" s="43"/>
      <c r="R919" s="43"/>
      <c r="S919" s="43"/>
      <c r="T919" s="43"/>
      <c r="U919" s="43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7"/>
      <c r="AO919" s="7"/>
      <c r="AP919" s="7"/>
      <c r="AQ919" s="7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43"/>
      <c r="BN919" s="43"/>
      <c r="BO919" s="43"/>
      <c r="BP919" s="43"/>
      <c r="BQ919" s="43"/>
      <c r="BR919" s="43"/>
      <c r="BS919" s="43"/>
      <c r="BT919" s="43"/>
      <c r="BU919" s="43"/>
      <c r="BV919" s="43"/>
      <c r="BW919" s="43"/>
      <c r="BX919" s="43"/>
      <c r="BY919" s="43"/>
      <c r="BZ919" s="43"/>
      <c r="CA919" s="43"/>
      <c r="CB919" s="43"/>
      <c r="CC919" s="43"/>
      <c r="CD919" s="43"/>
      <c r="CE919" s="43"/>
      <c r="CF919" s="43"/>
      <c r="CG919" s="43"/>
      <c r="CH919" s="43"/>
      <c r="CI919" s="43"/>
      <c r="CJ919" s="43"/>
      <c r="CK919" s="43"/>
      <c r="CL919" s="43"/>
      <c r="CM919" s="43"/>
      <c r="CN919" s="43"/>
      <c r="CO919" s="43"/>
      <c r="CP919" s="43"/>
      <c r="CQ919" s="43"/>
      <c r="CR919" s="43"/>
    </row>
    <row r="920" spans="1:96" ht="13.2">
      <c r="A920" s="43"/>
      <c r="B920" s="43"/>
      <c r="C920" s="7"/>
      <c r="D920" s="7"/>
      <c r="E920" s="7"/>
      <c r="F920" s="7"/>
      <c r="G920" s="7"/>
      <c r="H920" s="7"/>
      <c r="I920" s="7"/>
      <c r="J920" s="7"/>
      <c r="K920" s="7"/>
      <c r="L920" s="115"/>
      <c r="M920" s="43"/>
      <c r="N920" s="43"/>
      <c r="O920" s="43"/>
      <c r="P920" s="43"/>
      <c r="Q920" s="43"/>
      <c r="R920" s="43"/>
      <c r="S920" s="43"/>
      <c r="T920" s="43"/>
      <c r="U920" s="43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7"/>
      <c r="AO920" s="7"/>
      <c r="AP920" s="7"/>
      <c r="AQ920" s="7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43"/>
      <c r="BN920" s="43"/>
      <c r="BO920" s="43"/>
      <c r="BP920" s="43"/>
      <c r="BQ920" s="43"/>
      <c r="BR920" s="43"/>
      <c r="BS920" s="43"/>
      <c r="BT920" s="43"/>
      <c r="BU920" s="43"/>
      <c r="BV920" s="43"/>
      <c r="BW920" s="43"/>
      <c r="BX920" s="43"/>
      <c r="BY920" s="43"/>
      <c r="BZ920" s="43"/>
      <c r="CA920" s="43"/>
      <c r="CB920" s="43"/>
      <c r="CC920" s="43"/>
      <c r="CD920" s="43"/>
      <c r="CE920" s="43"/>
      <c r="CF920" s="43"/>
      <c r="CG920" s="43"/>
      <c r="CH920" s="43"/>
      <c r="CI920" s="43"/>
      <c r="CJ920" s="43"/>
      <c r="CK920" s="43"/>
      <c r="CL920" s="43"/>
      <c r="CM920" s="43"/>
      <c r="CN920" s="43"/>
      <c r="CO920" s="43"/>
      <c r="CP920" s="43"/>
      <c r="CQ920" s="43"/>
      <c r="CR920" s="43"/>
    </row>
    <row r="921" spans="1:96" ht="13.2">
      <c r="A921" s="43"/>
      <c r="B921" s="43"/>
      <c r="C921" s="7"/>
      <c r="D921" s="7"/>
      <c r="E921" s="7"/>
      <c r="F921" s="7"/>
      <c r="G921" s="7"/>
      <c r="H921" s="7"/>
      <c r="I921" s="7"/>
      <c r="J921" s="7"/>
      <c r="K921" s="7"/>
      <c r="L921" s="115"/>
      <c r="M921" s="43"/>
      <c r="N921" s="43"/>
      <c r="O921" s="43"/>
      <c r="P921" s="43"/>
      <c r="Q921" s="43"/>
      <c r="R921" s="43"/>
      <c r="S921" s="43"/>
      <c r="T921" s="43"/>
      <c r="U921" s="43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7"/>
      <c r="AO921" s="7"/>
      <c r="AP921" s="7"/>
      <c r="AQ921" s="7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43"/>
      <c r="BN921" s="43"/>
      <c r="BO921" s="43"/>
      <c r="BP921" s="43"/>
      <c r="BQ921" s="43"/>
      <c r="BR921" s="43"/>
      <c r="BS921" s="43"/>
      <c r="BT921" s="43"/>
      <c r="BU921" s="43"/>
      <c r="BV921" s="43"/>
      <c r="BW921" s="43"/>
      <c r="BX921" s="43"/>
      <c r="BY921" s="43"/>
      <c r="BZ921" s="43"/>
      <c r="CA921" s="43"/>
      <c r="CB921" s="43"/>
      <c r="CC921" s="43"/>
      <c r="CD921" s="43"/>
      <c r="CE921" s="43"/>
      <c r="CF921" s="43"/>
      <c r="CG921" s="43"/>
      <c r="CH921" s="43"/>
      <c r="CI921" s="43"/>
      <c r="CJ921" s="43"/>
      <c r="CK921" s="43"/>
      <c r="CL921" s="43"/>
      <c r="CM921" s="43"/>
      <c r="CN921" s="43"/>
      <c r="CO921" s="43"/>
      <c r="CP921" s="43"/>
      <c r="CQ921" s="43"/>
      <c r="CR921" s="43"/>
    </row>
    <row r="922" spans="1:96" ht="13.2">
      <c r="A922" s="43"/>
      <c r="B922" s="43"/>
      <c r="C922" s="7"/>
      <c r="D922" s="7"/>
      <c r="E922" s="7"/>
      <c r="F922" s="7"/>
      <c r="G922" s="7"/>
      <c r="H922" s="7"/>
      <c r="I922" s="7"/>
      <c r="J922" s="7"/>
      <c r="K922" s="7"/>
      <c r="L922" s="115"/>
      <c r="M922" s="43"/>
      <c r="N922" s="43"/>
      <c r="O922" s="43"/>
      <c r="P922" s="43"/>
      <c r="Q922" s="43"/>
      <c r="R922" s="43"/>
      <c r="S922" s="43"/>
      <c r="T922" s="43"/>
      <c r="U922" s="43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7"/>
      <c r="AO922" s="7"/>
      <c r="AP922" s="7"/>
      <c r="AQ922" s="7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43"/>
      <c r="BN922" s="43"/>
      <c r="BO922" s="43"/>
      <c r="BP922" s="43"/>
      <c r="BQ922" s="43"/>
      <c r="BR922" s="43"/>
      <c r="BS922" s="43"/>
      <c r="BT922" s="43"/>
      <c r="BU922" s="43"/>
      <c r="BV922" s="43"/>
      <c r="BW922" s="43"/>
      <c r="BX922" s="43"/>
      <c r="BY922" s="43"/>
      <c r="BZ922" s="43"/>
      <c r="CA922" s="43"/>
      <c r="CB922" s="43"/>
      <c r="CC922" s="43"/>
      <c r="CD922" s="43"/>
      <c r="CE922" s="43"/>
      <c r="CF922" s="43"/>
      <c r="CG922" s="43"/>
      <c r="CH922" s="43"/>
      <c r="CI922" s="43"/>
      <c r="CJ922" s="43"/>
      <c r="CK922" s="43"/>
      <c r="CL922" s="43"/>
      <c r="CM922" s="43"/>
      <c r="CN922" s="43"/>
      <c r="CO922" s="43"/>
      <c r="CP922" s="43"/>
      <c r="CQ922" s="43"/>
      <c r="CR922" s="43"/>
    </row>
    <row r="923" spans="1:96" ht="13.2">
      <c r="A923" s="43"/>
      <c r="B923" s="43"/>
      <c r="C923" s="7"/>
      <c r="D923" s="7"/>
      <c r="E923" s="7"/>
      <c r="F923" s="7"/>
      <c r="G923" s="7"/>
      <c r="H923" s="7"/>
      <c r="I923" s="7"/>
      <c r="J923" s="7"/>
      <c r="K923" s="7"/>
      <c r="L923" s="115"/>
      <c r="M923" s="43"/>
      <c r="N923" s="43"/>
      <c r="O923" s="43"/>
      <c r="P923" s="43"/>
      <c r="Q923" s="43"/>
      <c r="R923" s="43"/>
      <c r="S923" s="43"/>
      <c r="T923" s="43"/>
      <c r="U923" s="43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7"/>
      <c r="AO923" s="7"/>
      <c r="AP923" s="7"/>
      <c r="AQ923" s="7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43"/>
      <c r="BN923" s="43"/>
      <c r="BO923" s="43"/>
      <c r="BP923" s="43"/>
      <c r="BQ923" s="43"/>
      <c r="BR923" s="43"/>
      <c r="BS923" s="43"/>
      <c r="BT923" s="43"/>
      <c r="BU923" s="43"/>
      <c r="BV923" s="43"/>
      <c r="BW923" s="43"/>
      <c r="BX923" s="43"/>
      <c r="BY923" s="43"/>
      <c r="BZ923" s="43"/>
      <c r="CA923" s="43"/>
      <c r="CB923" s="43"/>
      <c r="CC923" s="43"/>
      <c r="CD923" s="43"/>
      <c r="CE923" s="43"/>
      <c r="CF923" s="43"/>
      <c r="CG923" s="43"/>
      <c r="CH923" s="43"/>
      <c r="CI923" s="43"/>
      <c r="CJ923" s="43"/>
      <c r="CK923" s="43"/>
      <c r="CL923" s="43"/>
      <c r="CM923" s="43"/>
      <c r="CN923" s="43"/>
      <c r="CO923" s="43"/>
      <c r="CP923" s="43"/>
      <c r="CQ923" s="43"/>
      <c r="CR923" s="43"/>
    </row>
    <row r="924" spans="1:96" ht="13.2">
      <c r="A924" s="43"/>
      <c r="B924" s="43"/>
      <c r="C924" s="7"/>
      <c r="D924" s="7"/>
      <c r="E924" s="7"/>
      <c r="F924" s="7"/>
      <c r="G924" s="7"/>
      <c r="H924" s="7"/>
      <c r="I924" s="7"/>
      <c r="J924" s="7"/>
      <c r="K924" s="7"/>
      <c r="L924" s="115"/>
      <c r="M924" s="43"/>
      <c r="N924" s="43"/>
      <c r="O924" s="43"/>
      <c r="P924" s="43"/>
      <c r="Q924" s="43"/>
      <c r="R924" s="43"/>
      <c r="S924" s="43"/>
      <c r="T924" s="43"/>
      <c r="U924" s="43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7"/>
      <c r="AO924" s="7"/>
      <c r="AP924" s="7"/>
      <c r="AQ924" s="7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43"/>
      <c r="BN924" s="43"/>
      <c r="BO924" s="43"/>
      <c r="BP924" s="43"/>
      <c r="BQ924" s="43"/>
      <c r="BR924" s="43"/>
      <c r="BS924" s="43"/>
      <c r="BT924" s="43"/>
      <c r="BU924" s="43"/>
      <c r="BV924" s="43"/>
      <c r="BW924" s="43"/>
      <c r="BX924" s="43"/>
      <c r="BY924" s="43"/>
      <c r="BZ924" s="43"/>
      <c r="CA924" s="43"/>
      <c r="CB924" s="43"/>
      <c r="CC924" s="43"/>
      <c r="CD924" s="43"/>
      <c r="CE924" s="43"/>
      <c r="CF924" s="43"/>
      <c r="CG924" s="43"/>
      <c r="CH924" s="43"/>
      <c r="CI924" s="43"/>
      <c r="CJ924" s="43"/>
      <c r="CK924" s="43"/>
      <c r="CL924" s="43"/>
      <c r="CM924" s="43"/>
      <c r="CN924" s="43"/>
      <c r="CO924" s="43"/>
      <c r="CP924" s="43"/>
      <c r="CQ924" s="43"/>
      <c r="CR924" s="43"/>
    </row>
    <row r="925" spans="1:96" ht="13.2">
      <c r="A925" s="43"/>
      <c r="B925" s="43"/>
      <c r="C925" s="7"/>
      <c r="D925" s="7"/>
      <c r="E925" s="7"/>
      <c r="F925" s="7"/>
      <c r="G925" s="7"/>
      <c r="H925" s="7"/>
      <c r="I925" s="7"/>
      <c r="J925" s="7"/>
      <c r="K925" s="7"/>
      <c r="L925" s="115"/>
      <c r="M925" s="43"/>
      <c r="N925" s="43"/>
      <c r="O925" s="43"/>
      <c r="P925" s="43"/>
      <c r="Q925" s="43"/>
      <c r="R925" s="43"/>
      <c r="S925" s="43"/>
      <c r="T925" s="43"/>
      <c r="U925" s="43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7"/>
      <c r="AO925" s="7"/>
      <c r="AP925" s="7"/>
      <c r="AQ925" s="7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43"/>
      <c r="BN925" s="43"/>
      <c r="BO925" s="43"/>
      <c r="BP925" s="43"/>
      <c r="BQ925" s="43"/>
      <c r="BR925" s="43"/>
      <c r="BS925" s="43"/>
      <c r="BT925" s="43"/>
      <c r="BU925" s="43"/>
      <c r="BV925" s="43"/>
      <c r="BW925" s="43"/>
      <c r="BX925" s="43"/>
      <c r="BY925" s="43"/>
      <c r="BZ925" s="43"/>
      <c r="CA925" s="43"/>
      <c r="CB925" s="43"/>
      <c r="CC925" s="43"/>
      <c r="CD925" s="43"/>
      <c r="CE925" s="43"/>
      <c r="CF925" s="43"/>
      <c r="CG925" s="43"/>
      <c r="CH925" s="43"/>
      <c r="CI925" s="43"/>
      <c r="CJ925" s="43"/>
      <c r="CK925" s="43"/>
      <c r="CL925" s="43"/>
      <c r="CM925" s="43"/>
      <c r="CN925" s="43"/>
      <c r="CO925" s="43"/>
      <c r="CP925" s="43"/>
      <c r="CQ925" s="43"/>
      <c r="CR925" s="43"/>
    </row>
    <row r="926" spans="1:96" ht="13.2">
      <c r="A926" s="43"/>
      <c r="B926" s="43"/>
      <c r="C926" s="7"/>
      <c r="D926" s="7"/>
      <c r="E926" s="7"/>
      <c r="F926" s="7"/>
      <c r="G926" s="7"/>
      <c r="H926" s="7"/>
      <c r="I926" s="7"/>
      <c r="J926" s="7"/>
      <c r="K926" s="7"/>
      <c r="L926" s="115"/>
      <c r="M926" s="43"/>
      <c r="N926" s="43"/>
      <c r="O926" s="43"/>
      <c r="P926" s="43"/>
      <c r="Q926" s="43"/>
      <c r="R926" s="43"/>
      <c r="S926" s="43"/>
      <c r="T926" s="43"/>
      <c r="U926" s="43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7"/>
      <c r="AO926" s="7"/>
      <c r="AP926" s="7"/>
      <c r="AQ926" s="7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43"/>
      <c r="BN926" s="43"/>
      <c r="BO926" s="43"/>
      <c r="BP926" s="43"/>
      <c r="BQ926" s="43"/>
      <c r="BR926" s="43"/>
      <c r="BS926" s="43"/>
      <c r="BT926" s="43"/>
      <c r="BU926" s="43"/>
      <c r="BV926" s="43"/>
      <c r="BW926" s="43"/>
      <c r="BX926" s="43"/>
      <c r="BY926" s="43"/>
      <c r="BZ926" s="43"/>
      <c r="CA926" s="43"/>
      <c r="CB926" s="43"/>
      <c r="CC926" s="43"/>
      <c r="CD926" s="43"/>
      <c r="CE926" s="43"/>
      <c r="CF926" s="43"/>
      <c r="CG926" s="43"/>
      <c r="CH926" s="43"/>
      <c r="CI926" s="43"/>
      <c r="CJ926" s="43"/>
      <c r="CK926" s="43"/>
      <c r="CL926" s="43"/>
      <c r="CM926" s="43"/>
      <c r="CN926" s="43"/>
      <c r="CO926" s="43"/>
      <c r="CP926" s="43"/>
      <c r="CQ926" s="43"/>
      <c r="CR926" s="43"/>
    </row>
    <row r="927" spans="1:96" ht="13.2">
      <c r="A927" s="43"/>
      <c r="B927" s="43"/>
      <c r="C927" s="7"/>
      <c r="D927" s="7"/>
      <c r="E927" s="7"/>
      <c r="F927" s="7"/>
      <c r="G927" s="7"/>
      <c r="H927" s="7"/>
      <c r="I927" s="7"/>
      <c r="J927" s="7"/>
      <c r="K927" s="7"/>
      <c r="L927" s="115"/>
      <c r="M927" s="43"/>
      <c r="N927" s="43"/>
      <c r="O927" s="43"/>
      <c r="P927" s="43"/>
      <c r="Q927" s="43"/>
      <c r="R927" s="43"/>
      <c r="S927" s="43"/>
      <c r="T927" s="43"/>
      <c r="U927" s="43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7"/>
      <c r="AO927" s="7"/>
      <c r="AP927" s="7"/>
      <c r="AQ927" s="7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43"/>
      <c r="BN927" s="43"/>
      <c r="BO927" s="43"/>
      <c r="BP927" s="43"/>
      <c r="BQ927" s="43"/>
      <c r="BR927" s="43"/>
      <c r="BS927" s="43"/>
      <c r="BT927" s="43"/>
      <c r="BU927" s="43"/>
      <c r="BV927" s="43"/>
      <c r="BW927" s="43"/>
      <c r="BX927" s="43"/>
      <c r="BY927" s="43"/>
      <c r="BZ927" s="43"/>
      <c r="CA927" s="43"/>
      <c r="CB927" s="43"/>
      <c r="CC927" s="43"/>
      <c r="CD927" s="43"/>
      <c r="CE927" s="43"/>
      <c r="CF927" s="43"/>
      <c r="CG927" s="43"/>
      <c r="CH927" s="43"/>
      <c r="CI927" s="43"/>
      <c r="CJ927" s="43"/>
      <c r="CK927" s="43"/>
      <c r="CL927" s="43"/>
      <c r="CM927" s="43"/>
      <c r="CN927" s="43"/>
      <c r="CO927" s="43"/>
      <c r="CP927" s="43"/>
      <c r="CQ927" s="43"/>
      <c r="CR927" s="43"/>
    </row>
    <row r="928" spans="1:96" ht="13.2">
      <c r="A928" s="43"/>
      <c r="B928" s="43"/>
      <c r="C928" s="7"/>
      <c r="D928" s="7"/>
      <c r="E928" s="7"/>
      <c r="F928" s="7"/>
      <c r="G928" s="7"/>
      <c r="H928" s="7"/>
      <c r="I928" s="7"/>
      <c r="J928" s="7"/>
      <c r="K928" s="7"/>
      <c r="L928" s="115"/>
      <c r="M928" s="43"/>
      <c r="N928" s="43"/>
      <c r="O928" s="43"/>
      <c r="P928" s="43"/>
      <c r="Q928" s="43"/>
      <c r="R928" s="43"/>
      <c r="S928" s="43"/>
      <c r="T928" s="43"/>
      <c r="U928" s="43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7"/>
      <c r="AO928" s="7"/>
      <c r="AP928" s="7"/>
      <c r="AQ928" s="7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43"/>
      <c r="BN928" s="43"/>
      <c r="BO928" s="43"/>
      <c r="BP928" s="43"/>
      <c r="BQ928" s="43"/>
      <c r="BR928" s="43"/>
      <c r="BS928" s="43"/>
      <c r="BT928" s="43"/>
      <c r="BU928" s="43"/>
      <c r="BV928" s="43"/>
      <c r="BW928" s="43"/>
      <c r="BX928" s="43"/>
      <c r="BY928" s="43"/>
      <c r="BZ928" s="43"/>
      <c r="CA928" s="43"/>
      <c r="CB928" s="43"/>
      <c r="CC928" s="43"/>
      <c r="CD928" s="43"/>
      <c r="CE928" s="43"/>
      <c r="CF928" s="43"/>
      <c r="CG928" s="43"/>
      <c r="CH928" s="43"/>
      <c r="CI928" s="43"/>
      <c r="CJ928" s="43"/>
      <c r="CK928" s="43"/>
      <c r="CL928" s="43"/>
      <c r="CM928" s="43"/>
      <c r="CN928" s="43"/>
      <c r="CO928" s="43"/>
      <c r="CP928" s="43"/>
      <c r="CQ928" s="43"/>
      <c r="CR928" s="43"/>
    </row>
    <row r="929" spans="1:96" ht="13.2">
      <c r="A929" s="43"/>
      <c r="B929" s="43"/>
      <c r="C929" s="7"/>
      <c r="D929" s="7"/>
      <c r="E929" s="7"/>
      <c r="F929" s="7"/>
      <c r="G929" s="7"/>
      <c r="H929" s="7"/>
      <c r="I929" s="7"/>
      <c r="J929" s="7"/>
      <c r="K929" s="7"/>
      <c r="L929" s="115"/>
      <c r="M929" s="43"/>
      <c r="N929" s="43"/>
      <c r="O929" s="43"/>
      <c r="P929" s="43"/>
      <c r="Q929" s="43"/>
      <c r="R929" s="43"/>
      <c r="S929" s="43"/>
      <c r="T929" s="43"/>
      <c r="U929" s="43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7"/>
      <c r="AO929" s="7"/>
      <c r="AP929" s="7"/>
      <c r="AQ929" s="7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43"/>
      <c r="BN929" s="43"/>
      <c r="BO929" s="43"/>
      <c r="BP929" s="43"/>
      <c r="BQ929" s="43"/>
      <c r="BR929" s="43"/>
      <c r="BS929" s="43"/>
      <c r="BT929" s="43"/>
      <c r="BU929" s="43"/>
      <c r="BV929" s="43"/>
      <c r="BW929" s="43"/>
      <c r="BX929" s="43"/>
      <c r="BY929" s="43"/>
      <c r="BZ929" s="43"/>
      <c r="CA929" s="43"/>
      <c r="CB929" s="43"/>
      <c r="CC929" s="43"/>
      <c r="CD929" s="43"/>
      <c r="CE929" s="43"/>
      <c r="CF929" s="43"/>
      <c r="CG929" s="43"/>
      <c r="CH929" s="43"/>
      <c r="CI929" s="43"/>
      <c r="CJ929" s="43"/>
      <c r="CK929" s="43"/>
      <c r="CL929" s="43"/>
      <c r="CM929" s="43"/>
      <c r="CN929" s="43"/>
      <c r="CO929" s="43"/>
      <c r="CP929" s="43"/>
      <c r="CQ929" s="43"/>
      <c r="CR929" s="43"/>
    </row>
    <row r="930" spans="1:96" ht="13.2">
      <c r="A930" s="43"/>
      <c r="B930" s="43"/>
      <c r="C930" s="7"/>
      <c r="D930" s="7"/>
      <c r="E930" s="7"/>
      <c r="F930" s="7"/>
      <c r="G930" s="7"/>
      <c r="H930" s="7"/>
      <c r="I930" s="7"/>
      <c r="J930" s="7"/>
      <c r="K930" s="7"/>
      <c r="L930" s="115"/>
      <c r="M930" s="43"/>
      <c r="N930" s="43"/>
      <c r="O930" s="43"/>
      <c r="P930" s="43"/>
      <c r="Q930" s="43"/>
      <c r="R930" s="43"/>
      <c r="S930" s="43"/>
      <c r="T930" s="43"/>
      <c r="U930" s="43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7"/>
      <c r="AO930" s="7"/>
      <c r="AP930" s="7"/>
      <c r="AQ930" s="7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43"/>
      <c r="BN930" s="43"/>
      <c r="BO930" s="43"/>
      <c r="BP930" s="43"/>
      <c r="BQ930" s="43"/>
      <c r="BR930" s="43"/>
      <c r="BS930" s="43"/>
      <c r="BT930" s="43"/>
      <c r="BU930" s="43"/>
      <c r="BV930" s="43"/>
      <c r="BW930" s="43"/>
      <c r="BX930" s="43"/>
      <c r="BY930" s="43"/>
      <c r="BZ930" s="43"/>
      <c r="CA930" s="43"/>
      <c r="CB930" s="43"/>
      <c r="CC930" s="43"/>
      <c r="CD930" s="43"/>
      <c r="CE930" s="43"/>
      <c r="CF930" s="43"/>
      <c r="CG930" s="43"/>
      <c r="CH930" s="43"/>
      <c r="CI930" s="43"/>
      <c r="CJ930" s="43"/>
      <c r="CK930" s="43"/>
      <c r="CL930" s="43"/>
      <c r="CM930" s="43"/>
      <c r="CN930" s="43"/>
      <c r="CO930" s="43"/>
      <c r="CP930" s="43"/>
      <c r="CQ930" s="43"/>
      <c r="CR930" s="43"/>
    </row>
    <row r="931" spans="1:96" ht="13.2">
      <c r="A931" s="43"/>
      <c r="B931" s="43"/>
      <c r="C931" s="7"/>
      <c r="D931" s="7"/>
      <c r="E931" s="7"/>
      <c r="F931" s="7"/>
      <c r="G931" s="7"/>
      <c r="H931" s="7"/>
      <c r="I931" s="7"/>
      <c r="J931" s="7"/>
      <c r="K931" s="7"/>
      <c r="L931" s="115"/>
      <c r="M931" s="43"/>
      <c r="N931" s="43"/>
      <c r="O931" s="43"/>
      <c r="P931" s="43"/>
      <c r="Q931" s="43"/>
      <c r="R931" s="43"/>
      <c r="S931" s="43"/>
      <c r="T931" s="43"/>
      <c r="U931" s="43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7"/>
      <c r="AO931" s="7"/>
      <c r="AP931" s="7"/>
      <c r="AQ931" s="7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43"/>
      <c r="BN931" s="43"/>
      <c r="BO931" s="43"/>
      <c r="BP931" s="43"/>
      <c r="BQ931" s="43"/>
      <c r="BR931" s="43"/>
      <c r="BS931" s="43"/>
      <c r="BT931" s="43"/>
      <c r="BU931" s="43"/>
      <c r="BV931" s="43"/>
      <c r="BW931" s="43"/>
      <c r="BX931" s="43"/>
      <c r="BY931" s="43"/>
      <c r="BZ931" s="43"/>
      <c r="CA931" s="43"/>
      <c r="CB931" s="43"/>
      <c r="CC931" s="43"/>
      <c r="CD931" s="43"/>
      <c r="CE931" s="43"/>
      <c r="CF931" s="43"/>
      <c r="CG931" s="43"/>
      <c r="CH931" s="43"/>
      <c r="CI931" s="43"/>
      <c r="CJ931" s="43"/>
      <c r="CK931" s="43"/>
      <c r="CL931" s="43"/>
      <c r="CM931" s="43"/>
      <c r="CN931" s="43"/>
      <c r="CO931" s="43"/>
      <c r="CP931" s="43"/>
      <c r="CQ931" s="43"/>
      <c r="CR931" s="43"/>
    </row>
    <row r="932" spans="1:96" ht="13.2">
      <c r="A932" s="43"/>
      <c r="B932" s="43"/>
      <c r="C932" s="7"/>
      <c r="D932" s="7"/>
      <c r="E932" s="7"/>
      <c r="F932" s="7"/>
      <c r="G932" s="7"/>
      <c r="H932" s="7"/>
      <c r="I932" s="7"/>
      <c r="J932" s="7"/>
      <c r="K932" s="7"/>
      <c r="L932" s="115"/>
      <c r="M932" s="43"/>
      <c r="N932" s="43"/>
      <c r="O932" s="43"/>
      <c r="P932" s="43"/>
      <c r="Q932" s="43"/>
      <c r="R932" s="43"/>
      <c r="S932" s="43"/>
      <c r="T932" s="43"/>
      <c r="U932" s="43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7"/>
      <c r="AO932" s="7"/>
      <c r="AP932" s="7"/>
      <c r="AQ932" s="7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43"/>
      <c r="BN932" s="43"/>
      <c r="BO932" s="43"/>
      <c r="BP932" s="43"/>
      <c r="BQ932" s="43"/>
      <c r="BR932" s="43"/>
      <c r="BS932" s="43"/>
      <c r="BT932" s="43"/>
      <c r="BU932" s="43"/>
      <c r="BV932" s="43"/>
      <c r="BW932" s="43"/>
      <c r="BX932" s="43"/>
      <c r="BY932" s="43"/>
      <c r="BZ932" s="43"/>
      <c r="CA932" s="43"/>
      <c r="CB932" s="43"/>
      <c r="CC932" s="43"/>
      <c r="CD932" s="43"/>
      <c r="CE932" s="43"/>
      <c r="CF932" s="43"/>
      <c r="CG932" s="43"/>
      <c r="CH932" s="43"/>
      <c r="CI932" s="43"/>
      <c r="CJ932" s="43"/>
      <c r="CK932" s="43"/>
      <c r="CL932" s="43"/>
      <c r="CM932" s="43"/>
      <c r="CN932" s="43"/>
      <c r="CO932" s="43"/>
      <c r="CP932" s="43"/>
      <c r="CQ932" s="43"/>
      <c r="CR932" s="43"/>
    </row>
    <row r="933" spans="1:96" ht="13.2">
      <c r="A933" s="43"/>
      <c r="B933" s="43"/>
      <c r="C933" s="7"/>
      <c r="D933" s="7"/>
      <c r="E933" s="7"/>
      <c r="F933" s="7"/>
      <c r="G933" s="7"/>
      <c r="H933" s="7"/>
      <c r="I933" s="7"/>
      <c r="J933" s="7"/>
      <c r="K933" s="7"/>
      <c r="L933" s="115"/>
      <c r="M933" s="43"/>
      <c r="N933" s="43"/>
      <c r="O933" s="43"/>
      <c r="P933" s="43"/>
      <c r="Q933" s="43"/>
      <c r="R933" s="43"/>
      <c r="S933" s="43"/>
      <c r="T933" s="43"/>
      <c r="U933" s="43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7"/>
      <c r="AO933" s="7"/>
      <c r="AP933" s="7"/>
      <c r="AQ933" s="7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43"/>
      <c r="BN933" s="43"/>
      <c r="BO933" s="43"/>
      <c r="BP933" s="43"/>
      <c r="BQ933" s="43"/>
      <c r="BR933" s="43"/>
      <c r="BS933" s="43"/>
      <c r="BT933" s="43"/>
      <c r="BU933" s="43"/>
      <c r="BV933" s="43"/>
      <c r="BW933" s="43"/>
      <c r="BX933" s="43"/>
      <c r="BY933" s="43"/>
      <c r="BZ933" s="43"/>
      <c r="CA933" s="43"/>
      <c r="CB933" s="43"/>
      <c r="CC933" s="43"/>
      <c r="CD933" s="43"/>
      <c r="CE933" s="43"/>
      <c r="CF933" s="43"/>
      <c r="CG933" s="43"/>
      <c r="CH933" s="43"/>
      <c r="CI933" s="43"/>
      <c r="CJ933" s="43"/>
      <c r="CK933" s="43"/>
      <c r="CL933" s="43"/>
      <c r="CM933" s="43"/>
      <c r="CN933" s="43"/>
      <c r="CO933" s="43"/>
      <c r="CP933" s="43"/>
      <c r="CQ933" s="43"/>
      <c r="CR933" s="43"/>
    </row>
    <row r="934" spans="1:96" ht="13.2">
      <c r="A934" s="43"/>
      <c r="B934" s="43"/>
      <c r="C934" s="7"/>
      <c r="D934" s="7"/>
      <c r="E934" s="7"/>
      <c r="F934" s="7"/>
      <c r="G934" s="7"/>
      <c r="H934" s="7"/>
      <c r="I934" s="7"/>
      <c r="J934" s="7"/>
      <c r="K934" s="7"/>
      <c r="L934" s="115"/>
      <c r="M934" s="43"/>
      <c r="N934" s="43"/>
      <c r="O934" s="43"/>
      <c r="P934" s="43"/>
      <c r="Q934" s="43"/>
      <c r="R934" s="43"/>
      <c r="S934" s="43"/>
      <c r="T934" s="43"/>
      <c r="U934" s="43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7"/>
      <c r="AO934" s="7"/>
      <c r="AP934" s="7"/>
      <c r="AQ934" s="7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43"/>
      <c r="BN934" s="43"/>
      <c r="BO934" s="43"/>
      <c r="BP934" s="43"/>
      <c r="BQ934" s="43"/>
      <c r="BR934" s="43"/>
      <c r="BS934" s="43"/>
      <c r="BT934" s="43"/>
      <c r="BU934" s="43"/>
      <c r="BV934" s="43"/>
      <c r="BW934" s="43"/>
      <c r="BX934" s="43"/>
      <c r="BY934" s="43"/>
      <c r="BZ934" s="43"/>
      <c r="CA934" s="43"/>
      <c r="CB934" s="43"/>
      <c r="CC934" s="43"/>
      <c r="CD934" s="43"/>
      <c r="CE934" s="43"/>
      <c r="CF934" s="43"/>
      <c r="CG934" s="43"/>
      <c r="CH934" s="43"/>
      <c r="CI934" s="43"/>
      <c r="CJ934" s="43"/>
      <c r="CK934" s="43"/>
      <c r="CL934" s="43"/>
      <c r="CM934" s="43"/>
      <c r="CN934" s="43"/>
      <c r="CO934" s="43"/>
      <c r="CP934" s="43"/>
      <c r="CQ934" s="43"/>
      <c r="CR934" s="43"/>
    </row>
    <row r="935" spans="1:96" ht="13.2">
      <c r="A935" s="43"/>
      <c r="B935" s="43"/>
      <c r="C935" s="7"/>
      <c r="D935" s="7"/>
      <c r="E935" s="7"/>
      <c r="F935" s="7"/>
      <c r="G935" s="7"/>
      <c r="H935" s="7"/>
      <c r="I935" s="7"/>
      <c r="J935" s="7"/>
      <c r="K935" s="7"/>
      <c r="L935" s="115"/>
      <c r="M935" s="43"/>
      <c r="N935" s="43"/>
      <c r="O935" s="43"/>
      <c r="P935" s="43"/>
      <c r="Q935" s="43"/>
      <c r="R935" s="43"/>
      <c r="S935" s="43"/>
      <c r="T935" s="43"/>
      <c r="U935" s="43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7"/>
      <c r="AO935" s="7"/>
      <c r="AP935" s="7"/>
      <c r="AQ935" s="7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43"/>
      <c r="BN935" s="43"/>
      <c r="BO935" s="43"/>
      <c r="BP935" s="43"/>
      <c r="BQ935" s="43"/>
      <c r="BR935" s="43"/>
      <c r="BS935" s="43"/>
      <c r="BT935" s="43"/>
      <c r="BU935" s="43"/>
      <c r="BV935" s="43"/>
      <c r="BW935" s="43"/>
      <c r="BX935" s="43"/>
      <c r="BY935" s="43"/>
      <c r="BZ935" s="43"/>
      <c r="CA935" s="43"/>
      <c r="CB935" s="43"/>
      <c r="CC935" s="43"/>
      <c r="CD935" s="43"/>
      <c r="CE935" s="43"/>
      <c r="CF935" s="43"/>
      <c r="CG935" s="43"/>
      <c r="CH935" s="43"/>
      <c r="CI935" s="43"/>
      <c r="CJ935" s="43"/>
      <c r="CK935" s="43"/>
      <c r="CL935" s="43"/>
      <c r="CM935" s="43"/>
      <c r="CN935" s="43"/>
      <c r="CO935" s="43"/>
      <c r="CP935" s="43"/>
      <c r="CQ935" s="43"/>
      <c r="CR935" s="43"/>
    </row>
    <row r="936" spans="1:96" ht="13.2">
      <c r="A936" s="43"/>
      <c r="B936" s="43"/>
      <c r="C936" s="7"/>
      <c r="D936" s="7"/>
      <c r="E936" s="7"/>
      <c r="F936" s="7"/>
      <c r="G936" s="7"/>
      <c r="H936" s="7"/>
      <c r="I936" s="7"/>
      <c r="J936" s="7"/>
      <c r="K936" s="7"/>
      <c r="L936" s="115"/>
      <c r="M936" s="43"/>
      <c r="N936" s="43"/>
      <c r="O936" s="43"/>
      <c r="P936" s="43"/>
      <c r="Q936" s="43"/>
      <c r="R936" s="43"/>
      <c r="S936" s="43"/>
      <c r="T936" s="43"/>
      <c r="U936" s="43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7"/>
      <c r="AO936" s="7"/>
      <c r="AP936" s="7"/>
      <c r="AQ936" s="7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43"/>
      <c r="BN936" s="43"/>
      <c r="BO936" s="43"/>
      <c r="BP936" s="43"/>
      <c r="BQ936" s="43"/>
      <c r="BR936" s="43"/>
      <c r="BS936" s="43"/>
      <c r="BT936" s="43"/>
      <c r="BU936" s="43"/>
      <c r="BV936" s="43"/>
      <c r="BW936" s="43"/>
      <c r="BX936" s="43"/>
      <c r="BY936" s="43"/>
      <c r="BZ936" s="43"/>
      <c r="CA936" s="43"/>
      <c r="CB936" s="43"/>
      <c r="CC936" s="43"/>
      <c r="CD936" s="43"/>
      <c r="CE936" s="43"/>
      <c r="CF936" s="43"/>
      <c r="CG936" s="43"/>
      <c r="CH936" s="43"/>
      <c r="CI936" s="43"/>
      <c r="CJ936" s="43"/>
      <c r="CK936" s="43"/>
      <c r="CL936" s="43"/>
      <c r="CM936" s="43"/>
      <c r="CN936" s="43"/>
      <c r="CO936" s="43"/>
      <c r="CP936" s="43"/>
      <c r="CQ936" s="43"/>
      <c r="CR936" s="43"/>
    </row>
    <row r="937" spans="1:96" ht="13.2">
      <c r="A937" s="43"/>
      <c r="B937" s="43"/>
      <c r="C937" s="7"/>
      <c r="D937" s="7"/>
      <c r="E937" s="7"/>
      <c r="F937" s="7"/>
      <c r="G937" s="7"/>
      <c r="H937" s="7"/>
      <c r="I937" s="7"/>
      <c r="J937" s="7"/>
      <c r="K937" s="7"/>
      <c r="L937" s="115"/>
      <c r="M937" s="43"/>
      <c r="N937" s="43"/>
      <c r="O937" s="43"/>
      <c r="P937" s="43"/>
      <c r="Q937" s="43"/>
      <c r="R937" s="43"/>
      <c r="S937" s="43"/>
      <c r="T937" s="43"/>
      <c r="U937" s="43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7"/>
      <c r="AO937" s="7"/>
      <c r="AP937" s="7"/>
      <c r="AQ937" s="7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43"/>
      <c r="BN937" s="43"/>
      <c r="BO937" s="43"/>
      <c r="BP937" s="43"/>
      <c r="BQ937" s="43"/>
      <c r="BR937" s="43"/>
      <c r="BS937" s="43"/>
      <c r="BT937" s="43"/>
      <c r="BU937" s="43"/>
      <c r="BV937" s="43"/>
      <c r="BW937" s="43"/>
      <c r="BX937" s="43"/>
      <c r="BY937" s="43"/>
      <c r="BZ937" s="43"/>
      <c r="CA937" s="43"/>
      <c r="CB937" s="43"/>
      <c r="CC937" s="43"/>
      <c r="CD937" s="43"/>
      <c r="CE937" s="43"/>
      <c r="CF937" s="43"/>
      <c r="CG937" s="43"/>
      <c r="CH937" s="43"/>
      <c r="CI937" s="43"/>
      <c r="CJ937" s="43"/>
      <c r="CK937" s="43"/>
      <c r="CL937" s="43"/>
      <c r="CM937" s="43"/>
      <c r="CN937" s="43"/>
      <c r="CO937" s="43"/>
      <c r="CP937" s="43"/>
      <c r="CQ937" s="43"/>
      <c r="CR937" s="43"/>
    </row>
    <row r="938" spans="1:96" ht="13.2">
      <c r="A938" s="43"/>
      <c r="B938" s="43"/>
      <c r="C938" s="7"/>
      <c r="D938" s="7"/>
      <c r="E938" s="7"/>
      <c r="F938" s="7"/>
      <c r="G938" s="7"/>
      <c r="H938" s="7"/>
      <c r="I938" s="7"/>
      <c r="J938" s="7"/>
      <c r="K938" s="7"/>
      <c r="L938" s="115"/>
      <c r="M938" s="43"/>
      <c r="N938" s="43"/>
      <c r="O938" s="43"/>
      <c r="P938" s="43"/>
      <c r="Q938" s="43"/>
      <c r="R938" s="43"/>
      <c r="S938" s="43"/>
      <c r="T938" s="43"/>
      <c r="U938" s="43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7"/>
      <c r="AO938" s="7"/>
      <c r="AP938" s="7"/>
      <c r="AQ938" s="7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43"/>
      <c r="BN938" s="43"/>
      <c r="BO938" s="43"/>
      <c r="BP938" s="43"/>
      <c r="BQ938" s="43"/>
      <c r="BR938" s="43"/>
      <c r="BS938" s="43"/>
      <c r="BT938" s="43"/>
      <c r="BU938" s="43"/>
      <c r="BV938" s="43"/>
      <c r="BW938" s="43"/>
      <c r="BX938" s="43"/>
      <c r="BY938" s="43"/>
      <c r="BZ938" s="43"/>
      <c r="CA938" s="43"/>
      <c r="CB938" s="43"/>
      <c r="CC938" s="43"/>
      <c r="CD938" s="43"/>
      <c r="CE938" s="43"/>
      <c r="CF938" s="43"/>
      <c r="CG938" s="43"/>
      <c r="CH938" s="43"/>
      <c r="CI938" s="43"/>
      <c r="CJ938" s="43"/>
      <c r="CK938" s="43"/>
      <c r="CL938" s="43"/>
      <c r="CM938" s="43"/>
      <c r="CN938" s="43"/>
      <c r="CO938" s="43"/>
      <c r="CP938" s="43"/>
      <c r="CQ938" s="43"/>
      <c r="CR938" s="43"/>
    </row>
    <row r="939" spans="1:96" ht="13.2">
      <c r="A939" s="43"/>
      <c r="B939" s="43"/>
      <c r="C939" s="7"/>
      <c r="D939" s="7"/>
      <c r="E939" s="7"/>
      <c r="F939" s="7"/>
      <c r="G939" s="7"/>
      <c r="H939" s="7"/>
      <c r="I939" s="7"/>
      <c r="J939" s="7"/>
      <c r="K939" s="7"/>
      <c r="L939" s="115"/>
      <c r="M939" s="43"/>
      <c r="N939" s="43"/>
      <c r="O939" s="43"/>
      <c r="P939" s="43"/>
      <c r="Q939" s="43"/>
      <c r="R939" s="43"/>
      <c r="S939" s="43"/>
      <c r="T939" s="43"/>
      <c r="U939" s="43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7"/>
      <c r="AO939" s="7"/>
      <c r="AP939" s="7"/>
      <c r="AQ939" s="7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43"/>
      <c r="BN939" s="43"/>
      <c r="BO939" s="43"/>
      <c r="BP939" s="43"/>
      <c r="BQ939" s="43"/>
      <c r="BR939" s="43"/>
      <c r="BS939" s="43"/>
      <c r="BT939" s="43"/>
      <c r="BU939" s="43"/>
      <c r="BV939" s="43"/>
      <c r="BW939" s="43"/>
      <c r="BX939" s="43"/>
      <c r="BY939" s="43"/>
      <c r="BZ939" s="43"/>
      <c r="CA939" s="43"/>
      <c r="CB939" s="43"/>
      <c r="CC939" s="43"/>
      <c r="CD939" s="43"/>
      <c r="CE939" s="43"/>
      <c r="CF939" s="43"/>
      <c r="CG939" s="43"/>
      <c r="CH939" s="43"/>
      <c r="CI939" s="43"/>
      <c r="CJ939" s="43"/>
      <c r="CK939" s="43"/>
      <c r="CL939" s="43"/>
      <c r="CM939" s="43"/>
      <c r="CN939" s="43"/>
      <c r="CO939" s="43"/>
      <c r="CP939" s="43"/>
      <c r="CQ939" s="43"/>
      <c r="CR939" s="43"/>
    </row>
    <row r="940" spans="1:96" ht="13.2">
      <c r="A940" s="43"/>
      <c r="B940" s="43"/>
      <c r="C940" s="7"/>
      <c r="D940" s="7"/>
      <c r="E940" s="7"/>
      <c r="F940" s="7"/>
      <c r="G940" s="7"/>
      <c r="H940" s="7"/>
      <c r="I940" s="7"/>
      <c r="J940" s="7"/>
      <c r="K940" s="7"/>
      <c r="L940" s="115"/>
      <c r="M940" s="43"/>
      <c r="N940" s="43"/>
      <c r="O940" s="43"/>
      <c r="P940" s="43"/>
      <c r="Q940" s="43"/>
      <c r="R940" s="43"/>
      <c r="S940" s="43"/>
      <c r="T940" s="43"/>
      <c r="U940" s="43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7"/>
      <c r="AO940" s="7"/>
      <c r="AP940" s="7"/>
      <c r="AQ940" s="7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43"/>
      <c r="BN940" s="43"/>
      <c r="BO940" s="43"/>
      <c r="BP940" s="43"/>
      <c r="BQ940" s="43"/>
      <c r="BR940" s="43"/>
      <c r="BS940" s="43"/>
      <c r="BT940" s="43"/>
      <c r="BU940" s="43"/>
      <c r="BV940" s="43"/>
      <c r="BW940" s="43"/>
      <c r="BX940" s="43"/>
      <c r="BY940" s="43"/>
      <c r="BZ940" s="43"/>
      <c r="CA940" s="43"/>
      <c r="CB940" s="43"/>
      <c r="CC940" s="43"/>
      <c r="CD940" s="43"/>
      <c r="CE940" s="43"/>
      <c r="CF940" s="43"/>
      <c r="CG940" s="43"/>
      <c r="CH940" s="43"/>
      <c r="CI940" s="43"/>
      <c r="CJ940" s="43"/>
      <c r="CK940" s="43"/>
      <c r="CL940" s="43"/>
      <c r="CM940" s="43"/>
      <c r="CN940" s="43"/>
      <c r="CO940" s="43"/>
      <c r="CP940" s="43"/>
      <c r="CQ940" s="43"/>
      <c r="CR940" s="43"/>
    </row>
    <row r="941" spans="1:96" ht="13.2">
      <c r="A941" s="43"/>
      <c r="B941" s="43"/>
      <c r="C941" s="7"/>
      <c r="D941" s="7"/>
      <c r="E941" s="7"/>
      <c r="F941" s="7"/>
      <c r="G941" s="7"/>
      <c r="H941" s="7"/>
      <c r="I941" s="7"/>
      <c r="J941" s="7"/>
      <c r="K941" s="7"/>
      <c r="L941" s="115"/>
      <c r="M941" s="43"/>
      <c r="N941" s="43"/>
      <c r="O941" s="43"/>
      <c r="P941" s="43"/>
      <c r="Q941" s="43"/>
      <c r="R941" s="43"/>
      <c r="S941" s="43"/>
      <c r="T941" s="43"/>
      <c r="U941" s="43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7"/>
      <c r="AO941" s="7"/>
      <c r="AP941" s="7"/>
      <c r="AQ941" s="7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43"/>
      <c r="BN941" s="43"/>
      <c r="BO941" s="43"/>
      <c r="BP941" s="43"/>
      <c r="BQ941" s="43"/>
      <c r="BR941" s="43"/>
      <c r="BS941" s="43"/>
      <c r="BT941" s="43"/>
      <c r="BU941" s="43"/>
      <c r="BV941" s="43"/>
      <c r="BW941" s="43"/>
      <c r="BX941" s="43"/>
      <c r="BY941" s="43"/>
      <c r="BZ941" s="43"/>
      <c r="CA941" s="43"/>
      <c r="CB941" s="43"/>
      <c r="CC941" s="43"/>
      <c r="CD941" s="43"/>
      <c r="CE941" s="43"/>
      <c r="CF941" s="43"/>
      <c r="CG941" s="43"/>
      <c r="CH941" s="43"/>
      <c r="CI941" s="43"/>
      <c r="CJ941" s="43"/>
      <c r="CK941" s="43"/>
      <c r="CL941" s="43"/>
      <c r="CM941" s="43"/>
      <c r="CN941" s="43"/>
      <c r="CO941" s="43"/>
      <c r="CP941" s="43"/>
      <c r="CQ941" s="43"/>
      <c r="CR941" s="43"/>
    </row>
    <row r="942" spans="1:96" ht="13.2">
      <c r="A942" s="43"/>
      <c r="B942" s="43"/>
      <c r="C942" s="7"/>
      <c r="D942" s="7"/>
      <c r="E942" s="7"/>
      <c r="F942" s="7"/>
      <c r="G942" s="7"/>
      <c r="H942" s="7"/>
      <c r="I942" s="7"/>
      <c r="J942" s="7"/>
      <c r="K942" s="7"/>
      <c r="L942" s="115"/>
      <c r="M942" s="43"/>
      <c r="N942" s="43"/>
      <c r="O942" s="43"/>
      <c r="P942" s="43"/>
      <c r="Q942" s="43"/>
      <c r="R942" s="43"/>
      <c r="S942" s="43"/>
      <c r="T942" s="43"/>
      <c r="U942" s="43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7"/>
      <c r="AO942" s="7"/>
      <c r="AP942" s="7"/>
      <c r="AQ942" s="7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43"/>
      <c r="BN942" s="43"/>
      <c r="BO942" s="43"/>
      <c r="BP942" s="43"/>
      <c r="BQ942" s="43"/>
      <c r="BR942" s="43"/>
      <c r="BS942" s="43"/>
      <c r="BT942" s="43"/>
      <c r="BU942" s="43"/>
      <c r="BV942" s="43"/>
      <c r="BW942" s="43"/>
      <c r="BX942" s="43"/>
      <c r="BY942" s="43"/>
      <c r="BZ942" s="43"/>
      <c r="CA942" s="43"/>
      <c r="CB942" s="43"/>
      <c r="CC942" s="43"/>
      <c r="CD942" s="43"/>
      <c r="CE942" s="43"/>
      <c r="CF942" s="43"/>
      <c r="CG942" s="43"/>
      <c r="CH942" s="43"/>
      <c r="CI942" s="43"/>
      <c r="CJ942" s="43"/>
      <c r="CK942" s="43"/>
      <c r="CL942" s="43"/>
      <c r="CM942" s="43"/>
      <c r="CN942" s="43"/>
      <c r="CO942" s="43"/>
      <c r="CP942" s="43"/>
      <c r="CQ942" s="43"/>
      <c r="CR942" s="43"/>
    </row>
    <row r="943" spans="1:96" ht="13.2">
      <c r="A943" s="43"/>
      <c r="B943" s="43"/>
      <c r="C943" s="7"/>
      <c r="D943" s="7"/>
      <c r="E943" s="7"/>
      <c r="F943" s="7"/>
      <c r="G943" s="7"/>
      <c r="H943" s="7"/>
      <c r="I943" s="7"/>
      <c r="J943" s="7"/>
      <c r="K943" s="7"/>
      <c r="L943" s="115"/>
      <c r="M943" s="43"/>
      <c r="N943" s="43"/>
      <c r="O943" s="43"/>
      <c r="P943" s="43"/>
      <c r="Q943" s="43"/>
      <c r="R943" s="43"/>
      <c r="S943" s="43"/>
      <c r="T943" s="43"/>
      <c r="U943" s="43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7"/>
      <c r="AO943" s="7"/>
      <c r="AP943" s="7"/>
      <c r="AQ943" s="7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43"/>
      <c r="BN943" s="43"/>
      <c r="BO943" s="43"/>
      <c r="BP943" s="43"/>
      <c r="BQ943" s="43"/>
      <c r="BR943" s="43"/>
      <c r="BS943" s="43"/>
      <c r="BT943" s="43"/>
      <c r="BU943" s="43"/>
      <c r="BV943" s="43"/>
      <c r="BW943" s="43"/>
      <c r="BX943" s="43"/>
      <c r="BY943" s="43"/>
      <c r="BZ943" s="43"/>
      <c r="CA943" s="43"/>
      <c r="CB943" s="43"/>
      <c r="CC943" s="43"/>
      <c r="CD943" s="43"/>
      <c r="CE943" s="43"/>
      <c r="CF943" s="43"/>
      <c r="CG943" s="43"/>
      <c r="CH943" s="43"/>
      <c r="CI943" s="43"/>
      <c r="CJ943" s="43"/>
      <c r="CK943" s="43"/>
      <c r="CL943" s="43"/>
      <c r="CM943" s="43"/>
      <c r="CN943" s="43"/>
      <c r="CO943" s="43"/>
      <c r="CP943" s="43"/>
      <c r="CQ943" s="43"/>
      <c r="CR943" s="43"/>
    </row>
    <row r="944" spans="1:96" ht="13.2">
      <c r="A944" s="43"/>
      <c r="B944" s="43"/>
      <c r="C944" s="7"/>
      <c r="D944" s="7"/>
      <c r="E944" s="7"/>
      <c r="F944" s="7"/>
      <c r="G944" s="7"/>
      <c r="H944" s="7"/>
      <c r="I944" s="7"/>
      <c r="J944" s="7"/>
      <c r="K944" s="7"/>
      <c r="L944" s="115"/>
      <c r="M944" s="43"/>
      <c r="N944" s="43"/>
      <c r="O944" s="43"/>
      <c r="P944" s="43"/>
      <c r="Q944" s="43"/>
      <c r="R944" s="43"/>
      <c r="S944" s="43"/>
      <c r="T944" s="43"/>
      <c r="U944" s="43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7"/>
      <c r="AO944" s="7"/>
      <c r="AP944" s="7"/>
      <c r="AQ944" s="7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43"/>
      <c r="BN944" s="43"/>
      <c r="BO944" s="43"/>
      <c r="BP944" s="43"/>
      <c r="BQ944" s="43"/>
      <c r="BR944" s="43"/>
      <c r="BS944" s="43"/>
      <c r="BT944" s="43"/>
      <c r="BU944" s="43"/>
      <c r="BV944" s="43"/>
      <c r="BW944" s="43"/>
      <c r="BX944" s="43"/>
      <c r="BY944" s="43"/>
      <c r="BZ944" s="43"/>
      <c r="CA944" s="43"/>
      <c r="CB944" s="43"/>
      <c r="CC944" s="43"/>
      <c r="CD944" s="43"/>
      <c r="CE944" s="43"/>
      <c r="CF944" s="43"/>
      <c r="CG944" s="43"/>
      <c r="CH944" s="43"/>
      <c r="CI944" s="43"/>
      <c r="CJ944" s="43"/>
      <c r="CK944" s="43"/>
      <c r="CL944" s="43"/>
      <c r="CM944" s="43"/>
      <c r="CN944" s="43"/>
      <c r="CO944" s="43"/>
      <c r="CP944" s="43"/>
      <c r="CQ944" s="43"/>
      <c r="CR944" s="43"/>
    </row>
    <row r="945" spans="1:96" ht="13.2">
      <c r="A945" s="43"/>
      <c r="B945" s="43"/>
      <c r="C945" s="7"/>
      <c r="D945" s="7"/>
      <c r="E945" s="7"/>
      <c r="F945" s="7"/>
      <c r="G945" s="7"/>
      <c r="H945" s="7"/>
      <c r="I945" s="7"/>
      <c r="J945" s="7"/>
      <c r="K945" s="7"/>
      <c r="L945" s="115"/>
      <c r="M945" s="43"/>
      <c r="N945" s="43"/>
      <c r="O945" s="43"/>
      <c r="P945" s="43"/>
      <c r="Q945" s="43"/>
      <c r="R945" s="43"/>
      <c r="S945" s="43"/>
      <c r="T945" s="43"/>
      <c r="U945" s="43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7"/>
      <c r="AO945" s="7"/>
      <c r="AP945" s="7"/>
      <c r="AQ945" s="7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43"/>
      <c r="BN945" s="43"/>
      <c r="BO945" s="43"/>
      <c r="BP945" s="43"/>
      <c r="BQ945" s="43"/>
      <c r="BR945" s="43"/>
      <c r="BS945" s="43"/>
      <c r="BT945" s="43"/>
      <c r="BU945" s="43"/>
      <c r="BV945" s="43"/>
      <c r="BW945" s="43"/>
      <c r="BX945" s="43"/>
      <c r="BY945" s="43"/>
      <c r="BZ945" s="43"/>
      <c r="CA945" s="43"/>
      <c r="CB945" s="43"/>
      <c r="CC945" s="43"/>
      <c r="CD945" s="43"/>
      <c r="CE945" s="43"/>
      <c r="CF945" s="43"/>
      <c r="CG945" s="43"/>
      <c r="CH945" s="43"/>
      <c r="CI945" s="43"/>
      <c r="CJ945" s="43"/>
      <c r="CK945" s="43"/>
      <c r="CL945" s="43"/>
      <c r="CM945" s="43"/>
      <c r="CN945" s="43"/>
      <c r="CO945" s="43"/>
      <c r="CP945" s="43"/>
      <c r="CQ945" s="43"/>
      <c r="CR945" s="43"/>
    </row>
    <row r="946" spans="1:96" ht="13.2">
      <c r="A946" s="43"/>
      <c r="B946" s="43"/>
      <c r="C946" s="7"/>
      <c r="D946" s="7"/>
      <c r="E946" s="7"/>
      <c r="F946" s="7"/>
      <c r="G946" s="7"/>
      <c r="H946" s="7"/>
      <c r="I946" s="7"/>
      <c r="J946" s="7"/>
      <c r="K946" s="7"/>
      <c r="L946" s="115"/>
      <c r="M946" s="43"/>
      <c r="N946" s="43"/>
      <c r="O946" s="43"/>
      <c r="P946" s="43"/>
      <c r="Q946" s="43"/>
      <c r="R946" s="43"/>
      <c r="S946" s="43"/>
      <c r="T946" s="43"/>
      <c r="U946" s="43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7"/>
      <c r="AO946" s="7"/>
      <c r="AP946" s="7"/>
      <c r="AQ946" s="7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43"/>
      <c r="BN946" s="43"/>
      <c r="BO946" s="43"/>
      <c r="BP946" s="43"/>
      <c r="BQ946" s="43"/>
      <c r="BR946" s="43"/>
      <c r="BS946" s="43"/>
      <c r="BT946" s="43"/>
      <c r="BU946" s="43"/>
      <c r="BV946" s="43"/>
      <c r="BW946" s="43"/>
      <c r="BX946" s="43"/>
      <c r="BY946" s="43"/>
      <c r="BZ946" s="43"/>
      <c r="CA946" s="43"/>
      <c r="CB946" s="43"/>
      <c r="CC946" s="43"/>
      <c r="CD946" s="43"/>
      <c r="CE946" s="43"/>
      <c r="CF946" s="43"/>
      <c r="CG946" s="43"/>
      <c r="CH946" s="43"/>
      <c r="CI946" s="43"/>
      <c r="CJ946" s="43"/>
      <c r="CK946" s="43"/>
      <c r="CL946" s="43"/>
      <c r="CM946" s="43"/>
      <c r="CN946" s="43"/>
      <c r="CO946" s="43"/>
      <c r="CP946" s="43"/>
      <c r="CQ946" s="43"/>
      <c r="CR946" s="43"/>
    </row>
    <row r="947" spans="1:96" ht="13.2">
      <c r="A947" s="43"/>
      <c r="B947" s="43"/>
      <c r="C947" s="7"/>
      <c r="D947" s="7"/>
      <c r="E947" s="7"/>
      <c r="F947" s="7"/>
      <c r="G947" s="7"/>
      <c r="H947" s="7"/>
      <c r="I947" s="7"/>
      <c r="J947" s="7"/>
      <c r="K947" s="7"/>
      <c r="L947" s="115"/>
      <c r="M947" s="43"/>
      <c r="N947" s="43"/>
      <c r="O947" s="43"/>
      <c r="P947" s="43"/>
      <c r="Q947" s="43"/>
      <c r="R947" s="43"/>
      <c r="S947" s="43"/>
      <c r="T947" s="43"/>
      <c r="U947" s="43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7"/>
      <c r="AO947" s="7"/>
      <c r="AP947" s="7"/>
      <c r="AQ947" s="7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43"/>
      <c r="BN947" s="43"/>
      <c r="BO947" s="43"/>
      <c r="BP947" s="43"/>
      <c r="BQ947" s="43"/>
      <c r="BR947" s="43"/>
      <c r="BS947" s="43"/>
      <c r="BT947" s="43"/>
      <c r="BU947" s="43"/>
      <c r="BV947" s="43"/>
      <c r="BW947" s="43"/>
      <c r="BX947" s="43"/>
      <c r="BY947" s="43"/>
      <c r="BZ947" s="43"/>
      <c r="CA947" s="43"/>
      <c r="CB947" s="43"/>
      <c r="CC947" s="43"/>
      <c r="CD947" s="43"/>
      <c r="CE947" s="43"/>
      <c r="CF947" s="43"/>
      <c r="CG947" s="43"/>
      <c r="CH947" s="43"/>
      <c r="CI947" s="43"/>
      <c r="CJ947" s="43"/>
      <c r="CK947" s="43"/>
      <c r="CL947" s="43"/>
      <c r="CM947" s="43"/>
      <c r="CN947" s="43"/>
      <c r="CO947" s="43"/>
      <c r="CP947" s="43"/>
      <c r="CQ947" s="43"/>
      <c r="CR947" s="43"/>
    </row>
    <row r="948" spans="1:96" ht="13.2">
      <c r="A948" s="43"/>
      <c r="B948" s="43"/>
      <c r="C948" s="7"/>
      <c r="D948" s="7"/>
      <c r="E948" s="7"/>
      <c r="F948" s="7"/>
      <c r="G948" s="7"/>
      <c r="H948" s="7"/>
      <c r="I948" s="7"/>
      <c r="J948" s="7"/>
      <c r="K948" s="7"/>
      <c r="L948" s="115"/>
      <c r="M948" s="43"/>
      <c r="N948" s="43"/>
      <c r="O948" s="43"/>
      <c r="P948" s="43"/>
      <c r="Q948" s="43"/>
      <c r="R948" s="43"/>
      <c r="S948" s="43"/>
      <c r="T948" s="43"/>
      <c r="U948" s="43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7"/>
      <c r="AO948" s="7"/>
      <c r="AP948" s="7"/>
      <c r="AQ948" s="7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43"/>
      <c r="BN948" s="43"/>
      <c r="BO948" s="43"/>
      <c r="BP948" s="43"/>
      <c r="BQ948" s="43"/>
      <c r="BR948" s="43"/>
      <c r="BS948" s="43"/>
      <c r="BT948" s="43"/>
      <c r="BU948" s="43"/>
      <c r="BV948" s="43"/>
      <c r="BW948" s="43"/>
      <c r="BX948" s="43"/>
      <c r="BY948" s="43"/>
      <c r="BZ948" s="43"/>
      <c r="CA948" s="43"/>
      <c r="CB948" s="43"/>
      <c r="CC948" s="43"/>
      <c r="CD948" s="43"/>
      <c r="CE948" s="43"/>
      <c r="CF948" s="43"/>
      <c r="CG948" s="43"/>
      <c r="CH948" s="43"/>
      <c r="CI948" s="43"/>
      <c r="CJ948" s="43"/>
      <c r="CK948" s="43"/>
      <c r="CL948" s="43"/>
      <c r="CM948" s="43"/>
      <c r="CN948" s="43"/>
      <c r="CO948" s="43"/>
      <c r="CP948" s="43"/>
      <c r="CQ948" s="43"/>
      <c r="CR948" s="43"/>
    </row>
    <row r="949" spans="1:96" ht="13.2">
      <c r="A949" s="43"/>
      <c r="B949" s="43"/>
      <c r="C949" s="7"/>
      <c r="D949" s="7"/>
      <c r="E949" s="7"/>
      <c r="F949" s="7"/>
      <c r="G949" s="7"/>
      <c r="H949" s="7"/>
      <c r="I949" s="7"/>
      <c r="J949" s="7"/>
      <c r="K949" s="7"/>
      <c r="L949" s="115"/>
      <c r="M949" s="43"/>
      <c r="N949" s="43"/>
      <c r="O949" s="43"/>
      <c r="P949" s="43"/>
      <c r="Q949" s="43"/>
      <c r="R949" s="43"/>
      <c r="S949" s="43"/>
      <c r="T949" s="43"/>
      <c r="U949" s="43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7"/>
      <c r="AO949" s="7"/>
      <c r="AP949" s="7"/>
      <c r="AQ949" s="7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43"/>
      <c r="BN949" s="43"/>
      <c r="BO949" s="43"/>
      <c r="BP949" s="43"/>
      <c r="BQ949" s="43"/>
      <c r="BR949" s="43"/>
      <c r="BS949" s="43"/>
      <c r="BT949" s="43"/>
      <c r="BU949" s="43"/>
      <c r="BV949" s="43"/>
      <c r="BW949" s="43"/>
      <c r="BX949" s="43"/>
      <c r="BY949" s="43"/>
      <c r="BZ949" s="43"/>
      <c r="CA949" s="43"/>
      <c r="CB949" s="43"/>
      <c r="CC949" s="43"/>
      <c r="CD949" s="43"/>
      <c r="CE949" s="43"/>
      <c r="CF949" s="43"/>
      <c r="CG949" s="43"/>
      <c r="CH949" s="43"/>
      <c r="CI949" s="43"/>
      <c r="CJ949" s="43"/>
      <c r="CK949" s="43"/>
      <c r="CL949" s="43"/>
      <c r="CM949" s="43"/>
      <c r="CN949" s="43"/>
      <c r="CO949" s="43"/>
      <c r="CP949" s="43"/>
      <c r="CQ949" s="43"/>
      <c r="CR949" s="43"/>
    </row>
    <row r="950" spans="1:96" ht="13.2">
      <c r="A950" s="43"/>
      <c r="B950" s="43"/>
      <c r="C950" s="7"/>
      <c r="D950" s="7"/>
      <c r="E950" s="7"/>
      <c r="F950" s="7"/>
      <c r="G950" s="7"/>
      <c r="H950" s="7"/>
      <c r="I950" s="7"/>
      <c r="J950" s="7"/>
      <c r="K950" s="7"/>
      <c r="L950" s="115"/>
      <c r="M950" s="43"/>
      <c r="N950" s="43"/>
      <c r="O950" s="43"/>
      <c r="P950" s="43"/>
      <c r="Q950" s="43"/>
      <c r="R950" s="43"/>
      <c r="S950" s="43"/>
      <c r="T950" s="43"/>
      <c r="U950" s="43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7"/>
      <c r="AO950" s="7"/>
      <c r="AP950" s="7"/>
      <c r="AQ950" s="7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43"/>
      <c r="BN950" s="43"/>
      <c r="BO950" s="43"/>
      <c r="BP950" s="43"/>
      <c r="BQ950" s="43"/>
      <c r="BR950" s="43"/>
      <c r="BS950" s="43"/>
      <c r="BT950" s="43"/>
      <c r="BU950" s="43"/>
      <c r="BV950" s="43"/>
      <c r="BW950" s="43"/>
      <c r="BX950" s="43"/>
      <c r="BY950" s="43"/>
      <c r="BZ950" s="43"/>
      <c r="CA950" s="43"/>
      <c r="CB950" s="43"/>
      <c r="CC950" s="43"/>
      <c r="CD950" s="43"/>
      <c r="CE950" s="43"/>
      <c r="CF950" s="43"/>
      <c r="CG950" s="43"/>
      <c r="CH950" s="43"/>
      <c r="CI950" s="43"/>
      <c r="CJ950" s="43"/>
      <c r="CK950" s="43"/>
      <c r="CL950" s="43"/>
      <c r="CM950" s="43"/>
      <c r="CN950" s="43"/>
      <c r="CO950" s="43"/>
      <c r="CP950" s="43"/>
      <c r="CQ950" s="43"/>
      <c r="CR950" s="43"/>
    </row>
    <row r="951" spans="1:96" ht="13.2">
      <c r="A951" s="43"/>
      <c r="B951" s="43"/>
      <c r="C951" s="7"/>
      <c r="D951" s="7"/>
      <c r="E951" s="7"/>
      <c r="F951" s="7"/>
      <c r="G951" s="7"/>
      <c r="H951" s="7"/>
      <c r="I951" s="7"/>
      <c r="J951" s="7"/>
      <c r="K951" s="7"/>
      <c r="L951" s="115"/>
      <c r="M951" s="43"/>
      <c r="N951" s="43"/>
      <c r="O951" s="43"/>
      <c r="P951" s="43"/>
      <c r="Q951" s="43"/>
      <c r="R951" s="43"/>
      <c r="S951" s="43"/>
      <c r="T951" s="43"/>
      <c r="U951" s="43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7"/>
      <c r="AO951" s="7"/>
      <c r="AP951" s="7"/>
      <c r="AQ951" s="7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43"/>
      <c r="BN951" s="43"/>
      <c r="BO951" s="43"/>
      <c r="BP951" s="43"/>
      <c r="BQ951" s="43"/>
      <c r="BR951" s="43"/>
      <c r="BS951" s="43"/>
      <c r="BT951" s="43"/>
      <c r="BU951" s="43"/>
      <c r="BV951" s="43"/>
      <c r="BW951" s="43"/>
      <c r="BX951" s="43"/>
      <c r="BY951" s="43"/>
      <c r="BZ951" s="43"/>
      <c r="CA951" s="43"/>
      <c r="CB951" s="43"/>
      <c r="CC951" s="43"/>
      <c r="CD951" s="43"/>
      <c r="CE951" s="43"/>
      <c r="CF951" s="43"/>
      <c r="CG951" s="43"/>
      <c r="CH951" s="43"/>
      <c r="CI951" s="43"/>
      <c r="CJ951" s="43"/>
      <c r="CK951" s="43"/>
      <c r="CL951" s="43"/>
      <c r="CM951" s="43"/>
      <c r="CN951" s="43"/>
      <c r="CO951" s="43"/>
      <c r="CP951" s="43"/>
      <c r="CQ951" s="43"/>
      <c r="CR951" s="43"/>
    </row>
    <row r="952" spans="1:96" ht="13.2">
      <c r="A952" s="43"/>
      <c r="B952" s="43"/>
      <c r="C952" s="7"/>
      <c r="D952" s="7"/>
      <c r="E952" s="7"/>
      <c r="F952" s="7"/>
      <c r="G952" s="7"/>
      <c r="H952" s="7"/>
      <c r="I952" s="7"/>
      <c r="J952" s="7"/>
      <c r="K952" s="7"/>
      <c r="L952" s="115"/>
      <c r="M952" s="43"/>
      <c r="N952" s="43"/>
      <c r="O952" s="43"/>
      <c r="P952" s="43"/>
      <c r="Q952" s="43"/>
      <c r="R952" s="43"/>
      <c r="S952" s="43"/>
      <c r="T952" s="43"/>
      <c r="U952" s="43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7"/>
      <c r="AO952" s="7"/>
      <c r="AP952" s="7"/>
      <c r="AQ952" s="7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43"/>
      <c r="BN952" s="43"/>
      <c r="BO952" s="43"/>
      <c r="BP952" s="43"/>
      <c r="BQ952" s="43"/>
      <c r="BR952" s="43"/>
      <c r="BS952" s="43"/>
      <c r="BT952" s="43"/>
      <c r="BU952" s="43"/>
      <c r="BV952" s="43"/>
      <c r="BW952" s="43"/>
      <c r="BX952" s="43"/>
      <c r="BY952" s="43"/>
      <c r="BZ952" s="43"/>
      <c r="CA952" s="43"/>
      <c r="CB952" s="43"/>
      <c r="CC952" s="43"/>
      <c r="CD952" s="43"/>
      <c r="CE952" s="43"/>
      <c r="CF952" s="43"/>
      <c r="CG952" s="43"/>
      <c r="CH952" s="43"/>
      <c r="CI952" s="43"/>
      <c r="CJ952" s="43"/>
      <c r="CK952" s="43"/>
      <c r="CL952" s="43"/>
      <c r="CM952" s="43"/>
      <c r="CN952" s="43"/>
      <c r="CO952" s="43"/>
      <c r="CP952" s="43"/>
      <c r="CQ952" s="43"/>
      <c r="CR952" s="43"/>
    </row>
    <row r="953" spans="1:96" ht="13.2">
      <c r="A953" s="43"/>
      <c r="B953" s="43"/>
      <c r="C953" s="7"/>
      <c r="D953" s="7"/>
      <c r="E953" s="7"/>
      <c r="F953" s="7"/>
      <c r="G953" s="7"/>
      <c r="H953" s="7"/>
      <c r="I953" s="7"/>
      <c r="J953" s="7"/>
      <c r="K953" s="7"/>
      <c r="L953" s="115"/>
      <c r="M953" s="43"/>
      <c r="N953" s="43"/>
      <c r="O953" s="43"/>
      <c r="P953" s="43"/>
      <c r="Q953" s="43"/>
      <c r="R953" s="43"/>
      <c r="S953" s="43"/>
      <c r="T953" s="43"/>
      <c r="U953" s="43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7"/>
      <c r="AO953" s="7"/>
      <c r="AP953" s="7"/>
      <c r="AQ953" s="7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43"/>
      <c r="BN953" s="43"/>
      <c r="BO953" s="43"/>
      <c r="BP953" s="43"/>
      <c r="BQ953" s="43"/>
      <c r="BR953" s="43"/>
      <c r="BS953" s="43"/>
      <c r="BT953" s="43"/>
      <c r="BU953" s="43"/>
      <c r="BV953" s="43"/>
      <c r="BW953" s="43"/>
      <c r="BX953" s="43"/>
      <c r="BY953" s="43"/>
      <c r="BZ953" s="43"/>
      <c r="CA953" s="43"/>
      <c r="CB953" s="43"/>
      <c r="CC953" s="43"/>
      <c r="CD953" s="43"/>
      <c r="CE953" s="43"/>
      <c r="CF953" s="43"/>
      <c r="CG953" s="43"/>
      <c r="CH953" s="43"/>
      <c r="CI953" s="43"/>
      <c r="CJ953" s="43"/>
      <c r="CK953" s="43"/>
      <c r="CL953" s="43"/>
      <c r="CM953" s="43"/>
      <c r="CN953" s="43"/>
      <c r="CO953" s="43"/>
      <c r="CP953" s="43"/>
      <c r="CQ953" s="43"/>
      <c r="CR953" s="43"/>
    </row>
    <row r="954" spans="1:96" ht="13.2">
      <c r="A954" s="43"/>
      <c r="B954" s="43"/>
      <c r="C954" s="7"/>
      <c r="D954" s="7"/>
      <c r="E954" s="7"/>
      <c r="F954" s="7"/>
      <c r="G954" s="7"/>
      <c r="H954" s="7"/>
      <c r="I954" s="7"/>
      <c r="J954" s="7"/>
      <c r="K954" s="7"/>
      <c r="L954" s="115"/>
      <c r="M954" s="43"/>
      <c r="N954" s="43"/>
      <c r="O954" s="43"/>
      <c r="P954" s="43"/>
      <c r="Q954" s="43"/>
      <c r="R954" s="43"/>
      <c r="S954" s="43"/>
      <c r="T954" s="43"/>
      <c r="U954" s="43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7"/>
      <c r="AO954" s="7"/>
      <c r="AP954" s="7"/>
      <c r="AQ954" s="7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43"/>
      <c r="BN954" s="43"/>
      <c r="BO954" s="43"/>
      <c r="BP954" s="43"/>
      <c r="BQ954" s="43"/>
      <c r="BR954" s="43"/>
      <c r="BS954" s="43"/>
      <c r="BT954" s="43"/>
      <c r="BU954" s="43"/>
      <c r="BV954" s="43"/>
      <c r="BW954" s="43"/>
      <c r="BX954" s="43"/>
      <c r="BY954" s="43"/>
      <c r="BZ954" s="43"/>
      <c r="CA954" s="43"/>
      <c r="CB954" s="43"/>
      <c r="CC954" s="43"/>
      <c r="CD954" s="43"/>
      <c r="CE954" s="43"/>
      <c r="CF954" s="43"/>
      <c r="CG954" s="43"/>
      <c r="CH954" s="43"/>
      <c r="CI954" s="43"/>
      <c r="CJ954" s="43"/>
      <c r="CK954" s="43"/>
      <c r="CL954" s="43"/>
      <c r="CM954" s="43"/>
      <c r="CN954" s="43"/>
      <c r="CO954" s="43"/>
      <c r="CP954" s="43"/>
      <c r="CQ954" s="43"/>
      <c r="CR954" s="43"/>
    </row>
    <row r="955" spans="1:96" ht="13.2">
      <c r="A955" s="43"/>
      <c r="B955" s="43"/>
      <c r="C955" s="7"/>
      <c r="D955" s="7"/>
      <c r="E955" s="7"/>
      <c r="F955" s="7"/>
      <c r="G955" s="7"/>
      <c r="H955" s="7"/>
      <c r="I955" s="7"/>
      <c r="J955" s="7"/>
      <c r="K955" s="7"/>
      <c r="L955" s="115"/>
      <c r="M955" s="43"/>
      <c r="N955" s="43"/>
      <c r="O955" s="43"/>
      <c r="P955" s="43"/>
      <c r="Q955" s="43"/>
      <c r="R955" s="43"/>
      <c r="S955" s="43"/>
      <c r="T955" s="43"/>
      <c r="U955" s="43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7"/>
      <c r="AO955" s="7"/>
      <c r="AP955" s="7"/>
      <c r="AQ955" s="7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43"/>
      <c r="BN955" s="43"/>
      <c r="BO955" s="43"/>
      <c r="BP955" s="43"/>
      <c r="BQ955" s="43"/>
      <c r="BR955" s="43"/>
      <c r="BS955" s="43"/>
      <c r="BT955" s="43"/>
      <c r="BU955" s="43"/>
      <c r="BV955" s="43"/>
      <c r="BW955" s="43"/>
      <c r="BX955" s="43"/>
      <c r="BY955" s="43"/>
      <c r="BZ955" s="43"/>
      <c r="CA955" s="43"/>
      <c r="CB955" s="43"/>
      <c r="CC955" s="43"/>
      <c r="CD955" s="43"/>
      <c r="CE955" s="43"/>
      <c r="CF955" s="43"/>
      <c r="CG955" s="43"/>
      <c r="CH955" s="43"/>
      <c r="CI955" s="43"/>
      <c r="CJ955" s="43"/>
      <c r="CK955" s="43"/>
      <c r="CL955" s="43"/>
      <c r="CM955" s="43"/>
      <c r="CN955" s="43"/>
      <c r="CO955" s="43"/>
      <c r="CP955" s="43"/>
      <c r="CQ955" s="43"/>
      <c r="CR955" s="43"/>
    </row>
    <row r="956" spans="1:96" ht="13.2">
      <c r="A956" s="43"/>
      <c r="B956" s="43"/>
      <c r="C956" s="7"/>
      <c r="D956" s="7"/>
      <c r="E956" s="7"/>
      <c r="F956" s="7"/>
      <c r="G956" s="7"/>
      <c r="H956" s="7"/>
      <c r="I956" s="7"/>
      <c r="J956" s="7"/>
      <c r="K956" s="7"/>
      <c r="L956" s="115"/>
      <c r="M956" s="43"/>
      <c r="N956" s="43"/>
      <c r="O956" s="43"/>
      <c r="P956" s="43"/>
      <c r="Q956" s="43"/>
      <c r="R956" s="43"/>
      <c r="S956" s="43"/>
      <c r="T956" s="43"/>
      <c r="U956" s="43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7"/>
      <c r="AO956" s="7"/>
      <c r="AP956" s="7"/>
      <c r="AQ956" s="7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43"/>
      <c r="BN956" s="43"/>
      <c r="BO956" s="43"/>
      <c r="BP956" s="43"/>
      <c r="BQ956" s="43"/>
      <c r="BR956" s="43"/>
      <c r="BS956" s="43"/>
      <c r="BT956" s="43"/>
      <c r="BU956" s="43"/>
      <c r="BV956" s="43"/>
      <c r="BW956" s="43"/>
      <c r="BX956" s="43"/>
      <c r="BY956" s="43"/>
      <c r="BZ956" s="43"/>
      <c r="CA956" s="43"/>
      <c r="CB956" s="43"/>
      <c r="CC956" s="43"/>
      <c r="CD956" s="43"/>
      <c r="CE956" s="43"/>
      <c r="CF956" s="43"/>
      <c r="CG956" s="43"/>
      <c r="CH956" s="43"/>
      <c r="CI956" s="43"/>
      <c r="CJ956" s="43"/>
      <c r="CK956" s="43"/>
      <c r="CL956" s="43"/>
      <c r="CM956" s="43"/>
      <c r="CN956" s="43"/>
      <c r="CO956" s="43"/>
      <c r="CP956" s="43"/>
      <c r="CQ956" s="43"/>
      <c r="CR956" s="43"/>
    </row>
    <row r="957" spans="1:96" ht="13.2">
      <c r="A957" s="43"/>
      <c r="B957" s="43"/>
      <c r="C957" s="7"/>
      <c r="D957" s="7"/>
      <c r="E957" s="7"/>
      <c r="F957" s="7"/>
      <c r="G957" s="7"/>
      <c r="H957" s="7"/>
      <c r="I957" s="7"/>
      <c r="J957" s="7"/>
      <c r="K957" s="7"/>
      <c r="L957" s="115"/>
      <c r="M957" s="43"/>
      <c r="N957" s="43"/>
      <c r="O957" s="43"/>
      <c r="P957" s="43"/>
      <c r="Q957" s="43"/>
      <c r="R957" s="43"/>
      <c r="S957" s="43"/>
      <c r="T957" s="43"/>
      <c r="U957" s="43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7"/>
      <c r="AO957" s="7"/>
      <c r="AP957" s="7"/>
      <c r="AQ957" s="7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43"/>
      <c r="BN957" s="43"/>
      <c r="BO957" s="43"/>
      <c r="BP957" s="43"/>
      <c r="BQ957" s="43"/>
      <c r="BR957" s="43"/>
      <c r="BS957" s="43"/>
      <c r="BT957" s="43"/>
      <c r="BU957" s="43"/>
      <c r="BV957" s="43"/>
      <c r="BW957" s="43"/>
      <c r="BX957" s="43"/>
      <c r="BY957" s="43"/>
      <c r="BZ957" s="43"/>
      <c r="CA957" s="43"/>
      <c r="CB957" s="43"/>
      <c r="CC957" s="43"/>
      <c r="CD957" s="43"/>
      <c r="CE957" s="43"/>
      <c r="CF957" s="43"/>
      <c r="CG957" s="43"/>
      <c r="CH957" s="43"/>
      <c r="CI957" s="43"/>
      <c r="CJ957" s="43"/>
      <c r="CK957" s="43"/>
      <c r="CL957" s="43"/>
      <c r="CM957" s="43"/>
      <c r="CN957" s="43"/>
      <c r="CO957" s="43"/>
      <c r="CP957" s="43"/>
      <c r="CQ957" s="43"/>
      <c r="CR957" s="43"/>
    </row>
    <row r="958" spans="1:96" ht="13.2">
      <c r="A958" s="43"/>
      <c r="B958" s="43"/>
      <c r="C958" s="7"/>
      <c r="D958" s="7"/>
      <c r="E958" s="7"/>
      <c r="F958" s="7"/>
      <c r="G958" s="7"/>
      <c r="H958" s="7"/>
      <c r="I958" s="7"/>
      <c r="J958" s="7"/>
      <c r="K958" s="7"/>
      <c r="L958" s="115"/>
      <c r="M958" s="43"/>
      <c r="N958" s="43"/>
      <c r="O958" s="43"/>
      <c r="P958" s="43"/>
      <c r="Q958" s="43"/>
      <c r="R958" s="43"/>
      <c r="S958" s="43"/>
      <c r="T958" s="43"/>
      <c r="U958" s="43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7"/>
      <c r="AO958" s="7"/>
      <c r="AP958" s="7"/>
      <c r="AQ958" s="7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43"/>
      <c r="BN958" s="43"/>
      <c r="BO958" s="43"/>
      <c r="BP958" s="43"/>
      <c r="BQ958" s="43"/>
      <c r="BR958" s="43"/>
      <c r="BS958" s="43"/>
      <c r="BT958" s="43"/>
      <c r="BU958" s="43"/>
      <c r="BV958" s="43"/>
      <c r="BW958" s="43"/>
      <c r="BX958" s="43"/>
      <c r="BY958" s="43"/>
      <c r="BZ958" s="43"/>
      <c r="CA958" s="43"/>
      <c r="CB958" s="43"/>
      <c r="CC958" s="43"/>
      <c r="CD958" s="43"/>
      <c r="CE958" s="43"/>
      <c r="CF958" s="43"/>
      <c r="CG958" s="43"/>
      <c r="CH958" s="43"/>
      <c r="CI958" s="43"/>
      <c r="CJ958" s="43"/>
      <c r="CK958" s="43"/>
      <c r="CL958" s="43"/>
      <c r="CM958" s="43"/>
      <c r="CN958" s="43"/>
      <c r="CO958" s="43"/>
      <c r="CP958" s="43"/>
      <c r="CQ958" s="43"/>
      <c r="CR958" s="43"/>
    </row>
    <row r="959" spans="1:96" ht="13.2">
      <c r="A959" s="43"/>
      <c r="B959" s="43"/>
      <c r="C959" s="7"/>
      <c r="D959" s="7"/>
      <c r="E959" s="7"/>
      <c r="F959" s="7"/>
      <c r="G959" s="7"/>
      <c r="H959" s="7"/>
      <c r="I959" s="7"/>
      <c r="J959" s="7"/>
      <c r="K959" s="7"/>
      <c r="L959" s="115"/>
      <c r="M959" s="43"/>
      <c r="N959" s="43"/>
      <c r="O959" s="43"/>
      <c r="P959" s="43"/>
      <c r="Q959" s="43"/>
      <c r="R959" s="43"/>
      <c r="S959" s="43"/>
      <c r="T959" s="43"/>
      <c r="U959" s="43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7"/>
      <c r="AO959" s="7"/>
      <c r="AP959" s="7"/>
      <c r="AQ959" s="7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43"/>
      <c r="BN959" s="43"/>
      <c r="BO959" s="43"/>
      <c r="BP959" s="43"/>
      <c r="BQ959" s="43"/>
      <c r="BR959" s="43"/>
      <c r="BS959" s="43"/>
      <c r="BT959" s="43"/>
      <c r="BU959" s="43"/>
      <c r="BV959" s="43"/>
      <c r="BW959" s="43"/>
      <c r="BX959" s="43"/>
      <c r="BY959" s="43"/>
      <c r="BZ959" s="43"/>
      <c r="CA959" s="43"/>
      <c r="CB959" s="43"/>
      <c r="CC959" s="43"/>
      <c r="CD959" s="43"/>
      <c r="CE959" s="43"/>
      <c r="CF959" s="43"/>
      <c r="CG959" s="43"/>
      <c r="CH959" s="43"/>
      <c r="CI959" s="43"/>
      <c r="CJ959" s="43"/>
      <c r="CK959" s="43"/>
      <c r="CL959" s="43"/>
      <c r="CM959" s="43"/>
      <c r="CN959" s="43"/>
      <c r="CO959" s="43"/>
      <c r="CP959" s="43"/>
      <c r="CQ959" s="43"/>
      <c r="CR959" s="43"/>
    </row>
    <row r="960" spans="1:96" ht="13.2">
      <c r="A960" s="43"/>
      <c r="B960" s="43"/>
      <c r="C960" s="7"/>
      <c r="D960" s="7"/>
      <c r="E960" s="7"/>
      <c r="F960" s="7"/>
      <c r="G960" s="7"/>
      <c r="H960" s="7"/>
      <c r="I960" s="7"/>
      <c r="J960" s="7"/>
      <c r="K960" s="7"/>
      <c r="L960" s="115"/>
      <c r="M960" s="43"/>
      <c r="N960" s="43"/>
      <c r="O960" s="43"/>
      <c r="P960" s="43"/>
      <c r="Q960" s="43"/>
      <c r="R960" s="43"/>
      <c r="S960" s="43"/>
      <c r="T960" s="43"/>
      <c r="U960" s="43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7"/>
      <c r="AO960" s="7"/>
      <c r="AP960" s="7"/>
      <c r="AQ960" s="7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43"/>
      <c r="BN960" s="43"/>
      <c r="BO960" s="43"/>
      <c r="BP960" s="43"/>
      <c r="BQ960" s="43"/>
      <c r="BR960" s="43"/>
      <c r="BS960" s="43"/>
      <c r="BT960" s="43"/>
      <c r="BU960" s="43"/>
      <c r="BV960" s="43"/>
      <c r="BW960" s="43"/>
      <c r="BX960" s="43"/>
      <c r="BY960" s="43"/>
      <c r="BZ960" s="43"/>
      <c r="CA960" s="43"/>
      <c r="CB960" s="43"/>
      <c r="CC960" s="43"/>
      <c r="CD960" s="43"/>
      <c r="CE960" s="43"/>
      <c r="CF960" s="43"/>
      <c r="CG960" s="43"/>
      <c r="CH960" s="43"/>
      <c r="CI960" s="43"/>
      <c r="CJ960" s="43"/>
      <c r="CK960" s="43"/>
      <c r="CL960" s="43"/>
      <c r="CM960" s="43"/>
      <c r="CN960" s="43"/>
      <c r="CO960" s="43"/>
      <c r="CP960" s="43"/>
      <c r="CQ960" s="43"/>
      <c r="CR960" s="43"/>
    </row>
    <row r="961" spans="1:96" ht="13.2">
      <c r="A961" s="43"/>
      <c r="B961" s="43"/>
      <c r="C961" s="7"/>
      <c r="D961" s="7"/>
      <c r="E961" s="7"/>
      <c r="F961" s="7"/>
      <c r="G961" s="7"/>
      <c r="H961" s="7"/>
      <c r="I961" s="7"/>
      <c r="J961" s="7"/>
      <c r="K961" s="7"/>
      <c r="L961" s="115"/>
      <c r="M961" s="43"/>
      <c r="N961" s="43"/>
      <c r="O961" s="43"/>
      <c r="P961" s="43"/>
      <c r="Q961" s="43"/>
      <c r="R961" s="43"/>
      <c r="S961" s="43"/>
      <c r="T961" s="43"/>
      <c r="U961" s="43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7"/>
      <c r="AO961" s="7"/>
      <c r="AP961" s="7"/>
      <c r="AQ961" s="7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43"/>
      <c r="BN961" s="43"/>
      <c r="BO961" s="43"/>
      <c r="BP961" s="43"/>
      <c r="BQ961" s="43"/>
      <c r="BR961" s="43"/>
      <c r="BS961" s="43"/>
      <c r="BT961" s="43"/>
      <c r="BU961" s="43"/>
      <c r="BV961" s="43"/>
      <c r="BW961" s="43"/>
      <c r="BX961" s="43"/>
      <c r="BY961" s="43"/>
      <c r="BZ961" s="43"/>
      <c r="CA961" s="43"/>
      <c r="CB961" s="43"/>
      <c r="CC961" s="43"/>
      <c r="CD961" s="43"/>
      <c r="CE961" s="43"/>
      <c r="CF961" s="43"/>
      <c r="CG961" s="43"/>
      <c r="CH961" s="43"/>
      <c r="CI961" s="43"/>
      <c r="CJ961" s="43"/>
      <c r="CK961" s="43"/>
      <c r="CL961" s="43"/>
      <c r="CM961" s="43"/>
      <c r="CN961" s="43"/>
      <c r="CO961" s="43"/>
      <c r="CP961" s="43"/>
      <c r="CQ961" s="43"/>
      <c r="CR961" s="43"/>
    </row>
    <row r="962" spans="1:96" ht="13.2">
      <c r="A962" s="43"/>
      <c r="B962" s="43"/>
      <c r="C962" s="7"/>
      <c r="D962" s="7"/>
      <c r="E962" s="7"/>
      <c r="F962" s="7"/>
      <c r="G962" s="7"/>
      <c r="H962" s="7"/>
      <c r="I962" s="7"/>
      <c r="J962" s="7"/>
      <c r="K962" s="7"/>
      <c r="L962" s="115"/>
      <c r="M962" s="43"/>
      <c r="N962" s="43"/>
      <c r="O962" s="43"/>
      <c r="P962" s="43"/>
      <c r="Q962" s="43"/>
      <c r="R962" s="43"/>
      <c r="S962" s="43"/>
      <c r="T962" s="43"/>
      <c r="U962" s="43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7"/>
      <c r="AO962" s="7"/>
      <c r="AP962" s="7"/>
      <c r="AQ962" s="7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43"/>
      <c r="BN962" s="43"/>
      <c r="BO962" s="43"/>
      <c r="BP962" s="43"/>
      <c r="BQ962" s="43"/>
      <c r="BR962" s="43"/>
      <c r="BS962" s="43"/>
      <c r="BT962" s="43"/>
      <c r="BU962" s="43"/>
      <c r="BV962" s="43"/>
      <c r="BW962" s="43"/>
      <c r="BX962" s="43"/>
      <c r="BY962" s="43"/>
      <c r="BZ962" s="43"/>
      <c r="CA962" s="43"/>
      <c r="CB962" s="43"/>
      <c r="CC962" s="43"/>
      <c r="CD962" s="43"/>
      <c r="CE962" s="43"/>
      <c r="CF962" s="43"/>
      <c r="CG962" s="43"/>
      <c r="CH962" s="43"/>
      <c r="CI962" s="43"/>
      <c r="CJ962" s="43"/>
      <c r="CK962" s="43"/>
      <c r="CL962" s="43"/>
      <c r="CM962" s="43"/>
      <c r="CN962" s="43"/>
      <c r="CO962" s="43"/>
      <c r="CP962" s="43"/>
      <c r="CQ962" s="43"/>
      <c r="CR962" s="43"/>
    </row>
    <row r="963" spans="1:96" ht="13.2">
      <c r="A963" s="43"/>
      <c r="B963" s="43"/>
      <c r="C963" s="7"/>
      <c r="D963" s="7"/>
      <c r="E963" s="7"/>
      <c r="F963" s="7"/>
      <c r="G963" s="7"/>
      <c r="H963" s="7"/>
      <c r="I963" s="7"/>
      <c r="J963" s="7"/>
      <c r="K963" s="7"/>
      <c r="L963" s="115"/>
      <c r="M963" s="43"/>
      <c r="N963" s="43"/>
      <c r="O963" s="43"/>
      <c r="P963" s="43"/>
      <c r="Q963" s="43"/>
      <c r="R963" s="43"/>
      <c r="S963" s="43"/>
      <c r="T963" s="43"/>
      <c r="U963" s="43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7"/>
      <c r="AO963" s="7"/>
      <c r="AP963" s="7"/>
      <c r="AQ963" s="7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43"/>
      <c r="BN963" s="43"/>
      <c r="BO963" s="43"/>
      <c r="BP963" s="43"/>
      <c r="BQ963" s="43"/>
      <c r="BR963" s="43"/>
      <c r="BS963" s="43"/>
      <c r="BT963" s="43"/>
      <c r="BU963" s="43"/>
      <c r="BV963" s="43"/>
      <c r="BW963" s="43"/>
      <c r="BX963" s="43"/>
      <c r="BY963" s="43"/>
      <c r="BZ963" s="43"/>
      <c r="CA963" s="43"/>
      <c r="CB963" s="43"/>
      <c r="CC963" s="43"/>
      <c r="CD963" s="43"/>
      <c r="CE963" s="43"/>
      <c r="CF963" s="43"/>
      <c r="CG963" s="43"/>
      <c r="CH963" s="43"/>
      <c r="CI963" s="43"/>
      <c r="CJ963" s="43"/>
      <c r="CK963" s="43"/>
      <c r="CL963" s="43"/>
      <c r="CM963" s="43"/>
      <c r="CN963" s="43"/>
      <c r="CO963" s="43"/>
      <c r="CP963" s="43"/>
      <c r="CQ963" s="43"/>
      <c r="CR963" s="43"/>
    </row>
    <row r="964" spans="1:96" ht="13.2">
      <c r="A964" s="43"/>
      <c r="B964" s="43"/>
      <c r="C964" s="7"/>
      <c r="D964" s="7"/>
      <c r="E964" s="7"/>
      <c r="F964" s="7"/>
      <c r="G964" s="7"/>
      <c r="H964" s="7"/>
      <c r="I964" s="7"/>
      <c r="J964" s="7"/>
      <c r="K964" s="7"/>
      <c r="L964" s="115"/>
      <c r="M964" s="43"/>
      <c r="N964" s="43"/>
      <c r="O964" s="43"/>
      <c r="P964" s="43"/>
      <c r="Q964" s="43"/>
      <c r="R964" s="43"/>
      <c r="S964" s="43"/>
      <c r="T964" s="43"/>
      <c r="U964" s="43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7"/>
      <c r="AO964" s="7"/>
      <c r="AP964" s="7"/>
      <c r="AQ964" s="7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43"/>
      <c r="BN964" s="43"/>
      <c r="BO964" s="43"/>
      <c r="BP964" s="43"/>
      <c r="BQ964" s="43"/>
      <c r="BR964" s="43"/>
      <c r="BS964" s="43"/>
      <c r="BT964" s="43"/>
      <c r="BU964" s="43"/>
      <c r="BV964" s="43"/>
      <c r="BW964" s="43"/>
      <c r="BX964" s="43"/>
      <c r="BY964" s="43"/>
      <c r="BZ964" s="43"/>
      <c r="CA964" s="43"/>
      <c r="CB964" s="43"/>
      <c r="CC964" s="43"/>
      <c r="CD964" s="43"/>
      <c r="CE964" s="43"/>
      <c r="CF964" s="43"/>
      <c r="CG964" s="43"/>
      <c r="CH964" s="43"/>
      <c r="CI964" s="43"/>
      <c r="CJ964" s="43"/>
      <c r="CK964" s="43"/>
      <c r="CL964" s="43"/>
      <c r="CM964" s="43"/>
      <c r="CN964" s="43"/>
      <c r="CO964" s="43"/>
      <c r="CP964" s="43"/>
      <c r="CQ964" s="43"/>
      <c r="CR964" s="43"/>
    </row>
    <row r="965" spans="1:96" ht="13.2">
      <c r="A965" s="43"/>
      <c r="B965" s="43"/>
      <c r="C965" s="7"/>
      <c r="D965" s="7"/>
      <c r="E965" s="7"/>
      <c r="F965" s="7"/>
      <c r="G965" s="7"/>
      <c r="H965" s="7"/>
      <c r="I965" s="7"/>
      <c r="J965" s="7"/>
      <c r="K965" s="7"/>
      <c r="L965" s="115"/>
      <c r="M965" s="43"/>
      <c r="N965" s="43"/>
      <c r="O965" s="43"/>
      <c r="P965" s="43"/>
      <c r="Q965" s="43"/>
      <c r="R965" s="43"/>
      <c r="S965" s="43"/>
      <c r="T965" s="43"/>
      <c r="U965" s="43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7"/>
      <c r="AO965" s="7"/>
      <c r="AP965" s="7"/>
      <c r="AQ965" s="7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43"/>
      <c r="BN965" s="43"/>
      <c r="BO965" s="43"/>
      <c r="BP965" s="43"/>
      <c r="BQ965" s="43"/>
      <c r="BR965" s="43"/>
      <c r="BS965" s="43"/>
      <c r="BT965" s="43"/>
      <c r="BU965" s="43"/>
      <c r="BV965" s="43"/>
      <c r="BW965" s="43"/>
      <c r="BX965" s="43"/>
      <c r="BY965" s="43"/>
      <c r="BZ965" s="43"/>
      <c r="CA965" s="43"/>
      <c r="CB965" s="43"/>
      <c r="CC965" s="43"/>
      <c r="CD965" s="43"/>
      <c r="CE965" s="43"/>
      <c r="CF965" s="43"/>
      <c r="CG965" s="43"/>
      <c r="CH965" s="43"/>
      <c r="CI965" s="43"/>
      <c r="CJ965" s="43"/>
      <c r="CK965" s="43"/>
      <c r="CL965" s="43"/>
      <c r="CM965" s="43"/>
      <c r="CN965" s="43"/>
      <c r="CO965" s="43"/>
      <c r="CP965" s="43"/>
      <c r="CQ965" s="43"/>
      <c r="CR965" s="43"/>
    </row>
    <row r="966" spans="1:96" ht="13.2">
      <c r="A966" s="43"/>
      <c r="B966" s="43"/>
      <c r="C966" s="7"/>
      <c r="D966" s="7"/>
      <c r="E966" s="7"/>
      <c r="F966" s="7"/>
      <c r="G966" s="7"/>
      <c r="H966" s="7"/>
      <c r="I966" s="7"/>
      <c r="J966" s="7"/>
      <c r="K966" s="7"/>
      <c r="L966" s="115"/>
      <c r="M966" s="43"/>
      <c r="N966" s="43"/>
      <c r="O966" s="43"/>
      <c r="P966" s="43"/>
      <c r="Q966" s="43"/>
      <c r="R966" s="43"/>
      <c r="S966" s="43"/>
      <c r="T966" s="43"/>
      <c r="U966" s="43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7"/>
      <c r="AO966" s="7"/>
      <c r="AP966" s="7"/>
      <c r="AQ966" s="7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43"/>
      <c r="BN966" s="43"/>
      <c r="BO966" s="43"/>
      <c r="BP966" s="43"/>
      <c r="BQ966" s="43"/>
      <c r="BR966" s="43"/>
      <c r="BS966" s="43"/>
      <c r="BT966" s="43"/>
      <c r="BU966" s="43"/>
      <c r="BV966" s="43"/>
      <c r="BW966" s="43"/>
      <c r="BX966" s="43"/>
      <c r="BY966" s="43"/>
      <c r="BZ966" s="43"/>
      <c r="CA966" s="43"/>
      <c r="CB966" s="43"/>
      <c r="CC966" s="43"/>
      <c r="CD966" s="43"/>
      <c r="CE966" s="43"/>
      <c r="CF966" s="43"/>
      <c r="CG966" s="43"/>
      <c r="CH966" s="43"/>
      <c r="CI966" s="43"/>
      <c r="CJ966" s="43"/>
      <c r="CK966" s="43"/>
      <c r="CL966" s="43"/>
      <c r="CM966" s="43"/>
      <c r="CN966" s="43"/>
      <c r="CO966" s="43"/>
      <c r="CP966" s="43"/>
      <c r="CQ966" s="43"/>
      <c r="CR966" s="43"/>
    </row>
    <row r="967" spans="1:96" ht="13.2">
      <c r="A967" s="43"/>
      <c r="B967" s="43"/>
      <c r="C967" s="7"/>
      <c r="D967" s="7"/>
      <c r="E967" s="7"/>
      <c r="F967" s="7"/>
      <c r="G967" s="7"/>
      <c r="H967" s="7"/>
      <c r="I967" s="7"/>
      <c r="J967" s="7"/>
      <c r="K967" s="7"/>
      <c r="L967" s="115"/>
      <c r="M967" s="43"/>
      <c r="N967" s="43"/>
      <c r="O967" s="43"/>
      <c r="P967" s="43"/>
      <c r="Q967" s="43"/>
      <c r="R967" s="43"/>
      <c r="S967" s="43"/>
      <c r="T967" s="43"/>
      <c r="U967" s="43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7"/>
      <c r="AO967" s="7"/>
      <c r="AP967" s="7"/>
      <c r="AQ967" s="7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43"/>
      <c r="BN967" s="43"/>
      <c r="BO967" s="43"/>
      <c r="BP967" s="43"/>
      <c r="BQ967" s="43"/>
      <c r="BR967" s="43"/>
      <c r="BS967" s="43"/>
      <c r="BT967" s="43"/>
      <c r="BU967" s="43"/>
      <c r="BV967" s="43"/>
      <c r="BW967" s="43"/>
      <c r="BX967" s="43"/>
      <c r="BY967" s="43"/>
      <c r="BZ967" s="43"/>
      <c r="CA967" s="43"/>
      <c r="CB967" s="43"/>
      <c r="CC967" s="43"/>
      <c r="CD967" s="43"/>
      <c r="CE967" s="43"/>
      <c r="CF967" s="43"/>
      <c r="CG967" s="43"/>
      <c r="CH967" s="43"/>
      <c r="CI967" s="43"/>
      <c r="CJ967" s="43"/>
      <c r="CK967" s="43"/>
      <c r="CL967" s="43"/>
      <c r="CM967" s="43"/>
      <c r="CN967" s="43"/>
      <c r="CO967" s="43"/>
      <c r="CP967" s="43"/>
      <c r="CQ967" s="43"/>
      <c r="CR967" s="43"/>
    </row>
    <row r="968" spans="1:96" ht="13.2">
      <c r="A968" s="43"/>
      <c r="B968" s="43"/>
      <c r="C968" s="7"/>
      <c r="D968" s="7"/>
      <c r="E968" s="7"/>
      <c r="F968" s="7"/>
      <c r="G968" s="7"/>
      <c r="H968" s="7"/>
      <c r="I968" s="7"/>
      <c r="J968" s="7"/>
      <c r="K968" s="7"/>
      <c r="L968" s="115"/>
      <c r="M968" s="43"/>
      <c r="N968" s="43"/>
      <c r="O968" s="43"/>
      <c r="P968" s="43"/>
      <c r="Q968" s="43"/>
      <c r="R968" s="43"/>
      <c r="S968" s="43"/>
      <c r="T968" s="43"/>
      <c r="U968" s="43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7"/>
      <c r="AO968" s="7"/>
      <c r="AP968" s="7"/>
      <c r="AQ968" s="7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43"/>
      <c r="BN968" s="43"/>
      <c r="BO968" s="43"/>
      <c r="BP968" s="43"/>
      <c r="BQ968" s="43"/>
      <c r="BR968" s="43"/>
      <c r="BS968" s="43"/>
      <c r="BT968" s="43"/>
      <c r="BU968" s="43"/>
      <c r="BV968" s="43"/>
      <c r="BW968" s="43"/>
      <c r="BX968" s="43"/>
      <c r="BY968" s="43"/>
      <c r="BZ968" s="43"/>
      <c r="CA968" s="43"/>
      <c r="CB968" s="43"/>
      <c r="CC968" s="43"/>
      <c r="CD968" s="43"/>
      <c r="CE968" s="43"/>
      <c r="CF968" s="43"/>
      <c r="CG968" s="43"/>
      <c r="CH968" s="43"/>
      <c r="CI968" s="43"/>
      <c r="CJ968" s="43"/>
      <c r="CK968" s="43"/>
      <c r="CL968" s="43"/>
      <c r="CM968" s="43"/>
      <c r="CN968" s="43"/>
      <c r="CO968" s="43"/>
      <c r="CP968" s="43"/>
      <c r="CQ968" s="43"/>
      <c r="CR968" s="43"/>
    </row>
    <row r="969" spans="1:96" ht="13.2">
      <c r="A969" s="43"/>
      <c r="B969" s="43"/>
      <c r="C969" s="7"/>
      <c r="D969" s="7"/>
      <c r="E969" s="7"/>
      <c r="F969" s="7"/>
      <c r="G969" s="7"/>
      <c r="H969" s="7"/>
      <c r="I969" s="7"/>
      <c r="J969" s="7"/>
      <c r="K969" s="7"/>
      <c r="L969" s="115"/>
      <c r="M969" s="43"/>
      <c r="N969" s="43"/>
      <c r="O969" s="43"/>
      <c r="P969" s="43"/>
      <c r="Q969" s="43"/>
      <c r="R969" s="43"/>
      <c r="S969" s="43"/>
      <c r="T969" s="43"/>
      <c r="U969" s="43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7"/>
      <c r="AO969" s="7"/>
      <c r="AP969" s="7"/>
      <c r="AQ969" s="7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43"/>
      <c r="BN969" s="43"/>
      <c r="BO969" s="43"/>
      <c r="BP969" s="43"/>
      <c r="BQ969" s="43"/>
      <c r="BR969" s="43"/>
      <c r="BS969" s="43"/>
      <c r="BT969" s="43"/>
      <c r="BU969" s="43"/>
      <c r="BV969" s="43"/>
      <c r="BW969" s="43"/>
      <c r="BX969" s="43"/>
      <c r="BY969" s="43"/>
      <c r="BZ969" s="43"/>
      <c r="CA969" s="43"/>
      <c r="CB969" s="43"/>
      <c r="CC969" s="43"/>
      <c r="CD969" s="43"/>
      <c r="CE969" s="43"/>
      <c r="CF969" s="43"/>
      <c r="CG969" s="43"/>
      <c r="CH969" s="43"/>
      <c r="CI969" s="43"/>
      <c r="CJ969" s="43"/>
      <c r="CK969" s="43"/>
      <c r="CL969" s="43"/>
      <c r="CM969" s="43"/>
      <c r="CN969" s="43"/>
      <c r="CO969" s="43"/>
      <c r="CP969" s="43"/>
      <c r="CQ969" s="43"/>
      <c r="CR969" s="43"/>
    </row>
    <row r="970" spans="1:96" ht="13.2">
      <c r="A970" s="43"/>
      <c r="B970" s="43"/>
      <c r="C970" s="7"/>
      <c r="D970" s="7"/>
      <c r="E970" s="7"/>
      <c r="F970" s="7"/>
      <c r="G970" s="7"/>
      <c r="H970" s="7"/>
      <c r="I970" s="7"/>
      <c r="J970" s="7"/>
      <c r="K970" s="7"/>
      <c r="L970" s="115"/>
      <c r="M970" s="43"/>
      <c r="N970" s="43"/>
      <c r="O970" s="43"/>
      <c r="P970" s="43"/>
      <c r="Q970" s="43"/>
      <c r="R970" s="43"/>
      <c r="S970" s="43"/>
      <c r="T970" s="43"/>
      <c r="U970" s="43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7"/>
      <c r="AO970" s="7"/>
      <c r="AP970" s="7"/>
      <c r="AQ970" s="7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43"/>
      <c r="BN970" s="43"/>
      <c r="BO970" s="43"/>
      <c r="BP970" s="43"/>
      <c r="BQ970" s="43"/>
      <c r="BR970" s="43"/>
      <c r="BS970" s="43"/>
      <c r="BT970" s="43"/>
      <c r="BU970" s="43"/>
      <c r="BV970" s="43"/>
      <c r="BW970" s="43"/>
      <c r="BX970" s="43"/>
      <c r="BY970" s="43"/>
      <c r="BZ970" s="43"/>
      <c r="CA970" s="43"/>
      <c r="CB970" s="43"/>
      <c r="CC970" s="43"/>
      <c r="CD970" s="43"/>
      <c r="CE970" s="43"/>
      <c r="CF970" s="43"/>
      <c r="CG970" s="43"/>
      <c r="CH970" s="43"/>
      <c r="CI970" s="43"/>
      <c r="CJ970" s="43"/>
      <c r="CK970" s="43"/>
      <c r="CL970" s="43"/>
      <c r="CM970" s="43"/>
      <c r="CN970" s="43"/>
      <c r="CO970" s="43"/>
      <c r="CP970" s="43"/>
      <c r="CQ970" s="43"/>
      <c r="CR970" s="43"/>
    </row>
    <row r="971" spans="1:96" ht="13.2">
      <c r="A971" s="43"/>
      <c r="B971" s="43"/>
      <c r="C971" s="7"/>
      <c r="D971" s="7"/>
      <c r="E971" s="7"/>
      <c r="F971" s="7"/>
      <c r="G971" s="7"/>
      <c r="H971" s="7"/>
      <c r="I971" s="7"/>
      <c r="J971" s="7"/>
      <c r="K971" s="7"/>
      <c r="L971" s="115"/>
      <c r="M971" s="43"/>
      <c r="N971" s="43"/>
      <c r="O971" s="43"/>
      <c r="P971" s="43"/>
      <c r="Q971" s="43"/>
      <c r="R971" s="43"/>
      <c r="S971" s="43"/>
      <c r="T971" s="43"/>
      <c r="U971" s="43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7"/>
      <c r="AO971" s="7"/>
      <c r="AP971" s="7"/>
      <c r="AQ971" s="7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43"/>
      <c r="BN971" s="43"/>
      <c r="BO971" s="43"/>
      <c r="BP971" s="43"/>
      <c r="BQ971" s="43"/>
      <c r="BR971" s="43"/>
      <c r="BS971" s="43"/>
      <c r="BT971" s="43"/>
      <c r="BU971" s="43"/>
      <c r="BV971" s="43"/>
      <c r="BW971" s="43"/>
      <c r="BX971" s="43"/>
      <c r="BY971" s="43"/>
      <c r="BZ971" s="43"/>
      <c r="CA971" s="43"/>
      <c r="CB971" s="43"/>
      <c r="CC971" s="43"/>
      <c r="CD971" s="43"/>
      <c r="CE971" s="43"/>
      <c r="CF971" s="43"/>
      <c r="CG971" s="43"/>
      <c r="CH971" s="43"/>
      <c r="CI971" s="43"/>
      <c r="CJ971" s="43"/>
      <c r="CK971" s="43"/>
      <c r="CL971" s="43"/>
      <c r="CM971" s="43"/>
      <c r="CN971" s="43"/>
      <c r="CO971" s="43"/>
      <c r="CP971" s="43"/>
      <c r="CQ971" s="43"/>
      <c r="CR971" s="43"/>
    </row>
    <row r="972" spans="1:96" ht="13.2">
      <c r="A972" s="43"/>
      <c r="B972" s="43"/>
      <c r="C972" s="7"/>
      <c r="D972" s="7"/>
      <c r="E972" s="7"/>
      <c r="F972" s="7"/>
      <c r="G972" s="7"/>
      <c r="H972" s="7"/>
      <c r="I972" s="7"/>
      <c r="J972" s="7"/>
      <c r="K972" s="7"/>
      <c r="L972" s="115"/>
      <c r="M972" s="43"/>
      <c r="N972" s="43"/>
      <c r="O972" s="43"/>
      <c r="P972" s="43"/>
      <c r="Q972" s="43"/>
      <c r="R972" s="43"/>
      <c r="S972" s="43"/>
      <c r="T972" s="43"/>
      <c r="U972" s="43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7"/>
      <c r="AO972" s="7"/>
      <c r="AP972" s="7"/>
      <c r="AQ972" s="7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43"/>
      <c r="BN972" s="43"/>
      <c r="BO972" s="43"/>
      <c r="BP972" s="43"/>
      <c r="BQ972" s="43"/>
      <c r="BR972" s="43"/>
      <c r="BS972" s="43"/>
      <c r="BT972" s="43"/>
      <c r="BU972" s="43"/>
      <c r="BV972" s="43"/>
      <c r="BW972" s="43"/>
      <c r="BX972" s="43"/>
      <c r="BY972" s="43"/>
      <c r="BZ972" s="43"/>
      <c r="CA972" s="43"/>
      <c r="CB972" s="43"/>
      <c r="CC972" s="43"/>
      <c r="CD972" s="43"/>
      <c r="CE972" s="43"/>
      <c r="CF972" s="43"/>
      <c r="CG972" s="43"/>
      <c r="CH972" s="43"/>
      <c r="CI972" s="43"/>
      <c r="CJ972" s="43"/>
      <c r="CK972" s="43"/>
      <c r="CL972" s="43"/>
      <c r="CM972" s="43"/>
      <c r="CN972" s="43"/>
      <c r="CO972" s="43"/>
      <c r="CP972" s="43"/>
      <c r="CQ972" s="43"/>
      <c r="CR972" s="43"/>
    </row>
    <row r="973" spans="1:96" ht="13.2">
      <c r="A973" s="43"/>
      <c r="B973" s="43"/>
      <c r="C973" s="7"/>
      <c r="D973" s="7"/>
      <c r="E973" s="7"/>
      <c r="F973" s="7"/>
      <c r="G973" s="7"/>
      <c r="H973" s="7"/>
      <c r="I973" s="7"/>
      <c r="J973" s="7"/>
      <c r="K973" s="7"/>
      <c r="L973" s="115"/>
      <c r="M973" s="43"/>
      <c r="N973" s="43"/>
      <c r="O973" s="43"/>
      <c r="P973" s="43"/>
      <c r="Q973" s="43"/>
      <c r="R973" s="43"/>
      <c r="S973" s="43"/>
      <c r="T973" s="43"/>
      <c r="U973" s="43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7"/>
      <c r="AO973" s="7"/>
      <c r="AP973" s="7"/>
      <c r="AQ973" s="7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43"/>
      <c r="BN973" s="43"/>
      <c r="BO973" s="43"/>
      <c r="BP973" s="43"/>
      <c r="BQ973" s="43"/>
      <c r="BR973" s="43"/>
      <c r="BS973" s="43"/>
      <c r="BT973" s="43"/>
      <c r="BU973" s="43"/>
      <c r="BV973" s="43"/>
      <c r="BW973" s="43"/>
      <c r="BX973" s="43"/>
      <c r="BY973" s="43"/>
      <c r="BZ973" s="43"/>
      <c r="CA973" s="43"/>
      <c r="CB973" s="43"/>
      <c r="CC973" s="43"/>
      <c r="CD973" s="43"/>
      <c r="CE973" s="43"/>
      <c r="CF973" s="43"/>
      <c r="CG973" s="43"/>
      <c r="CH973" s="43"/>
      <c r="CI973" s="43"/>
      <c r="CJ973" s="43"/>
      <c r="CK973" s="43"/>
      <c r="CL973" s="43"/>
      <c r="CM973" s="43"/>
      <c r="CN973" s="43"/>
      <c r="CO973" s="43"/>
      <c r="CP973" s="43"/>
      <c r="CQ973" s="43"/>
      <c r="CR973" s="43"/>
    </row>
    <row r="974" spans="1:96" ht="13.2">
      <c r="A974" s="43"/>
      <c r="B974" s="43"/>
      <c r="C974" s="7"/>
      <c r="D974" s="7"/>
      <c r="E974" s="7"/>
      <c r="F974" s="7"/>
      <c r="G974" s="7"/>
      <c r="H974" s="7"/>
      <c r="I974" s="7"/>
      <c r="J974" s="7"/>
      <c r="K974" s="7"/>
      <c r="L974" s="115"/>
      <c r="M974" s="43"/>
      <c r="N974" s="43"/>
      <c r="O974" s="43"/>
      <c r="P974" s="43"/>
      <c r="Q974" s="43"/>
      <c r="R974" s="43"/>
      <c r="S974" s="43"/>
      <c r="T974" s="43"/>
      <c r="U974" s="43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7"/>
      <c r="AO974" s="7"/>
      <c r="AP974" s="7"/>
      <c r="AQ974" s="7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43"/>
      <c r="BN974" s="43"/>
      <c r="BO974" s="43"/>
      <c r="BP974" s="43"/>
      <c r="BQ974" s="43"/>
      <c r="BR974" s="43"/>
      <c r="BS974" s="43"/>
      <c r="BT974" s="43"/>
      <c r="BU974" s="43"/>
      <c r="BV974" s="43"/>
      <c r="BW974" s="43"/>
      <c r="BX974" s="43"/>
      <c r="BY974" s="43"/>
      <c r="BZ974" s="43"/>
      <c r="CA974" s="43"/>
      <c r="CB974" s="43"/>
      <c r="CC974" s="43"/>
      <c r="CD974" s="43"/>
      <c r="CE974" s="43"/>
      <c r="CF974" s="43"/>
      <c r="CG974" s="43"/>
      <c r="CH974" s="43"/>
      <c r="CI974" s="43"/>
      <c r="CJ974" s="43"/>
      <c r="CK974" s="43"/>
      <c r="CL974" s="43"/>
      <c r="CM974" s="43"/>
      <c r="CN974" s="43"/>
      <c r="CO974" s="43"/>
      <c r="CP974" s="43"/>
      <c r="CQ974" s="43"/>
      <c r="CR974" s="43"/>
    </row>
    <row r="975" spans="1:96" ht="13.2">
      <c r="A975" s="43"/>
      <c r="B975" s="43"/>
      <c r="C975" s="7"/>
      <c r="D975" s="7"/>
      <c r="E975" s="7"/>
      <c r="F975" s="7"/>
      <c r="G975" s="7"/>
      <c r="H975" s="7"/>
      <c r="I975" s="7"/>
      <c r="J975" s="7"/>
      <c r="K975" s="7"/>
      <c r="L975" s="115"/>
      <c r="M975" s="43"/>
      <c r="N975" s="43"/>
      <c r="O975" s="43"/>
      <c r="P975" s="43"/>
      <c r="Q975" s="43"/>
      <c r="R975" s="43"/>
      <c r="S975" s="43"/>
      <c r="T975" s="43"/>
      <c r="U975" s="43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7"/>
      <c r="AO975" s="7"/>
      <c r="AP975" s="7"/>
      <c r="AQ975" s="7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43"/>
      <c r="BN975" s="43"/>
      <c r="BO975" s="43"/>
      <c r="BP975" s="43"/>
      <c r="BQ975" s="43"/>
      <c r="BR975" s="43"/>
      <c r="BS975" s="43"/>
      <c r="BT975" s="43"/>
      <c r="BU975" s="43"/>
      <c r="BV975" s="43"/>
      <c r="BW975" s="43"/>
      <c r="BX975" s="43"/>
      <c r="BY975" s="43"/>
      <c r="BZ975" s="43"/>
      <c r="CA975" s="43"/>
      <c r="CB975" s="43"/>
      <c r="CC975" s="43"/>
      <c r="CD975" s="43"/>
      <c r="CE975" s="43"/>
      <c r="CF975" s="43"/>
      <c r="CG975" s="43"/>
      <c r="CH975" s="43"/>
      <c r="CI975" s="43"/>
      <c r="CJ975" s="43"/>
      <c r="CK975" s="43"/>
      <c r="CL975" s="43"/>
      <c r="CM975" s="43"/>
      <c r="CN975" s="43"/>
      <c r="CO975" s="43"/>
      <c r="CP975" s="43"/>
      <c r="CQ975" s="43"/>
      <c r="CR975" s="43"/>
    </row>
    <row r="976" spans="1:96" ht="13.2">
      <c r="A976" s="43"/>
      <c r="B976" s="43"/>
      <c r="C976" s="7"/>
      <c r="D976" s="7"/>
      <c r="E976" s="7"/>
      <c r="F976" s="7"/>
      <c r="G976" s="7"/>
      <c r="H976" s="7"/>
      <c r="I976" s="7"/>
      <c r="J976" s="7"/>
      <c r="K976" s="7"/>
      <c r="L976" s="115"/>
      <c r="M976" s="43"/>
      <c r="N976" s="43"/>
      <c r="O976" s="43"/>
      <c r="P976" s="43"/>
      <c r="Q976" s="43"/>
      <c r="R976" s="43"/>
      <c r="S976" s="43"/>
      <c r="T976" s="43"/>
      <c r="U976" s="43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7"/>
      <c r="AO976" s="7"/>
      <c r="AP976" s="7"/>
      <c r="AQ976" s="7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43"/>
      <c r="BN976" s="43"/>
      <c r="BO976" s="43"/>
      <c r="BP976" s="43"/>
      <c r="BQ976" s="43"/>
      <c r="BR976" s="43"/>
      <c r="BS976" s="43"/>
      <c r="BT976" s="43"/>
      <c r="BU976" s="43"/>
      <c r="BV976" s="43"/>
      <c r="BW976" s="43"/>
      <c r="BX976" s="43"/>
      <c r="BY976" s="43"/>
      <c r="BZ976" s="43"/>
      <c r="CA976" s="43"/>
      <c r="CB976" s="43"/>
      <c r="CC976" s="43"/>
      <c r="CD976" s="43"/>
      <c r="CE976" s="43"/>
      <c r="CF976" s="43"/>
      <c r="CG976" s="43"/>
      <c r="CH976" s="43"/>
      <c r="CI976" s="43"/>
      <c r="CJ976" s="43"/>
      <c r="CK976" s="43"/>
      <c r="CL976" s="43"/>
      <c r="CM976" s="43"/>
      <c r="CN976" s="43"/>
      <c r="CO976" s="43"/>
      <c r="CP976" s="43"/>
      <c r="CQ976" s="43"/>
      <c r="CR976" s="43"/>
    </row>
    <row r="977" spans="1:96" ht="13.2">
      <c r="A977" s="43"/>
      <c r="B977" s="43"/>
      <c r="C977" s="7"/>
      <c r="D977" s="7"/>
      <c r="E977" s="7"/>
      <c r="F977" s="7"/>
      <c r="G977" s="7"/>
      <c r="H977" s="7"/>
      <c r="I977" s="7"/>
      <c r="J977" s="7"/>
      <c r="K977" s="7"/>
      <c r="L977" s="115"/>
      <c r="M977" s="43"/>
      <c r="N977" s="43"/>
      <c r="O977" s="43"/>
      <c r="P977" s="43"/>
      <c r="Q977" s="43"/>
      <c r="R977" s="43"/>
      <c r="S977" s="43"/>
      <c r="T977" s="43"/>
      <c r="U977" s="43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7"/>
      <c r="AO977" s="7"/>
      <c r="AP977" s="7"/>
      <c r="AQ977" s="7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43"/>
      <c r="BN977" s="43"/>
      <c r="BO977" s="43"/>
      <c r="BP977" s="43"/>
      <c r="BQ977" s="43"/>
      <c r="BR977" s="43"/>
      <c r="BS977" s="43"/>
      <c r="BT977" s="43"/>
      <c r="BU977" s="43"/>
      <c r="BV977" s="43"/>
      <c r="BW977" s="43"/>
      <c r="BX977" s="43"/>
      <c r="BY977" s="43"/>
      <c r="BZ977" s="43"/>
      <c r="CA977" s="43"/>
      <c r="CB977" s="43"/>
      <c r="CC977" s="43"/>
      <c r="CD977" s="43"/>
      <c r="CE977" s="43"/>
      <c r="CF977" s="43"/>
      <c r="CG977" s="43"/>
      <c r="CH977" s="43"/>
      <c r="CI977" s="43"/>
      <c r="CJ977" s="43"/>
      <c r="CK977" s="43"/>
      <c r="CL977" s="43"/>
      <c r="CM977" s="43"/>
      <c r="CN977" s="43"/>
      <c r="CO977" s="43"/>
      <c r="CP977" s="43"/>
      <c r="CQ977" s="43"/>
      <c r="CR977" s="43"/>
    </row>
    <row r="978" spans="1:96" ht="13.2">
      <c r="A978" s="43"/>
      <c r="B978" s="43"/>
      <c r="C978" s="7"/>
      <c r="D978" s="7"/>
      <c r="E978" s="7"/>
      <c r="F978" s="7"/>
      <c r="G978" s="7"/>
      <c r="H978" s="7"/>
      <c r="I978" s="7"/>
      <c r="J978" s="7"/>
      <c r="K978" s="7"/>
      <c r="L978" s="115"/>
      <c r="M978" s="43"/>
      <c r="N978" s="43"/>
      <c r="O978" s="43"/>
      <c r="P978" s="43"/>
      <c r="Q978" s="43"/>
      <c r="R978" s="43"/>
      <c r="S978" s="43"/>
      <c r="T978" s="43"/>
      <c r="U978" s="43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7"/>
      <c r="AO978" s="7"/>
      <c r="AP978" s="7"/>
      <c r="AQ978" s="7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43"/>
      <c r="BN978" s="43"/>
      <c r="BO978" s="43"/>
      <c r="BP978" s="43"/>
      <c r="BQ978" s="43"/>
      <c r="BR978" s="43"/>
      <c r="BS978" s="43"/>
      <c r="BT978" s="43"/>
      <c r="BU978" s="43"/>
      <c r="BV978" s="43"/>
      <c r="BW978" s="43"/>
      <c r="BX978" s="43"/>
      <c r="BY978" s="43"/>
      <c r="BZ978" s="43"/>
      <c r="CA978" s="43"/>
      <c r="CB978" s="43"/>
      <c r="CC978" s="43"/>
      <c r="CD978" s="43"/>
      <c r="CE978" s="43"/>
      <c r="CF978" s="43"/>
      <c r="CG978" s="43"/>
      <c r="CH978" s="43"/>
      <c r="CI978" s="43"/>
      <c r="CJ978" s="43"/>
      <c r="CK978" s="43"/>
      <c r="CL978" s="43"/>
      <c r="CM978" s="43"/>
      <c r="CN978" s="43"/>
      <c r="CO978" s="43"/>
      <c r="CP978" s="43"/>
      <c r="CQ978" s="43"/>
      <c r="CR978" s="43"/>
    </row>
    <row r="979" spans="1:96" ht="13.2">
      <c r="A979" s="43"/>
      <c r="B979" s="43"/>
      <c r="C979" s="7"/>
      <c r="D979" s="7"/>
      <c r="E979" s="7"/>
      <c r="F979" s="7"/>
      <c r="G979" s="7"/>
      <c r="H979" s="7"/>
      <c r="I979" s="7"/>
      <c r="J979" s="7"/>
      <c r="K979" s="7"/>
      <c r="L979" s="115"/>
      <c r="M979" s="43"/>
      <c r="N979" s="43"/>
      <c r="O979" s="43"/>
      <c r="P979" s="43"/>
      <c r="Q979" s="43"/>
      <c r="R979" s="43"/>
      <c r="S979" s="43"/>
      <c r="T979" s="43"/>
      <c r="U979" s="43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7"/>
      <c r="AO979" s="7"/>
      <c r="AP979" s="7"/>
      <c r="AQ979" s="7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43"/>
      <c r="BN979" s="43"/>
      <c r="BO979" s="43"/>
      <c r="BP979" s="43"/>
      <c r="BQ979" s="43"/>
      <c r="BR979" s="43"/>
      <c r="BS979" s="43"/>
      <c r="BT979" s="43"/>
      <c r="BU979" s="43"/>
      <c r="BV979" s="43"/>
      <c r="BW979" s="43"/>
      <c r="BX979" s="43"/>
      <c r="BY979" s="43"/>
      <c r="BZ979" s="43"/>
      <c r="CA979" s="43"/>
      <c r="CB979" s="43"/>
      <c r="CC979" s="43"/>
      <c r="CD979" s="43"/>
      <c r="CE979" s="43"/>
      <c r="CF979" s="43"/>
      <c r="CG979" s="43"/>
      <c r="CH979" s="43"/>
      <c r="CI979" s="43"/>
      <c r="CJ979" s="43"/>
      <c r="CK979" s="43"/>
      <c r="CL979" s="43"/>
      <c r="CM979" s="43"/>
      <c r="CN979" s="43"/>
      <c r="CO979" s="43"/>
      <c r="CP979" s="43"/>
      <c r="CQ979" s="43"/>
      <c r="CR979" s="43"/>
    </row>
    <row r="980" spans="1:96" ht="13.2">
      <c r="A980" s="43"/>
      <c r="B980" s="43"/>
      <c r="C980" s="7"/>
      <c r="D980" s="7"/>
      <c r="E980" s="7"/>
      <c r="F980" s="7"/>
      <c r="G980" s="7"/>
      <c r="H980" s="7"/>
      <c r="I980" s="7"/>
      <c r="J980" s="7"/>
      <c r="K980" s="7"/>
      <c r="L980" s="115"/>
      <c r="M980" s="43"/>
      <c r="N980" s="43"/>
      <c r="O980" s="43"/>
      <c r="P980" s="43"/>
      <c r="Q980" s="43"/>
      <c r="R980" s="43"/>
      <c r="S980" s="43"/>
      <c r="T980" s="43"/>
      <c r="U980" s="43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7"/>
      <c r="AO980" s="7"/>
      <c r="AP980" s="7"/>
      <c r="AQ980" s="7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43"/>
      <c r="BN980" s="43"/>
      <c r="BO980" s="43"/>
      <c r="BP980" s="43"/>
      <c r="BQ980" s="43"/>
      <c r="BR980" s="43"/>
      <c r="BS980" s="43"/>
      <c r="BT980" s="43"/>
      <c r="BU980" s="43"/>
      <c r="BV980" s="43"/>
      <c r="BW980" s="43"/>
      <c r="BX980" s="43"/>
      <c r="BY980" s="43"/>
      <c r="BZ980" s="43"/>
      <c r="CA980" s="43"/>
      <c r="CB980" s="43"/>
      <c r="CC980" s="43"/>
      <c r="CD980" s="43"/>
      <c r="CE980" s="43"/>
      <c r="CF980" s="43"/>
      <c r="CG980" s="43"/>
      <c r="CH980" s="43"/>
      <c r="CI980" s="43"/>
      <c r="CJ980" s="43"/>
      <c r="CK980" s="43"/>
      <c r="CL980" s="43"/>
      <c r="CM980" s="43"/>
      <c r="CN980" s="43"/>
      <c r="CO980" s="43"/>
      <c r="CP980" s="43"/>
      <c r="CQ980" s="43"/>
      <c r="CR980" s="43"/>
    </row>
    <row r="981" spans="1:96" ht="13.2">
      <c r="A981" s="43"/>
      <c r="B981" s="43"/>
      <c r="C981" s="7"/>
      <c r="D981" s="7"/>
      <c r="E981" s="7"/>
      <c r="F981" s="7"/>
      <c r="G981" s="7"/>
      <c r="H981" s="7"/>
      <c r="I981" s="7"/>
      <c r="J981" s="7"/>
      <c r="K981" s="7"/>
      <c r="L981" s="115"/>
      <c r="M981" s="43"/>
      <c r="N981" s="43"/>
      <c r="O981" s="43"/>
      <c r="P981" s="43"/>
      <c r="Q981" s="43"/>
      <c r="R981" s="43"/>
      <c r="S981" s="43"/>
      <c r="T981" s="43"/>
      <c r="U981" s="43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7"/>
      <c r="AO981" s="7"/>
      <c r="AP981" s="7"/>
      <c r="AQ981" s="7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43"/>
      <c r="BN981" s="43"/>
      <c r="BO981" s="43"/>
      <c r="BP981" s="43"/>
      <c r="BQ981" s="43"/>
      <c r="BR981" s="43"/>
      <c r="BS981" s="43"/>
      <c r="BT981" s="43"/>
      <c r="BU981" s="43"/>
      <c r="BV981" s="43"/>
      <c r="BW981" s="43"/>
      <c r="BX981" s="43"/>
      <c r="BY981" s="43"/>
      <c r="BZ981" s="43"/>
      <c r="CA981" s="43"/>
      <c r="CB981" s="43"/>
      <c r="CC981" s="43"/>
      <c r="CD981" s="43"/>
      <c r="CE981" s="43"/>
      <c r="CF981" s="43"/>
      <c r="CG981" s="43"/>
      <c r="CH981" s="43"/>
      <c r="CI981" s="43"/>
      <c r="CJ981" s="43"/>
      <c r="CK981" s="43"/>
      <c r="CL981" s="43"/>
      <c r="CM981" s="43"/>
      <c r="CN981" s="43"/>
      <c r="CO981" s="43"/>
      <c r="CP981" s="43"/>
      <c r="CQ981" s="43"/>
      <c r="CR981" s="43"/>
    </row>
    <row r="982" spans="1:96" ht="13.2">
      <c r="A982" s="43"/>
      <c r="B982" s="43"/>
      <c r="C982" s="7"/>
      <c r="D982" s="7"/>
      <c r="E982" s="7"/>
      <c r="F982" s="7"/>
      <c r="G982" s="7"/>
      <c r="H982" s="7"/>
      <c r="I982" s="7"/>
      <c r="J982" s="7"/>
      <c r="K982" s="7"/>
      <c r="L982" s="115"/>
      <c r="M982" s="43"/>
      <c r="N982" s="43"/>
      <c r="O982" s="43"/>
      <c r="P982" s="43"/>
      <c r="Q982" s="43"/>
      <c r="R982" s="43"/>
      <c r="S982" s="43"/>
      <c r="T982" s="43"/>
      <c r="U982" s="43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7"/>
      <c r="AO982" s="7"/>
      <c r="AP982" s="7"/>
      <c r="AQ982" s="7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43"/>
      <c r="BN982" s="43"/>
      <c r="BO982" s="43"/>
      <c r="BP982" s="43"/>
      <c r="BQ982" s="43"/>
      <c r="BR982" s="43"/>
      <c r="BS982" s="43"/>
      <c r="BT982" s="43"/>
      <c r="BU982" s="43"/>
      <c r="BV982" s="43"/>
      <c r="BW982" s="43"/>
      <c r="BX982" s="43"/>
      <c r="BY982" s="43"/>
      <c r="BZ982" s="43"/>
      <c r="CA982" s="43"/>
      <c r="CB982" s="43"/>
      <c r="CC982" s="43"/>
      <c r="CD982" s="43"/>
      <c r="CE982" s="43"/>
      <c r="CF982" s="43"/>
      <c r="CG982" s="43"/>
      <c r="CH982" s="43"/>
      <c r="CI982" s="43"/>
      <c r="CJ982" s="43"/>
      <c r="CK982" s="43"/>
      <c r="CL982" s="43"/>
      <c r="CM982" s="43"/>
      <c r="CN982" s="43"/>
      <c r="CO982" s="43"/>
      <c r="CP982" s="43"/>
      <c r="CQ982" s="43"/>
      <c r="CR982" s="43"/>
    </row>
    <row r="983" spans="1:96" ht="13.2">
      <c r="A983" s="43"/>
      <c r="B983" s="43"/>
      <c r="C983" s="7"/>
      <c r="D983" s="7"/>
      <c r="E983" s="7"/>
      <c r="F983" s="7"/>
      <c r="G983" s="7"/>
      <c r="H983" s="7"/>
      <c r="I983" s="7"/>
      <c r="J983" s="7"/>
      <c r="K983" s="7"/>
      <c r="L983" s="115"/>
      <c r="M983" s="43"/>
      <c r="N983" s="43"/>
      <c r="O983" s="43"/>
      <c r="P983" s="43"/>
      <c r="Q983" s="43"/>
      <c r="R983" s="43"/>
      <c r="S983" s="43"/>
      <c r="T983" s="43"/>
      <c r="U983" s="43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7"/>
      <c r="AO983" s="7"/>
      <c r="AP983" s="7"/>
      <c r="AQ983" s="7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43"/>
      <c r="BN983" s="43"/>
      <c r="BO983" s="43"/>
      <c r="BP983" s="43"/>
      <c r="BQ983" s="43"/>
      <c r="BR983" s="43"/>
      <c r="BS983" s="43"/>
      <c r="BT983" s="43"/>
      <c r="BU983" s="43"/>
      <c r="BV983" s="43"/>
      <c r="BW983" s="43"/>
      <c r="BX983" s="43"/>
      <c r="BY983" s="43"/>
      <c r="BZ983" s="43"/>
      <c r="CA983" s="43"/>
      <c r="CB983" s="43"/>
      <c r="CC983" s="43"/>
      <c r="CD983" s="43"/>
      <c r="CE983" s="43"/>
      <c r="CF983" s="43"/>
      <c r="CG983" s="43"/>
      <c r="CH983" s="43"/>
      <c r="CI983" s="43"/>
      <c r="CJ983" s="43"/>
      <c r="CK983" s="43"/>
      <c r="CL983" s="43"/>
      <c r="CM983" s="43"/>
      <c r="CN983" s="43"/>
      <c r="CO983" s="43"/>
      <c r="CP983" s="43"/>
      <c r="CQ983" s="43"/>
      <c r="CR983" s="43"/>
    </row>
    <row r="984" spans="1:96" ht="13.2">
      <c r="A984" s="43"/>
      <c r="B984" s="43"/>
      <c r="C984" s="7"/>
      <c r="D984" s="7"/>
      <c r="E984" s="7"/>
      <c r="F984" s="7"/>
      <c r="G984" s="7"/>
      <c r="H984" s="7"/>
      <c r="I984" s="7"/>
      <c r="J984" s="7"/>
      <c r="K984" s="7"/>
      <c r="L984" s="115"/>
      <c r="M984" s="43"/>
      <c r="N984" s="43"/>
      <c r="O984" s="43"/>
      <c r="P984" s="43"/>
      <c r="Q984" s="43"/>
      <c r="R984" s="43"/>
      <c r="S984" s="43"/>
      <c r="T984" s="43"/>
      <c r="U984" s="43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7"/>
      <c r="AO984" s="7"/>
      <c r="AP984" s="7"/>
      <c r="AQ984" s="7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43"/>
      <c r="BN984" s="43"/>
      <c r="BO984" s="43"/>
      <c r="BP984" s="43"/>
      <c r="BQ984" s="43"/>
      <c r="BR984" s="43"/>
      <c r="BS984" s="43"/>
      <c r="BT984" s="43"/>
      <c r="BU984" s="43"/>
      <c r="BV984" s="43"/>
      <c r="BW984" s="43"/>
      <c r="BX984" s="43"/>
      <c r="BY984" s="43"/>
      <c r="BZ984" s="43"/>
      <c r="CA984" s="43"/>
      <c r="CB984" s="43"/>
      <c r="CC984" s="43"/>
      <c r="CD984" s="43"/>
      <c r="CE984" s="43"/>
      <c r="CF984" s="43"/>
      <c r="CG984" s="43"/>
      <c r="CH984" s="43"/>
      <c r="CI984" s="43"/>
      <c r="CJ984" s="43"/>
      <c r="CK984" s="43"/>
      <c r="CL984" s="43"/>
      <c r="CM984" s="43"/>
      <c r="CN984" s="43"/>
      <c r="CO984" s="43"/>
      <c r="CP984" s="43"/>
      <c r="CQ984" s="43"/>
      <c r="CR984" s="43"/>
    </row>
    <row r="985" spans="1:96" ht="13.2">
      <c r="A985" s="43"/>
      <c r="B985" s="43"/>
      <c r="C985" s="7"/>
      <c r="D985" s="7"/>
      <c r="E985" s="7"/>
      <c r="F985" s="7"/>
      <c r="G985" s="7"/>
      <c r="H985" s="7"/>
      <c r="I985" s="7"/>
      <c r="J985" s="7"/>
      <c r="K985" s="7"/>
      <c r="L985" s="115"/>
      <c r="M985" s="43"/>
      <c r="N985" s="43"/>
      <c r="O985" s="43"/>
      <c r="P985" s="43"/>
      <c r="Q985" s="43"/>
      <c r="R985" s="43"/>
      <c r="S985" s="43"/>
      <c r="T985" s="43"/>
      <c r="U985" s="43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7"/>
      <c r="AO985" s="7"/>
      <c r="AP985" s="7"/>
      <c r="AQ985" s="7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43"/>
      <c r="BN985" s="43"/>
      <c r="BO985" s="43"/>
      <c r="BP985" s="43"/>
      <c r="BQ985" s="43"/>
      <c r="BR985" s="43"/>
      <c r="BS985" s="43"/>
      <c r="BT985" s="43"/>
      <c r="BU985" s="43"/>
      <c r="BV985" s="43"/>
      <c r="BW985" s="43"/>
      <c r="BX985" s="43"/>
      <c r="BY985" s="43"/>
      <c r="BZ985" s="43"/>
      <c r="CA985" s="43"/>
      <c r="CB985" s="43"/>
      <c r="CC985" s="43"/>
      <c r="CD985" s="43"/>
      <c r="CE985" s="43"/>
      <c r="CF985" s="43"/>
      <c r="CG985" s="43"/>
      <c r="CH985" s="43"/>
      <c r="CI985" s="43"/>
      <c r="CJ985" s="43"/>
      <c r="CK985" s="43"/>
      <c r="CL985" s="43"/>
      <c r="CM985" s="43"/>
      <c r="CN985" s="43"/>
      <c r="CO985" s="43"/>
      <c r="CP985" s="43"/>
      <c r="CQ985" s="43"/>
      <c r="CR985" s="43"/>
    </row>
    <row r="986" spans="1:96" ht="13.2">
      <c r="A986" s="43"/>
      <c r="B986" s="43"/>
      <c r="C986" s="7"/>
      <c r="D986" s="7"/>
      <c r="E986" s="7"/>
      <c r="F986" s="7"/>
      <c r="G986" s="7"/>
      <c r="H986" s="7"/>
      <c r="I986" s="7"/>
      <c r="J986" s="7"/>
      <c r="K986" s="7"/>
      <c r="L986" s="115"/>
      <c r="M986" s="43"/>
      <c r="N986" s="43"/>
      <c r="O986" s="43"/>
      <c r="P986" s="43"/>
      <c r="Q986" s="43"/>
      <c r="R986" s="43"/>
      <c r="S986" s="43"/>
      <c r="T986" s="43"/>
      <c r="U986" s="43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7"/>
      <c r="AO986" s="7"/>
      <c r="AP986" s="7"/>
      <c r="AQ986" s="7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43"/>
      <c r="BN986" s="43"/>
      <c r="BO986" s="43"/>
      <c r="BP986" s="43"/>
      <c r="BQ986" s="43"/>
      <c r="BR986" s="43"/>
      <c r="BS986" s="43"/>
      <c r="BT986" s="43"/>
      <c r="BU986" s="43"/>
      <c r="BV986" s="43"/>
      <c r="BW986" s="43"/>
      <c r="BX986" s="43"/>
      <c r="BY986" s="43"/>
      <c r="BZ986" s="43"/>
      <c r="CA986" s="43"/>
      <c r="CB986" s="43"/>
      <c r="CC986" s="43"/>
      <c r="CD986" s="43"/>
      <c r="CE986" s="43"/>
      <c r="CF986" s="43"/>
      <c r="CG986" s="43"/>
      <c r="CH986" s="43"/>
      <c r="CI986" s="43"/>
      <c r="CJ986" s="43"/>
      <c r="CK986" s="43"/>
      <c r="CL986" s="43"/>
      <c r="CM986" s="43"/>
      <c r="CN986" s="43"/>
      <c r="CO986" s="43"/>
      <c r="CP986" s="43"/>
      <c r="CQ986" s="43"/>
      <c r="CR986" s="43"/>
    </row>
    <row r="987" spans="1:96" ht="13.2">
      <c r="A987" s="43"/>
      <c r="B987" s="43"/>
      <c r="C987" s="7"/>
      <c r="D987" s="7"/>
      <c r="E987" s="7"/>
      <c r="F987" s="7"/>
      <c r="G987" s="7"/>
      <c r="H987" s="7"/>
      <c r="I987" s="7"/>
      <c r="J987" s="7"/>
      <c r="K987" s="7"/>
      <c r="L987" s="115"/>
      <c r="M987" s="43"/>
      <c r="N987" s="43"/>
      <c r="O987" s="43"/>
      <c r="P987" s="43"/>
      <c r="Q987" s="43"/>
      <c r="R987" s="43"/>
      <c r="S987" s="43"/>
      <c r="T987" s="43"/>
      <c r="U987" s="43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7"/>
      <c r="AO987" s="7"/>
      <c r="AP987" s="7"/>
      <c r="AQ987" s="7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43"/>
      <c r="BN987" s="43"/>
      <c r="BO987" s="43"/>
      <c r="BP987" s="43"/>
      <c r="BQ987" s="43"/>
      <c r="BR987" s="43"/>
      <c r="BS987" s="43"/>
      <c r="BT987" s="43"/>
      <c r="BU987" s="43"/>
      <c r="BV987" s="43"/>
      <c r="BW987" s="43"/>
      <c r="BX987" s="43"/>
      <c r="BY987" s="43"/>
      <c r="BZ987" s="43"/>
      <c r="CA987" s="43"/>
      <c r="CB987" s="43"/>
      <c r="CC987" s="43"/>
      <c r="CD987" s="43"/>
      <c r="CE987" s="43"/>
      <c r="CF987" s="43"/>
      <c r="CG987" s="43"/>
      <c r="CH987" s="43"/>
      <c r="CI987" s="43"/>
      <c r="CJ987" s="43"/>
      <c r="CK987" s="43"/>
      <c r="CL987" s="43"/>
      <c r="CM987" s="43"/>
      <c r="CN987" s="43"/>
      <c r="CO987" s="43"/>
      <c r="CP987" s="43"/>
      <c r="CQ987" s="43"/>
      <c r="CR987" s="43"/>
    </row>
    <row r="988" spans="1:96" ht="13.2">
      <c r="A988" s="43"/>
      <c r="B988" s="43"/>
      <c r="C988" s="7"/>
      <c r="D988" s="7"/>
      <c r="E988" s="7"/>
      <c r="F988" s="7"/>
      <c r="G988" s="7"/>
      <c r="H988" s="7"/>
      <c r="I988" s="7"/>
      <c r="J988" s="7"/>
      <c r="K988" s="7"/>
      <c r="L988" s="115"/>
      <c r="M988" s="43"/>
      <c r="N988" s="43"/>
      <c r="O988" s="43"/>
      <c r="P988" s="43"/>
      <c r="Q988" s="43"/>
      <c r="R988" s="43"/>
      <c r="S988" s="43"/>
      <c r="T988" s="43"/>
      <c r="U988" s="43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7"/>
      <c r="AO988" s="7"/>
      <c r="AP988" s="7"/>
      <c r="AQ988" s="7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43"/>
      <c r="BN988" s="43"/>
      <c r="BO988" s="43"/>
      <c r="BP988" s="43"/>
      <c r="BQ988" s="43"/>
      <c r="BR988" s="43"/>
      <c r="BS988" s="43"/>
      <c r="BT988" s="43"/>
      <c r="BU988" s="43"/>
      <c r="BV988" s="43"/>
      <c r="BW988" s="43"/>
      <c r="BX988" s="43"/>
      <c r="BY988" s="43"/>
      <c r="BZ988" s="43"/>
      <c r="CA988" s="43"/>
      <c r="CB988" s="43"/>
      <c r="CC988" s="43"/>
      <c r="CD988" s="43"/>
      <c r="CE988" s="43"/>
      <c r="CF988" s="43"/>
      <c r="CG988" s="43"/>
      <c r="CH988" s="43"/>
      <c r="CI988" s="43"/>
      <c r="CJ988" s="43"/>
      <c r="CK988" s="43"/>
      <c r="CL988" s="43"/>
      <c r="CM988" s="43"/>
      <c r="CN988" s="43"/>
      <c r="CO988" s="43"/>
      <c r="CP988" s="43"/>
      <c r="CQ988" s="43"/>
      <c r="CR988" s="43"/>
    </row>
    <row r="989" spans="1:96" ht="13.2">
      <c r="A989" s="43"/>
      <c r="B989" s="43"/>
      <c r="C989" s="7"/>
      <c r="D989" s="7"/>
      <c r="E989" s="7"/>
      <c r="F989" s="7"/>
      <c r="G989" s="7"/>
      <c r="H989" s="7"/>
      <c r="I989" s="7"/>
      <c r="J989" s="7"/>
      <c r="K989" s="7"/>
      <c r="L989" s="115"/>
      <c r="M989" s="43"/>
      <c r="N989" s="43"/>
      <c r="O989" s="43"/>
      <c r="P989" s="43"/>
      <c r="Q989" s="43"/>
      <c r="R989" s="43"/>
      <c r="S989" s="43"/>
      <c r="T989" s="43"/>
      <c r="U989" s="43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7"/>
      <c r="AO989" s="7"/>
      <c r="AP989" s="7"/>
      <c r="AQ989" s="7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43"/>
      <c r="BN989" s="43"/>
      <c r="BO989" s="43"/>
      <c r="BP989" s="43"/>
      <c r="BQ989" s="43"/>
      <c r="BR989" s="43"/>
      <c r="BS989" s="43"/>
      <c r="BT989" s="43"/>
      <c r="BU989" s="43"/>
      <c r="BV989" s="43"/>
      <c r="BW989" s="43"/>
      <c r="BX989" s="43"/>
      <c r="BY989" s="43"/>
      <c r="BZ989" s="43"/>
      <c r="CA989" s="43"/>
      <c r="CB989" s="43"/>
      <c r="CC989" s="43"/>
      <c r="CD989" s="43"/>
      <c r="CE989" s="43"/>
      <c r="CF989" s="43"/>
      <c r="CG989" s="43"/>
      <c r="CH989" s="43"/>
      <c r="CI989" s="43"/>
      <c r="CJ989" s="43"/>
      <c r="CK989" s="43"/>
      <c r="CL989" s="43"/>
      <c r="CM989" s="43"/>
      <c r="CN989" s="43"/>
      <c r="CO989" s="43"/>
      <c r="CP989" s="43"/>
      <c r="CQ989" s="43"/>
      <c r="CR989" s="43"/>
    </row>
    <row r="990" spans="1:96" ht="13.2">
      <c r="A990" s="43"/>
      <c r="B990" s="43"/>
      <c r="C990" s="7"/>
      <c r="D990" s="7"/>
      <c r="E990" s="7"/>
      <c r="F990" s="7"/>
      <c r="G990" s="7"/>
      <c r="H990" s="7"/>
      <c r="I990" s="7"/>
      <c r="J990" s="7"/>
      <c r="K990" s="7"/>
      <c r="L990" s="115"/>
      <c r="M990" s="43"/>
      <c r="N990" s="43"/>
      <c r="O990" s="43"/>
      <c r="P990" s="43"/>
      <c r="Q990" s="43"/>
      <c r="R990" s="43"/>
      <c r="S990" s="43"/>
      <c r="T990" s="43"/>
      <c r="U990" s="43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7"/>
      <c r="AO990" s="7"/>
      <c r="AP990" s="7"/>
      <c r="AQ990" s="7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43"/>
      <c r="BN990" s="43"/>
      <c r="BO990" s="43"/>
      <c r="BP990" s="43"/>
      <c r="BQ990" s="43"/>
      <c r="BR990" s="43"/>
      <c r="BS990" s="43"/>
      <c r="BT990" s="43"/>
      <c r="BU990" s="43"/>
      <c r="BV990" s="43"/>
      <c r="BW990" s="43"/>
      <c r="BX990" s="43"/>
      <c r="BY990" s="43"/>
      <c r="BZ990" s="43"/>
      <c r="CA990" s="43"/>
      <c r="CB990" s="43"/>
      <c r="CC990" s="43"/>
      <c r="CD990" s="43"/>
      <c r="CE990" s="43"/>
      <c r="CF990" s="43"/>
      <c r="CG990" s="43"/>
      <c r="CH990" s="43"/>
      <c r="CI990" s="43"/>
      <c r="CJ990" s="43"/>
      <c r="CK990" s="43"/>
      <c r="CL990" s="43"/>
      <c r="CM990" s="43"/>
      <c r="CN990" s="43"/>
      <c r="CO990" s="43"/>
      <c r="CP990" s="43"/>
      <c r="CQ990" s="43"/>
      <c r="CR990" s="43"/>
    </row>
    <row r="991" spans="1:96" ht="13.2">
      <c r="A991" s="43"/>
      <c r="B991" s="43"/>
      <c r="C991" s="7"/>
      <c r="D991" s="7"/>
      <c r="E991" s="7"/>
      <c r="F991" s="7"/>
      <c r="G991" s="7"/>
      <c r="H991" s="7"/>
      <c r="I991" s="7"/>
      <c r="J991" s="7"/>
      <c r="K991" s="7"/>
      <c r="L991" s="115"/>
      <c r="M991" s="43"/>
      <c r="N991" s="43"/>
      <c r="O991" s="43"/>
      <c r="P991" s="43"/>
      <c r="Q991" s="43"/>
      <c r="R991" s="43"/>
      <c r="S991" s="43"/>
      <c r="T991" s="43"/>
      <c r="U991" s="43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7"/>
      <c r="AO991" s="7"/>
      <c r="AP991" s="7"/>
      <c r="AQ991" s="7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43"/>
      <c r="BN991" s="43"/>
      <c r="BO991" s="43"/>
      <c r="BP991" s="43"/>
      <c r="BQ991" s="43"/>
      <c r="BR991" s="43"/>
      <c r="BS991" s="43"/>
      <c r="BT991" s="43"/>
      <c r="BU991" s="43"/>
      <c r="BV991" s="43"/>
      <c r="BW991" s="43"/>
      <c r="BX991" s="43"/>
      <c r="BY991" s="43"/>
      <c r="BZ991" s="43"/>
      <c r="CA991" s="43"/>
      <c r="CB991" s="43"/>
      <c r="CC991" s="43"/>
      <c r="CD991" s="43"/>
      <c r="CE991" s="43"/>
      <c r="CF991" s="43"/>
      <c r="CG991" s="43"/>
      <c r="CH991" s="43"/>
      <c r="CI991" s="43"/>
      <c r="CJ991" s="43"/>
      <c r="CK991" s="43"/>
      <c r="CL991" s="43"/>
      <c r="CM991" s="43"/>
      <c r="CN991" s="43"/>
      <c r="CO991" s="43"/>
      <c r="CP991" s="43"/>
      <c r="CQ991" s="43"/>
      <c r="CR991" s="43"/>
    </row>
    <row r="992" spans="1:96" ht="13.2">
      <c r="A992" s="43"/>
      <c r="B992" s="43"/>
      <c r="C992" s="7"/>
      <c r="D992" s="7"/>
      <c r="E992" s="7"/>
      <c r="F992" s="7"/>
      <c r="G992" s="7"/>
      <c r="H992" s="7"/>
      <c r="I992" s="7"/>
      <c r="J992" s="7"/>
      <c r="K992" s="7"/>
      <c r="L992" s="115"/>
      <c r="M992" s="43"/>
      <c r="N992" s="43"/>
      <c r="O992" s="43"/>
      <c r="P992" s="43"/>
      <c r="Q992" s="43"/>
      <c r="R992" s="43"/>
      <c r="S992" s="43"/>
      <c r="T992" s="43"/>
      <c r="U992" s="43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7"/>
      <c r="AO992" s="7"/>
      <c r="AP992" s="7"/>
      <c r="AQ992" s="7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43"/>
      <c r="BN992" s="43"/>
      <c r="BO992" s="43"/>
      <c r="BP992" s="43"/>
      <c r="BQ992" s="43"/>
      <c r="BR992" s="43"/>
      <c r="BS992" s="43"/>
      <c r="BT992" s="43"/>
      <c r="BU992" s="43"/>
      <c r="BV992" s="43"/>
      <c r="BW992" s="43"/>
      <c r="BX992" s="43"/>
      <c r="BY992" s="43"/>
      <c r="BZ992" s="43"/>
      <c r="CA992" s="43"/>
      <c r="CB992" s="43"/>
      <c r="CC992" s="43"/>
      <c r="CD992" s="43"/>
      <c r="CE992" s="43"/>
      <c r="CF992" s="43"/>
      <c r="CG992" s="43"/>
      <c r="CH992" s="43"/>
      <c r="CI992" s="43"/>
      <c r="CJ992" s="43"/>
      <c r="CK992" s="43"/>
      <c r="CL992" s="43"/>
      <c r="CM992" s="43"/>
      <c r="CN992" s="43"/>
      <c r="CO992" s="43"/>
      <c r="CP992" s="43"/>
      <c r="CQ992" s="43"/>
      <c r="CR992" s="43"/>
    </row>
    <row r="993" spans="1:96" ht="13.2">
      <c r="A993" s="43"/>
      <c r="B993" s="43"/>
      <c r="C993" s="7"/>
      <c r="D993" s="7"/>
      <c r="E993" s="7"/>
      <c r="F993" s="7"/>
      <c r="G993" s="7"/>
      <c r="H993" s="7"/>
      <c r="I993" s="7"/>
      <c r="J993" s="7"/>
      <c r="K993" s="7"/>
      <c r="L993" s="115"/>
      <c r="M993" s="43"/>
      <c r="N993" s="43"/>
      <c r="O993" s="43"/>
      <c r="P993" s="43"/>
      <c r="Q993" s="43"/>
      <c r="R993" s="43"/>
      <c r="S993" s="43"/>
      <c r="T993" s="43"/>
      <c r="U993" s="43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7"/>
      <c r="AO993" s="7"/>
      <c r="AP993" s="7"/>
      <c r="AQ993" s="7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43"/>
      <c r="BN993" s="43"/>
      <c r="BO993" s="43"/>
      <c r="BP993" s="43"/>
      <c r="BQ993" s="43"/>
      <c r="BR993" s="43"/>
      <c r="BS993" s="43"/>
      <c r="BT993" s="43"/>
      <c r="BU993" s="43"/>
      <c r="BV993" s="43"/>
      <c r="BW993" s="43"/>
      <c r="BX993" s="43"/>
      <c r="BY993" s="43"/>
      <c r="BZ993" s="43"/>
      <c r="CA993" s="43"/>
      <c r="CB993" s="43"/>
      <c r="CC993" s="43"/>
      <c r="CD993" s="43"/>
      <c r="CE993" s="43"/>
      <c r="CF993" s="43"/>
      <c r="CG993" s="43"/>
      <c r="CH993" s="43"/>
      <c r="CI993" s="43"/>
      <c r="CJ993" s="43"/>
      <c r="CK993" s="43"/>
      <c r="CL993" s="43"/>
      <c r="CM993" s="43"/>
      <c r="CN993" s="43"/>
      <c r="CO993" s="43"/>
      <c r="CP993" s="43"/>
      <c r="CQ993" s="43"/>
      <c r="CR993" s="43"/>
    </row>
    <row r="994" spans="1:96" ht="13.2">
      <c r="A994" s="43"/>
      <c r="B994" s="43"/>
      <c r="C994" s="7"/>
      <c r="D994" s="7"/>
      <c r="E994" s="7"/>
      <c r="F994" s="7"/>
      <c r="G994" s="7"/>
      <c r="H994" s="7"/>
      <c r="I994" s="7"/>
      <c r="J994" s="7"/>
      <c r="K994" s="7"/>
      <c r="L994" s="115"/>
      <c r="M994" s="43"/>
      <c r="N994" s="43"/>
      <c r="O994" s="43"/>
      <c r="P994" s="43"/>
      <c r="Q994" s="43"/>
      <c r="R994" s="43"/>
      <c r="S994" s="43"/>
      <c r="T994" s="43"/>
      <c r="U994" s="43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7"/>
      <c r="AO994" s="7"/>
      <c r="AP994" s="7"/>
      <c r="AQ994" s="7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43"/>
      <c r="BN994" s="43"/>
      <c r="BO994" s="43"/>
      <c r="BP994" s="43"/>
      <c r="BQ994" s="43"/>
      <c r="BR994" s="43"/>
      <c r="BS994" s="43"/>
      <c r="BT994" s="43"/>
      <c r="BU994" s="43"/>
      <c r="BV994" s="43"/>
      <c r="BW994" s="43"/>
      <c r="BX994" s="43"/>
      <c r="BY994" s="43"/>
      <c r="BZ994" s="43"/>
      <c r="CA994" s="43"/>
      <c r="CB994" s="43"/>
      <c r="CC994" s="43"/>
      <c r="CD994" s="43"/>
      <c r="CE994" s="43"/>
      <c r="CF994" s="43"/>
      <c r="CG994" s="43"/>
      <c r="CH994" s="43"/>
      <c r="CI994" s="43"/>
      <c r="CJ994" s="43"/>
      <c r="CK994" s="43"/>
      <c r="CL994" s="43"/>
      <c r="CM994" s="43"/>
      <c r="CN994" s="43"/>
      <c r="CO994" s="43"/>
      <c r="CP994" s="43"/>
      <c r="CQ994" s="43"/>
      <c r="CR994" s="43"/>
    </row>
    <row r="995" spans="1:96" ht="13.2">
      <c r="A995" s="43"/>
      <c r="B995" s="43"/>
      <c r="C995" s="7"/>
      <c r="D995" s="7"/>
      <c r="E995" s="7"/>
      <c r="F995" s="7"/>
      <c r="G995" s="7"/>
      <c r="H995" s="7"/>
      <c r="I995" s="7"/>
      <c r="J995" s="7"/>
      <c r="K995" s="7"/>
      <c r="L995" s="115"/>
      <c r="M995" s="43"/>
      <c r="N995" s="43"/>
      <c r="O995" s="43"/>
      <c r="P995" s="43"/>
      <c r="Q995" s="43"/>
      <c r="R995" s="43"/>
      <c r="S995" s="43"/>
      <c r="T995" s="43"/>
      <c r="U995" s="43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7"/>
      <c r="AO995" s="7"/>
      <c r="AP995" s="7"/>
      <c r="AQ995" s="7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43"/>
      <c r="BN995" s="43"/>
      <c r="BO995" s="43"/>
      <c r="BP995" s="43"/>
      <c r="BQ995" s="43"/>
      <c r="BR995" s="43"/>
      <c r="BS995" s="43"/>
      <c r="BT995" s="43"/>
      <c r="BU995" s="43"/>
      <c r="BV995" s="43"/>
      <c r="BW995" s="43"/>
      <c r="BX995" s="43"/>
      <c r="BY995" s="43"/>
      <c r="BZ995" s="43"/>
      <c r="CA995" s="43"/>
      <c r="CB995" s="43"/>
      <c r="CC995" s="43"/>
      <c r="CD995" s="43"/>
      <c r="CE995" s="43"/>
      <c r="CF995" s="43"/>
      <c r="CG995" s="43"/>
      <c r="CH995" s="43"/>
      <c r="CI995" s="43"/>
      <c r="CJ995" s="43"/>
      <c r="CK995" s="43"/>
      <c r="CL995" s="43"/>
      <c r="CM995" s="43"/>
      <c r="CN995" s="43"/>
      <c r="CO995" s="43"/>
      <c r="CP995" s="43"/>
      <c r="CQ995" s="43"/>
      <c r="CR995" s="43"/>
    </row>
    <row r="996" spans="1:96" ht="13.2">
      <c r="A996" s="43"/>
      <c r="B996" s="43"/>
      <c r="C996" s="7"/>
      <c r="D996" s="7"/>
      <c r="E996" s="7"/>
      <c r="F996" s="7"/>
      <c r="G996" s="7"/>
      <c r="H996" s="7"/>
      <c r="I996" s="7"/>
      <c r="J996" s="7"/>
      <c r="K996" s="7"/>
      <c r="L996" s="115"/>
      <c r="M996" s="43"/>
      <c r="N996" s="43"/>
      <c r="O996" s="43"/>
      <c r="P996" s="43"/>
      <c r="Q996" s="43"/>
      <c r="R996" s="43"/>
      <c r="S996" s="43"/>
      <c r="T996" s="43"/>
      <c r="U996" s="43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7"/>
      <c r="AO996" s="7"/>
      <c r="AP996" s="7"/>
      <c r="AQ996" s="7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43"/>
      <c r="BN996" s="43"/>
      <c r="BO996" s="43"/>
      <c r="BP996" s="43"/>
      <c r="BQ996" s="43"/>
      <c r="BR996" s="43"/>
      <c r="BS996" s="43"/>
      <c r="BT996" s="43"/>
      <c r="BU996" s="43"/>
      <c r="BV996" s="43"/>
      <c r="BW996" s="43"/>
      <c r="BX996" s="43"/>
      <c r="BY996" s="43"/>
      <c r="BZ996" s="43"/>
      <c r="CA996" s="43"/>
      <c r="CB996" s="43"/>
      <c r="CC996" s="43"/>
      <c r="CD996" s="43"/>
      <c r="CE996" s="43"/>
      <c r="CF996" s="43"/>
      <c r="CG996" s="43"/>
      <c r="CH996" s="43"/>
      <c r="CI996" s="43"/>
      <c r="CJ996" s="43"/>
      <c r="CK996" s="43"/>
      <c r="CL996" s="43"/>
      <c r="CM996" s="43"/>
      <c r="CN996" s="43"/>
      <c r="CO996" s="43"/>
      <c r="CP996" s="43"/>
      <c r="CQ996" s="43"/>
      <c r="CR996" s="43"/>
    </row>
    <row r="997" spans="1:96" ht="13.2">
      <c r="A997" s="43"/>
      <c r="B997" s="43"/>
      <c r="C997" s="7"/>
      <c r="D997" s="7"/>
      <c r="E997" s="7"/>
      <c r="F997" s="7"/>
      <c r="G997" s="7"/>
      <c r="H997" s="7"/>
      <c r="I997" s="7"/>
      <c r="J997" s="7"/>
      <c r="K997" s="7"/>
      <c r="L997" s="115"/>
      <c r="M997" s="43"/>
      <c r="N997" s="43"/>
      <c r="O997" s="43"/>
      <c r="P997" s="43"/>
      <c r="Q997" s="43"/>
      <c r="R997" s="43"/>
      <c r="S997" s="43"/>
      <c r="T997" s="43"/>
      <c r="U997" s="43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7"/>
      <c r="AO997" s="7"/>
      <c r="AP997" s="7"/>
      <c r="AQ997" s="7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43"/>
      <c r="BN997" s="43"/>
      <c r="BO997" s="43"/>
      <c r="BP997" s="43"/>
      <c r="BQ997" s="43"/>
      <c r="BR997" s="43"/>
      <c r="BS997" s="43"/>
      <c r="BT997" s="43"/>
      <c r="BU997" s="43"/>
      <c r="BV997" s="43"/>
      <c r="BW997" s="43"/>
      <c r="BX997" s="43"/>
      <c r="BY997" s="43"/>
      <c r="BZ997" s="43"/>
      <c r="CA997" s="43"/>
      <c r="CB997" s="43"/>
      <c r="CC997" s="43"/>
      <c r="CD997" s="43"/>
      <c r="CE997" s="43"/>
      <c r="CF997" s="43"/>
      <c r="CG997" s="43"/>
      <c r="CH997" s="43"/>
      <c r="CI997" s="43"/>
      <c r="CJ997" s="43"/>
      <c r="CK997" s="43"/>
      <c r="CL997" s="43"/>
      <c r="CM997" s="43"/>
      <c r="CN997" s="43"/>
      <c r="CO997" s="43"/>
      <c r="CP997" s="43"/>
      <c r="CQ997" s="43"/>
      <c r="CR997" s="43"/>
    </row>
    <row r="998" spans="1:96" ht="13.2">
      <c r="A998" s="43"/>
      <c r="B998" s="43"/>
      <c r="C998" s="7"/>
      <c r="D998" s="7"/>
      <c r="E998" s="7"/>
      <c r="F998" s="7"/>
      <c r="G998" s="7"/>
      <c r="H998" s="7"/>
      <c r="I998" s="7"/>
      <c r="J998" s="7"/>
      <c r="K998" s="7"/>
      <c r="L998" s="115"/>
      <c r="M998" s="43"/>
      <c r="N998" s="43"/>
      <c r="O998" s="43"/>
      <c r="P998" s="43"/>
      <c r="Q998" s="43"/>
      <c r="R998" s="43"/>
      <c r="S998" s="43"/>
      <c r="T998" s="43"/>
      <c r="U998" s="43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7"/>
      <c r="AO998" s="7"/>
      <c r="AP998" s="7"/>
      <c r="AQ998" s="7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43"/>
      <c r="BN998" s="43"/>
      <c r="BO998" s="43"/>
      <c r="BP998" s="43"/>
      <c r="BQ998" s="43"/>
      <c r="BR998" s="43"/>
      <c r="BS998" s="43"/>
      <c r="BT998" s="43"/>
      <c r="BU998" s="43"/>
      <c r="BV998" s="43"/>
      <c r="BW998" s="43"/>
      <c r="BX998" s="43"/>
      <c r="BY998" s="43"/>
      <c r="BZ998" s="43"/>
      <c r="CA998" s="43"/>
      <c r="CB998" s="43"/>
      <c r="CC998" s="43"/>
      <c r="CD998" s="43"/>
      <c r="CE998" s="43"/>
      <c r="CF998" s="43"/>
      <c r="CG998" s="43"/>
      <c r="CH998" s="43"/>
      <c r="CI998" s="43"/>
      <c r="CJ998" s="43"/>
      <c r="CK998" s="43"/>
      <c r="CL998" s="43"/>
      <c r="CM998" s="43"/>
      <c r="CN998" s="43"/>
      <c r="CO998" s="43"/>
      <c r="CP998" s="43"/>
      <c r="CQ998" s="43"/>
      <c r="CR998" s="43"/>
    </row>
    <row r="999" spans="1:96" ht="13.2">
      <c r="A999" s="43"/>
      <c r="B999" s="43"/>
      <c r="C999" s="7"/>
      <c r="D999" s="7"/>
      <c r="E999" s="7"/>
      <c r="F999" s="7"/>
      <c r="G999" s="7"/>
      <c r="H999" s="7"/>
      <c r="I999" s="7"/>
      <c r="J999" s="7"/>
      <c r="K999" s="7"/>
      <c r="L999" s="115"/>
      <c r="M999" s="43"/>
      <c r="N999" s="43"/>
      <c r="O999" s="43"/>
      <c r="P999" s="43"/>
      <c r="Q999" s="43"/>
      <c r="R999" s="43"/>
      <c r="S999" s="43"/>
      <c r="T999" s="43"/>
      <c r="U999" s="43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7"/>
      <c r="AO999" s="7"/>
      <c r="AP999" s="7"/>
      <c r="AQ999" s="7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43"/>
      <c r="BN999" s="43"/>
      <c r="BO999" s="43"/>
      <c r="BP999" s="43"/>
      <c r="BQ999" s="43"/>
      <c r="BR999" s="43"/>
      <c r="BS999" s="43"/>
      <c r="BT999" s="43"/>
      <c r="BU999" s="43"/>
      <c r="BV999" s="43"/>
      <c r="BW999" s="43"/>
      <c r="BX999" s="43"/>
      <c r="BY999" s="43"/>
      <c r="BZ999" s="43"/>
      <c r="CA999" s="43"/>
      <c r="CB999" s="43"/>
      <c r="CC999" s="43"/>
      <c r="CD999" s="43"/>
      <c r="CE999" s="43"/>
      <c r="CF999" s="43"/>
      <c r="CG999" s="43"/>
      <c r="CH999" s="43"/>
      <c r="CI999" s="43"/>
      <c r="CJ999" s="43"/>
      <c r="CK999" s="43"/>
      <c r="CL999" s="43"/>
      <c r="CM999" s="43"/>
      <c r="CN999" s="43"/>
      <c r="CO999" s="43"/>
      <c r="CP999" s="43"/>
      <c r="CQ999" s="43"/>
      <c r="CR999" s="43"/>
    </row>
    <row r="1000" spans="1:96" ht="13.2">
      <c r="A1000" s="43"/>
      <c r="B1000" s="43"/>
      <c r="C1000" s="7"/>
      <c r="D1000" s="7"/>
      <c r="E1000" s="7"/>
      <c r="F1000" s="7"/>
      <c r="G1000" s="7"/>
      <c r="H1000" s="7"/>
      <c r="I1000" s="7"/>
      <c r="J1000" s="7"/>
      <c r="K1000" s="7"/>
      <c r="L1000" s="115"/>
      <c r="M1000" s="43"/>
      <c r="N1000" s="43"/>
      <c r="O1000" s="43"/>
      <c r="P1000" s="43"/>
      <c r="Q1000" s="43"/>
      <c r="R1000" s="43"/>
      <c r="S1000" s="43"/>
      <c r="T1000" s="43"/>
      <c r="U1000" s="43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7"/>
      <c r="AO1000" s="7"/>
      <c r="AP1000" s="7"/>
      <c r="AQ1000" s="7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43"/>
      <c r="BN1000" s="43"/>
      <c r="BO1000" s="43"/>
      <c r="BP1000" s="43"/>
      <c r="BQ1000" s="43"/>
      <c r="BR1000" s="43"/>
      <c r="BS1000" s="43"/>
      <c r="BT1000" s="43"/>
      <c r="BU1000" s="43"/>
      <c r="BV1000" s="43"/>
      <c r="BW1000" s="43"/>
      <c r="BX1000" s="43"/>
      <c r="BY1000" s="43"/>
      <c r="BZ1000" s="43"/>
      <c r="CA1000" s="43"/>
      <c r="CB1000" s="43"/>
      <c r="CC1000" s="43"/>
      <c r="CD1000" s="43"/>
      <c r="CE1000" s="43"/>
      <c r="CF1000" s="43"/>
      <c r="CG1000" s="43"/>
      <c r="CH1000" s="43"/>
      <c r="CI1000" s="43"/>
      <c r="CJ1000" s="43"/>
      <c r="CK1000" s="43"/>
      <c r="CL1000" s="43"/>
      <c r="CM1000" s="43"/>
      <c r="CN1000" s="43"/>
      <c r="CO1000" s="43"/>
      <c r="CP1000" s="43"/>
      <c r="CQ1000" s="43"/>
      <c r="CR1000" s="43"/>
    </row>
    <row r="1001" spans="1:96" ht="13.2">
      <c r="A1001" s="43"/>
      <c r="B1001" s="43"/>
      <c r="C1001" s="7"/>
      <c r="D1001" s="7"/>
      <c r="E1001" s="7"/>
      <c r="F1001" s="7"/>
      <c r="G1001" s="7"/>
      <c r="H1001" s="7"/>
      <c r="I1001" s="7"/>
      <c r="J1001" s="7"/>
      <c r="K1001" s="7"/>
      <c r="L1001" s="115"/>
      <c r="M1001" s="43"/>
      <c r="N1001" s="43"/>
      <c r="O1001" s="43"/>
      <c r="P1001" s="43"/>
      <c r="Q1001" s="43"/>
      <c r="R1001" s="43"/>
      <c r="S1001" s="43"/>
      <c r="T1001" s="43"/>
      <c r="U1001" s="43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7"/>
      <c r="AO1001" s="7"/>
      <c r="AP1001" s="7"/>
      <c r="AQ1001" s="7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43"/>
      <c r="BN1001" s="43"/>
      <c r="BO1001" s="43"/>
      <c r="BP1001" s="43"/>
      <c r="BQ1001" s="43"/>
      <c r="BR1001" s="43"/>
      <c r="BS1001" s="43"/>
      <c r="BT1001" s="43"/>
      <c r="BU1001" s="43"/>
      <c r="BV1001" s="43"/>
      <c r="BW1001" s="43"/>
      <c r="BX1001" s="43"/>
      <c r="BY1001" s="43"/>
      <c r="BZ1001" s="43"/>
      <c r="CA1001" s="43"/>
      <c r="CB1001" s="43"/>
      <c r="CC1001" s="43"/>
      <c r="CD1001" s="43"/>
      <c r="CE1001" s="43"/>
      <c r="CF1001" s="43"/>
      <c r="CG1001" s="43"/>
      <c r="CH1001" s="43"/>
      <c r="CI1001" s="43"/>
      <c r="CJ1001" s="43"/>
      <c r="CK1001" s="43"/>
      <c r="CL1001" s="43"/>
      <c r="CM1001" s="43"/>
      <c r="CN1001" s="43"/>
      <c r="CO1001" s="43"/>
      <c r="CP1001" s="43"/>
      <c r="CQ1001" s="43"/>
      <c r="CR1001" s="43"/>
    </row>
    <row r="1002" spans="1:96" ht="13.2">
      <c r="A1002" s="43"/>
      <c r="B1002" s="43"/>
      <c r="C1002" s="7"/>
      <c r="D1002" s="7"/>
      <c r="E1002" s="7"/>
      <c r="F1002" s="7"/>
      <c r="G1002" s="7"/>
      <c r="H1002" s="7"/>
      <c r="I1002" s="7"/>
      <c r="J1002" s="7"/>
      <c r="K1002" s="7"/>
      <c r="L1002" s="115"/>
      <c r="M1002" s="43"/>
      <c r="N1002" s="43"/>
      <c r="O1002" s="43"/>
      <c r="P1002" s="43"/>
      <c r="Q1002" s="43"/>
      <c r="R1002" s="43"/>
      <c r="S1002" s="43"/>
      <c r="T1002" s="43"/>
      <c r="U1002" s="43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7"/>
      <c r="AO1002" s="7"/>
      <c r="AP1002" s="7"/>
      <c r="AQ1002" s="7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43"/>
      <c r="BN1002" s="43"/>
      <c r="BO1002" s="43"/>
      <c r="BP1002" s="43"/>
      <c r="BQ1002" s="43"/>
      <c r="BR1002" s="43"/>
      <c r="BS1002" s="43"/>
      <c r="BT1002" s="43"/>
      <c r="BU1002" s="43"/>
      <c r="BV1002" s="43"/>
      <c r="BW1002" s="43"/>
      <c r="BX1002" s="43"/>
      <c r="BY1002" s="43"/>
      <c r="BZ1002" s="43"/>
      <c r="CA1002" s="43"/>
      <c r="CB1002" s="43"/>
      <c r="CC1002" s="43"/>
      <c r="CD1002" s="43"/>
      <c r="CE1002" s="43"/>
      <c r="CF1002" s="43"/>
      <c r="CG1002" s="43"/>
      <c r="CH1002" s="43"/>
      <c r="CI1002" s="43"/>
      <c r="CJ1002" s="43"/>
      <c r="CK1002" s="43"/>
      <c r="CL1002" s="43"/>
      <c r="CM1002" s="43"/>
      <c r="CN1002" s="43"/>
      <c r="CO1002" s="43"/>
      <c r="CP1002" s="43"/>
      <c r="CQ1002" s="43"/>
      <c r="CR1002" s="43"/>
    </row>
    <row r="1003" spans="1:96" ht="13.2">
      <c r="A1003" s="43"/>
      <c r="B1003" s="43"/>
      <c r="C1003" s="7"/>
      <c r="D1003" s="7"/>
      <c r="E1003" s="7"/>
      <c r="F1003" s="7"/>
      <c r="G1003" s="7"/>
      <c r="H1003" s="7"/>
      <c r="I1003" s="7"/>
      <c r="J1003" s="7"/>
      <c r="K1003" s="7"/>
      <c r="L1003" s="115"/>
      <c r="M1003" s="43"/>
      <c r="N1003" s="43"/>
      <c r="O1003" s="43"/>
      <c r="P1003" s="43"/>
      <c r="Q1003" s="43"/>
      <c r="R1003" s="43"/>
      <c r="S1003" s="43"/>
      <c r="T1003" s="43"/>
      <c r="U1003" s="43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7"/>
      <c r="AO1003" s="7"/>
      <c r="AP1003" s="7"/>
      <c r="AQ1003" s="7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43"/>
      <c r="BN1003" s="43"/>
      <c r="BO1003" s="43"/>
      <c r="BP1003" s="43"/>
      <c r="BQ1003" s="43"/>
      <c r="BR1003" s="43"/>
      <c r="BS1003" s="43"/>
      <c r="BT1003" s="43"/>
      <c r="BU1003" s="43"/>
      <c r="BV1003" s="43"/>
      <c r="BW1003" s="43"/>
      <c r="BX1003" s="43"/>
      <c r="BY1003" s="43"/>
      <c r="BZ1003" s="43"/>
      <c r="CA1003" s="43"/>
      <c r="CB1003" s="43"/>
      <c r="CC1003" s="43"/>
      <c r="CD1003" s="43"/>
      <c r="CE1003" s="43"/>
      <c r="CF1003" s="43"/>
      <c r="CG1003" s="43"/>
      <c r="CH1003" s="43"/>
      <c r="CI1003" s="43"/>
      <c r="CJ1003" s="43"/>
      <c r="CK1003" s="43"/>
      <c r="CL1003" s="43"/>
      <c r="CM1003" s="43"/>
      <c r="CN1003" s="43"/>
      <c r="CO1003" s="43"/>
      <c r="CP1003" s="43"/>
      <c r="CQ1003" s="43"/>
      <c r="CR1003" s="43"/>
    </row>
    <row r="1004" spans="1:96" ht="13.2">
      <c r="A1004" s="43"/>
      <c r="B1004" s="43"/>
      <c r="C1004" s="7"/>
      <c r="D1004" s="7"/>
      <c r="E1004" s="7"/>
      <c r="F1004" s="7"/>
      <c r="G1004" s="7"/>
      <c r="H1004" s="7"/>
      <c r="I1004" s="7"/>
      <c r="J1004" s="7"/>
      <c r="K1004" s="7"/>
      <c r="L1004" s="115"/>
      <c r="M1004" s="43"/>
      <c r="N1004" s="43"/>
      <c r="O1004" s="43"/>
      <c r="P1004" s="43"/>
      <c r="Q1004" s="43"/>
      <c r="R1004" s="43"/>
      <c r="S1004" s="43"/>
      <c r="T1004" s="43"/>
      <c r="U1004" s="43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7"/>
      <c r="AO1004" s="7"/>
      <c r="AP1004" s="7"/>
      <c r="AQ1004" s="7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43"/>
      <c r="BN1004" s="43"/>
      <c r="BO1004" s="43"/>
      <c r="BP1004" s="43"/>
      <c r="BQ1004" s="43"/>
      <c r="BR1004" s="43"/>
      <c r="BS1004" s="43"/>
      <c r="BT1004" s="43"/>
      <c r="BU1004" s="43"/>
      <c r="BV1004" s="43"/>
      <c r="BW1004" s="43"/>
      <c r="BX1004" s="43"/>
      <c r="BY1004" s="43"/>
      <c r="BZ1004" s="43"/>
      <c r="CA1004" s="43"/>
      <c r="CB1004" s="43"/>
      <c r="CC1004" s="43"/>
      <c r="CD1004" s="43"/>
      <c r="CE1004" s="43"/>
      <c r="CF1004" s="43"/>
      <c r="CG1004" s="43"/>
      <c r="CH1004" s="43"/>
      <c r="CI1004" s="43"/>
      <c r="CJ1004" s="43"/>
      <c r="CK1004" s="43"/>
      <c r="CL1004" s="43"/>
      <c r="CM1004" s="43"/>
      <c r="CN1004" s="43"/>
      <c r="CO1004" s="43"/>
      <c r="CP1004" s="43"/>
      <c r="CQ1004" s="43"/>
      <c r="CR1004" s="43"/>
    </row>
    <row r="1005" spans="1:96" ht="13.2">
      <c r="A1005" s="43"/>
      <c r="B1005" s="43"/>
      <c r="C1005" s="7"/>
      <c r="D1005" s="7"/>
      <c r="E1005" s="7"/>
      <c r="F1005" s="7"/>
      <c r="G1005" s="7"/>
      <c r="H1005" s="7"/>
      <c r="I1005" s="7"/>
      <c r="J1005" s="7"/>
      <c r="K1005" s="7"/>
      <c r="L1005" s="115"/>
      <c r="M1005" s="43"/>
      <c r="N1005" s="43"/>
      <c r="O1005" s="43"/>
      <c r="P1005" s="43"/>
      <c r="Q1005" s="43"/>
      <c r="R1005" s="43"/>
      <c r="S1005" s="43"/>
      <c r="T1005" s="43"/>
      <c r="U1005" s="43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7"/>
      <c r="AO1005" s="7"/>
      <c r="AP1005" s="7"/>
      <c r="AQ1005" s="7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43"/>
      <c r="BN1005" s="43"/>
      <c r="BO1005" s="43"/>
      <c r="BP1005" s="43"/>
      <c r="BQ1005" s="43"/>
      <c r="BR1005" s="43"/>
      <c r="BS1005" s="43"/>
      <c r="BT1005" s="43"/>
      <c r="BU1005" s="43"/>
      <c r="BV1005" s="43"/>
      <c r="BW1005" s="43"/>
      <c r="BX1005" s="43"/>
      <c r="BY1005" s="43"/>
      <c r="BZ1005" s="43"/>
      <c r="CA1005" s="43"/>
      <c r="CB1005" s="43"/>
      <c r="CC1005" s="43"/>
      <c r="CD1005" s="43"/>
      <c r="CE1005" s="43"/>
      <c r="CF1005" s="43"/>
      <c r="CG1005" s="43"/>
      <c r="CH1005" s="43"/>
      <c r="CI1005" s="43"/>
      <c r="CJ1005" s="43"/>
      <c r="CK1005" s="43"/>
      <c r="CL1005" s="43"/>
      <c r="CM1005" s="43"/>
      <c r="CN1005" s="43"/>
      <c r="CO1005" s="43"/>
      <c r="CP1005" s="43"/>
      <c r="CQ1005" s="43"/>
      <c r="CR1005" s="43"/>
    </row>
    <row r="1006" spans="1:96" ht="13.2">
      <c r="A1006" s="43"/>
      <c r="B1006" s="43"/>
      <c r="C1006" s="7"/>
      <c r="D1006" s="7"/>
      <c r="E1006" s="7"/>
      <c r="F1006" s="7"/>
      <c r="G1006" s="7"/>
      <c r="H1006" s="7"/>
      <c r="I1006" s="7"/>
      <c r="J1006" s="7"/>
      <c r="K1006" s="7"/>
      <c r="L1006" s="115"/>
      <c r="M1006" s="43"/>
      <c r="N1006" s="43"/>
      <c r="O1006" s="43"/>
      <c r="P1006" s="43"/>
      <c r="Q1006" s="43"/>
      <c r="R1006" s="43"/>
      <c r="S1006" s="43"/>
      <c r="T1006" s="43"/>
      <c r="U1006" s="43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7"/>
      <c r="AO1006" s="7"/>
      <c r="AP1006" s="7"/>
      <c r="AQ1006" s="7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43"/>
      <c r="BN1006" s="43"/>
      <c r="BO1006" s="43"/>
      <c r="BP1006" s="43"/>
      <c r="BQ1006" s="43"/>
      <c r="BR1006" s="43"/>
      <c r="BS1006" s="43"/>
      <c r="BT1006" s="43"/>
      <c r="BU1006" s="43"/>
      <c r="BV1006" s="43"/>
      <c r="BW1006" s="43"/>
      <c r="BX1006" s="43"/>
      <c r="BY1006" s="43"/>
      <c r="BZ1006" s="43"/>
      <c r="CA1006" s="43"/>
      <c r="CB1006" s="43"/>
      <c r="CC1006" s="43"/>
      <c r="CD1006" s="43"/>
      <c r="CE1006" s="43"/>
      <c r="CF1006" s="43"/>
      <c r="CG1006" s="43"/>
      <c r="CH1006" s="43"/>
      <c r="CI1006" s="43"/>
      <c r="CJ1006" s="43"/>
      <c r="CK1006" s="43"/>
      <c r="CL1006" s="43"/>
      <c r="CM1006" s="43"/>
      <c r="CN1006" s="43"/>
      <c r="CO1006" s="43"/>
      <c r="CP1006" s="43"/>
      <c r="CQ1006" s="43"/>
      <c r="CR1006" s="43"/>
    </row>
    <row r="1007" spans="1:96" ht="13.2">
      <c r="A1007" s="43"/>
      <c r="B1007" s="43"/>
      <c r="C1007" s="7"/>
      <c r="D1007" s="7"/>
      <c r="E1007" s="7"/>
      <c r="F1007" s="7"/>
      <c r="G1007" s="7"/>
      <c r="H1007" s="7"/>
      <c r="I1007" s="7"/>
      <c r="J1007" s="7"/>
      <c r="K1007" s="7"/>
      <c r="L1007" s="115"/>
      <c r="M1007" s="43"/>
      <c r="N1007" s="43"/>
      <c r="O1007" s="43"/>
      <c r="P1007" s="43"/>
      <c r="Q1007" s="43"/>
      <c r="R1007" s="43"/>
      <c r="S1007" s="43"/>
      <c r="T1007" s="43"/>
      <c r="U1007" s="43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7"/>
      <c r="AO1007" s="7"/>
      <c r="AP1007" s="7"/>
      <c r="AQ1007" s="7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43"/>
      <c r="BN1007" s="43"/>
      <c r="BO1007" s="43"/>
      <c r="BP1007" s="43"/>
      <c r="BQ1007" s="43"/>
      <c r="BR1007" s="43"/>
      <c r="BS1007" s="43"/>
      <c r="BT1007" s="43"/>
      <c r="BU1007" s="43"/>
      <c r="BV1007" s="43"/>
      <c r="BW1007" s="43"/>
      <c r="BX1007" s="43"/>
      <c r="BY1007" s="43"/>
      <c r="BZ1007" s="43"/>
      <c r="CA1007" s="43"/>
      <c r="CB1007" s="43"/>
      <c r="CC1007" s="43"/>
      <c r="CD1007" s="43"/>
      <c r="CE1007" s="43"/>
      <c r="CF1007" s="43"/>
      <c r="CG1007" s="43"/>
      <c r="CH1007" s="43"/>
      <c r="CI1007" s="43"/>
      <c r="CJ1007" s="43"/>
      <c r="CK1007" s="43"/>
      <c r="CL1007" s="43"/>
      <c r="CM1007" s="43"/>
      <c r="CN1007" s="43"/>
      <c r="CO1007" s="43"/>
      <c r="CP1007" s="43"/>
      <c r="CQ1007" s="43"/>
      <c r="CR1007" s="43"/>
    </row>
    <row r="1008" spans="1:96" ht="13.2">
      <c r="A1008" s="43"/>
      <c r="B1008" s="43"/>
      <c r="C1008" s="7"/>
      <c r="D1008" s="7"/>
      <c r="E1008" s="7"/>
      <c r="F1008" s="7"/>
      <c r="G1008" s="7"/>
      <c r="H1008" s="7"/>
      <c r="I1008" s="7"/>
      <c r="J1008" s="7"/>
      <c r="K1008" s="7"/>
      <c r="L1008" s="115"/>
      <c r="M1008" s="43"/>
      <c r="N1008" s="43"/>
      <c r="O1008" s="43"/>
      <c r="P1008" s="43"/>
      <c r="Q1008" s="43"/>
      <c r="R1008" s="43"/>
      <c r="S1008" s="43"/>
      <c r="T1008" s="43"/>
      <c r="U1008" s="43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7"/>
      <c r="AO1008" s="7"/>
      <c r="AP1008" s="7"/>
      <c r="AQ1008" s="7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43"/>
      <c r="BN1008" s="43"/>
      <c r="BO1008" s="43"/>
      <c r="BP1008" s="43"/>
      <c r="BQ1008" s="43"/>
      <c r="BR1008" s="43"/>
      <c r="BS1008" s="43"/>
      <c r="BT1008" s="43"/>
      <c r="BU1008" s="43"/>
      <c r="BV1008" s="43"/>
      <c r="BW1008" s="43"/>
      <c r="BX1008" s="43"/>
      <c r="BY1008" s="43"/>
      <c r="BZ1008" s="43"/>
      <c r="CA1008" s="43"/>
      <c r="CB1008" s="43"/>
      <c r="CC1008" s="43"/>
      <c r="CD1008" s="43"/>
      <c r="CE1008" s="43"/>
      <c r="CF1008" s="43"/>
      <c r="CG1008" s="43"/>
      <c r="CH1008" s="43"/>
      <c r="CI1008" s="43"/>
      <c r="CJ1008" s="43"/>
      <c r="CK1008" s="43"/>
      <c r="CL1008" s="43"/>
      <c r="CM1008" s="43"/>
      <c r="CN1008" s="43"/>
      <c r="CO1008" s="43"/>
      <c r="CP1008" s="43"/>
      <c r="CQ1008" s="43"/>
      <c r="CR1008" s="43"/>
    </row>
    <row r="1009" spans="1:96" ht="13.2">
      <c r="A1009" s="43"/>
      <c r="B1009" s="43"/>
      <c r="C1009" s="7"/>
      <c r="D1009" s="7"/>
      <c r="E1009" s="7"/>
      <c r="F1009" s="7"/>
      <c r="G1009" s="7"/>
      <c r="H1009" s="7"/>
      <c r="I1009" s="7"/>
      <c r="J1009" s="7"/>
      <c r="K1009" s="7"/>
      <c r="L1009" s="115"/>
      <c r="M1009" s="43"/>
      <c r="N1009" s="43"/>
      <c r="O1009" s="43"/>
      <c r="P1009" s="43"/>
      <c r="Q1009" s="43"/>
      <c r="R1009" s="43"/>
      <c r="S1009" s="43"/>
      <c r="T1009" s="43"/>
      <c r="U1009" s="43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7"/>
      <c r="AO1009" s="7"/>
      <c r="AP1009" s="7"/>
      <c r="AQ1009" s="7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43"/>
      <c r="BN1009" s="43"/>
      <c r="BO1009" s="43"/>
      <c r="BP1009" s="43"/>
      <c r="BQ1009" s="43"/>
      <c r="BR1009" s="43"/>
      <c r="BS1009" s="43"/>
      <c r="BT1009" s="43"/>
      <c r="BU1009" s="43"/>
      <c r="BV1009" s="43"/>
      <c r="BW1009" s="43"/>
      <c r="BX1009" s="43"/>
      <c r="BY1009" s="43"/>
      <c r="BZ1009" s="43"/>
      <c r="CA1009" s="43"/>
      <c r="CB1009" s="43"/>
      <c r="CC1009" s="43"/>
      <c r="CD1009" s="43"/>
      <c r="CE1009" s="43"/>
      <c r="CF1009" s="43"/>
      <c r="CG1009" s="43"/>
      <c r="CH1009" s="43"/>
      <c r="CI1009" s="43"/>
      <c r="CJ1009" s="43"/>
      <c r="CK1009" s="43"/>
      <c r="CL1009" s="43"/>
      <c r="CM1009" s="43"/>
      <c r="CN1009" s="43"/>
      <c r="CO1009" s="43"/>
      <c r="CP1009" s="43"/>
      <c r="CQ1009" s="43"/>
      <c r="CR1009" s="43"/>
    </row>
    <row r="1010" spans="1:96" ht="13.2">
      <c r="A1010" s="43"/>
      <c r="B1010" s="43"/>
      <c r="C1010" s="7"/>
      <c r="D1010" s="7"/>
      <c r="E1010" s="7"/>
      <c r="F1010" s="7"/>
      <c r="G1010" s="43"/>
      <c r="H1010" s="43"/>
      <c r="I1010" s="43"/>
      <c r="J1010" s="43"/>
      <c r="K1010" s="43"/>
      <c r="L1010" s="123"/>
      <c r="M1010" s="43"/>
      <c r="N1010" s="43"/>
      <c r="O1010" s="43"/>
      <c r="P1010" s="43"/>
      <c r="Q1010" s="43"/>
      <c r="R1010" s="43"/>
      <c r="S1010" s="43"/>
      <c r="T1010" s="43"/>
      <c r="U1010" s="43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43"/>
      <c r="AK1010" s="43"/>
      <c r="AL1010" s="43"/>
      <c r="AM1010" s="43"/>
      <c r="AN1010" s="43"/>
      <c r="AO1010" s="43"/>
      <c r="AP1010" s="43"/>
      <c r="AQ1010" s="43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43"/>
      <c r="BN1010" s="43"/>
      <c r="BO1010" s="43"/>
      <c r="BP1010" s="43"/>
      <c r="BQ1010" s="43"/>
      <c r="BR1010" s="43"/>
      <c r="BS1010" s="43"/>
      <c r="BT1010" s="43"/>
      <c r="BU1010" s="43"/>
      <c r="BV1010" s="43"/>
      <c r="BW1010" s="43"/>
      <c r="BX1010" s="43"/>
      <c r="BY1010" s="43"/>
      <c r="BZ1010" s="43"/>
      <c r="CA1010" s="43"/>
      <c r="CB1010" s="43"/>
      <c r="CC1010" s="43"/>
      <c r="CD1010" s="43"/>
      <c r="CE1010" s="43"/>
      <c r="CF1010" s="43"/>
      <c r="CG1010" s="43"/>
      <c r="CH1010" s="43"/>
      <c r="CI1010" s="43"/>
      <c r="CJ1010" s="43"/>
      <c r="CK1010" s="43"/>
      <c r="CL1010" s="43"/>
      <c r="CM1010" s="43"/>
      <c r="CN1010" s="43"/>
      <c r="CO1010" s="43"/>
      <c r="CP1010" s="43"/>
      <c r="CQ1010" s="43"/>
      <c r="CR1010" s="43"/>
    </row>
    <row r="1011" spans="1:96" ht="13.2">
      <c r="A1011" s="43"/>
      <c r="B1011" s="43"/>
      <c r="C1011" s="7"/>
      <c r="D1011" s="7"/>
      <c r="E1011" s="7"/>
      <c r="F1011" s="7"/>
      <c r="G1011" s="43"/>
      <c r="H1011" s="43"/>
      <c r="I1011" s="43"/>
      <c r="J1011" s="43"/>
      <c r="K1011" s="43"/>
      <c r="L1011" s="123"/>
      <c r="M1011" s="43"/>
      <c r="N1011" s="43"/>
      <c r="O1011" s="43"/>
      <c r="P1011" s="43"/>
      <c r="Q1011" s="43"/>
      <c r="R1011" s="43"/>
      <c r="S1011" s="43"/>
      <c r="T1011" s="43"/>
      <c r="U1011" s="43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43"/>
      <c r="AK1011" s="43"/>
      <c r="AL1011" s="43"/>
      <c r="AM1011" s="43"/>
      <c r="AN1011" s="43"/>
      <c r="AO1011" s="43"/>
      <c r="AP1011" s="43"/>
      <c r="AQ1011" s="43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43"/>
      <c r="BN1011" s="43"/>
      <c r="BO1011" s="43"/>
      <c r="BP1011" s="43"/>
      <c r="BQ1011" s="43"/>
      <c r="BR1011" s="43"/>
      <c r="BS1011" s="43"/>
      <c r="BT1011" s="43"/>
      <c r="BU1011" s="43"/>
      <c r="BV1011" s="43"/>
      <c r="BW1011" s="43"/>
      <c r="BX1011" s="43"/>
      <c r="BY1011" s="43"/>
      <c r="BZ1011" s="43"/>
      <c r="CA1011" s="43"/>
      <c r="CB1011" s="43"/>
      <c r="CC1011" s="43"/>
      <c r="CD1011" s="43"/>
      <c r="CE1011" s="43"/>
      <c r="CF1011" s="43"/>
      <c r="CG1011" s="43"/>
      <c r="CH1011" s="43"/>
      <c r="CI1011" s="43"/>
      <c r="CJ1011" s="43"/>
      <c r="CK1011" s="43"/>
      <c r="CL1011" s="43"/>
      <c r="CM1011" s="43"/>
      <c r="CN1011" s="43"/>
      <c r="CO1011" s="43"/>
      <c r="CP1011" s="43"/>
      <c r="CQ1011" s="43"/>
      <c r="CR1011" s="43"/>
    </row>
    <row r="1012" spans="1:96" ht="13.2">
      <c r="A1012" s="43"/>
      <c r="B1012" s="43"/>
      <c r="C1012" s="7"/>
      <c r="D1012" s="7"/>
      <c r="E1012" s="7"/>
      <c r="F1012" s="7"/>
      <c r="G1012" s="43"/>
      <c r="H1012" s="43"/>
      <c r="I1012" s="43"/>
      <c r="J1012" s="43"/>
      <c r="K1012" s="43"/>
      <c r="L1012" s="123"/>
      <c r="M1012" s="43"/>
      <c r="N1012" s="43"/>
      <c r="O1012" s="43"/>
      <c r="P1012" s="43"/>
      <c r="Q1012" s="43"/>
      <c r="R1012" s="43"/>
      <c r="S1012" s="43"/>
      <c r="T1012" s="43"/>
      <c r="U1012" s="43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43"/>
      <c r="AK1012" s="43"/>
      <c r="AL1012" s="43"/>
      <c r="AM1012" s="43"/>
      <c r="AN1012" s="43"/>
      <c r="AO1012" s="43"/>
      <c r="AP1012" s="43"/>
      <c r="AQ1012" s="43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43"/>
      <c r="BN1012" s="43"/>
      <c r="BO1012" s="43"/>
      <c r="BP1012" s="43"/>
      <c r="BQ1012" s="43"/>
      <c r="BR1012" s="43"/>
      <c r="BS1012" s="43"/>
      <c r="BT1012" s="43"/>
      <c r="BU1012" s="43"/>
      <c r="BV1012" s="43"/>
      <c r="BW1012" s="43"/>
      <c r="BX1012" s="43"/>
      <c r="BY1012" s="43"/>
      <c r="BZ1012" s="43"/>
      <c r="CA1012" s="43"/>
      <c r="CB1012" s="43"/>
      <c r="CC1012" s="43"/>
      <c r="CD1012" s="43"/>
      <c r="CE1012" s="43"/>
      <c r="CF1012" s="43"/>
      <c r="CG1012" s="43"/>
      <c r="CH1012" s="43"/>
      <c r="CI1012" s="43"/>
      <c r="CJ1012" s="43"/>
      <c r="CK1012" s="43"/>
      <c r="CL1012" s="43"/>
      <c r="CM1012" s="43"/>
      <c r="CN1012" s="43"/>
      <c r="CO1012" s="43"/>
      <c r="CP1012" s="43"/>
      <c r="CQ1012" s="43"/>
      <c r="CR1012" s="43"/>
    </row>
  </sheetData>
  <mergeCells count="7">
    <mergeCell ref="AZ1:BK1"/>
    <mergeCell ref="CA1:CE1"/>
    <mergeCell ref="A1:K1"/>
    <mergeCell ref="N1:T1"/>
    <mergeCell ref="W1:AB1"/>
    <mergeCell ref="AD1:AH1"/>
    <mergeCell ref="AJ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Life Cycle Testing</vt:lpstr>
      <vt:lpstr>Sheet17</vt:lpstr>
      <vt:lpstr>Micro Valuation Calculation</vt:lpstr>
      <vt:lpstr>FCF discounted Based</vt:lpstr>
      <vt:lpstr>Capitalization</vt:lpstr>
      <vt:lpstr>Operational Matrix</vt:lpstr>
      <vt:lpstr>P&amp;L Profile</vt:lpstr>
      <vt:lpstr>Cash Flow</vt:lpstr>
      <vt:lpstr>Dividends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Bajaj</dc:creator>
  <cp:lastModifiedBy>Prince Bajaj</cp:lastModifiedBy>
  <dcterms:created xsi:type="dcterms:W3CDTF">2026-08-29T06:02:14Z</dcterms:created>
  <dcterms:modified xsi:type="dcterms:W3CDTF">2026-10-01T04:36:16Z</dcterms:modified>
</cp:coreProperties>
</file>