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4" activeTab="23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20_Sprint" sheetId="34" r:id="rId21"/>
    <sheet name="21_Sprint" sheetId="35" r:id="rId22"/>
    <sheet name="22_Sprint" sheetId="36" r:id="rId23"/>
    <sheet name="Backlog2014" sheetId="37" r:id="rId24"/>
    <sheet name="Pompy i ogrzewanie" sheetId="30" r:id="rId25"/>
    <sheet name="Drzwi" sheetId="28" r:id="rId26"/>
    <sheet name="Zwrot VAT" sheetId="22" r:id="rId27"/>
    <sheet name="Palety" sheetId="21" r:id="rId28"/>
    <sheet name="Brama garazowa" sheetId="16" r:id="rId29"/>
    <sheet name="Harmonogram2013" sheetId="26" r:id="rId30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W70" i="21"/>
  <c r="V57"/>
  <c r="V65"/>
  <c r="W65" s="1"/>
  <c r="V66"/>
  <c r="W58"/>
  <c r="W59"/>
  <c r="W60"/>
  <c r="W61"/>
  <c r="W62"/>
  <c r="W63"/>
  <c r="W64"/>
  <c r="W66"/>
  <c r="W67"/>
  <c r="W68"/>
  <c r="W69"/>
  <c r="W57"/>
  <c r="O38"/>
  <c r="O39"/>
  <c r="O40"/>
  <c r="O41"/>
  <c r="O42"/>
  <c r="O43"/>
  <c r="O44"/>
  <c r="O45"/>
  <c r="O46"/>
  <c r="O47"/>
  <c r="O48"/>
  <c r="O49"/>
  <c r="O50"/>
  <c r="O51"/>
  <c r="B19" i="35"/>
  <c r="B24" i="34"/>
  <c r="H17" i="22"/>
  <c r="B24" i="33"/>
  <c r="I58" i="21"/>
  <c r="L58" s="1"/>
  <c r="O58" s="1"/>
  <c r="R58" s="1"/>
  <c r="U58" s="1"/>
  <c r="I59"/>
  <c r="L59" s="1"/>
  <c r="O59" s="1"/>
  <c r="R59" s="1"/>
  <c r="U59" s="1"/>
  <c r="I60"/>
  <c r="L60" s="1"/>
  <c r="O60" s="1"/>
  <c r="R60" s="1"/>
  <c r="U60" s="1"/>
  <c r="I61"/>
  <c r="L61" s="1"/>
  <c r="O61" s="1"/>
  <c r="R61" s="1"/>
  <c r="U61" s="1"/>
  <c r="I62"/>
  <c r="L62" s="1"/>
  <c r="O62" s="1"/>
  <c r="R62" s="1"/>
  <c r="U62" s="1"/>
  <c r="I63"/>
  <c r="L63" s="1"/>
  <c r="O63" s="1"/>
  <c r="R63" s="1"/>
  <c r="U63" s="1"/>
  <c r="I64"/>
  <c r="L64" s="1"/>
  <c r="O64" s="1"/>
  <c r="R64" s="1"/>
  <c r="U64" s="1"/>
  <c r="I65"/>
  <c r="L65" s="1"/>
  <c r="O65" s="1"/>
  <c r="R65" s="1"/>
  <c r="U65" s="1"/>
  <c r="I66"/>
  <c r="L66" s="1"/>
  <c r="O66" s="1"/>
  <c r="R66" s="1"/>
  <c r="U66" s="1"/>
  <c r="I67"/>
  <c r="L67" s="1"/>
  <c r="O67" s="1"/>
  <c r="R67" s="1"/>
  <c r="U67" s="1"/>
  <c r="I68"/>
  <c r="L68" s="1"/>
  <c r="O68" s="1"/>
  <c r="R68" s="1"/>
  <c r="U68" s="1"/>
  <c r="I69"/>
  <c r="L69" s="1"/>
  <c r="O69" s="1"/>
  <c r="R69" s="1"/>
  <c r="U69" s="1"/>
  <c r="I70"/>
  <c r="L70" s="1"/>
  <c r="O70" s="1"/>
  <c r="R70" s="1"/>
  <c r="U70" s="1"/>
  <c r="I57"/>
  <c r="L57" s="1"/>
  <c r="O57" s="1"/>
  <c r="R57" s="1"/>
  <c r="U57" s="1"/>
  <c r="N72"/>
  <c r="Q72"/>
  <c r="H72"/>
  <c r="J24"/>
  <c r="J15"/>
  <c r="J19"/>
  <c r="J18"/>
  <c r="G22"/>
  <c r="I22"/>
  <c r="E22"/>
  <c r="J17"/>
  <c r="J16"/>
  <c r="J7"/>
  <c r="J8"/>
  <c r="J9"/>
  <c r="J10"/>
  <c r="J11"/>
  <c r="J12"/>
  <c r="J13"/>
  <c r="J6"/>
  <c r="R72" l="1"/>
  <c r="I72"/>
  <c r="J22"/>
  <c r="E33" i="17"/>
  <c r="E26"/>
  <c r="E39" s="1"/>
  <c r="O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<sst xmlns="http://schemas.openxmlformats.org/spreadsheetml/2006/main" count="1784" uniqueCount="825">
  <si>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</si>
  <si>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</si>
  <si>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</si>
  <si>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</si>
  <si>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</si>
  <si>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</si>
  <si>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</si>
  <si>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</si>
  <si>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</si>
  <si>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</si>
  <si>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</si>
  <si>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</si>
  <si>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</si>
  <si>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</si>
  <si>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</si>
  <si>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</si>
  <si>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</si>
  <si>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</si>
  <si>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</si>
  <si>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</si>
  <si>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</si>
  <si>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</si>
  <si>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</si>
  <si>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</si>
  <si>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</si>
  <si>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</si>
  <si>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</si>
  <si>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</si>
  <si>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</si>
  <si>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</si>
  <si>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</si>
  <si>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</si>
  <si>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</si>
  <si>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</si>
  <si>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</si>
  <si>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</si>
  <si>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</si>
  <si>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</si>
  <si>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</si>
  <si>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</si>
  <si>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</si>
  <si>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</si>
  <si>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</si>
  <si>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</si>
  <si>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</si>
  <si>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</si>
  <si>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</si>
  <si>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</si>
  <si>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</si>
  <si>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</si>
  <si>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</si>
  <si>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</si>
  <si>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</si>
  <si>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</si>
  <si>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</si>
  <si>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</si>
  <si>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</si>
  <si>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</si>
  <si>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</si>
  <si>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</si>
  <si>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</si>
  <si>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</si>
  <si>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</si>
  <si>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</si>
  <si>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</si>
  <si>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</si>
  <si>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</si>
  <si>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</si>
  <si>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</si>
  <si>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</si>
  <si>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</si>
  <si>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</si>
  <si>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</si>
  <si>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</si>
  <si>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</si>
  <si>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</si>
  <si>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</si>
  <si>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</si>
  <si>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</si>
  <si>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</si>
  <si>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</si>
  <si>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</si>
  <si>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</si>
  <si>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</si>
  <si>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</si>
  <si>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</si>
  <si>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</si>
  <si>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</si>
  <si>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</si>
  <si>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</si>
  <si>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</si>
  <si>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</si>
  <si>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</si>
  <si>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</si>
  <si>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</si>
  <si>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</si>
  <si>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</si>
  <si>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</si>
  <si>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</si>
  <si>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</si>
  <si>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</si>
  <si>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</si>
  <si>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</si>
  <si>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</si>
  <si>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</si>
  <si>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</si>
  <si>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</si>
  <si>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</si>
  <si>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</si>
  <si>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</si>
  <si>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</si>
  <si>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</si>
  <si>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</si>
  <si>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</si>
  <si>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</si>
  <si>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</si>
  <si>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</si>
  <si>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</si>
  <si>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</si>
  <si>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</si>
  <si>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</si>
  <si>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</si>
  <si>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</si>
  <si>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</si>
  <si>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</si>
  <si>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</si>
  <si>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</si>
  <si>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</si>
  <si>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</si>
  <si>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</si>
  <si>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</si>
  <si>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</si>
  <si>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</si>
  <si>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</si>
  <si>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</si>
  <si>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</si>
  <si>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</si>
  <si>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</si>
  <si>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</si>
  <si>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</si>
  <si>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</si>
  <si>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</si>
  <si>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</si>
  <si>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</si>
  <si>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</si>
  <si>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</si>
  <si>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</si>
  <si>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</si>
  <si>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</si>
  <si>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</si>
  <si>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</si>
  <si>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</si>
  <si>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</si>
  <si>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</si>
  <si>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</si>
  <si>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</si>
  <si>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</si>
  <si>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</si>
  <si>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</si>
  <si>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</si>
  <si>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</si>
  <si>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</si>
  <si>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</si>
  <si>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</si>
  <si>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</si>
  <si>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</si>
  <si>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</si>
  <si>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</si>
  <si>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</si>
  <si>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</si>
  <si>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</si>
  <si>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</si>
  <si>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</si>
  <si>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</si>
  <si>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</si>
  <si>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</si>
  <si>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</si>
  <si>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</si>
  <si>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</si>
  <si>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</si>
  <si>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</si>
  <si>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</si>
  <si>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</si>
  <si>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</si>
  <si>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</si>
  <si>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</si>
  <si>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</si>
  <si>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</si>
  <si>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</si>
  <si>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</si>
  <si>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</si>
  <si>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</si>
  <si>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</si>
  <si>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</si>
  <si>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</si>
  <si>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</si>
  <si>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</si>
  <si>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</si>
  <si>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</si>
  <si>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</si>
  <si>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</si>
  <si>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</si>
  <si>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</si>
  <si>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</si>
  <si>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</si>
  <si>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</si>
  <si>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</si>
  <si>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</si>
  <si>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</si>
  <si>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</si>
  <si>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</si>
  <si>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</si>
  <si>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</si>
  <si>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</si>
  <si>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</si>
  <si>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</si>
  <si>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</si>
  <si>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</si>
  <si>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</si>
  <si>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</si>
  <si>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</si>
  <si>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</si>
  <si>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</si>
  <si>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</si>
  <si>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</si>
  <si>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</si>
  <si>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</si>
  <si>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</si>
  <si>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</si>
  <si>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</si>
  <si>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</si>
  <si>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</si>
  <si>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</si>
  <si>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</si>
  <si>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</si>
  <si>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</si>
  <si>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</si>
  <si>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</si>
  <si>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</si>
  <si>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</si>
  <si>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</si>
  <si>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</si>
  <si>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</si>
  <si>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</si>
  <si>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</si>
  <si>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</si>
  <si>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</si>
  <si>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</si>
  <si>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</si>
  <si>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</si>
  <si>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</si>
  <si>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</si>
  <si>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</si>
  <si>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</si>
  <si>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</si>
  <si>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</si>
  <si>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</si>
  <si>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</si>
  <si>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</si>
  <si>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</si>
  <si>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</si>
  <si>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</si>
  <si>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</si>
  <si>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</si>
  <si>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</si>
  <si>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</si>
  <si>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</si>
  <si>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</si>
  <si>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</si>
  <si>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</si>
  <si>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</si>
  <si>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</si>
  <si>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</si>
  <si>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</si>
  <si>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</si>
  <si>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</si>
  <si>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</si>
  <si>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</si>
  <si>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</si>
  <si>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</si>
  <si>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</si>
  <si>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</si>
  <si>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</si>
  <si>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</si>
  <si>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</si>
  <si>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</si>
  <si>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</si>
  <si>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</si>
  <si>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</si>
  <si>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</si>
  <si>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</si>
  <si>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</si>
  <si>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</si>
  <si>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</si>
  <si>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</si>
  <si>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</si>
  <si>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</si>
  <si>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</si>
  <si>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</si>
  <si>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</si>
  <si>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</si>
  <si>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</si>
  <si>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</si>
  <si>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</si>
  <si>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</si>
  <si>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</si>
  <si>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</si>
  <si>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</si>
  <si>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</si>
  <si>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</si>
  <si>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</si>
  <si>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</si>
  <si>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</si>
  <si>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</si>
  <si>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</si>
  <si>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</si>
  <si>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</si>
  <si>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</si>
  <si>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</si>
  <si>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</si>
  <si>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</si>
  <si>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</si>
  <si>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</si>
  <si>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</si>
  <si>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</si>
  <si>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</si>
  <si>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</si>
  <si>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</si>
  <si>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</si>
  <si>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</si>
  <si>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</si>
  <si>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</si>
  <si>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</si>
  <si>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</si>
  <si>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</si>
  <si>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</si>
  <si>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</si>
  <si>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</si>
  <si>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</si>
  <si>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</si>
  <si>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</si>
  <si>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</si>
  <si>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</si>
  <si>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</si>
  <si>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</si>
  <si>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</si>
  <si>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</si>
  <si>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</si>
  <si>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</si>
  <si>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</si>
  <si>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</si>
  <si>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</si>
  <si>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</si>
  <si>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</si>
  <si>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</si>
  <si>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</si>
  <si>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</si>
  <si>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</si>
  <si>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</si>
  <si>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</si>
  <si>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</si>
  <si>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</si>
  <si>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</si>
  <si>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</si>
  <si>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</si>
  <si>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</si>
  <si>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</si>
  <si>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</si>
  <si>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</si>
  <si>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</si>
  <si>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</si>
  <si>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</si>
  <si>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</si>
  <si>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</si>
  <si>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</si>
  <si>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</si>
  <si>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</si>
  <si>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</si>
  <si>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</si>
  <si>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</si>
  <si>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</si>
  <si>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</si>
  <si>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</si>
  <si>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</si>
  <si>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</si>
  <si>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</si>
  <si>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</si>
  <si>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</si>
  <si>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</si>
  <si>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</si>
  <si>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</si>
  <si>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</si>
  <si>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</si>
  <si>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</si>
  <si>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</si>
  <si>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</si>
  <si>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</si>
  <si>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</si>
  <si>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</si>
  <si>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</si>
  <si>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</si>
  <si>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</si>
  <si>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</si>
  <si>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</si>
  <si>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</si>
  <si>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</si>
  <si>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</si>
  <si>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</si>
  <si>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</si>
  <si>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</si>
  <si>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</si>
  <si>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</si>
  <si>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</si>
  <si>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</si>
  <si>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</si>
  <si>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</si>
  <si>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</si>
  <si>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</si>
  <si>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</si>
  <si>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</si>
  <si>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</si>
  <si>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</si>
  <si>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</si>
  <si>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</si>
  <si>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</si>
  <si>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</si>
  <si>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</si>
  <si>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</si>
  <si>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</si>
  <si>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</si>
  <si>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</si>
  <si>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</si>
  <si>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</si>
  <si>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</si>
  <si>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</si>
  <si>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</si>
  <si>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</si>
  <si>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</si>
  <si>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</si>
  <si>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</si>
  <si>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</si>
  <si>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</si>
  <si>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</si>
  <si>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</si>
  <si>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</si>
  <si>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</si>
  <si>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</si>
  <si>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</si>
  <si>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</si>
  <si>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</si>
  <si>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</si>
  <si>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</si>
  <si>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</si>
  <si>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</si>
  <si>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</si>
  <si>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</si>
  <si>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</si>
  <si>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</si>
  <si>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</si>
  <si>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</si>
  <si>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</si>
  <si>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</si>
  <si>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</si>
  <si>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</si>
  <si>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</si>
  <si>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</si>
  <si>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</si>
  <si>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</si>
  <si>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</si>
  <si>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</si>
  <si>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</si>
  <si>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</si>
  <si>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</si>
  <si>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</si>
  <si>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</si>
  <si>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</si>
  <si>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</si>
  <si>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</si>
  <si>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</si>
  <si>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</si>
  <si>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</si>
  <si>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</si>
  <si>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</si>
  <si>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</si>
  <si>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</si>
  <si>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</si>
  <si>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</si>
  <si>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</si>
  <si>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</si>
  <si>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</si>
  <si>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</si>
  <si>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</si>
  <si>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</si>
  <si>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</si>
  <si>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</si>
  <si>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</si>
  <si>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</si>
  <si>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</si>
  <si>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</si>
  <si>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</si>
  <si>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</si>
  <si>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</si>
  <si>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</si>
  <si>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</si>
  <si>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</si>
  <si>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</si>
  <si>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</si>
  <si>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</si>
  <si>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</si>
  <si>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</si>
  <si>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</si>
  <si>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</si>
  <si>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</si>
  <si>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</si>
  <si>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</si>
  <si>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</si>
  <si>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</si>
  <si>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</si>
  <si>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</si>
  <si>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</si>
  <si>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</si>
  <si>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</si>
  <si>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</si>
  <si>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</si>
  <si>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</si>
  <si>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</si>
  <si>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</si>
  <si>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</si>
  <si>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</si>
  <si>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</si>
  <si>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</si>
  <si>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</si>
  <si>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</si>
  <si>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</si>
  <si>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</si>
  <si>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</si>
  <si>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</si>
  <si>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</si>
  <si>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</si>
  <si>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</si>
  <si>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</si>
  <si>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</si>
  <si>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</si>
  <si>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</si>
  <si>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</si>
  <si>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</si>
  <si>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</si>
  <si>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</si>
  <si>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</si>
  <si>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</si>
  <si>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</si>
  <si>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</si>
  <si>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</si>
  <si>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</si>
  <si>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</si>
  <si>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</si>
  <si>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</si>
  <si>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</si>
  <si>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</si>
  <si>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</si>
  <si>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</si>
  <si>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</si>
  <si>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</si>
  <si>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</si>
  <si>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</si>
  <si>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</si>
  <si>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</si>
  <si>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</si>
  <si>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</si>
  <si>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</si>
  <si>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</si>
  <si>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</si>
  <si>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</si>
  <si>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</si>
  <si>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</si>
  <si>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</si>
  <si>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</si>
  <si>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</si>
  <si>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</si>
  <si>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</si>
  <si>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</si>
  <si>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</si>
  <si>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</si>
  <si>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</si>
  <si>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</si>
  <si>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</si>
  <si>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</si>
  <si>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</si>
  <si>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</si>
  <si>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</si>
  <si>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</si>
  <si>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</si>
  <si>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</si>
  <si>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</si>
  <si>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</si>
  <si>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</si>
  <si>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</si>
  <si>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</si>
  <si>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</si>
  <si>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</si>
  <si>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</si>
  <si>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</si>
  <si>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</si>
  <si>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</si>
  <si>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</si>
  <si>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</si>
  <si>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</si>
  <si>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</si>
  <si>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</si>
  <si>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</si>
  <si>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</si>
  <si>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</si>
  <si>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</si>
  <si>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</si>
  <si>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</si>
  <si>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</si>
  <si>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</si>
  <si>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</si>
  <si>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</si>
  <si>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</si>
  <si>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</si>
  <si>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</si>
  <si>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</si>
  <si>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</si>
  <si>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</si>
  <si>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</si>
  <si>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</si>
  <si>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</si>
  <si>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</si>
  <si>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</si>
  <si>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</si>
  <si>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</si>
  <si>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</si>
  <si>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</si>
  <si>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</si>
  <si>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</si>
  <si>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</si>
  <si>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</si>
  <si>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</si>
  <si>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</si>
  <si>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</si>
  <si>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</si>
  <si>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</si>
  <si>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</si>
  <si>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</si>
  <si>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</si>
  <si>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</si>
  <si>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</si>
  <si>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</si>
  <si>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</si>
  <si>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</si>
  <si>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</si>
  <si>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</si>
  <si>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</si>
  <si>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</si>
  <si>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</si>
  <si>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</si>
  <si>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</si>
  <si>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</si>
  <si>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</si>
  <si>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</si>
  <si>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</si>
  <si>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</si>
  <si>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</si>
  <si>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</si>
  <si>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</si>
  <si>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</si>
  <si>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</si>
  <si>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</si>
  <si>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</si>
  <si>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</si>
  <si>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</si>
  <si>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</si>
  <si>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</si>
  <si>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</si>
  <si>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</si>
  <si>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</si>
  <si>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</si>
  <si>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</si>
  <si>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</si>
  <si>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</si>
  <si>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</si>
  <si>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</si>
  <si>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</si>
  <si>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</si>
  <si>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</si>
  <si>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</si>
  <si>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</si>
  <si>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</si>
  <si>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</si>
  <si>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</si>
  <si>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</si>
  <si>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</si>
  <si>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</si>
  <si>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</si>
  <si>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</si>
  <si>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</si>
  <si>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</si>
  <si>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</si>
  <si>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</si>
  <si>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</si>
  <si>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</si>
  <si>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</si>
  <si>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</si>
  <si>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</si>
  <si>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</si>
  <si>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</si>
  <si>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</si>
  <si>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</si>
  <si>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</si>
  <si>
    <t>Zwrot5 - 2013-12-18</t>
  </si>
  <si>
    <t>1204/T/12/2013</t>
  </si>
  <si>
    <t>1206/T/12/2013</t>
  </si>
  <si>
    <t>1207/T/12/2013</t>
  </si>
  <si>
    <t>1208/T/12/2013</t>
  </si>
  <si>
    <t>Przekazać Manexowi liste zakupów materiałów (wełna, regipsy, podłoga stryszku)</t>
  </si>
  <si>
    <t>Vat - płytki</t>
  </si>
  <si>
    <t>Zamówić płytki</t>
  </si>
  <si>
    <t>Ustalić ceny i termin wystawienia faktur w 2013 z 2 hurtowniami</t>
  </si>
  <si>
    <t>Przypomnieć Nowakowi o kominku i posprzątaniu dachu, rynien i daszków</t>
  </si>
  <si>
    <t>Przygotować kasę dla Nowaka</t>
  </si>
  <si>
    <t>Dowiedzieć się ile kasy na rozliczenie na wtorek</t>
  </si>
  <si>
    <t>Dowiedzieć się, czy pracują w Kątach we wtorek</t>
  </si>
  <si>
    <t>Zapłacić Nowakowi</t>
  </si>
  <si>
    <t>Policzyć, ile potrzebujemy ziemi</t>
  </si>
  <si>
    <t>Zobaczyć ziemię</t>
  </si>
  <si>
    <t>Zamówić po uzgodnieniu ceny i ilości z Niedźwiakami</t>
  </si>
  <si>
    <t>Zamówić koparkę zza płotu</t>
  </si>
  <si>
    <t>Zadzwonić do Manexu o zwrot za wełnę</t>
  </si>
  <si>
    <t>Umówić się z Nowakiem na odbiór klucza, pilotów, kabla i kołnierzy</t>
  </si>
  <si>
    <t>Zwroty</t>
  </si>
  <si>
    <t>Sylwester</t>
  </si>
  <si>
    <t>Przygotować jedzonko</t>
  </si>
  <si>
    <t>Zwrócić towary (dachówki, palety i kołnierze) do ssb i poprosić o kasę</t>
  </si>
  <si>
    <t>Telefon do DB, co z marżą</t>
  </si>
  <si>
    <t>Kupić pompkę 0 790 52 42 92, 0 793 38 44 70</t>
  </si>
  <si>
    <t>mieso wołowe</t>
  </si>
  <si>
    <t>papryka</t>
  </si>
  <si>
    <t>koncentrat</t>
  </si>
  <si>
    <t>pietruszka</t>
  </si>
  <si>
    <t>cebula</t>
  </si>
  <si>
    <t>ziemniaki</t>
  </si>
  <si>
    <t>chleb tostowy</t>
  </si>
  <si>
    <t>mozarella</t>
  </si>
  <si>
    <t>zioła</t>
  </si>
  <si>
    <t>pomidor</t>
  </si>
  <si>
    <t>szynka</t>
  </si>
  <si>
    <t>cebula czerwona</t>
  </si>
  <si>
    <t>Skompletować sprzęty (farelka, stół, krzesła, materac, czajnik, toster, gofrownica, sztućce, nóż, kubki, gry)</t>
  </si>
  <si>
    <t>jajko</t>
  </si>
  <si>
    <t>mleko</t>
  </si>
  <si>
    <t>mąka</t>
  </si>
  <si>
    <t>jabłka</t>
  </si>
  <si>
    <t>cynamon</t>
  </si>
  <si>
    <t>margaryna</t>
  </si>
  <si>
    <t>papryka słodka</t>
  </si>
  <si>
    <t>cena zwrot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</si>
  <si>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</si>
  <si>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</si>
  <si>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</si>
  <si>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</si>
  <si>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</si>
  <si>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</si>
  <si>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</si>
  <si>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</si>
  <si>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</si>
  <si>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</si>
  <si>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</si>
  <si>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</si>
  <si>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Instalację rekuperacji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</si>
  <si>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</si>
  <si>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</si>
  <si>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</si>
  <si>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</si>
  <si>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</si>
  <si>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</si>
  <si>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</si>
  <si>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</si>
  <si>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</si>
  <si>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</si>
  <si>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</si>
  <si>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</si>
  <si>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Kominek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</si>
  <si>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</si>
  <si>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</si>
  <si>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</si>
  <si>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</si>
  <si>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</si>
  <si>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</si>
  <si>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Przyłącze gazowe+instalacja gazowa.</t>
  </si>
  <si>
    <t>Zakupić kocioł gazowy.</t>
  </si>
  <si>
    <t>pom gosp</t>
  </si>
  <si>
    <t>garaz</t>
  </si>
  <si>
    <t>pom ogrod</t>
  </si>
  <si>
    <t>wiatrolap</t>
  </si>
  <si>
    <t>przedpokoj</t>
  </si>
  <si>
    <t>salon</t>
  </si>
  <si>
    <t>jadalnia</t>
  </si>
  <si>
    <t>kuchnia</t>
  </si>
  <si>
    <t>spizarnia</t>
  </si>
  <si>
    <t>gabinet</t>
  </si>
  <si>
    <t>lazienka</t>
  </si>
  <si>
    <t>korytarz</t>
  </si>
  <si>
    <t>sypialnie</t>
  </si>
  <si>
    <t>garderoba</t>
  </si>
  <si>
    <t>poddasze</t>
  </si>
  <si>
    <t>kocioł gazowy, rozdzielnia, pralka, suszarka, zelazko, radio, kafelki, zlew</t>
  </si>
  <si>
    <t>kafle, gniazdo siłowe, szafki na narzędzia, wieszaki na rowery</t>
  </si>
  <si>
    <t>kafle, regał</t>
  </si>
  <si>
    <t>szafa, kafle, wieszaki</t>
  </si>
  <si>
    <t>szafy, kalfe(gdzie się kończą?), drzwi</t>
  </si>
  <si>
    <t>tynki wewnętrzne, malowanie, listwy podłogowe, ustawienie mebli do podłogówki</t>
  </si>
  <si>
    <t>gniazdka, kominek, obudowa kominka, dystrybucja powietrza z kominka</t>
  </si>
  <si>
    <t>sprzęta agd, meble, oświetlenie, kafle, centralny odkurzacz(?)</t>
  </si>
  <si>
    <t>kafelki, półki, lampka</t>
  </si>
  <si>
    <t>deski podłogowe</t>
  </si>
  <si>
    <t>kafle, sprzęt</t>
  </si>
  <si>
    <t>kafle</t>
  </si>
  <si>
    <t>kafle, sprzęt, piony wod-kan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</si>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</sst>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  <family val="2"/>
      <charset val="238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0"/>
      <name val="Tahoma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23" fillId="0" borderId="8" xfId="0" applyFont="1" applyFill="1" applyBorder="1"/>
    <xf numFmtId="0" fontId="28" fillId="0" borderId="0" xfId="0" applyFont="1"/>
    <xf numFmtId="0" fontId="16" fillId="19" borderId="55" xfId="0" applyFont="1" applyFill="1" applyBorder="1"/>
    <xf numFmtId="0" fontId="16" fillId="19" borderId="56" xfId="0" applyFont="1" applyFill="1" applyBorder="1"/>
    <xf numFmtId="0" fontId="16" fillId="19" borderId="56" xfId="0" applyFont="1" applyFill="1" applyBorder="1" applyAlignment="1">
      <alignment horizontal="center"/>
    </xf>
    <xf numFmtId="0" fontId="16" fillId="19" borderId="57" xfId="0" applyFont="1" applyFill="1" applyBorder="1" applyAlignment="1">
      <alignment horizontal="center"/>
    </xf>
    <xf numFmtId="0" fontId="16" fillId="19" borderId="25" xfId="0" applyFont="1" applyFill="1" applyBorder="1" applyAlignment="1">
      <alignment horizontal="center" wrapText="1"/>
    </xf>
    <xf numFmtId="0" fontId="7" fillId="20" borderId="1" xfId="0" applyFont="1" applyFill="1" applyBorder="1"/>
    <xf numFmtId="0" fontId="7" fillId="20" borderId="5" xfId="0" applyFont="1" applyFill="1" applyBorder="1"/>
    <xf numFmtId="0" fontId="7" fillId="20" borderId="6" xfId="0" applyFont="1" applyFill="1" applyBorder="1"/>
    <xf numFmtId="0" fontId="7" fillId="20" borderId="6" xfId="0" applyFont="1" applyFill="1" applyBorder="1" applyAlignment="1">
      <alignment wrapText="1"/>
    </xf>
    <xf numFmtId="0" fontId="7" fillId="20" borderId="8" xfId="0" applyFont="1" applyFill="1" applyBorder="1" applyAlignment="1">
      <alignment wrapText="1"/>
    </xf>
    <xf numFmtId="0" fontId="7" fillId="20" borderId="7" xfId="0" applyFont="1" applyFill="1" applyBorder="1"/>
    <xf numFmtId="0" fontId="7" fillId="20" borderId="9" xfId="0" applyFont="1" applyFill="1" applyBorder="1"/>
    <xf numFmtId="0" fontId="7" fillId="20" borderId="8" xfId="0" applyFont="1" applyFill="1" applyBorder="1"/>
    <xf numFmtId="0" fontId="29" fillId="0" borderId="1" xfId="0" applyFont="1" applyFill="1" applyBorder="1"/>
    <xf numFmtId="0" fontId="29" fillId="0" borderId="5" xfId="0" applyFont="1" applyFill="1" applyBorder="1"/>
    <xf numFmtId="0" fontId="29" fillId="0" borderId="6" xfId="0" applyFont="1" applyFill="1" applyBorder="1"/>
    <xf numFmtId="0" fontId="29" fillId="0" borderId="6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/>
    <xf numFmtId="0" fontId="6" fillId="3" borderId="4" xfId="0" applyFont="1" applyFill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733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251584"/>
        <c:axId val="63253120"/>
      </c:lineChart>
      <c:catAx>
        <c:axId val="63251584"/>
        <c:scaling>
          <c:orientation val="minMax"/>
        </c:scaling>
        <c:axPos val="b"/>
        <c:numFmt formatCode="yyyy/mm/dd" sourceLinked="1"/>
        <c:tickLblPos val="nextTo"/>
        <c:crossAx val="63253120"/>
        <c:crosses val="autoZero"/>
        <c:lblAlgn val="ctr"/>
        <c:lblOffset val="100"/>
      </c:catAx>
      <c:valAx>
        <c:axId val="6325312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25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818"/>
          <c:y val="0.29353966170896023"/>
          <c:w val="0.11894812645906698"/>
          <c:h val="0.22334823203957854"/>
        </c:manualLayout>
      </c:layout>
    </c:legend>
    <c:plotVisOnly val="1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204736"/>
        <c:axId val="63218816"/>
      </c:lineChart>
      <c:dateAx>
        <c:axId val="63204736"/>
        <c:scaling>
          <c:orientation val="minMax"/>
        </c:scaling>
        <c:axPos val="b"/>
        <c:numFmt formatCode="yyyy/mm/dd" sourceLinked="1"/>
        <c:tickLblPos val="nextTo"/>
        <c:crossAx val="63218816"/>
        <c:crosses val="autoZero"/>
        <c:auto val="1"/>
        <c:lblOffset val="100"/>
      </c:dateAx>
      <c:valAx>
        <c:axId val="6321881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20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53472"/>
        <c:axId val="64155008"/>
      </c:lineChart>
      <c:dateAx>
        <c:axId val="64153472"/>
        <c:scaling>
          <c:orientation val="minMax"/>
        </c:scaling>
        <c:axPos val="b"/>
        <c:numFmt formatCode="yyyy/mm/dd" sourceLinked="1"/>
        <c:tickLblPos val="nextTo"/>
        <c:crossAx val="64155008"/>
        <c:crosses val="autoZero"/>
        <c:auto val="1"/>
        <c:lblOffset val="100"/>
      </c:dateAx>
      <c:valAx>
        <c:axId val="6415500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53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482304"/>
        <c:axId val="64561920"/>
      </c:lineChart>
      <c:dateAx>
        <c:axId val="64482304"/>
        <c:scaling>
          <c:orientation val="minMax"/>
        </c:scaling>
        <c:axPos val="b"/>
        <c:numFmt formatCode="yyyy/mm/dd" sourceLinked="1"/>
        <c:majorTickMark val="in"/>
        <c:tickLblPos val="nextTo"/>
        <c:crossAx val="64561920"/>
        <c:crosses val="autoZero"/>
        <c:auto val="1"/>
        <c:lblOffset val="100"/>
      </c:dateAx>
      <c:valAx>
        <c:axId val="64561920"/>
        <c:scaling>
          <c:orientation val="minMax"/>
        </c:scaling>
        <c:axPos val="l"/>
        <c:majorGridlines/>
        <c:numFmt formatCode="General" sourceLinked="1"/>
        <c:tickLblPos val="nextTo"/>
        <c:crossAx val="64482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64"/>
          <c:y val="3.2882035578886699E-2"/>
          <c:w val="0.65643820838184763"/>
          <c:h val="0.63861876640421056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513152"/>
        <c:axId val="64514688"/>
      </c:lineChart>
      <c:dateAx>
        <c:axId val="64513152"/>
        <c:scaling>
          <c:orientation val="minMax"/>
        </c:scaling>
        <c:axPos val="b"/>
        <c:numFmt formatCode="yyyy/mm/dd" sourceLinked="1"/>
        <c:majorTickMark val="in"/>
        <c:tickLblPos val="nextTo"/>
        <c:crossAx val="64514688"/>
        <c:crosses val="autoZero"/>
        <c:auto val="1"/>
        <c:lblOffset val="100"/>
      </c:dateAx>
      <c:valAx>
        <c:axId val="6451468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513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210" dataDxfId="208" headerRowBorderDxfId="209" tableBorderDxfId="207" totalsRowBorderDxfId="206">
  <autoFilter ref="A1:F43"/>
  <tableColumns count="6">
    <tableColumn id="1" name="Id" dataDxfId="205"/>
    <tableColumn id="2" name="Priorytet" dataDxfId="204"/>
    <tableColumn id="3" name="Rozmiar" dataDxfId="203"/>
    <tableColumn id="4" name="Nr Sprintu" dataDxfId="202"/>
    <tableColumn id="5" name="Chcę" dataDxfId="201"/>
    <tableColumn id="6" name="Aby" dataDxfId="200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98" tableBorderDxfId="97" totalsRowBorderDxfId="96">
  <autoFilter ref="A2:D13"/>
  <tableColumns count="4">
    <tableColumn id="1" name="Lp" dataDxfId="95"/>
    <tableColumn id="2" name="Status" dataDxfId="94"/>
    <tableColumn id="3" name="Realizator" dataDxfId="93"/>
    <tableColumn id="4" name="Zadanie" dataDxfId="92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91" tableBorderDxfId="90" totalsRowBorderDxfId="89">
  <autoFilter ref="A2:D28"/>
  <tableColumns count="4">
    <tableColumn id="1" name="Lp" dataDxfId="88"/>
    <tableColumn id="2" name="Status" dataDxfId="87"/>
    <tableColumn id="3" name="Realizator" dataDxfId="86"/>
    <tableColumn id="4" name="Zadanie" dataDxfId="85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84" dataDxfId="82" headerRowBorderDxfId="83" tableBorderDxfId="81" totalsRowBorderDxfId="80">
  <autoFilter ref="A3:D19"/>
  <tableColumns count="4">
    <tableColumn id="1" name="Lp" dataDxfId="79"/>
    <tableColumn id="2" name="Status" dataDxfId="78"/>
    <tableColumn id="3" name="Realizator" dataDxfId="77"/>
    <tableColumn id="4" name="Zadanie" dataDxfId="76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75" tableBorderDxfId="74" totalsRowBorderDxfId="73">
  <autoFilter ref="A4:D20">
    <filterColumn colId="1"/>
  </autoFilter>
  <tableColumns count="4">
    <tableColumn id="1" name="Lp" dataDxfId="72"/>
    <tableColumn id="2" name="Kolumna1" dataDxfId="71"/>
    <tableColumn id="3" name="Realizator" dataDxfId="70"/>
    <tableColumn id="4" name="Zadanie" dataDxfId="69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68" tableBorderDxfId="67" totalsRowBorderDxfId="66">
  <autoFilter ref="B4:F29">
    <filterColumn colId="3"/>
  </autoFilter>
  <tableColumns count="5">
    <tableColumn id="1" name="Lp" dataDxfId="65"/>
    <tableColumn id="2" name="Status" dataDxfId="64"/>
    <tableColumn id="3" name="Realizator" dataDxfId="63"/>
    <tableColumn id="5" name="Zakres" dataDxfId="62"/>
    <tableColumn id="4" name="Zadanie" dataDxfId="61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60" tableBorderDxfId="59" totalsRowBorderDxfId="58">
  <autoFilter ref="B2:F24"/>
  <tableColumns count="5">
    <tableColumn id="1" name="Lp" dataDxfId="57"/>
    <tableColumn id="2" name="Status" dataDxfId="56"/>
    <tableColumn id="3" name="Realizator" dataDxfId="55"/>
    <tableColumn id="5" name="Zakres" dataDxfId="54"/>
    <tableColumn id="4" name="Zadanie" dataDxfId="53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52" tableBorderDxfId="51" totalsRowBorderDxfId="50">
  <autoFilter ref="B3:G29">
    <filterColumn colId="5"/>
  </autoFilter>
  <tableColumns count="6">
    <tableColumn id="1" name="Lp" dataDxfId="49"/>
    <tableColumn id="2" name="Status" dataDxfId="48"/>
    <tableColumn id="3" name="Realizator" dataDxfId="47"/>
    <tableColumn id="5" name="Zakres" dataDxfId="46"/>
    <tableColumn id="4" name="Zadanie" dataDxfId="45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44" dataDxfId="42" headerRowBorderDxfId="43" tableBorderDxfId="41" totalsRowBorderDxfId="40">
  <autoFilter ref="B2:F27"/>
  <tableColumns count="5">
    <tableColumn id="1" name="Kolumna1" dataDxfId="39"/>
    <tableColumn id="2" name="Kolumna2" dataDxfId="38"/>
    <tableColumn id="3" name="Kolumna3" dataDxfId="37"/>
    <tableColumn id="4" name="Kolumna4" dataDxfId="36"/>
    <tableColumn id="5" name="Kolumna5" dataDxfId="35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34" dataDxfId="32" headerRowBorderDxfId="33" tableBorderDxfId="31" totalsRowBorderDxfId="30">
  <autoFilter ref="B4:F24"/>
  <tableColumns count="5">
    <tableColumn id="1" name="SP" dataDxfId="29"/>
    <tableColumn id="2" name="Status" dataDxfId="28"/>
    <tableColumn id="3" name="Realizator" dataDxfId="27"/>
    <tableColumn id="4" name="Zakres" dataDxfId="26"/>
    <tableColumn id="5" name="Zadanie" dataDxfId="25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24" tableBorderDxfId="23" totalsRowBorderDxfId="22">
  <autoFilter ref="B3:G23">
    <filterColumn colId="5"/>
  </autoFilter>
  <tableColumns count="6">
    <tableColumn id="1" name="SP" totalsRowFunction="sum" dataDxfId="21" totalsRowDxfId="20"/>
    <tableColumn id="2" name="Status" dataDxfId="19" totalsRowDxfId="18"/>
    <tableColumn id="3" name="Realizator" dataDxfId="17" totalsRowDxfId="16"/>
    <tableColumn id="4" name="Zakres" dataDxfId="15" totalsRowDxfId="14"/>
    <tableColumn id="5" name="Zadanie" dataDxfId="13" totalsRowDxfId="12"/>
    <tableColumn id="6" name="Kolumna1" totalsRow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99" dataDxfId="198">
  <autoFilter ref="A4:F20"/>
  <tableColumns count="6">
    <tableColumn id="1" name="Id" dataDxfId="197"/>
    <tableColumn id="2" name="Status" dataDxfId="196"/>
    <tableColumn id="3" name="Realizator" dataDxfId="195"/>
    <tableColumn id="4" name="Rozmiar początkowy [h]" dataDxfId="194"/>
    <tableColumn id="5" name="Pozostało [h]" dataDxfId="193"/>
    <tableColumn id="6" name="Zadanie" dataDxfId="192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id="20" name="Tabela20" displayName="Tabela20" ref="A1:F24" totalsRowShown="0" headerRowDxfId="10" dataDxfId="8" headerRowBorderDxfId="9" tableBorderDxfId="7" totalsRowBorderDxfId="6">
  <autoFilter ref="A1:F24"/>
  <tableColumns count="6">
    <tableColumn id="1" name="Id" dataDxfId="5"/>
    <tableColumn id="2" name="Priorytet" dataDxfId="4"/>
    <tableColumn id="3" name="Rozmiar" dataDxfId="3"/>
    <tableColumn id="4" name="Nr Sprintu" dataDxfId="2"/>
    <tableColumn id="5" name="Chcę" dataDxfId="1"/>
    <tableColumn id="6" name="Aby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91" dataDxfId="190" tableBorderDxfId="189">
  <autoFilter ref="A4:F23"/>
  <tableColumns count="6">
    <tableColumn id="1" name="Id" totalsRowLabel="suma" dataDxfId="188" totalsRowDxfId="187"/>
    <tableColumn id="2" name="Status" dataDxfId="186" totalsRowDxfId="185"/>
    <tableColumn id="3" name="Realizator" dataDxfId="184" totalsRowDxfId="183"/>
    <tableColumn id="4" name="Rozmiar początkowy [h]" totalsRowFunction="custom" dataDxfId="182" totalsRowDxfId="181">
      <totalsRowFormula>SUM([Rozmiar początkowy '[h']])</totalsRowFormula>
    </tableColumn>
    <tableColumn id="5" name="Pozostało [h]" totalsRowFunction="custom" dataDxfId="180" totalsRowDxfId="179">
      <totalsRowFormula>SUM([Pozostało '[h']])</totalsRowFormula>
    </tableColumn>
    <tableColumn id="6" name="Zadanie" dataDxfId="178" totalsRowDxfId="17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76" dataDxfId="174" headerRowBorderDxfId="175" tableBorderDxfId="173" totalsRowBorderDxfId="172">
  <autoFilter ref="A6:F29"/>
  <tableColumns count="6">
    <tableColumn id="1" name="Id" dataDxfId="171"/>
    <tableColumn id="2" name="Status" dataDxfId="170"/>
    <tableColumn id="3" name="Realizator" dataDxfId="169"/>
    <tableColumn id="4" name="Rozmiar początkowy [h]" dataDxfId="168"/>
    <tableColumn id="5" name="Pozostało [h]" dataDxfId="167"/>
    <tableColumn id="6" name="Zadanie" dataDxfId="16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65" dataDxfId="163" headerRowBorderDxfId="164" tableBorderDxfId="162" totalsRowBorderDxfId="161">
  <autoFilter ref="A5:F15"/>
  <tableColumns count="6">
    <tableColumn id="1" name="Kolumna1" dataDxfId="160" totalsRowDxfId="159"/>
    <tableColumn id="2" name="Sprzedać mieszkanie." dataDxfId="158" totalsRowDxfId="157"/>
    <tableColumn id="3" name="Realizator" dataDxfId="156" totalsRowDxfId="155"/>
    <tableColumn id="4" name="Rozmiar początkowy [h]" totalsRowFunction="sum" dataDxfId="154" totalsRowDxfId="153"/>
    <tableColumn id="5" name="Pozostało [h]" totalsRowFunction="sum" dataDxfId="152" totalsRowDxfId="151"/>
    <tableColumn id="6" name="Zadanie" dataDxfId="150" totalsRowDxfId="1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48" dataDxfId="146" headerRowBorderDxfId="147" tableBorderDxfId="145" totalsRowBorderDxfId="144">
  <autoFilter ref="A5:F29"/>
  <tableColumns count="6">
    <tableColumn id="1" name="Kolumna1" dataDxfId="143" totalsRowDxfId="142"/>
    <tableColumn id="2" name="Status" dataDxfId="141" totalsRowDxfId="140"/>
    <tableColumn id="3" name="Realizator" dataDxfId="139" totalsRowDxfId="138"/>
    <tableColumn id="4" name="Rozmiar &#10;początkowy [h]" totalsRowFunction="sum" dataDxfId="137" totalsRowDxfId="136"/>
    <tableColumn id="5" name="Pozo-&#10;stało [h]" totalsRowFunction="sum" dataDxfId="135" totalsRowDxfId="134"/>
    <tableColumn id="6" name="Zadanie" dataDxfId="133" totalsRowDxfId="1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31" dataDxfId="129" headerRowBorderDxfId="130" tableBorderDxfId="128" totalsRowBorderDxfId="127">
  <autoFilter ref="A5:F48"/>
  <tableColumns count="6">
    <tableColumn id="1" name="Kolumna1" dataDxfId="126" totalsRowDxfId="125"/>
    <tableColumn id="2" name="Status" dataDxfId="124" totalsRowDxfId="123"/>
    <tableColumn id="3" name="Realizator" dataDxfId="122" totalsRowDxfId="121"/>
    <tableColumn id="4" name="Rozmiar &#10;początkowy [h]" totalsRowFunction="sum" dataDxfId="120" totalsRowDxfId="119"/>
    <tableColumn id="5" name="Pozo-&#10;stało [h]" totalsRowFunction="sum" dataDxfId="118" totalsRowDxfId="117"/>
    <tableColumn id="6" name="Zadanie" dataDxfId="116" totalsRowDxfId="11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13" headerRowBorderDxfId="114" tableBorderDxfId="112" totalsRowBorderDxfId="111">
  <autoFilter ref="A5:F23"/>
  <tableColumns count="6">
    <tableColumn id="1" name="Lp" dataDxfId="110"/>
    <tableColumn id="2" name="Status" dataDxfId="109"/>
    <tableColumn id="3" name="Realizator" dataDxfId="108"/>
    <tableColumn id="4" name="Rozmiar &#10;początkowy [h]" dataDxfId="107"/>
    <tableColumn id="5" name="Pozo-&#10;stało [h]" dataDxfId="106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105" tableBorderDxfId="104" totalsRowBorderDxfId="103">
  <autoFilter ref="A3:D10"/>
  <tableColumns count="4">
    <tableColumn id="1" name="Lp" dataDxfId="102"/>
    <tableColumn id="2" name="Status" dataDxfId="101"/>
    <tableColumn id="3" name="Realizator" dataDxfId="100"/>
    <tableColumn id="4" name="Zadanie" dataDxfId="9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28" workbookViewId="0">
      <selection activeCell="A57" sqref="A5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3" sqref="B3:F24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 t="s">
        <v>71</v>
      </c>
      <c r="D5" s="44" t="s">
        <v>72</v>
      </c>
      <c r="E5" s="45" t="s">
        <v>640</v>
      </c>
      <c r="F5" s="111" t="s">
        <v>688</v>
      </c>
    </row>
    <row r="6" spans="1:7">
      <c r="B6" s="42">
        <v>5</v>
      </c>
      <c r="C6" s="42" t="s">
        <v>71</v>
      </c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 t="s">
        <v>71</v>
      </c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 t="s">
        <v>71</v>
      </c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 t="s">
        <v>71</v>
      </c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176">
        <f>SUBTOTAL(109,[SP])</f>
        <v>65</v>
      </c>
      <c r="C24" s="176"/>
      <c r="D24" s="177"/>
      <c r="E24" s="278"/>
      <c r="F24" s="178"/>
      <c r="G24" s="184"/>
    </row>
    <row r="27" spans="2:7">
      <c r="F27" s="2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3:F24"/>
  <sheetViews>
    <sheetView workbookViewId="0">
      <selection activeCell="B24" sqref="B24"/>
    </sheetView>
  </sheetViews>
  <sheetFormatPr defaultRowHeight="14.25"/>
  <cols>
    <col min="6" max="6" width="62.21875" customWidth="1"/>
  </cols>
  <sheetData>
    <row r="3" spans="2:6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6">
      <c r="B4" s="285"/>
      <c r="C4" s="286"/>
      <c r="D4" s="285"/>
      <c r="E4" s="287"/>
      <c r="F4" s="288"/>
    </row>
    <row r="5" spans="2:6">
      <c r="B5" s="44"/>
      <c r="C5" s="42"/>
      <c r="D5" s="44"/>
      <c r="E5" s="45"/>
      <c r="F5" s="111"/>
    </row>
    <row r="6" spans="2:6">
      <c r="B6" s="285"/>
      <c r="C6" s="286"/>
      <c r="D6" s="285"/>
      <c r="E6" s="287"/>
      <c r="F6" s="288"/>
    </row>
    <row r="7" spans="2:6">
      <c r="B7" s="44"/>
      <c r="C7" s="42"/>
      <c r="D7" s="44"/>
      <c r="E7" s="45"/>
      <c r="F7" s="167"/>
    </row>
    <row r="8" spans="2:6">
      <c r="B8" s="285">
        <v>3</v>
      </c>
      <c r="C8" s="286"/>
      <c r="D8" s="285" t="s">
        <v>72</v>
      </c>
      <c r="E8" s="287" t="s">
        <v>690</v>
      </c>
      <c r="F8" s="288" t="s">
        <v>691</v>
      </c>
    </row>
    <row r="9" spans="2:6">
      <c r="B9" s="44">
        <v>3</v>
      </c>
      <c r="C9" s="42"/>
      <c r="D9" s="44" t="s">
        <v>72</v>
      </c>
      <c r="E9" s="45" t="s">
        <v>690</v>
      </c>
      <c r="F9" s="111" t="s">
        <v>692</v>
      </c>
    </row>
    <row r="10" spans="2:6">
      <c r="B10" s="285">
        <v>2</v>
      </c>
      <c r="C10" s="286"/>
      <c r="D10" s="285" t="s">
        <v>77</v>
      </c>
      <c r="E10" s="287" t="s">
        <v>690</v>
      </c>
      <c r="F10" s="288" t="s">
        <v>693</v>
      </c>
    </row>
    <row r="11" spans="2:6">
      <c r="B11" s="44">
        <v>5</v>
      </c>
      <c r="C11" s="42"/>
      <c r="D11" s="44" t="s">
        <v>77</v>
      </c>
      <c r="E11" s="45" t="s">
        <v>690</v>
      </c>
      <c r="F11" s="111" t="s">
        <v>698</v>
      </c>
    </row>
    <row r="12" spans="2:6">
      <c r="B12" s="285">
        <v>2</v>
      </c>
      <c r="C12" s="286"/>
      <c r="D12" s="285" t="s">
        <v>72</v>
      </c>
      <c r="E12" s="287" t="s">
        <v>694</v>
      </c>
      <c r="F12" s="289" t="s">
        <v>685</v>
      </c>
    </row>
    <row r="13" spans="2:6">
      <c r="B13" s="44">
        <v>3</v>
      </c>
      <c r="C13" s="42"/>
      <c r="D13" s="44" t="s">
        <v>77</v>
      </c>
      <c r="E13" s="45" t="s">
        <v>694</v>
      </c>
      <c r="F13" s="167" t="s">
        <v>699</v>
      </c>
    </row>
    <row r="14" spans="2:6">
      <c r="B14" s="285"/>
      <c r="C14" s="286"/>
      <c r="D14" s="285"/>
      <c r="E14" s="287"/>
      <c r="F14" s="289"/>
    </row>
    <row r="15" spans="2:6">
      <c r="B15" s="44"/>
      <c r="C15" s="42"/>
      <c r="D15" s="44"/>
      <c r="E15" s="45"/>
      <c r="F15" s="167"/>
    </row>
    <row r="16" spans="2:6">
      <c r="B16" s="285"/>
      <c r="C16" s="286"/>
      <c r="D16" s="285"/>
      <c r="E16" s="287"/>
      <c r="F16" s="289"/>
    </row>
    <row r="17" spans="2:6">
      <c r="B17" s="44">
        <v>5</v>
      </c>
      <c r="C17" s="42"/>
      <c r="D17" s="44" t="s">
        <v>73</v>
      </c>
      <c r="E17" s="45" t="s">
        <v>495</v>
      </c>
      <c r="F17" s="167" t="s">
        <v>701</v>
      </c>
    </row>
    <row r="18" spans="2:6">
      <c r="B18" s="285">
        <v>3</v>
      </c>
      <c r="C18" s="286"/>
      <c r="D18" s="285"/>
      <c r="E18" s="287" t="s">
        <v>599</v>
      </c>
      <c r="F18" s="288" t="s">
        <v>600</v>
      </c>
    </row>
    <row r="19" spans="2:6">
      <c r="B19" s="44">
        <v>3</v>
      </c>
      <c r="C19" s="42"/>
      <c r="D19" s="44"/>
      <c r="E19" s="45" t="s">
        <v>599</v>
      </c>
      <c r="F19" s="111" t="s">
        <v>601</v>
      </c>
    </row>
    <row r="20" spans="2:6">
      <c r="B20" s="285">
        <v>3</v>
      </c>
      <c r="C20" s="286"/>
      <c r="D20" s="285"/>
      <c r="E20" s="287" t="s">
        <v>599</v>
      </c>
      <c r="F20" s="288" t="s">
        <v>602</v>
      </c>
    </row>
    <row r="21" spans="2:6">
      <c r="B21" s="44">
        <v>2</v>
      </c>
      <c r="C21" s="42"/>
      <c r="D21" s="44"/>
      <c r="E21" s="45" t="s">
        <v>599</v>
      </c>
      <c r="F21" s="167" t="s">
        <v>684</v>
      </c>
    </row>
    <row r="22" spans="2:6">
      <c r="B22" s="290"/>
      <c r="C22" s="291"/>
      <c r="D22" s="290"/>
      <c r="E22" s="292" t="s">
        <v>627</v>
      </c>
      <c r="F22" s="289" t="s">
        <v>630</v>
      </c>
    </row>
    <row r="23" spans="2:6">
      <c r="B23" s="46"/>
      <c r="C23" s="49"/>
      <c r="D23" s="46"/>
      <c r="E23" s="48" t="s">
        <v>627</v>
      </c>
      <c r="F23" s="167" t="s">
        <v>629</v>
      </c>
    </row>
    <row r="24" spans="2:6">
      <c r="B24" s="293">
        <f>SUBTOTAL(109,Tabela19[SP])</f>
        <v>65</v>
      </c>
      <c r="C24" s="294"/>
      <c r="D24" s="293"/>
      <c r="E24" s="295"/>
      <c r="F24" s="29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G19"/>
  <sheetViews>
    <sheetView workbookViewId="0">
      <selection activeCell="A3" sqref="A3:XFD19"/>
    </sheetView>
  </sheetViews>
  <sheetFormatPr defaultRowHeight="14.25"/>
  <cols>
    <col min="2" max="2" width="2.5546875" bestFit="1" customWidth="1"/>
    <col min="6" max="6" width="55.33203125" customWidth="1"/>
  </cols>
  <sheetData>
    <row r="3" spans="2:7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7">
      <c r="B4" s="285">
        <v>3</v>
      </c>
      <c r="C4" s="286" t="s">
        <v>532</v>
      </c>
      <c r="D4" s="285" t="s">
        <v>72</v>
      </c>
      <c r="E4" s="287" t="s">
        <v>690</v>
      </c>
      <c r="F4" s="111" t="s">
        <v>715</v>
      </c>
    </row>
    <row r="5" spans="2:7">
      <c r="B5" s="44">
        <v>5</v>
      </c>
      <c r="C5" s="286" t="s">
        <v>532</v>
      </c>
      <c r="D5" s="285" t="s">
        <v>72</v>
      </c>
      <c r="E5" s="287" t="s">
        <v>716</v>
      </c>
      <c r="F5" s="111" t="s">
        <v>718</v>
      </c>
    </row>
    <row r="6" spans="2:7">
      <c r="B6" s="285">
        <v>3</v>
      </c>
      <c r="C6" s="286" t="s">
        <v>532</v>
      </c>
      <c r="D6" s="285" t="s">
        <v>72</v>
      </c>
      <c r="E6" s="287" t="s">
        <v>716</v>
      </c>
      <c r="F6" s="288" t="s">
        <v>717</v>
      </c>
      <c r="G6" t="s">
        <v>233</v>
      </c>
    </row>
    <row r="7" spans="2:7">
      <c r="B7" s="44"/>
      <c r="C7" s="42"/>
      <c r="D7" s="44"/>
      <c r="E7" s="45"/>
      <c r="F7" s="167"/>
    </row>
    <row r="8" spans="2:7">
      <c r="B8" s="285">
        <v>2</v>
      </c>
      <c r="C8" s="286" t="s">
        <v>532</v>
      </c>
      <c r="D8" s="285" t="s">
        <v>72</v>
      </c>
      <c r="E8" s="287" t="s">
        <v>640</v>
      </c>
      <c r="F8" s="288" t="s">
        <v>719</v>
      </c>
    </row>
    <row r="9" spans="2:7">
      <c r="B9" s="285">
        <v>2</v>
      </c>
      <c r="C9" s="286" t="s">
        <v>532</v>
      </c>
      <c r="D9" s="285" t="s">
        <v>72</v>
      </c>
      <c r="E9" s="45" t="s">
        <v>517</v>
      </c>
      <c r="F9" s="288" t="s">
        <v>721</v>
      </c>
    </row>
    <row r="10" spans="2:7">
      <c r="B10" s="44">
        <v>2</v>
      </c>
      <c r="C10" s="286" t="s">
        <v>532</v>
      </c>
      <c r="D10" s="44" t="s">
        <v>73</v>
      </c>
      <c r="E10" s="45" t="s">
        <v>517</v>
      </c>
      <c r="F10" s="111" t="s">
        <v>720</v>
      </c>
    </row>
    <row r="11" spans="2:7">
      <c r="B11" s="44">
        <v>3</v>
      </c>
      <c r="C11" s="286" t="s">
        <v>532</v>
      </c>
      <c r="D11" s="285" t="s">
        <v>72</v>
      </c>
      <c r="E11" s="45" t="s">
        <v>517</v>
      </c>
      <c r="F11" s="111" t="s">
        <v>723</v>
      </c>
    </row>
    <row r="12" spans="2:7">
      <c r="B12" s="285"/>
      <c r="C12" s="286"/>
      <c r="D12" s="285"/>
      <c r="E12" s="287"/>
      <c r="F12" s="288"/>
    </row>
    <row r="13" spans="2:7">
      <c r="B13" s="44">
        <v>2</v>
      </c>
      <c r="C13" s="286" t="s">
        <v>532</v>
      </c>
      <c r="D13" s="44" t="s">
        <v>73</v>
      </c>
      <c r="E13" s="45"/>
      <c r="F13" s="111" t="s">
        <v>722</v>
      </c>
    </row>
    <row r="14" spans="2:7">
      <c r="B14" s="285"/>
      <c r="C14" s="286"/>
      <c r="D14" s="285"/>
      <c r="E14" s="287"/>
      <c r="F14" s="289"/>
    </row>
    <row r="15" spans="2:7">
      <c r="B15" s="44"/>
      <c r="C15" s="42"/>
      <c r="D15" s="44"/>
      <c r="E15" s="45"/>
      <c r="F15" s="111"/>
    </row>
    <row r="16" spans="2:7">
      <c r="B16" s="285"/>
      <c r="C16" s="286"/>
      <c r="D16" s="285"/>
      <c r="E16" s="287"/>
      <c r="F16" s="288"/>
    </row>
    <row r="17" spans="2:6">
      <c r="B17" s="44"/>
      <c r="C17" s="42"/>
      <c r="D17" s="44"/>
      <c r="E17" s="45"/>
      <c r="F17" s="167"/>
    </row>
    <row r="18" spans="2:6">
      <c r="B18" s="290"/>
      <c r="C18" s="291"/>
      <c r="D18" s="290"/>
      <c r="E18" s="292"/>
      <c r="F18" s="289"/>
    </row>
    <row r="19" spans="2:6">
      <c r="B19" s="46">
        <f>SUM(B4:B18)</f>
        <v>22</v>
      </c>
      <c r="C19" s="49"/>
      <c r="D19" s="46"/>
      <c r="E19" s="48"/>
      <c r="F19" s="16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4:F31"/>
  <sheetViews>
    <sheetView topLeftCell="A7" workbookViewId="0">
      <selection activeCell="D32" sqref="D32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280" t="s">
        <v>632</v>
      </c>
      <c r="C4" s="281" t="s">
        <v>15</v>
      </c>
      <c r="D4" s="282" t="s">
        <v>16</v>
      </c>
      <c r="E4" s="283" t="s">
        <v>506</v>
      </c>
      <c r="F4" s="284" t="s">
        <v>12</v>
      </c>
    </row>
    <row r="5" spans="2:6">
      <c r="B5" s="285"/>
      <c r="C5" s="286"/>
      <c r="D5" s="285" t="s">
        <v>73</v>
      </c>
      <c r="E5" s="287" t="s">
        <v>491</v>
      </c>
      <c r="F5" s="287" t="s">
        <v>724</v>
      </c>
    </row>
    <row r="6" spans="2:6">
      <c r="B6" s="44"/>
      <c r="C6" s="42"/>
      <c r="D6" s="44" t="s">
        <v>77</v>
      </c>
      <c r="E6" s="45" t="s">
        <v>491</v>
      </c>
      <c r="F6" s="167" t="s">
        <v>725</v>
      </c>
    </row>
    <row r="7" spans="2:6">
      <c r="B7" s="285"/>
      <c r="C7" s="286"/>
      <c r="D7" s="285" t="s">
        <v>77</v>
      </c>
      <c r="E7" s="287" t="s">
        <v>491</v>
      </c>
      <c r="F7" s="287" t="s">
        <v>726</v>
      </c>
    </row>
    <row r="8" spans="2:6">
      <c r="B8" s="44"/>
      <c r="C8" s="42"/>
      <c r="D8" s="44" t="s">
        <v>77</v>
      </c>
      <c r="E8" s="45" t="s">
        <v>491</v>
      </c>
      <c r="F8" s="167" t="s">
        <v>727</v>
      </c>
    </row>
    <row r="9" spans="2:6">
      <c r="B9" s="285"/>
      <c r="C9" s="286"/>
      <c r="D9" s="285"/>
      <c r="E9" s="287"/>
      <c r="F9" s="287"/>
    </row>
    <row r="10" spans="2:6">
      <c r="B10" s="44"/>
      <c r="C10" s="42"/>
      <c r="D10" s="44" t="s">
        <v>72</v>
      </c>
      <c r="E10" s="45" t="s">
        <v>730</v>
      </c>
      <c r="F10" s="167" t="s">
        <v>728</v>
      </c>
    </row>
    <row r="11" spans="2:6">
      <c r="B11" s="44"/>
      <c r="C11" s="42"/>
      <c r="D11" s="44" t="s">
        <v>72</v>
      </c>
      <c r="E11" s="45" t="s">
        <v>730</v>
      </c>
      <c r="F11" s="167" t="s">
        <v>733</v>
      </c>
    </row>
    <row r="12" spans="2:6">
      <c r="B12" s="285"/>
      <c r="C12" s="286"/>
      <c r="D12" s="285"/>
      <c r="E12" s="287"/>
      <c r="F12" s="287"/>
    </row>
    <row r="13" spans="2:6">
      <c r="B13" s="44"/>
      <c r="C13" s="42"/>
      <c r="D13" s="44" t="s">
        <v>77</v>
      </c>
      <c r="E13" s="45" t="s">
        <v>731</v>
      </c>
      <c r="F13" s="167" t="s">
        <v>729</v>
      </c>
    </row>
    <row r="14" spans="2:6">
      <c r="B14" s="285"/>
      <c r="C14" s="286"/>
      <c r="D14" s="44" t="s">
        <v>77</v>
      </c>
      <c r="E14" s="45" t="s">
        <v>731</v>
      </c>
      <c r="F14" s="287" t="s">
        <v>735</v>
      </c>
    </row>
    <row r="15" spans="2:6" ht="25.5">
      <c r="B15" s="44"/>
      <c r="C15" s="42"/>
      <c r="D15" s="44" t="s">
        <v>77</v>
      </c>
      <c r="E15" s="45" t="s">
        <v>731</v>
      </c>
      <c r="F15" s="167" t="s">
        <v>748</v>
      </c>
    </row>
    <row r="16" spans="2:6">
      <c r="B16" s="285"/>
      <c r="C16" s="286"/>
      <c r="D16" s="44" t="s">
        <v>77</v>
      </c>
      <c r="E16" s="45" t="s">
        <v>731</v>
      </c>
      <c r="F16" s="287" t="s">
        <v>732</v>
      </c>
    </row>
    <row r="17" spans="2:6">
      <c r="B17" s="44"/>
      <c r="C17" s="42"/>
      <c r="D17" s="44"/>
      <c r="E17" s="45"/>
      <c r="F17" s="167"/>
    </row>
    <row r="18" spans="2:6">
      <c r="B18" s="285"/>
      <c r="C18" s="286"/>
      <c r="D18" s="285" t="s">
        <v>73</v>
      </c>
      <c r="E18" s="287" t="s">
        <v>607</v>
      </c>
      <c r="F18" s="287" t="s">
        <v>734</v>
      </c>
    </row>
    <row r="19" spans="2:6">
      <c r="B19" s="44"/>
      <c r="C19" s="42"/>
      <c r="D19" s="44"/>
      <c r="E19" s="45"/>
      <c r="F19" s="167"/>
    </row>
    <row r="20" spans="2:6">
      <c r="B20" s="285"/>
      <c r="C20" s="286"/>
      <c r="D20" s="285"/>
      <c r="E20" s="287"/>
      <c r="F20" s="287"/>
    </row>
    <row r="21" spans="2:6">
      <c r="B21" s="44"/>
      <c r="C21" s="42"/>
      <c r="D21" s="44"/>
      <c r="E21" s="45"/>
      <c r="F21" s="167"/>
    </row>
    <row r="25" spans="2:6">
      <c r="B25" t="s">
        <v>749</v>
      </c>
      <c r="C25" t="s">
        <v>742</v>
      </c>
      <c r="D25" t="s">
        <v>736</v>
      </c>
    </row>
    <row r="26" spans="2:6">
      <c r="B26" t="s">
        <v>750</v>
      </c>
      <c r="C26" t="s">
        <v>743</v>
      </c>
      <c r="D26" t="s">
        <v>737</v>
      </c>
    </row>
    <row r="27" spans="2:6">
      <c r="B27" t="s">
        <v>751</v>
      </c>
      <c r="C27" t="s">
        <v>744</v>
      </c>
      <c r="D27" t="s">
        <v>738</v>
      </c>
    </row>
    <row r="28" spans="2:6">
      <c r="B28" t="s">
        <v>752</v>
      </c>
      <c r="C28" t="s">
        <v>745</v>
      </c>
      <c r="D28" t="s">
        <v>739</v>
      </c>
    </row>
    <row r="29" spans="2:6">
      <c r="B29" t="s">
        <v>753</v>
      </c>
      <c r="C29" t="s">
        <v>746</v>
      </c>
      <c r="D29" t="s">
        <v>740</v>
      </c>
    </row>
    <row r="30" spans="2:6">
      <c r="B30" t="s">
        <v>754</v>
      </c>
      <c r="C30" t="s">
        <v>747</v>
      </c>
      <c r="D30" t="s">
        <v>741</v>
      </c>
    </row>
    <row r="31" spans="2:6">
      <c r="D31" t="s">
        <v>755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3"/>
  <sheetViews>
    <sheetView tabSelected="1" topLeftCell="B1" workbookViewId="0">
      <selection activeCell="B23" sqref="B23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7.88671875" customWidth="1"/>
    <col min="6" max="6" width="52.77734375" customWidth="1"/>
  </cols>
  <sheetData>
    <row r="1" spans="1:6">
      <c r="A1" s="297" t="s">
        <v>0</v>
      </c>
      <c r="B1" s="298" t="s">
        <v>1</v>
      </c>
      <c r="C1" s="298" t="s">
        <v>5</v>
      </c>
      <c r="D1" s="298" t="s">
        <v>2</v>
      </c>
      <c r="E1" s="299" t="s">
        <v>3</v>
      </c>
      <c r="F1" s="300" t="s">
        <v>4</v>
      </c>
    </row>
    <row r="2" spans="1:6">
      <c r="A2" s="50">
        <v>1</v>
      </c>
      <c r="B2" s="54" t="s">
        <v>6</v>
      </c>
      <c r="C2" s="54"/>
      <c r="D2" s="54"/>
      <c r="E2" s="55" t="s">
        <v>757</v>
      </c>
      <c r="F2" s="56" t="s">
        <v>760</v>
      </c>
    </row>
    <row r="3" spans="1:6">
      <c r="A3" s="50"/>
      <c r="B3" s="54"/>
      <c r="C3" s="54"/>
      <c r="D3" s="54"/>
      <c r="E3" s="55" t="s">
        <v>352</v>
      </c>
      <c r="F3" s="56" t="s">
        <v>786</v>
      </c>
    </row>
    <row r="4" spans="1:6">
      <c r="A4" s="50">
        <v>2</v>
      </c>
      <c r="B4" s="54" t="s">
        <v>6</v>
      </c>
      <c r="C4" s="54"/>
      <c r="D4" s="54"/>
      <c r="E4" s="55" t="s">
        <v>776</v>
      </c>
      <c r="F4" s="56" t="s">
        <v>781</v>
      </c>
    </row>
    <row r="5" spans="1:6">
      <c r="A5" s="50">
        <v>3</v>
      </c>
      <c r="B5" s="54" t="s">
        <v>6</v>
      </c>
      <c r="C5" s="54"/>
      <c r="D5" s="54"/>
      <c r="E5" s="55" t="s">
        <v>764</v>
      </c>
      <c r="F5" s="56" t="s">
        <v>771</v>
      </c>
    </row>
    <row r="6" spans="1:6">
      <c r="A6" s="50">
        <v>4</v>
      </c>
      <c r="B6" s="54" t="s">
        <v>6</v>
      </c>
      <c r="C6" s="54"/>
      <c r="D6" s="54"/>
      <c r="E6" s="55" t="s">
        <v>765</v>
      </c>
      <c r="F6" s="56" t="s">
        <v>770</v>
      </c>
    </row>
    <row r="7" spans="1:6">
      <c r="A7" s="50">
        <v>5</v>
      </c>
      <c r="B7" s="54" t="s">
        <v>6</v>
      </c>
      <c r="C7" s="54"/>
      <c r="D7" s="54"/>
      <c r="E7" s="55" t="s">
        <v>769</v>
      </c>
      <c r="F7" s="56" t="s">
        <v>772</v>
      </c>
    </row>
    <row r="8" spans="1:6">
      <c r="A8" s="50">
        <v>6</v>
      </c>
      <c r="B8" s="54" t="s">
        <v>6</v>
      </c>
      <c r="C8" s="54"/>
      <c r="D8" s="54"/>
      <c r="E8" s="55" t="s">
        <v>767</v>
      </c>
      <c r="F8" s="56" t="s">
        <v>773</v>
      </c>
    </row>
    <row r="9" spans="1:6">
      <c r="A9" s="50">
        <v>7</v>
      </c>
      <c r="B9" s="54" t="s">
        <v>6</v>
      </c>
      <c r="C9" s="54"/>
      <c r="D9" s="54"/>
      <c r="E9" s="55" t="s">
        <v>766</v>
      </c>
      <c r="F9" s="56" t="s">
        <v>777</v>
      </c>
    </row>
    <row r="10" spans="1:6">
      <c r="A10" s="50">
        <v>8</v>
      </c>
      <c r="B10" s="54" t="s">
        <v>6</v>
      </c>
      <c r="C10" s="54"/>
      <c r="D10" s="54"/>
      <c r="E10" s="55" t="s">
        <v>774</v>
      </c>
      <c r="F10" s="56" t="s">
        <v>778</v>
      </c>
    </row>
    <row r="11" spans="1:6">
      <c r="A11" s="50">
        <v>9</v>
      </c>
      <c r="B11" s="54" t="s">
        <v>6</v>
      </c>
      <c r="C11" s="54"/>
      <c r="D11" s="54"/>
      <c r="E11" s="55" t="s">
        <v>782</v>
      </c>
      <c r="F11" s="56" t="s">
        <v>783</v>
      </c>
    </row>
    <row r="12" spans="1:6">
      <c r="A12" s="50">
        <v>10</v>
      </c>
      <c r="B12" s="54" t="s">
        <v>6</v>
      </c>
      <c r="C12" s="54"/>
      <c r="D12" s="54"/>
      <c r="E12" s="55" t="s">
        <v>775</v>
      </c>
      <c r="F12" s="56" t="s">
        <v>779</v>
      </c>
    </row>
    <row r="13" spans="1:6">
      <c r="A13" s="50">
        <v>11</v>
      </c>
      <c r="B13" s="54" t="s">
        <v>6</v>
      </c>
      <c r="C13" s="54"/>
      <c r="D13" s="54"/>
      <c r="E13" s="55" t="s">
        <v>784</v>
      </c>
      <c r="F13" s="56" t="s">
        <v>787</v>
      </c>
    </row>
    <row r="14" spans="1:6">
      <c r="A14" s="50">
        <v>12</v>
      </c>
      <c r="B14" s="54" t="s">
        <v>6</v>
      </c>
      <c r="C14" s="54"/>
      <c r="D14" s="54"/>
      <c r="E14" s="55" t="s">
        <v>785</v>
      </c>
      <c r="F14" s="56" t="s">
        <v>788</v>
      </c>
    </row>
    <row r="15" spans="1:6">
      <c r="A15" s="50">
        <v>13</v>
      </c>
      <c r="B15" s="54" t="s">
        <v>6</v>
      </c>
      <c r="C15" s="54"/>
      <c r="D15" s="54"/>
      <c r="E15" s="55" t="s">
        <v>768</v>
      </c>
      <c r="F15" s="56" t="s">
        <v>780</v>
      </c>
    </row>
    <row r="16" spans="1:6">
      <c r="A16" s="50">
        <v>14</v>
      </c>
      <c r="B16" s="54" t="s">
        <v>7</v>
      </c>
      <c r="C16" s="54"/>
      <c r="D16" s="54"/>
      <c r="E16" s="55" t="s">
        <v>758</v>
      </c>
      <c r="F16" s="56" t="s">
        <v>762</v>
      </c>
    </row>
    <row r="17" spans="1:6">
      <c r="A17" s="50">
        <v>15</v>
      </c>
      <c r="B17" s="54" t="s">
        <v>7</v>
      </c>
      <c r="C17" s="54"/>
      <c r="D17" s="54"/>
      <c r="E17" s="55" t="s">
        <v>759</v>
      </c>
      <c r="F17" s="56" t="s">
        <v>761</v>
      </c>
    </row>
    <row r="18" spans="1:6">
      <c r="A18" s="50">
        <v>16</v>
      </c>
      <c r="B18" s="54" t="s">
        <v>7</v>
      </c>
      <c r="C18" s="54"/>
      <c r="D18" s="54"/>
      <c r="E18" s="55" t="s">
        <v>489</v>
      </c>
      <c r="F18" s="56" t="s">
        <v>763</v>
      </c>
    </row>
    <row r="19" spans="1:6">
      <c r="A19" s="50">
        <v>17</v>
      </c>
      <c r="B19" s="54" t="s">
        <v>7</v>
      </c>
      <c r="C19" s="54"/>
      <c r="D19" s="54"/>
      <c r="E19" s="55" t="s">
        <v>25</v>
      </c>
      <c r="F19" s="56" t="s">
        <v>27</v>
      </c>
    </row>
    <row r="20" spans="1:6">
      <c r="A20" s="50">
        <v>18</v>
      </c>
      <c r="B20" s="54" t="s">
        <v>7</v>
      </c>
      <c r="C20" s="54"/>
      <c r="D20" s="54"/>
      <c r="E20" s="55" t="s">
        <v>819</v>
      </c>
      <c r="F20" s="56" t="s">
        <v>820</v>
      </c>
    </row>
    <row r="21" spans="1:6">
      <c r="A21" s="50">
        <v>19</v>
      </c>
      <c r="B21" s="54" t="s">
        <v>7</v>
      </c>
      <c r="C21" s="54"/>
      <c r="D21" s="54"/>
      <c r="E21" s="55" t="s">
        <v>821</v>
      </c>
      <c r="F21" s="56" t="s">
        <v>822</v>
      </c>
    </row>
    <row r="22" spans="1:6">
      <c r="A22" s="50">
        <v>20</v>
      </c>
      <c r="B22" s="54" t="s">
        <v>7</v>
      </c>
      <c r="C22" s="54"/>
      <c r="D22" s="54"/>
      <c r="E22" s="55" t="s">
        <v>823</v>
      </c>
      <c r="F22" s="56" t="s">
        <v>824</v>
      </c>
    </row>
    <row r="23" spans="1:6">
      <c r="A23" s="50">
        <v>21</v>
      </c>
      <c r="B23" s="54"/>
      <c r="C23" s="54"/>
      <c r="D23" s="54"/>
      <c r="E23" s="55"/>
      <c r="F23" s="56"/>
    </row>
    <row r="24" spans="1:6">
      <c r="A24" s="50">
        <v>22</v>
      </c>
      <c r="B24" s="54"/>
      <c r="C24" s="54"/>
      <c r="D24" s="54"/>
      <c r="E24" s="55"/>
      <c r="F24" s="56"/>
    </row>
    <row r="26" spans="1:6">
      <c r="E26" t="s">
        <v>789</v>
      </c>
    </row>
    <row r="27" spans="1:6">
      <c r="E27" t="s">
        <v>790</v>
      </c>
    </row>
    <row r="28" spans="1:6">
      <c r="D28" t="s">
        <v>791</v>
      </c>
      <c r="E28" t="s">
        <v>806</v>
      </c>
    </row>
    <row r="29" spans="1:6">
      <c r="D29" t="s">
        <v>792</v>
      </c>
      <c r="E29" t="s">
        <v>807</v>
      </c>
    </row>
    <row r="30" spans="1:6">
      <c r="D30" t="s">
        <v>793</v>
      </c>
      <c r="E30" t="s">
        <v>808</v>
      </c>
    </row>
    <row r="31" spans="1:6">
      <c r="D31" t="s">
        <v>794</v>
      </c>
      <c r="E31" t="s">
        <v>809</v>
      </c>
    </row>
    <row r="32" spans="1:6">
      <c r="D32" t="s">
        <v>795</v>
      </c>
      <c r="E32" t="s">
        <v>810</v>
      </c>
      <c r="F32" t="s">
        <v>811</v>
      </c>
    </row>
    <row r="33" spans="4:5">
      <c r="D33" t="s">
        <v>796</v>
      </c>
      <c r="E33" t="s">
        <v>812</v>
      </c>
    </row>
    <row r="34" spans="4:5">
      <c r="D34" t="s">
        <v>797</v>
      </c>
    </row>
    <row r="35" spans="4:5">
      <c r="D35" t="s">
        <v>798</v>
      </c>
      <c r="E35" t="s">
        <v>813</v>
      </c>
    </row>
    <row r="36" spans="4:5">
      <c r="D36" t="s">
        <v>799</v>
      </c>
      <c r="E36" t="s">
        <v>814</v>
      </c>
    </row>
    <row r="37" spans="4:5">
      <c r="D37" t="s">
        <v>800</v>
      </c>
      <c r="E37" t="s">
        <v>815</v>
      </c>
    </row>
    <row r="38" spans="4:5">
      <c r="D38" t="s">
        <v>801</v>
      </c>
      <c r="E38" t="s">
        <v>816</v>
      </c>
    </row>
    <row r="39" spans="4:5">
      <c r="D39" t="s">
        <v>802</v>
      </c>
      <c r="E39" t="s">
        <v>817</v>
      </c>
    </row>
    <row r="40" spans="4:5">
      <c r="D40" t="s">
        <v>803</v>
      </c>
      <c r="E40" t="s">
        <v>817</v>
      </c>
    </row>
    <row r="41" spans="4:5">
      <c r="D41" t="s">
        <v>801</v>
      </c>
      <c r="E41" t="s">
        <v>818</v>
      </c>
    </row>
    <row r="42" spans="4:5">
      <c r="D42" t="s">
        <v>804</v>
      </c>
    </row>
    <row r="43" spans="4:5">
      <c r="D43" t="s">
        <v>805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H26"/>
  <sheetViews>
    <sheetView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5:W88"/>
  <sheetViews>
    <sheetView topLeftCell="K48" workbookViewId="0">
      <selection activeCell="V66" sqref="V6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7.5546875" customWidth="1"/>
    <col min="7" max="7" width="10.33203125" customWidth="1"/>
    <col min="8" max="8" width="8.21875" customWidth="1"/>
    <col min="10" max="10" width="11.88671875" customWidth="1"/>
    <col min="12" max="12" width="10.5546875" customWidth="1"/>
    <col min="13" max="13" width="10.44140625" customWidth="1"/>
  </cols>
  <sheetData>
    <row r="5" spans="2:17">
      <c r="B5" s="66" t="s">
        <v>450</v>
      </c>
      <c r="C5" s="66" t="s">
        <v>451</v>
      </c>
      <c r="D5" s="66" t="s">
        <v>221</v>
      </c>
      <c r="E5" s="66" t="s">
        <v>177</v>
      </c>
      <c r="F5" s="66"/>
      <c r="G5" s="66" t="s">
        <v>452</v>
      </c>
      <c r="H5" s="66"/>
      <c r="I5" s="66" t="s">
        <v>453</v>
      </c>
      <c r="J5" s="66" t="s">
        <v>465</v>
      </c>
      <c r="K5" s="184"/>
    </row>
    <row r="6" spans="2:17">
      <c r="B6" s="85">
        <v>41512</v>
      </c>
      <c r="C6" s="172" t="s">
        <v>454</v>
      </c>
      <c r="D6" s="66" t="s">
        <v>455</v>
      </c>
      <c r="E6" s="66">
        <v>16</v>
      </c>
      <c r="F6" s="66"/>
      <c r="G6" s="66">
        <v>432.96</v>
      </c>
      <c r="H6" s="66"/>
      <c r="I6" s="262">
        <v>16</v>
      </c>
      <c r="J6" s="66">
        <f>I6-E6</f>
        <v>0</v>
      </c>
      <c r="K6" s="184"/>
    </row>
    <row r="7" spans="2:17">
      <c r="B7" s="85">
        <v>41512</v>
      </c>
      <c r="C7" s="172" t="s">
        <v>454</v>
      </c>
      <c r="D7" s="66" t="s">
        <v>456</v>
      </c>
      <c r="E7" s="66">
        <v>1</v>
      </c>
      <c r="F7" s="66"/>
      <c r="G7" s="66">
        <v>30.75</v>
      </c>
      <c r="H7" s="66"/>
      <c r="I7" s="262">
        <v>1</v>
      </c>
      <c r="J7" s="66">
        <f t="shared" ref="J7:J19" si="0">I7-E7</f>
        <v>0</v>
      </c>
      <c r="K7" s="184"/>
    </row>
    <row r="8" spans="2:17">
      <c r="B8" s="85">
        <v>41513</v>
      </c>
      <c r="C8" s="66" t="s">
        <v>457</v>
      </c>
      <c r="D8" s="66" t="s">
        <v>455</v>
      </c>
      <c r="E8" s="66">
        <v>2</v>
      </c>
      <c r="F8" s="66"/>
      <c r="G8" s="66">
        <v>54.12</v>
      </c>
      <c r="H8" s="66"/>
      <c r="I8" s="66"/>
      <c r="J8" s="66">
        <f t="shared" si="0"/>
        <v>-2</v>
      </c>
      <c r="K8" s="184"/>
    </row>
    <row r="9" spans="2:17">
      <c r="B9" s="85">
        <v>41515</v>
      </c>
      <c r="C9" s="66" t="s">
        <v>458</v>
      </c>
      <c r="D9" s="66" t="s">
        <v>455</v>
      </c>
      <c r="E9" s="66">
        <v>7</v>
      </c>
      <c r="F9" s="66"/>
      <c r="G9" s="66">
        <v>189.42</v>
      </c>
      <c r="H9" s="66"/>
      <c r="I9" s="263">
        <v>7</v>
      </c>
      <c r="J9" s="66">
        <f t="shared" si="0"/>
        <v>0</v>
      </c>
      <c r="K9" s="184"/>
    </row>
    <row r="10" spans="2:17">
      <c r="B10" s="85">
        <v>41515</v>
      </c>
      <c r="C10" s="66" t="s">
        <v>459</v>
      </c>
      <c r="D10" s="66" t="s">
        <v>455</v>
      </c>
      <c r="E10" s="66">
        <v>24</v>
      </c>
      <c r="F10" s="66"/>
      <c r="G10" s="66">
        <v>649.44000000000005</v>
      </c>
      <c r="H10" s="66"/>
      <c r="I10" s="262">
        <v>24</v>
      </c>
      <c r="J10" s="66">
        <f t="shared" si="0"/>
        <v>0</v>
      </c>
      <c r="K10" s="184"/>
    </row>
    <row r="11" spans="2:17">
      <c r="B11" s="85">
        <v>41516</v>
      </c>
      <c r="C11" s="66" t="s">
        <v>460</v>
      </c>
      <c r="D11" s="66" t="s">
        <v>461</v>
      </c>
      <c r="E11" s="66">
        <v>2</v>
      </c>
      <c r="F11" s="66"/>
      <c r="G11" s="66">
        <v>61.5</v>
      </c>
      <c r="H11" s="66"/>
      <c r="I11" s="262">
        <v>2</v>
      </c>
      <c r="J11" s="66">
        <f t="shared" si="0"/>
        <v>0</v>
      </c>
      <c r="K11" s="184"/>
    </row>
    <row r="12" spans="2:17">
      <c r="B12" s="85">
        <v>41533</v>
      </c>
      <c r="C12" s="66" t="s">
        <v>462</v>
      </c>
      <c r="D12" s="66" t="s">
        <v>463</v>
      </c>
      <c r="E12" s="66">
        <v>9</v>
      </c>
      <c r="F12" s="66"/>
      <c r="G12" s="66">
        <v>531.36</v>
      </c>
      <c r="H12" s="66"/>
      <c r="I12" s="262">
        <v>9</v>
      </c>
      <c r="J12" s="66">
        <f t="shared" si="0"/>
        <v>0</v>
      </c>
      <c r="K12" s="184"/>
    </row>
    <row r="13" spans="2:17">
      <c r="B13" s="85">
        <v>41544</v>
      </c>
      <c r="C13" s="66" t="s">
        <v>464</v>
      </c>
      <c r="D13" s="66" t="s">
        <v>455</v>
      </c>
      <c r="E13" s="66">
        <v>15</v>
      </c>
      <c r="F13" s="66"/>
      <c r="G13" s="66">
        <v>405.9</v>
      </c>
      <c r="H13" s="66"/>
      <c r="I13" s="262">
        <v>15</v>
      </c>
      <c r="J13" s="66">
        <f t="shared" si="0"/>
        <v>0</v>
      </c>
      <c r="K13" s="184"/>
    </row>
    <row r="14" spans="2:17">
      <c r="B14" s="85"/>
      <c r="C14" s="262"/>
      <c r="D14" s="66"/>
      <c r="E14" s="66"/>
      <c r="F14" s="66"/>
      <c r="G14" s="66"/>
      <c r="H14" s="66"/>
      <c r="I14" s="66"/>
      <c r="J14" s="66"/>
      <c r="K14" s="184"/>
    </row>
    <row r="15" spans="2:17">
      <c r="B15" s="85">
        <v>41558</v>
      </c>
      <c r="C15" s="66" t="s">
        <v>613</v>
      </c>
      <c r="D15" s="66" t="s">
        <v>455</v>
      </c>
      <c r="E15" s="66">
        <v>12</v>
      </c>
      <c r="F15" s="66"/>
      <c r="G15" s="66">
        <v>324.72000000000003</v>
      </c>
      <c r="H15" s="66"/>
      <c r="I15" s="66">
        <v>7</v>
      </c>
      <c r="J15" s="66">
        <f t="shared" si="0"/>
        <v>-5</v>
      </c>
      <c r="K15" s="184"/>
      <c r="M15" t="s">
        <v>612</v>
      </c>
      <c r="Q15" t="s">
        <v>614</v>
      </c>
    </row>
    <row r="16" spans="2:17">
      <c r="B16" s="85">
        <v>41570</v>
      </c>
      <c r="C16" s="150" t="s">
        <v>507</v>
      </c>
      <c r="D16" s="150" t="s">
        <v>455</v>
      </c>
      <c r="E16" s="150">
        <v>18</v>
      </c>
      <c r="F16" s="150"/>
      <c r="G16" s="150">
        <v>487.08</v>
      </c>
      <c r="H16" s="150"/>
      <c r="I16" s="263">
        <v>7</v>
      </c>
      <c r="J16" s="150">
        <f t="shared" si="0"/>
        <v>-11</v>
      </c>
      <c r="K16" s="244"/>
    </row>
    <row r="17" spans="2:17">
      <c r="B17" s="85">
        <v>41570</v>
      </c>
      <c r="C17" s="150" t="s">
        <v>507</v>
      </c>
      <c r="D17" s="150" t="s">
        <v>508</v>
      </c>
      <c r="E17" s="150">
        <v>1</v>
      </c>
      <c r="F17" s="150"/>
      <c r="G17" s="150">
        <v>34.44</v>
      </c>
      <c r="H17" s="150"/>
      <c r="I17" s="66">
        <v>1</v>
      </c>
      <c r="J17" s="150">
        <f t="shared" si="0"/>
        <v>0</v>
      </c>
      <c r="K17" s="244"/>
      <c r="M17" t="s">
        <v>615</v>
      </c>
      <c r="Q17" t="s">
        <v>616</v>
      </c>
    </row>
    <row r="18" spans="2:17">
      <c r="B18" s="243">
        <v>41582</v>
      </c>
      <c r="C18" s="245" t="s">
        <v>585</v>
      </c>
      <c r="D18" s="245" t="s">
        <v>455</v>
      </c>
      <c r="E18" s="245">
        <v>4</v>
      </c>
      <c r="F18" s="245"/>
      <c r="G18" s="245">
        <v>108.24</v>
      </c>
      <c r="H18" s="245"/>
      <c r="I18" s="265">
        <v>4</v>
      </c>
      <c r="J18" s="245">
        <f t="shared" si="0"/>
        <v>0</v>
      </c>
      <c r="K18" s="244"/>
    </row>
    <row r="19" spans="2:17">
      <c r="B19" s="243">
        <v>41583</v>
      </c>
      <c r="C19" s="245" t="s">
        <v>586</v>
      </c>
      <c r="D19" s="245" t="s">
        <v>455</v>
      </c>
      <c r="E19" s="245">
        <v>1</v>
      </c>
      <c r="F19" s="245"/>
      <c r="G19" s="245">
        <v>27.06</v>
      </c>
      <c r="H19" s="267"/>
      <c r="I19" s="264">
        <v>1</v>
      </c>
      <c r="J19" s="245">
        <f t="shared" si="0"/>
        <v>0</v>
      </c>
      <c r="K19" s="244"/>
    </row>
    <row r="20" spans="2:17">
      <c r="B20" s="243"/>
      <c r="C20" s="244"/>
      <c r="D20" s="244"/>
      <c r="E20" s="244"/>
      <c r="F20" s="244"/>
      <c r="G20" s="244"/>
      <c r="H20" s="244"/>
      <c r="I20" s="184"/>
      <c r="J20" s="244"/>
      <c r="K20" s="244"/>
    </row>
    <row r="21" spans="2:17">
      <c r="E21" t="s">
        <v>466</v>
      </c>
      <c r="I21" t="s">
        <v>467</v>
      </c>
      <c r="J21" t="s">
        <v>468</v>
      </c>
    </row>
    <row r="22" spans="2:17">
      <c r="D22" t="s">
        <v>76</v>
      </c>
      <c r="E22" s="66">
        <f>SUM(E6:E20)</f>
        <v>112</v>
      </c>
      <c r="F22" s="66"/>
      <c r="G22" s="66">
        <f t="shared" ref="G22:J22" si="1">SUM(G6:G20)</f>
        <v>3336.99</v>
      </c>
      <c r="H22" s="66"/>
      <c r="I22" s="66">
        <f t="shared" si="1"/>
        <v>94</v>
      </c>
      <c r="J22" s="66">
        <f t="shared" si="1"/>
        <v>-18</v>
      </c>
      <c r="K22" s="184"/>
      <c r="M22" t="s">
        <v>587</v>
      </c>
    </row>
    <row r="23" spans="2:17">
      <c r="M23" t="s">
        <v>588</v>
      </c>
      <c r="O23">
        <v>25</v>
      </c>
    </row>
    <row r="24" spans="2:17">
      <c r="J24">
        <f>25+21</f>
        <v>46</v>
      </c>
      <c r="M24" t="s">
        <v>588</v>
      </c>
      <c r="O24">
        <v>21</v>
      </c>
    </row>
    <row r="25" spans="2:17">
      <c r="M25" t="s">
        <v>589</v>
      </c>
      <c r="O25">
        <v>1</v>
      </c>
    </row>
    <row r="26" spans="2:17">
      <c r="M26" t="s">
        <v>588</v>
      </c>
      <c r="O26">
        <v>7</v>
      </c>
    </row>
    <row r="27" spans="2:17">
      <c r="M27" t="s">
        <v>590</v>
      </c>
      <c r="O27">
        <v>2</v>
      </c>
    </row>
    <row r="37" spans="2:17">
      <c r="B37" s="139" t="s">
        <v>450</v>
      </c>
      <c r="C37" s="139" t="s">
        <v>451</v>
      </c>
      <c r="D37" s="139" t="s">
        <v>221</v>
      </c>
      <c r="E37" s="139" t="s">
        <v>177</v>
      </c>
      <c r="F37" s="139"/>
      <c r="G37" s="139" t="s">
        <v>452</v>
      </c>
      <c r="H37" s="139"/>
      <c r="I37" s="150" t="s">
        <v>644</v>
      </c>
      <c r="J37" s="150" t="s">
        <v>645</v>
      </c>
      <c r="K37" s="150" t="s">
        <v>648</v>
      </c>
      <c r="L37" s="150" t="s">
        <v>646</v>
      </c>
      <c r="M37" s="150" t="s">
        <v>645</v>
      </c>
      <c r="N37" s="150" t="s">
        <v>648</v>
      </c>
      <c r="O37" s="150" t="s">
        <v>647</v>
      </c>
      <c r="P37" s="66"/>
      <c r="Q37" s="66"/>
    </row>
    <row r="38" spans="2:17" ht="15">
      <c r="B38" s="85">
        <v>41512</v>
      </c>
      <c r="C38" s="172" t="s">
        <v>454</v>
      </c>
      <c r="D38" s="66" t="s">
        <v>455</v>
      </c>
      <c r="E38" s="66">
        <v>16</v>
      </c>
      <c r="F38" s="66"/>
      <c r="G38" s="66">
        <v>432.96</v>
      </c>
      <c r="H38" s="66"/>
      <c r="I38" s="66">
        <v>10</v>
      </c>
      <c r="J38" s="66" t="s">
        <v>652</v>
      </c>
      <c r="K38" s="66"/>
      <c r="L38" s="83">
        <v>6</v>
      </c>
      <c r="M38" s="66" t="s">
        <v>656</v>
      </c>
      <c r="N38" s="66"/>
      <c r="O38" s="66">
        <f t="shared" ref="O38:O51" si="2">E38-I38-L38</f>
        <v>0</v>
      </c>
      <c r="P38" s="66"/>
      <c r="Q38" s="66"/>
    </row>
    <row r="39" spans="2:17">
      <c r="B39" s="85">
        <v>41512</v>
      </c>
      <c r="C39" s="172" t="s">
        <v>454</v>
      </c>
      <c r="D39" s="66" t="s">
        <v>456</v>
      </c>
      <c r="E39" s="66">
        <v>1</v>
      </c>
      <c r="F39" s="66"/>
      <c r="G39" s="66">
        <v>30.75</v>
      </c>
      <c r="H39" s="66"/>
      <c r="I39" s="66">
        <v>1</v>
      </c>
      <c r="J39" s="66" t="s">
        <v>652</v>
      </c>
      <c r="K39" s="66"/>
      <c r="L39" s="66"/>
      <c r="M39" s="66"/>
      <c r="N39" s="66"/>
      <c r="O39" s="66">
        <f t="shared" si="2"/>
        <v>0</v>
      </c>
      <c r="P39" s="66"/>
      <c r="Q39" s="66"/>
    </row>
    <row r="40" spans="2:17">
      <c r="B40" s="85">
        <v>41513</v>
      </c>
      <c r="C40" s="66" t="s">
        <v>457</v>
      </c>
      <c r="D40" s="66" t="s">
        <v>455</v>
      </c>
      <c r="E40" s="66">
        <v>2</v>
      </c>
      <c r="F40" s="66"/>
      <c r="G40" s="66">
        <v>54.12</v>
      </c>
      <c r="H40" s="66"/>
      <c r="I40" s="66"/>
      <c r="J40" s="66"/>
      <c r="K40" s="66"/>
      <c r="L40" s="66"/>
      <c r="M40" s="66"/>
      <c r="N40" s="66"/>
      <c r="O40" s="66">
        <f t="shared" si="2"/>
        <v>2</v>
      </c>
      <c r="P40" s="66"/>
      <c r="Q40" s="66"/>
    </row>
    <row r="41" spans="2:17" ht="15">
      <c r="B41" s="85">
        <v>41515</v>
      </c>
      <c r="C41" s="66" t="s">
        <v>458</v>
      </c>
      <c r="D41" s="66" t="s">
        <v>455</v>
      </c>
      <c r="E41" s="66">
        <v>7</v>
      </c>
      <c r="F41" s="66"/>
      <c r="G41" s="66">
        <v>189.42</v>
      </c>
      <c r="H41" s="66"/>
      <c r="I41" s="83">
        <v>7</v>
      </c>
      <c r="J41" s="66" t="s">
        <v>655</v>
      </c>
      <c r="K41" s="66"/>
      <c r="L41" s="66"/>
      <c r="M41" s="66"/>
      <c r="N41" s="66"/>
      <c r="O41" s="66">
        <f t="shared" si="2"/>
        <v>0</v>
      </c>
      <c r="P41" s="66"/>
      <c r="Q41" s="66"/>
    </row>
    <row r="42" spans="2:17">
      <c r="B42" s="85">
        <v>41515</v>
      </c>
      <c r="C42" s="66" t="s">
        <v>459</v>
      </c>
      <c r="D42" s="66" t="s">
        <v>455</v>
      </c>
      <c r="E42" s="66">
        <v>24</v>
      </c>
      <c r="F42" s="66"/>
      <c r="G42" s="66">
        <v>649.44000000000005</v>
      </c>
      <c r="H42" s="66"/>
      <c r="I42" s="66"/>
      <c r="J42" s="66"/>
      <c r="K42" s="66"/>
      <c r="L42" s="66"/>
      <c r="M42" s="66"/>
      <c r="N42" s="66"/>
      <c r="O42" s="66">
        <f t="shared" si="2"/>
        <v>24</v>
      </c>
      <c r="P42" s="66"/>
      <c r="Q42" s="66"/>
    </row>
    <row r="43" spans="2:17">
      <c r="B43" s="85">
        <v>41516</v>
      </c>
      <c r="C43" s="66" t="s">
        <v>460</v>
      </c>
      <c r="D43" s="66" t="s">
        <v>461</v>
      </c>
      <c r="E43" s="66">
        <v>2</v>
      </c>
      <c r="F43" s="66"/>
      <c r="G43" s="66">
        <v>61.5</v>
      </c>
      <c r="H43" s="66"/>
      <c r="I43" s="66">
        <v>2</v>
      </c>
      <c r="J43" s="66" t="s">
        <v>651</v>
      </c>
      <c r="K43" s="66"/>
      <c r="L43" s="66"/>
      <c r="M43" s="66"/>
      <c r="N43" s="66"/>
      <c r="O43" s="66">
        <f t="shared" si="2"/>
        <v>0</v>
      </c>
      <c r="P43" s="66"/>
      <c r="Q43" s="66"/>
    </row>
    <row r="44" spans="2:17">
      <c r="B44" s="85">
        <v>41533</v>
      </c>
      <c r="C44" s="66" t="s">
        <v>462</v>
      </c>
      <c r="D44" s="66" t="s">
        <v>463</v>
      </c>
      <c r="E44" s="66">
        <v>9</v>
      </c>
      <c r="F44" s="66"/>
      <c r="G44" s="66">
        <v>531.36</v>
      </c>
      <c r="H44" s="66"/>
      <c r="I44" s="66">
        <v>9</v>
      </c>
      <c r="J44" s="66" t="s">
        <v>649</v>
      </c>
      <c r="K44" s="66"/>
      <c r="L44" s="66"/>
      <c r="M44" s="66"/>
      <c r="N44" s="66"/>
      <c r="O44" s="66">
        <f t="shared" si="2"/>
        <v>0</v>
      </c>
      <c r="P44" s="66"/>
      <c r="Q44" s="66"/>
    </row>
    <row r="45" spans="2:17">
      <c r="B45" s="85">
        <v>41544</v>
      </c>
      <c r="C45" s="66" t="s">
        <v>464</v>
      </c>
      <c r="D45" s="66" t="s">
        <v>455</v>
      </c>
      <c r="E45" s="66">
        <v>15</v>
      </c>
      <c r="F45" s="66"/>
      <c r="G45" s="66">
        <v>405.9</v>
      </c>
      <c r="H45" s="66"/>
      <c r="I45" s="66">
        <v>15</v>
      </c>
      <c r="J45" s="66" t="s">
        <v>650</v>
      </c>
      <c r="K45" s="66"/>
      <c r="L45" s="66"/>
      <c r="M45" s="66"/>
      <c r="N45" s="66"/>
      <c r="O45" s="66">
        <f t="shared" si="2"/>
        <v>0</v>
      </c>
      <c r="P45" s="66"/>
      <c r="Q45" s="66"/>
    </row>
    <row r="46" spans="2:17">
      <c r="B46" s="85">
        <v>41558</v>
      </c>
      <c r="C46" s="66" t="s">
        <v>613</v>
      </c>
      <c r="D46" s="66" t="s">
        <v>455</v>
      </c>
      <c r="E46" s="66">
        <v>12</v>
      </c>
      <c r="F46" s="66"/>
      <c r="G46" s="66">
        <v>324.72000000000003</v>
      </c>
      <c r="H46" s="66"/>
      <c r="I46" s="66">
        <v>7</v>
      </c>
      <c r="J46" s="66" t="s">
        <v>653</v>
      </c>
      <c r="K46" s="66"/>
      <c r="L46" s="66"/>
      <c r="M46" s="66"/>
      <c r="N46" s="66"/>
      <c r="O46" s="66">
        <f t="shared" si="2"/>
        <v>5</v>
      </c>
      <c r="P46" s="66"/>
      <c r="Q46" s="66"/>
    </row>
    <row r="47" spans="2:17" ht="15">
      <c r="B47" s="85">
        <v>41570</v>
      </c>
      <c r="C47" s="150" t="s">
        <v>507</v>
      </c>
      <c r="D47" s="150" t="s">
        <v>455</v>
      </c>
      <c r="E47" s="150">
        <v>18</v>
      </c>
      <c r="F47" s="150"/>
      <c r="G47" s="150">
        <v>487.08</v>
      </c>
      <c r="H47" s="150"/>
      <c r="I47" s="83">
        <v>7</v>
      </c>
      <c r="J47" s="66" t="s">
        <v>659</v>
      </c>
      <c r="K47" s="66"/>
      <c r="L47" s="66"/>
      <c r="M47" s="66"/>
      <c r="N47" s="66"/>
      <c r="O47" s="66">
        <f t="shared" si="2"/>
        <v>11</v>
      </c>
      <c r="P47" s="66"/>
      <c r="Q47" s="66"/>
    </row>
    <row r="48" spans="2:17">
      <c r="B48" s="85">
        <v>41570</v>
      </c>
      <c r="C48" s="150" t="s">
        <v>507</v>
      </c>
      <c r="D48" s="150" t="s">
        <v>508</v>
      </c>
      <c r="E48" s="150">
        <v>1</v>
      </c>
      <c r="F48" s="150"/>
      <c r="G48" s="150">
        <v>34.44</v>
      </c>
      <c r="H48" s="150"/>
      <c r="I48" s="66">
        <v>1</v>
      </c>
      <c r="J48" s="66" t="s">
        <v>654</v>
      </c>
      <c r="K48" s="66"/>
      <c r="L48" s="66"/>
      <c r="M48" s="66"/>
      <c r="N48" s="66"/>
      <c r="O48" s="66">
        <f t="shared" si="2"/>
        <v>0</v>
      </c>
      <c r="P48" s="66"/>
      <c r="Q48" s="66"/>
    </row>
    <row r="49" spans="2:23" ht="15">
      <c r="B49" s="85">
        <v>41582</v>
      </c>
      <c r="C49" s="150" t="s">
        <v>585</v>
      </c>
      <c r="D49" s="150" t="s">
        <v>455</v>
      </c>
      <c r="E49" s="150">
        <v>4</v>
      </c>
      <c r="F49" s="150"/>
      <c r="G49" s="150">
        <v>108.24</v>
      </c>
      <c r="H49" s="150"/>
      <c r="I49" s="83">
        <v>4</v>
      </c>
      <c r="J49" s="66" t="s">
        <v>658</v>
      </c>
      <c r="K49" s="66"/>
      <c r="L49" s="66"/>
      <c r="M49" s="66"/>
      <c r="N49" s="66"/>
      <c r="O49" s="66">
        <f t="shared" si="2"/>
        <v>0</v>
      </c>
      <c r="P49" s="66"/>
      <c r="Q49" s="66"/>
    </row>
    <row r="50" spans="2:23" ht="15">
      <c r="B50" s="85">
        <v>41583</v>
      </c>
      <c r="C50" s="150" t="s">
        <v>586</v>
      </c>
      <c r="D50" s="150" t="s">
        <v>455</v>
      </c>
      <c r="E50" s="150">
        <v>1</v>
      </c>
      <c r="F50" s="150"/>
      <c r="G50" s="150">
        <v>27.06</v>
      </c>
      <c r="H50" s="150"/>
      <c r="I50" s="83">
        <v>1</v>
      </c>
      <c r="J50" s="66" t="s">
        <v>657</v>
      </c>
      <c r="K50" s="66"/>
      <c r="L50" s="66"/>
      <c r="M50" s="66"/>
      <c r="N50" s="66"/>
      <c r="O50" s="66">
        <f t="shared" si="2"/>
        <v>0</v>
      </c>
      <c r="P50" s="66"/>
      <c r="Q50" s="66"/>
    </row>
    <row r="51" spans="2:23">
      <c r="B51" s="85">
        <v>41607</v>
      </c>
      <c r="C51" s="150" t="s">
        <v>643</v>
      </c>
      <c r="D51" s="150" t="s">
        <v>456</v>
      </c>
      <c r="E51" s="150">
        <v>2</v>
      </c>
      <c r="F51" s="150"/>
      <c r="G51" s="150">
        <v>61.5</v>
      </c>
      <c r="H51" s="150"/>
      <c r="I51" s="66"/>
      <c r="J51" s="66"/>
      <c r="K51" s="66"/>
      <c r="L51" s="66"/>
      <c r="M51" s="66"/>
      <c r="N51" s="66"/>
      <c r="O51" s="66">
        <f t="shared" si="2"/>
        <v>2</v>
      </c>
      <c r="P51" s="66"/>
      <c r="Q51" s="66"/>
    </row>
    <row r="54" spans="2:23" ht="15" thickBot="1"/>
    <row r="55" spans="2:23" ht="15" thickBot="1">
      <c r="G55" s="192" t="s">
        <v>663</v>
      </c>
      <c r="H55" s="269"/>
      <c r="I55" s="268"/>
      <c r="J55" s="273" t="s">
        <v>675</v>
      </c>
      <c r="K55" s="274"/>
      <c r="L55" s="275"/>
      <c r="M55" s="273" t="s">
        <v>676</v>
      </c>
      <c r="N55" s="274"/>
      <c r="O55" s="275"/>
      <c r="P55" s="273" t="s">
        <v>677</v>
      </c>
      <c r="Q55" s="274"/>
      <c r="R55" s="275"/>
      <c r="S55" s="273" t="s">
        <v>710</v>
      </c>
      <c r="T55" s="274"/>
      <c r="U55" s="275"/>
      <c r="V55" t="s">
        <v>756</v>
      </c>
      <c r="W55" t="s">
        <v>465</v>
      </c>
    </row>
    <row r="56" spans="2:23">
      <c r="B56" s="139" t="s">
        <v>450</v>
      </c>
      <c r="C56" s="139" t="s">
        <v>451</v>
      </c>
      <c r="D56" s="139" t="s">
        <v>221</v>
      </c>
      <c r="E56" s="270" t="s">
        <v>177</v>
      </c>
      <c r="F56" s="139" t="s">
        <v>452</v>
      </c>
      <c r="G56" s="251" t="s">
        <v>671</v>
      </c>
      <c r="H56" s="255" t="s">
        <v>177</v>
      </c>
      <c r="I56" s="272" t="s">
        <v>660</v>
      </c>
      <c r="J56" s="250" t="s">
        <v>671</v>
      </c>
      <c r="K56" s="66" t="s">
        <v>177</v>
      </c>
      <c r="L56" s="70" t="s">
        <v>662</v>
      </c>
      <c r="M56" s="250" t="s">
        <v>661</v>
      </c>
      <c r="N56" s="66" t="s">
        <v>177</v>
      </c>
      <c r="O56" s="70" t="s">
        <v>662</v>
      </c>
      <c r="P56" s="66" t="s">
        <v>645</v>
      </c>
      <c r="Q56" s="66" t="s">
        <v>177</v>
      </c>
      <c r="R56" s="70" t="s">
        <v>662</v>
      </c>
      <c r="S56" s="66" t="s">
        <v>645</v>
      </c>
      <c r="T56" s="66" t="s">
        <v>177</v>
      </c>
      <c r="U56" s="70" t="s">
        <v>662</v>
      </c>
    </row>
    <row r="57" spans="2:23" ht="15">
      <c r="B57" s="85">
        <v>41512</v>
      </c>
      <c r="C57" s="172" t="s">
        <v>454</v>
      </c>
      <c r="D57" s="66" t="s">
        <v>455</v>
      </c>
      <c r="E57" s="270">
        <v>16</v>
      </c>
      <c r="F57" s="66">
        <v>432.96</v>
      </c>
      <c r="G57" s="250" t="s">
        <v>652</v>
      </c>
      <c r="H57" s="66">
        <v>10</v>
      </c>
      <c r="I57" s="70">
        <f>E57-H57</f>
        <v>6</v>
      </c>
      <c r="J57" s="250"/>
      <c r="K57" s="66"/>
      <c r="L57" s="70">
        <f>I57-K57</f>
        <v>6</v>
      </c>
      <c r="M57" s="250"/>
      <c r="N57" s="66"/>
      <c r="O57" s="70">
        <f>L57-N57</f>
        <v>6</v>
      </c>
      <c r="P57" s="66" t="s">
        <v>656</v>
      </c>
      <c r="Q57" s="66">
        <v>6</v>
      </c>
      <c r="R57" s="276">
        <f>O57-Q57</f>
        <v>0</v>
      </c>
      <c r="S57" s="66"/>
      <c r="T57" s="66"/>
      <c r="U57" s="276">
        <f>R57-T57</f>
        <v>0</v>
      </c>
      <c r="V57">
        <f>270.6+162.36</f>
        <v>432.96000000000004</v>
      </c>
      <c r="W57">
        <f>F57-V57</f>
        <v>0</v>
      </c>
    </row>
    <row r="58" spans="2:23" ht="15">
      <c r="B58" s="85">
        <v>41512</v>
      </c>
      <c r="C58" s="172" t="s">
        <v>454</v>
      </c>
      <c r="D58" s="66" t="s">
        <v>456</v>
      </c>
      <c r="E58" s="270">
        <v>1</v>
      </c>
      <c r="F58" s="66">
        <v>30.75</v>
      </c>
      <c r="G58" s="250" t="s">
        <v>652</v>
      </c>
      <c r="H58" s="66">
        <v>1</v>
      </c>
      <c r="I58" s="276">
        <f t="shared" ref="I58:I70" si="3">E58-H58</f>
        <v>0</v>
      </c>
      <c r="J58" s="250"/>
      <c r="K58" s="66"/>
      <c r="L58" s="276">
        <f t="shared" ref="L58:L70" si="4">I58-K58</f>
        <v>0</v>
      </c>
      <c r="M58" s="250"/>
      <c r="N58" s="66"/>
      <c r="O58" s="276">
        <f>L58-N58</f>
        <v>0</v>
      </c>
      <c r="P58" s="66"/>
      <c r="Q58" s="66"/>
      <c r="R58" s="276">
        <f t="shared" ref="R58:R70" si="5">O58-Q58</f>
        <v>0</v>
      </c>
      <c r="S58" s="66"/>
      <c r="T58" s="66"/>
      <c r="U58" s="276">
        <f t="shared" ref="U58:U70" si="6">R58-T58</f>
        <v>0</v>
      </c>
      <c r="V58">
        <v>30.75</v>
      </c>
      <c r="W58">
        <f t="shared" ref="W58:W70" si="7">F58-V58</f>
        <v>0</v>
      </c>
    </row>
    <row r="59" spans="2:23">
      <c r="B59" s="85">
        <v>41513</v>
      </c>
      <c r="C59" s="66" t="s">
        <v>457</v>
      </c>
      <c r="D59" s="66" t="s">
        <v>455</v>
      </c>
      <c r="E59" s="270">
        <v>2</v>
      </c>
      <c r="F59" s="66">
        <v>54.12</v>
      </c>
      <c r="G59" s="250"/>
      <c r="H59" s="66"/>
      <c r="I59" s="70">
        <f t="shared" si="3"/>
        <v>2</v>
      </c>
      <c r="J59" s="250"/>
      <c r="K59" s="66"/>
      <c r="L59" s="70">
        <f t="shared" si="4"/>
        <v>2</v>
      </c>
      <c r="M59" s="250"/>
      <c r="N59" s="66"/>
      <c r="O59" s="70">
        <f t="shared" ref="O59:O70" si="8">L59-N59</f>
        <v>2</v>
      </c>
      <c r="P59" s="66"/>
      <c r="Q59" s="66"/>
      <c r="R59" s="277">
        <f t="shared" si="5"/>
        <v>2</v>
      </c>
      <c r="S59" s="66" t="s">
        <v>713</v>
      </c>
      <c r="T59" s="66">
        <v>2</v>
      </c>
      <c r="U59" s="277">
        <f t="shared" si="6"/>
        <v>0</v>
      </c>
      <c r="V59">
        <v>54.12</v>
      </c>
      <c r="W59">
        <f t="shared" si="7"/>
        <v>0</v>
      </c>
    </row>
    <row r="60" spans="2:23" ht="15">
      <c r="B60" s="85">
        <v>41515</v>
      </c>
      <c r="C60" s="66" t="s">
        <v>458</v>
      </c>
      <c r="D60" s="66" t="s">
        <v>455</v>
      </c>
      <c r="E60" s="270">
        <v>7</v>
      </c>
      <c r="F60" s="66">
        <v>189.42</v>
      </c>
      <c r="G60" s="250"/>
      <c r="H60" s="83"/>
      <c r="I60" s="70">
        <f t="shared" si="3"/>
        <v>7</v>
      </c>
      <c r="J60" s="250"/>
      <c r="K60" s="66"/>
      <c r="L60" s="70">
        <f t="shared" si="4"/>
        <v>7</v>
      </c>
      <c r="M60" s="250"/>
      <c r="N60" s="66"/>
      <c r="O60" s="70">
        <f t="shared" si="8"/>
        <v>7</v>
      </c>
      <c r="P60" s="66" t="s">
        <v>655</v>
      </c>
      <c r="Q60" s="83">
        <v>7</v>
      </c>
      <c r="R60" s="276">
        <f t="shared" si="5"/>
        <v>0</v>
      </c>
      <c r="S60" s="66"/>
      <c r="T60" s="83"/>
      <c r="U60" s="276">
        <f t="shared" si="6"/>
        <v>0</v>
      </c>
      <c r="V60">
        <v>189.42</v>
      </c>
      <c r="W60">
        <f t="shared" si="7"/>
        <v>0</v>
      </c>
    </row>
    <row r="61" spans="2:23" ht="15">
      <c r="B61" s="85">
        <v>41515</v>
      </c>
      <c r="C61" s="66" t="s">
        <v>459</v>
      </c>
      <c r="D61" s="66" t="s">
        <v>455</v>
      </c>
      <c r="E61" s="270">
        <v>24</v>
      </c>
      <c r="F61" s="66">
        <v>649.44000000000005</v>
      </c>
      <c r="G61" s="250"/>
      <c r="H61" s="66"/>
      <c r="I61" s="70">
        <f t="shared" si="3"/>
        <v>24</v>
      </c>
      <c r="J61" s="250" t="s">
        <v>672</v>
      </c>
      <c r="K61" s="66">
        <v>24</v>
      </c>
      <c r="L61" s="276">
        <f t="shared" si="4"/>
        <v>0</v>
      </c>
      <c r="M61" s="250"/>
      <c r="N61" s="66"/>
      <c r="O61" s="276">
        <f t="shared" si="8"/>
        <v>0</v>
      </c>
      <c r="P61" s="66"/>
      <c r="Q61" s="66"/>
      <c r="R61" s="276">
        <f t="shared" si="5"/>
        <v>0</v>
      </c>
      <c r="S61" s="66"/>
      <c r="T61" s="66"/>
      <c r="U61" s="276">
        <f t="shared" si="6"/>
        <v>0</v>
      </c>
      <c r="V61">
        <v>649.44000000000005</v>
      </c>
      <c r="W61">
        <f t="shared" si="7"/>
        <v>0</v>
      </c>
    </row>
    <row r="62" spans="2:23" ht="15">
      <c r="B62" s="85">
        <v>41516</v>
      </c>
      <c r="C62" s="66" t="s">
        <v>460</v>
      </c>
      <c r="D62" s="66" t="s">
        <v>461</v>
      </c>
      <c r="E62" s="270">
        <v>2</v>
      </c>
      <c r="F62" s="66">
        <v>61.5</v>
      </c>
      <c r="G62" s="250" t="s">
        <v>651</v>
      </c>
      <c r="H62" s="66">
        <v>2</v>
      </c>
      <c r="I62" s="276">
        <f t="shared" si="3"/>
        <v>0</v>
      </c>
      <c r="J62" s="250"/>
      <c r="K62" s="66"/>
      <c r="L62" s="276">
        <f t="shared" si="4"/>
        <v>0</v>
      </c>
      <c r="M62" s="250"/>
      <c r="N62" s="66"/>
      <c r="O62" s="276">
        <f t="shared" si="8"/>
        <v>0</v>
      </c>
      <c r="P62" s="66"/>
      <c r="Q62" s="66"/>
      <c r="R62" s="276">
        <f t="shared" si="5"/>
        <v>0</v>
      </c>
      <c r="S62" s="66"/>
      <c r="T62" s="66"/>
      <c r="U62" s="276">
        <f t="shared" si="6"/>
        <v>0</v>
      </c>
      <c r="V62">
        <v>61.5</v>
      </c>
      <c r="W62">
        <f t="shared" si="7"/>
        <v>0</v>
      </c>
    </row>
    <row r="63" spans="2:23" ht="15">
      <c r="B63" s="85">
        <v>41533</v>
      </c>
      <c r="C63" s="66" t="s">
        <v>462</v>
      </c>
      <c r="D63" s="66" t="s">
        <v>463</v>
      </c>
      <c r="E63" s="270">
        <v>9</v>
      </c>
      <c r="F63" s="66">
        <v>531.36</v>
      </c>
      <c r="G63" s="250" t="s">
        <v>649</v>
      </c>
      <c r="H63" s="66">
        <v>9</v>
      </c>
      <c r="I63" s="276">
        <f t="shared" si="3"/>
        <v>0</v>
      </c>
      <c r="J63" s="250"/>
      <c r="K63" s="66"/>
      <c r="L63" s="276">
        <f t="shared" si="4"/>
        <v>0</v>
      </c>
      <c r="M63" s="250"/>
      <c r="N63" s="66"/>
      <c r="O63" s="276">
        <f t="shared" si="8"/>
        <v>0</v>
      </c>
      <c r="P63" s="66"/>
      <c r="Q63" s="66"/>
      <c r="R63" s="276">
        <f t="shared" si="5"/>
        <v>0</v>
      </c>
      <c r="S63" s="66"/>
      <c r="T63" s="66"/>
      <c r="U63" s="276">
        <f t="shared" si="6"/>
        <v>0</v>
      </c>
      <c r="V63">
        <v>531.36</v>
      </c>
      <c r="W63">
        <f t="shared" si="7"/>
        <v>0</v>
      </c>
    </row>
    <row r="64" spans="2:23" ht="15">
      <c r="B64" s="85">
        <v>41544</v>
      </c>
      <c r="C64" s="66" t="s">
        <v>464</v>
      </c>
      <c r="D64" s="66" t="s">
        <v>455</v>
      </c>
      <c r="E64" s="270">
        <v>15</v>
      </c>
      <c r="F64" s="66">
        <v>405.9</v>
      </c>
      <c r="G64" s="250" t="s">
        <v>650</v>
      </c>
      <c r="H64" s="66">
        <v>15</v>
      </c>
      <c r="I64" s="276">
        <f t="shared" si="3"/>
        <v>0</v>
      </c>
      <c r="J64" s="250"/>
      <c r="K64" s="66"/>
      <c r="L64" s="276">
        <f t="shared" si="4"/>
        <v>0</v>
      </c>
      <c r="M64" s="250"/>
      <c r="N64" s="66"/>
      <c r="O64" s="276">
        <f t="shared" si="8"/>
        <v>0</v>
      </c>
      <c r="P64" s="66"/>
      <c r="Q64" s="66"/>
      <c r="R64" s="276">
        <f t="shared" si="5"/>
        <v>0</v>
      </c>
      <c r="S64" s="66"/>
      <c r="T64" s="66"/>
      <c r="U64" s="276">
        <f t="shared" si="6"/>
        <v>0</v>
      </c>
      <c r="V64">
        <v>405.9</v>
      </c>
      <c r="W64">
        <f t="shared" si="7"/>
        <v>0</v>
      </c>
    </row>
    <row r="65" spans="2:23">
      <c r="B65" s="85">
        <v>41558</v>
      </c>
      <c r="C65" s="66" t="s">
        <v>613</v>
      </c>
      <c r="D65" s="66" t="s">
        <v>455</v>
      </c>
      <c r="E65" s="270">
        <v>12</v>
      </c>
      <c r="F65" s="66">
        <v>324.72000000000003</v>
      </c>
      <c r="G65" s="250"/>
      <c r="H65" s="66"/>
      <c r="I65" s="70">
        <f t="shared" si="3"/>
        <v>12</v>
      </c>
      <c r="J65" s="66"/>
      <c r="K65" s="66"/>
      <c r="L65" s="70">
        <f t="shared" si="4"/>
        <v>12</v>
      </c>
      <c r="M65" s="66" t="s">
        <v>653</v>
      </c>
      <c r="N65" s="66">
        <v>7</v>
      </c>
      <c r="O65" s="70">
        <f t="shared" si="8"/>
        <v>5</v>
      </c>
      <c r="P65" s="66"/>
      <c r="Q65" s="66"/>
      <c r="R65" s="277">
        <f t="shared" si="5"/>
        <v>5</v>
      </c>
      <c r="S65" s="66" t="s">
        <v>714</v>
      </c>
      <c r="T65" s="66">
        <v>5</v>
      </c>
      <c r="U65" s="277">
        <f t="shared" si="6"/>
        <v>0</v>
      </c>
      <c r="V65">
        <f>135.3+189.42</f>
        <v>324.72000000000003</v>
      </c>
      <c r="W65">
        <f t="shared" si="7"/>
        <v>0</v>
      </c>
    </row>
    <row r="66" spans="2:23" ht="15">
      <c r="B66" s="85">
        <v>41570</v>
      </c>
      <c r="C66" s="150" t="s">
        <v>507</v>
      </c>
      <c r="D66" s="150" t="s">
        <v>455</v>
      </c>
      <c r="E66" s="271">
        <v>18</v>
      </c>
      <c r="F66" s="150">
        <v>487.08</v>
      </c>
      <c r="G66" s="250"/>
      <c r="H66" s="66"/>
      <c r="I66" s="70">
        <f t="shared" si="3"/>
        <v>18</v>
      </c>
      <c r="J66" s="250"/>
      <c r="K66" s="66"/>
      <c r="L66" s="70">
        <f t="shared" si="4"/>
        <v>18</v>
      </c>
      <c r="M66" s="250"/>
      <c r="N66" s="66"/>
      <c r="O66" s="70">
        <f t="shared" si="8"/>
        <v>18</v>
      </c>
      <c r="P66" s="66" t="s">
        <v>659</v>
      </c>
      <c r="Q66" s="83">
        <v>7</v>
      </c>
      <c r="R66" s="277">
        <f t="shared" si="5"/>
        <v>11</v>
      </c>
      <c r="S66" s="66" t="s">
        <v>712</v>
      </c>
      <c r="T66" s="83">
        <v>11</v>
      </c>
      <c r="U66" s="277">
        <f t="shared" si="6"/>
        <v>0</v>
      </c>
      <c r="V66">
        <f>297.66+189.42</f>
        <v>487.08000000000004</v>
      </c>
      <c r="W66">
        <f t="shared" si="7"/>
        <v>0</v>
      </c>
    </row>
    <row r="67" spans="2:23" ht="15">
      <c r="B67" s="85">
        <v>41570</v>
      </c>
      <c r="C67" s="150" t="s">
        <v>507</v>
      </c>
      <c r="D67" s="150" t="s">
        <v>508</v>
      </c>
      <c r="E67" s="271">
        <v>1</v>
      </c>
      <c r="F67" s="150">
        <v>34.44</v>
      </c>
      <c r="G67" s="250"/>
      <c r="H67" s="66"/>
      <c r="I67" s="70">
        <f t="shared" si="3"/>
        <v>1</v>
      </c>
      <c r="J67" s="66"/>
      <c r="K67" s="66"/>
      <c r="L67" s="70">
        <f t="shared" si="4"/>
        <v>1</v>
      </c>
      <c r="M67" s="66" t="s">
        <v>654</v>
      </c>
      <c r="N67" s="66">
        <v>1</v>
      </c>
      <c r="O67" s="276">
        <f t="shared" si="8"/>
        <v>0</v>
      </c>
      <c r="P67" s="66"/>
      <c r="Q67" s="66"/>
      <c r="R67" s="276">
        <f t="shared" si="5"/>
        <v>0</v>
      </c>
      <c r="S67" s="66"/>
      <c r="T67" s="66"/>
      <c r="U67" s="276">
        <f t="shared" si="6"/>
        <v>0</v>
      </c>
      <c r="V67">
        <v>34.44</v>
      </c>
      <c r="W67">
        <f t="shared" si="7"/>
        <v>0</v>
      </c>
    </row>
    <row r="68" spans="2:23" ht="15">
      <c r="B68" s="85">
        <v>41582</v>
      </c>
      <c r="C68" s="150" t="s">
        <v>585</v>
      </c>
      <c r="D68" s="150" t="s">
        <v>455</v>
      </c>
      <c r="E68" s="271">
        <v>4</v>
      </c>
      <c r="F68" s="150">
        <v>108.24</v>
      </c>
      <c r="G68" s="250"/>
      <c r="H68" s="66"/>
      <c r="I68" s="70">
        <f t="shared" si="3"/>
        <v>4</v>
      </c>
      <c r="J68" s="250"/>
      <c r="K68" s="66"/>
      <c r="L68" s="70">
        <f t="shared" si="4"/>
        <v>4</v>
      </c>
      <c r="M68" s="250"/>
      <c r="N68" s="66"/>
      <c r="O68" s="70">
        <f t="shared" si="8"/>
        <v>4</v>
      </c>
      <c r="P68" s="66" t="s">
        <v>658</v>
      </c>
      <c r="Q68" s="83">
        <v>4</v>
      </c>
      <c r="R68" s="276">
        <f t="shared" si="5"/>
        <v>0</v>
      </c>
      <c r="S68" s="66"/>
      <c r="T68" s="83"/>
      <c r="U68" s="276">
        <f t="shared" si="6"/>
        <v>0</v>
      </c>
      <c r="V68">
        <v>108.24</v>
      </c>
      <c r="W68">
        <f t="shared" si="7"/>
        <v>0</v>
      </c>
    </row>
    <row r="69" spans="2:23" ht="15">
      <c r="B69" s="85">
        <v>41583</v>
      </c>
      <c r="C69" s="150" t="s">
        <v>586</v>
      </c>
      <c r="D69" s="150" t="s">
        <v>455</v>
      </c>
      <c r="E69" s="271">
        <v>1</v>
      </c>
      <c r="F69" s="150">
        <v>27.06</v>
      </c>
      <c r="G69" s="250"/>
      <c r="H69" s="66"/>
      <c r="I69" s="70">
        <f t="shared" si="3"/>
        <v>1</v>
      </c>
      <c r="J69" s="250"/>
      <c r="K69" s="66"/>
      <c r="L69" s="70">
        <f t="shared" si="4"/>
        <v>1</v>
      </c>
      <c r="M69" s="250"/>
      <c r="N69" s="66"/>
      <c r="O69" s="70">
        <f t="shared" si="8"/>
        <v>1</v>
      </c>
      <c r="P69" s="66" t="s">
        <v>657</v>
      </c>
      <c r="Q69" s="83">
        <v>1</v>
      </c>
      <c r="R69" s="276">
        <f t="shared" si="5"/>
        <v>0</v>
      </c>
      <c r="S69" s="66"/>
      <c r="T69" s="83"/>
      <c r="U69" s="276">
        <f t="shared" si="6"/>
        <v>0</v>
      </c>
      <c r="V69">
        <v>27.06</v>
      </c>
      <c r="W69">
        <f t="shared" si="7"/>
        <v>0</v>
      </c>
    </row>
    <row r="70" spans="2:23" ht="15" thickBot="1">
      <c r="B70" s="85">
        <v>41607</v>
      </c>
      <c r="C70" s="150" t="s">
        <v>643</v>
      </c>
      <c r="D70" s="150" t="s">
        <v>456</v>
      </c>
      <c r="E70" s="271">
        <v>2</v>
      </c>
      <c r="F70" s="150">
        <v>61.5</v>
      </c>
      <c r="G70" s="71"/>
      <c r="H70" s="72"/>
      <c r="I70" s="70">
        <f t="shared" si="3"/>
        <v>2</v>
      </c>
      <c r="J70" s="71"/>
      <c r="K70" s="72"/>
      <c r="L70" s="70">
        <f t="shared" si="4"/>
        <v>2</v>
      </c>
      <c r="M70" s="71"/>
      <c r="N70" s="72"/>
      <c r="O70" s="70">
        <f t="shared" si="8"/>
        <v>2</v>
      </c>
      <c r="P70" s="71"/>
      <c r="Q70" s="72"/>
      <c r="R70" s="277">
        <f t="shared" si="5"/>
        <v>2</v>
      </c>
      <c r="S70" s="71" t="s">
        <v>711</v>
      </c>
      <c r="T70" s="72">
        <v>2</v>
      </c>
      <c r="U70" s="277">
        <f t="shared" si="6"/>
        <v>0</v>
      </c>
      <c r="V70">
        <v>61.5</v>
      </c>
      <c r="W70">
        <f t="shared" si="7"/>
        <v>0</v>
      </c>
    </row>
    <row r="72" spans="2:23">
      <c r="H72">
        <f>SUM(H57:H70)</f>
        <v>37</v>
      </c>
      <c r="I72">
        <f t="shared" ref="I72" si="9">SUM(I57:I70)</f>
        <v>77</v>
      </c>
      <c r="N72">
        <f>SUM(N57:N70)</f>
        <v>8</v>
      </c>
      <c r="O72">
        <f>SUM(O57:O70)</f>
        <v>45</v>
      </c>
      <c r="Q72">
        <f>SUM(Q57:Q70)</f>
        <v>25</v>
      </c>
      <c r="R72">
        <f>SUM(R57:R70)</f>
        <v>20</v>
      </c>
    </row>
    <row r="75" spans="2:23">
      <c r="C75" t="s">
        <v>664</v>
      </c>
    </row>
    <row r="76" spans="2:23">
      <c r="B76" s="266">
        <v>41545</v>
      </c>
      <c r="C76" t="s">
        <v>673</v>
      </c>
    </row>
    <row r="77" spans="2:23">
      <c r="B77" s="266">
        <v>41569</v>
      </c>
      <c r="C77" t="s">
        <v>667</v>
      </c>
    </row>
    <row r="78" spans="2:23">
      <c r="B78" s="266">
        <v>41571</v>
      </c>
      <c r="C78" t="s">
        <v>665</v>
      </c>
    </row>
    <row r="79" spans="2:23">
      <c r="B79" s="266">
        <v>41583</v>
      </c>
      <c r="C79" t="s">
        <v>666</v>
      </c>
    </row>
    <row r="80" spans="2:23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301" t="s">
        <v>534</v>
      </c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3"/>
      <c r="AF1" s="302" t="s">
        <v>535</v>
      </c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3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30</vt:i4>
      </vt:variant>
    </vt:vector>
  </HeadingPairs>
  <TitlesOfParts>
    <vt:vector size="30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20_Sprint</vt:lpstr>
      <vt:lpstr>21_Sprint</vt:lpstr>
      <vt:lpstr>22_Sprint</vt:lpstr>
      <vt:lpstr>Backlog2014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2014-01-21T16:22:08Z</dcterms:modified>
</cp:coreProperties>
</file>