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hidePivotFieldList="1" showPivotChartFilter="1" defaultThemeVersion="124226"/>
  <bookViews>
    <workbookView xWindow="0" yWindow="2505" windowWidth="13020" windowHeight="2895"/>
  </bookViews>
  <sheets>
    <sheet name="Wydatki budowa" sheetId="2" r:id="rId1"/>
    <sheet name="Zestawienie kosztów" sheetId="11" r:id="rId2"/>
    <sheet name="Etapy budowy" sheetId="9" r:id="rId3"/>
    <sheet name="Harmonogram DB " sheetId="7" r:id="rId4"/>
  </sheets>
  <definedNames>
    <definedName name="_xlnm._FilterDatabase" localSheetId="0" hidden="1">'Wydatki budowa'!$M$2:$M$10</definedName>
    <definedName name="_xlnm.Criteria" localSheetId="0">'Wydatki budowa'!$M$2:$M$7</definedName>
  </definedNames>
  <calcPr calcId="125725"/>
  <pivotCaches>
    <pivotCache cacheId="0" r:id="rId5"/>
  </pivotCaches>
</workbook>
</file>

<file path=xl/calcChain.xml><?xml version="1.0" encoding="utf-8"?>
<calcChain xmlns="http://schemas.openxmlformats.org/spreadsheetml/2006/main">
  <c r="F5" i="9"/>
  <c r="E139" i="2"/>
  <c r="E137"/>
  <c r="F6" i="9" l="1"/>
  <c r="E4"/>
  <c r="E5" s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F8"/>
  <c r="F9"/>
  <c r="F10"/>
  <c r="F11"/>
  <c r="F12"/>
  <c r="F13"/>
  <c r="F14"/>
  <c r="F15"/>
  <c r="F16"/>
  <c r="F17"/>
  <c r="F18"/>
  <c r="F19"/>
  <c r="F7"/>
  <c r="E166" i="2"/>
  <c r="J166"/>
  <c r="F4" i="9"/>
  <c r="K17" i="7"/>
  <c r="E20" i="9" l="1"/>
  <c r="F34" i="7"/>
  <c r="C34"/>
  <c r="D4" s="1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G3"/>
  <c r="G1"/>
  <c r="D34" l="1"/>
  <c r="D2"/>
  <c r="D33"/>
  <c r="D31"/>
  <c r="D29"/>
  <c r="D27"/>
  <c r="D25"/>
  <c r="D23"/>
  <c r="D21"/>
  <c r="D19"/>
  <c r="D17"/>
  <c r="D15"/>
  <c r="D13"/>
  <c r="D11"/>
  <c r="D9"/>
  <c r="D7"/>
  <c r="D5"/>
  <c r="D3"/>
  <c r="E34"/>
  <c r="D32"/>
  <c r="D30"/>
  <c r="D28"/>
  <c r="D26"/>
  <c r="D24"/>
  <c r="D22"/>
  <c r="D20"/>
  <c r="D18"/>
  <c r="D16"/>
  <c r="D14"/>
  <c r="D12"/>
  <c r="D10"/>
  <c r="D8"/>
  <c r="D6"/>
</calcChain>
</file>

<file path=xl/comments1.xml><?xml version="1.0" encoding="utf-8"?>
<comments xmlns="http://schemas.openxmlformats.org/spreadsheetml/2006/main">
  <authors>
    <author>Autor</author>
  </authors>
  <commentList>
    <comment ref="F33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family val="2"/>
            <charset val="238"/>
          </rPr>
          <t xml:space="preserve">
Część faktury - druga część tej samej faktury w sekcji Ściany działowe</t>
        </r>
      </text>
    </comment>
    <comment ref="F34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family val="2"/>
            <charset val="238"/>
          </rPr>
          <t xml:space="preserve">
Część faktury - druga część tej samej faktury w sekcji Fundamenty. Faktura razem na 7090,84</t>
        </r>
      </text>
    </comment>
    <comment ref="F35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family val="2"/>
            <charset val="238"/>
          </rPr>
          <t xml:space="preserve">
Druga czesc faktury na 216,87 w sekcji Okna
</t>
        </r>
      </text>
    </comment>
    <comment ref="F36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family val="2"/>
            <charset val="238"/>
          </rPr>
          <t xml:space="preserve">
Trzecia czesc faktury na 216,87
</t>
        </r>
      </text>
    </comment>
    <comment ref="F37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family val="2"/>
            <charset val="238"/>
          </rPr>
          <t xml:space="preserve">
Druga czesc faktury na 216,87 w sekcji Fundamenty
</t>
        </r>
      </text>
    </comment>
    <comment ref="F43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family val="2"/>
            <charset val="238"/>
          </rPr>
          <t xml:space="preserve">
cz 3/3</t>
        </r>
      </text>
    </comment>
    <comment ref="F44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family val="2"/>
            <charset val="238"/>
          </rPr>
          <t xml:space="preserve">
cz 1/3</t>
        </r>
      </text>
    </comment>
    <comment ref="F45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family val="2"/>
            <charset val="238"/>
          </rPr>
          <t xml:space="preserve">
cz 2/3</t>
        </r>
      </text>
    </comment>
  </commentList>
</comments>
</file>

<file path=xl/sharedStrings.xml><?xml version="1.0" encoding="utf-8"?>
<sst xmlns="http://schemas.openxmlformats.org/spreadsheetml/2006/main" count="1012" uniqueCount="338">
  <si>
    <t>Opis</t>
  </si>
  <si>
    <t>Mapa do celów projektowych</t>
  </si>
  <si>
    <t>Projekt płyty fundamentowej</t>
  </si>
  <si>
    <t>Podatek od umowy najmu</t>
  </si>
  <si>
    <t>Operaty szacunkowe</t>
  </si>
  <si>
    <t>Rozsypanie tłucznia</t>
  </si>
  <si>
    <t>Siatka leśna</t>
  </si>
  <si>
    <t>Partyka - update projektu kanalizacji</t>
  </si>
  <si>
    <t>Piasek</t>
  </si>
  <si>
    <t>Data płatności</t>
  </si>
  <si>
    <t>Faktura numer</t>
  </si>
  <si>
    <t>Kwota</t>
  </si>
  <si>
    <t>Konto</t>
  </si>
  <si>
    <t>4817/T/08/2013</t>
  </si>
  <si>
    <t>Folia</t>
  </si>
  <si>
    <t>mbank dza</t>
  </si>
  <si>
    <t>4815/T/08/2013</t>
  </si>
  <si>
    <t>Stal</t>
  </si>
  <si>
    <t>4877/T/08/2013</t>
  </si>
  <si>
    <t>Rura woda</t>
  </si>
  <si>
    <t>4916/T/08/2013</t>
  </si>
  <si>
    <t>4969/T/08/2013</t>
  </si>
  <si>
    <t>Styropian</t>
  </si>
  <si>
    <t>eb wsp</t>
  </si>
  <si>
    <t>5017/T/08/2013</t>
  </si>
  <si>
    <t>5042/T/08/2013</t>
  </si>
  <si>
    <t>Wykonawca</t>
  </si>
  <si>
    <t>Płyta fundamentowa</t>
  </si>
  <si>
    <t>Parter</t>
  </si>
  <si>
    <t>Strop</t>
  </si>
  <si>
    <t>Ściana kolankowa</t>
  </si>
  <si>
    <t>Mur poddasza</t>
  </si>
  <si>
    <t>Więźba</t>
  </si>
  <si>
    <t>Dach</t>
  </si>
  <si>
    <t>Folia Nowak</t>
  </si>
  <si>
    <t>Nowak</t>
  </si>
  <si>
    <t>DEUTSCHE</t>
  </si>
  <si>
    <t>Udział %</t>
  </si>
  <si>
    <t>kredyt</t>
  </si>
  <si>
    <t>wlsane</t>
  </si>
  <si>
    <t>Przygotowanie terenu</t>
  </si>
  <si>
    <t>Uzbrojenie terenu (przyłącza)</t>
  </si>
  <si>
    <t>Roboty ziemne</t>
  </si>
  <si>
    <t>Fundamenty</t>
  </si>
  <si>
    <t>Konsrtukcja podziemia</t>
  </si>
  <si>
    <t>Izolacja przeciwwilgociowa</t>
  </si>
  <si>
    <t>Ściany nadziemia</t>
  </si>
  <si>
    <t>Stopy, schody</t>
  </si>
  <si>
    <t>Ścianki działowe</t>
  </si>
  <si>
    <t>Dach konstrukcja</t>
  </si>
  <si>
    <t>Dach pokrycie</t>
  </si>
  <si>
    <t>Izolacja terminczna</t>
  </si>
  <si>
    <t>Okna i drzwi zewn</t>
  </si>
  <si>
    <t>Drzwi wewn</t>
  </si>
  <si>
    <t>Tynki wewn</t>
  </si>
  <si>
    <t>Roboty malarskie</t>
  </si>
  <si>
    <t>Podłoza</t>
  </si>
  <si>
    <t>Podłogi, posadzki</t>
  </si>
  <si>
    <t>El. Ślusarsko-kowalskie</t>
  </si>
  <si>
    <t>Biały montaż</t>
  </si>
  <si>
    <t>Elewacja</t>
  </si>
  <si>
    <t>Roboty zewn(taras, schody)</t>
  </si>
  <si>
    <t>Instalacje wew</t>
  </si>
  <si>
    <t>a</t>
  </si>
  <si>
    <t>wodociagowa</t>
  </si>
  <si>
    <t>b</t>
  </si>
  <si>
    <t>kanalizacyjna</t>
  </si>
  <si>
    <t>c</t>
  </si>
  <si>
    <t>gazowa</t>
  </si>
  <si>
    <t>d</t>
  </si>
  <si>
    <t>elektryczna</t>
  </si>
  <si>
    <t>e</t>
  </si>
  <si>
    <t>c.o.</t>
  </si>
  <si>
    <t>Ogrodzenie</t>
  </si>
  <si>
    <t>Zagospodarowanie działki</t>
  </si>
  <si>
    <t>Nadzór i dokumentacja</t>
  </si>
  <si>
    <t>Inne, WM+R, Kuchnia, Szafy</t>
  </si>
  <si>
    <t>RAZEM</t>
  </si>
  <si>
    <t>Geodeta działka</t>
  </si>
  <si>
    <t>Geodeta budynek</t>
  </si>
  <si>
    <t>Beton</t>
  </si>
  <si>
    <t>Etap</t>
  </si>
  <si>
    <t>Kolumna1</t>
  </si>
  <si>
    <t>Data faktury</t>
  </si>
  <si>
    <t>gotówka</t>
  </si>
  <si>
    <t>Typ</t>
  </si>
  <si>
    <t>Materiał</t>
  </si>
  <si>
    <t>Usługa</t>
  </si>
  <si>
    <t>Dostawca</t>
  </si>
  <si>
    <t>Manex</t>
  </si>
  <si>
    <t>Suma</t>
  </si>
  <si>
    <t>Planowane</t>
  </si>
  <si>
    <t>Rzeczywiste</t>
  </si>
  <si>
    <t>Plan suma</t>
  </si>
  <si>
    <t>Zero</t>
  </si>
  <si>
    <t>Nazwy etapów</t>
  </si>
  <si>
    <t>Ocieplenie</t>
  </si>
  <si>
    <t>Stropy, schody</t>
  </si>
  <si>
    <t>Wentylacja mechaniczna</t>
  </si>
  <si>
    <t>Zabudowa</t>
  </si>
  <si>
    <t>Podłogi, podłoża, posadzki</t>
  </si>
  <si>
    <t>Tynki wewn, malowanie</t>
  </si>
  <si>
    <t>Zapłacono</t>
  </si>
  <si>
    <t>Geodeta</t>
  </si>
  <si>
    <t>Pustaki</t>
  </si>
  <si>
    <t>5291/T/08/2013</t>
  </si>
  <si>
    <t>Smoła</t>
  </si>
  <si>
    <t>5315/T/08/2013</t>
  </si>
  <si>
    <t>Pustaki połówki</t>
  </si>
  <si>
    <t>5327/T/08/2013</t>
  </si>
  <si>
    <t>5337/T/08/2013</t>
  </si>
  <si>
    <t>Komin</t>
  </si>
  <si>
    <t>5433/T/08/2013</t>
  </si>
  <si>
    <t>Kanalizacja</t>
  </si>
  <si>
    <t>4765/T/08/2013</t>
  </si>
  <si>
    <t>Projekt</t>
  </si>
  <si>
    <t>Archipelag</t>
  </si>
  <si>
    <t>Zakup projektu</t>
  </si>
  <si>
    <t>Wrocław</t>
  </si>
  <si>
    <t>Marek Glapa</t>
  </si>
  <si>
    <t>Wynagrodzenie architekta</t>
  </si>
  <si>
    <t>Wynagrodzenie kierownika budowy</t>
  </si>
  <si>
    <t>ZDiUK</t>
  </si>
  <si>
    <t>Uzgodnienia</t>
  </si>
  <si>
    <t>Tauron</t>
  </si>
  <si>
    <t>Umowa</t>
  </si>
  <si>
    <t>Elektryk</t>
  </si>
  <si>
    <t>Skrzynka Taurona</t>
  </si>
  <si>
    <t>Koszty kredytu</t>
  </si>
  <si>
    <t>Sąd</t>
  </si>
  <si>
    <t>Danuta Fabrowicz</t>
  </si>
  <si>
    <t>Urząd Skarbowy</t>
  </si>
  <si>
    <t>Tomasz Partyka</t>
  </si>
  <si>
    <t>Projekty przyłączy</t>
  </si>
  <si>
    <t>Operator Koparki</t>
  </si>
  <si>
    <t>ZGK</t>
  </si>
  <si>
    <t>Opłata do ZGK za ponowne uzgodnienie</t>
  </si>
  <si>
    <t>Bory</t>
  </si>
  <si>
    <t>Wynagrodzenie Borek</t>
  </si>
  <si>
    <t>Wniosek o wpis do hipoteki</t>
  </si>
  <si>
    <t xml:space="preserve">Marek  </t>
  </si>
  <si>
    <t>Wpis BZ, wypis KW</t>
  </si>
  <si>
    <t>698/2013</t>
  </si>
  <si>
    <t>Zaprawa Nowak</t>
  </si>
  <si>
    <t>F/SK/00799/13</t>
  </si>
  <si>
    <t>9/2013</t>
  </si>
  <si>
    <t>Antoni Nowak</t>
  </si>
  <si>
    <t>Nadproża</t>
  </si>
  <si>
    <t>5441/T/08/2013</t>
  </si>
  <si>
    <t>Rzecz różnica</t>
  </si>
  <si>
    <t>Plan</t>
  </si>
  <si>
    <t>Realizacja</t>
  </si>
  <si>
    <t>Etykiety wierszy</t>
  </si>
  <si>
    <t>Suma końcowa</t>
  </si>
  <si>
    <t>Suma z Kwota</t>
  </si>
  <si>
    <t>Rzeczoznawca</t>
  </si>
  <si>
    <t>Etykiety kolumn</t>
  </si>
  <si>
    <t>Bloczki</t>
  </si>
  <si>
    <t>5379/T/08/2013</t>
  </si>
  <si>
    <t>5376/T/08/2013</t>
  </si>
  <si>
    <t>5732/T/09/2013</t>
  </si>
  <si>
    <t>5801/T/09/2013</t>
  </si>
  <si>
    <t>5924/T/09/2013</t>
  </si>
  <si>
    <t>Beton na słupki</t>
  </si>
  <si>
    <t>5991/T/09/2013</t>
  </si>
  <si>
    <t>Belki, pustaki</t>
  </si>
  <si>
    <t>5889/T/09/2013</t>
  </si>
  <si>
    <t>6144/T/09/2013</t>
  </si>
  <si>
    <t>6199/T/09/2013</t>
  </si>
  <si>
    <t>Stal piętro</t>
  </si>
  <si>
    <t>6284/T/09/2013</t>
  </si>
  <si>
    <t>Kotwa murłata</t>
  </si>
  <si>
    <t>paragon PWB</t>
  </si>
  <si>
    <t xml:space="preserve">Zaprawa  </t>
  </si>
  <si>
    <t>paragon Castorama</t>
  </si>
  <si>
    <t>Zaprawa murarska</t>
  </si>
  <si>
    <t>paragon Smolec</t>
  </si>
  <si>
    <t>Tartak</t>
  </si>
  <si>
    <t>dowód wpłaty</t>
  </si>
  <si>
    <t>SBB Bielany</t>
  </si>
  <si>
    <t>Dach - dachówki</t>
  </si>
  <si>
    <t>Dach - dodatki</t>
  </si>
  <si>
    <t>zaliczka SB/002675</t>
  </si>
  <si>
    <t>Dach - Rynna</t>
  </si>
  <si>
    <t>zaliczka   SB/002678</t>
  </si>
  <si>
    <t>Dach - Okna dachowe</t>
  </si>
  <si>
    <t>Beton na wieniec</t>
  </si>
  <si>
    <t>6568/T/10/2013</t>
  </si>
  <si>
    <t>6599/T/10/2013</t>
  </si>
  <si>
    <t>Drenaż</t>
  </si>
  <si>
    <t>6922/T/10/2013</t>
  </si>
  <si>
    <t>6923/T/10/2013</t>
  </si>
  <si>
    <t>Drenaż - rura</t>
  </si>
  <si>
    <t>Drenaż - folia</t>
  </si>
  <si>
    <t>6931/T/10/2013</t>
  </si>
  <si>
    <t>Zaprawa</t>
  </si>
  <si>
    <t>6940/T/10/2013</t>
  </si>
  <si>
    <t>6945/T/10/2013</t>
  </si>
  <si>
    <t>Bystrzycka</t>
  </si>
  <si>
    <t>Drenaż - Żwir</t>
  </si>
  <si>
    <t>10. Biały montaż</t>
  </si>
  <si>
    <t>11. Tynki wewn, malowanie</t>
  </si>
  <si>
    <t>12. Podłogi, podłoża, posadzki</t>
  </si>
  <si>
    <t>13. Drzwi wewn</t>
  </si>
  <si>
    <t>14. Elewacja</t>
  </si>
  <si>
    <t>15.Wentylacja mechaniczna</t>
  </si>
  <si>
    <t>16. Zabudowa</t>
  </si>
  <si>
    <t>Żelastwo</t>
  </si>
  <si>
    <t>Więźba - zaliczka</t>
  </si>
  <si>
    <t>Gwoździe</t>
  </si>
  <si>
    <t>7116/T/10/2013</t>
  </si>
  <si>
    <t>7184/T/11/2013</t>
  </si>
  <si>
    <t>7206/T/11/2013</t>
  </si>
  <si>
    <t xml:space="preserve">Rura  </t>
  </si>
  <si>
    <t>Docieplenie styropianem</t>
  </si>
  <si>
    <t>Murek taras</t>
  </si>
  <si>
    <t>Ściana kominek</t>
  </si>
  <si>
    <t>Docieplenie koci taras</t>
  </si>
  <si>
    <t>Ścianki działowe 126m2</t>
  </si>
  <si>
    <t>Suchy beton</t>
  </si>
  <si>
    <t>Ocieplenie tarasiku</t>
  </si>
  <si>
    <t>7214/T/11/2013</t>
  </si>
  <si>
    <t>Płyty osb na brame dziewic</t>
  </si>
  <si>
    <t>7274/T/11/2013</t>
  </si>
  <si>
    <t>Rożne</t>
  </si>
  <si>
    <t>Rozne</t>
  </si>
  <si>
    <t>Różne</t>
  </si>
  <si>
    <t>7389/T/11/2013</t>
  </si>
  <si>
    <t>Dachblach</t>
  </si>
  <si>
    <t>Blacha</t>
  </si>
  <si>
    <t>ZK 506/2013</t>
  </si>
  <si>
    <t>Kiełczów</t>
  </si>
  <si>
    <t>Otoczaki</t>
  </si>
  <si>
    <t>7485/T/11/2013</t>
  </si>
  <si>
    <t>Kielich przyścienny</t>
  </si>
  <si>
    <t>MA/2013/11/0273</t>
  </si>
  <si>
    <t>JACK</t>
  </si>
  <si>
    <t>Przyłącze wod-kan</t>
  </si>
  <si>
    <t>UM</t>
  </si>
  <si>
    <t>Zajęcia pasa ruchu</t>
  </si>
  <si>
    <t>Prokad</t>
  </si>
  <si>
    <t>Brama garażowa - zaliczka</t>
  </si>
  <si>
    <t xml:space="preserve">Brama garażowa  </t>
  </si>
  <si>
    <t>Extherm</t>
  </si>
  <si>
    <t>Okna zaliczka</t>
  </si>
  <si>
    <t>Umieszczenie przyłacza. Opłata roczna</t>
  </si>
  <si>
    <t>Kaucja za worki</t>
  </si>
  <si>
    <t>Dodatkowe dachówki i gąsiory</t>
  </si>
  <si>
    <t>SB/003383</t>
  </si>
  <si>
    <t>Odbiór przyłącza wod-kan</t>
  </si>
  <si>
    <t>ZGK Kąty</t>
  </si>
  <si>
    <t>Wpięcie przył. kan.</t>
  </si>
  <si>
    <t>Wpięcie przył. wod.</t>
  </si>
  <si>
    <t>Fakro</t>
  </si>
  <si>
    <t>Zwrot - Okna promocja</t>
  </si>
  <si>
    <t>Drzwi ogrodowe - zaliczka</t>
  </si>
  <si>
    <t>Okna - faktura</t>
  </si>
  <si>
    <t>Drzwi ogrodowe - faktura</t>
  </si>
  <si>
    <t>Styropian elewacja</t>
  </si>
  <si>
    <t>7814/T/12/2013</t>
  </si>
  <si>
    <t>Dodatki</t>
  </si>
  <si>
    <t>7773/T/11/2013</t>
  </si>
  <si>
    <t>7859/T/12/2013</t>
  </si>
  <si>
    <t>1149/2013</t>
  </si>
  <si>
    <t>Ocieplenie budynku</t>
  </si>
  <si>
    <t>Ocieplenie garaż</t>
  </si>
  <si>
    <t>Prysznic</t>
  </si>
  <si>
    <t>Posadzka tars</t>
  </si>
  <si>
    <t>Beton na taras</t>
  </si>
  <si>
    <t>Otynkowanie garażu</t>
  </si>
  <si>
    <t>Lubin</t>
  </si>
  <si>
    <t>Drzwi zewn.tymczasowe</t>
  </si>
  <si>
    <t>Styropian, dodatki</t>
  </si>
  <si>
    <t>7918/T/12/2013</t>
  </si>
  <si>
    <t>SB/003600</t>
  </si>
  <si>
    <t>Gąsior, kołnierz</t>
  </si>
  <si>
    <t>Styropian, papa</t>
  </si>
  <si>
    <t>7963/T/12/2013</t>
  </si>
  <si>
    <t>MA/2013/10/0232</t>
  </si>
  <si>
    <t>MA/2013/10/0231</t>
  </si>
  <si>
    <t>7995/T/12/2013</t>
  </si>
  <si>
    <t>MSM</t>
  </si>
  <si>
    <t>Styropian 25cm</t>
  </si>
  <si>
    <t>FPF/955/2013</t>
  </si>
  <si>
    <t>Parapety i zatyczki</t>
  </si>
  <si>
    <t>00. Przed budową</t>
  </si>
  <si>
    <t>01. Fundamenty</t>
  </si>
  <si>
    <t>02. Drenaż</t>
  </si>
  <si>
    <t>03. Ściany nadziemia</t>
  </si>
  <si>
    <t>04. Stropy, schody</t>
  </si>
  <si>
    <t>05. Dach</t>
  </si>
  <si>
    <t>06. Ocieplenie</t>
  </si>
  <si>
    <t>07. Okna i drzwi zewn</t>
  </si>
  <si>
    <t>08. Ścianki działowe</t>
  </si>
  <si>
    <t>09. Instalacje wew</t>
  </si>
  <si>
    <t>Armalux</t>
  </si>
  <si>
    <t>Płytki podłogowe</t>
  </si>
  <si>
    <t>FS 7155/M/12/2013</t>
  </si>
  <si>
    <t>Wełna, płyty OSB</t>
  </si>
  <si>
    <t>8187/T/12/2013</t>
  </si>
  <si>
    <t>KOREKTA NA WEŁNĘ</t>
  </si>
  <si>
    <t>Womag</t>
  </si>
  <si>
    <t>SB/003839</t>
  </si>
  <si>
    <t xml:space="preserve">Wełna </t>
  </si>
  <si>
    <t xml:space="preserve">991/k/2013 </t>
  </si>
  <si>
    <t>Założenie parapetów</t>
  </si>
  <si>
    <t>Założenie rynien</t>
  </si>
  <si>
    <t>Kontener na śmieci</t>
  </si>
  <si>
    <t>Pianka, klej, siatka</t>
  </si>
  <si>
    <t>Styropian, klej</t>
  </si>
  <si>
    <t>8034/T/12/2013</t>
  </si>
  <si>
    <t xml:space="preserve">Pianka </t>
  </si>
  <si>
    <t>8035/T/12/2013</t>
  </si>
  <si>
    <t>Siatka, klej</t>
  </si>
  <si>
    <t>8122/T/12/2013</t>
  </si>
  <si>
    <t>MA/2013/10/0235 i 0236</t>
  </si>
  <si>
    <t>MA/2013/10/0233</t>
  </si>
  <si>
    <t>16/12/2013</t>
  </si>
  <si>
    <t>3/12/2013</t>
  </si>
  <si>
    <t>23/12/2013</t>
  </si>
  <si>
    <t>28/11/2013</t>
  </si>
  <si>
    <t>Zmniejszenie drzwi balkonowych</t>
  </si>
  <si>
    <t>Faktura papier</t>
  </si>
  <si>
    <t>Podłoga poddasza</t>
  </si>
  <si>
    <t>726/T/03/2014</t>
  </si>
  <si>
    <t>Podłogi, podłoża, posadzki, kafle</t>
  </si>
  <si>
    <t>12. Podłogi, podłoża, posadzki i kafle</t>
  </si>
  <si>
    <t>Projekt łazienki</t>
  </si>
  <si>
    <t>Projekt górna łazienka</t>
  </si>
  <si>
    <t>Strych - położenie płyt OSB</t>
  </si>
  <si>
    <t>Wkręty, bloczki na stryszek</t>
  </si>
  <si>
    <t>gotówka Słonek</t>
  </si>
  <si>
    <t>Rekuperatory</t>
  </si>
  <si>
    <t>Zaliczna za etap I</t>
  </si>
  <si>
    <t>Schody strychowe</t>
  </si>
  <si>
    <t>Biuro podatkowe TAX</t>
  </si>
  <si>
    <t>Rozliczenie zwrotu VAT</t>
  </si>
  <si>
    <t>Rozliczenie etapu I</t>
  </si>
</sst>
</file>

<file path=xl/styles.xml><?xml version="1.0" encoding="utf-8"?>
<styleSheet xmlns="http://schemas.openxmlformats.org/spreadsheetml/2006/main">
  <numFmts count="1">
    <numFmt numFmtId="164" formatCode="#,##0.00\ &quot;zł&quot;"/>
  </numFmts>
  <fonts count="13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3"/>
      <color theme="3"/>
      <name val="Czcionka tekstu podstawowego"/>
    </font>
    <font>
      <sz val="11"/>
      <color indexed="8"/>
      <name val="Calibri"/>
      <family val="2"/>
      <charset val="238"/>
    </font>
    <font>
      <sz val="13"/>
      <color theme="3"/>
      <name val="Czcionka tekstu podstawowego"/>
    </font>
    <font>
      <b/>
      <sz val="11"/>
      <color rgb="FFC00000"/>
      <name val="Calibri"/>
      <family val="2"/>
      <charset val="238"/>
      <scheme val="minor"/>
    </font>
    <font>
      <b/>
      <sz val="13"/>
      <color rgb="FFC00000"/>
      <name val="Czcionka tekstu podstawowego"/>
    </font>
    <font>
      <sz val="11"/>
      <color theme="3"/>
      <name val="Calibri"/>
      <family val="2"/>
      <charset val="238"/>
      <scheme val="minor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</fonts>
  <fills count="1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/>
        <bgColor theme="6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rgb="FFFFFF66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theme="5" tint="0.39997558519241921"/>
      </left>
      <right/>
      <top style="thin">
        <color theme="5" tint="0.39997558519241921"/>
      </top>
      <bottom style="thin">
        <color theme="5" tint="0.39997558519241921"/>
      </bottom>
      <diagonal/>
    </border>
    <border>
      <left style="thin">
        <color theme="5" tint="0.39997558519241921"/>
      </left>
      <right/>
      <top/>
      <bottom style="thin">
        <color theme="5" tint="0.39997558519241921"/>
      </bottom>
      <diagonal/>
    </border>
    <border>
      <left/>
      <right style="thin">
        <color theme="0"/>
      </right>
      <top/>
      <bottom/>
      <diagonal/>
    </border>
  </borders>
  <cellStyleXfs count="1">
    <xf numFmtId="0" fontId="0" fillId="0" borderId="0"/>
  </cellStyleXfs>
  <cellXfs count="132">
    <xf numFmtId="0" fontId="0" fillId="0" borderId="0" xfId="0"/>
    <xf numFmtId="0" fontId="0" fillId="0" borderId="0" xfId="0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horizontal="center"/>
    </xf>
    <xf numFmtId="0" fontId="0" fillId="0" borderId="3" xfId="0" applyBorder="1"/>
    <xf numFmtId="2" fontId="0" fillId="0" borderId="3" xfId="0" applyNumberFormat="1" applyBorder="1"/>
    <xf numFmtId="2" fontId="0" fillId="0" borderId="4" xfId="0" applyNumberFormat="1" applyBorder="1"/>
    <xf numFmtId="10" fontId="0" fillId="0" borderId="0" xfId="0" applyNumberFormat="1" applyBorder="1"/>
    <xf numFmtId="2" fontId="0" fillId="0" borderId="0" xfId="0" applyNumberFormat="1" applyBorder="1"/>
    <xf numFmtId="0" fontId="0" fillId="0" borderId="5" xfId="0" applyBorder="1"/>
    <xf numFmtId="0" fontId="1" fillId="0" borderId="0" xfId="0" applyFont="1" applyBorder="1"/>
    <xf numFmtId="0" fontId="1" fillId="0" borderId="0" xfId="0" applyFont="1" applyFill="1" applyBorder="1"/>
    <xf numFmtId="0" fontId="0" fillId="0" borderId="0" xfId="0" applyFont="1" applyFill="1" applyBorder="1"/>
    <xf numFmtId="0" fontId="0" fillId="2" borderId="0" xfId="0" applyFill="1" applyBorder="1"/>
    <xf numFmtId="0" fontId="0" fillId="2" borderId="0" xfId="0" applyFont="1" applyFill="1" applyBorder="1"/>
    <xf numFmtId="10" fontId="0" fillId="2" borderId="0" xfId="0" applyNumberFormat="1" applyFill="1" applyBorder="1"/>
    <xf numFmtId="2" fontId="0" fillId="2" borderId="0" xfId="0" applyNumberFormat="1" applyFill="1" applyBorder="1"/>
    <xf numFmtId="0" fontId="0" fillId="2" borderId="5" xfId="0" applyFill="1" applyBorder="1"/>
    <xf numFmtId="0" fontId="1" fillId="2" borderId="0" xfId="0" applyFont="1" applyFill="1" applyBorder="1"/>
    <xf numFmtId="2" fontId="0" fillId="2" borderId="5" xfId="0" applyNumberFormat="1" applyFill="1" applyBorder="1"/>
    <xf numFmtId="0" fontId="0" fillId="3" borderId="0" xfId="0" applyFill="1" applyBorder="1"/>
    <xf numFmtId="0" fontId="1" fillId="3" borderId="0" xfId="0" applyFont="1" applyFill="1" applyBorder="1"/>
    <xf numFmtId="10" fontId="0" fillId="3" borderId="0" xfId="0" applyNumberFormat="1" applyFill="1" applyBorder="1"/>
    <xf numFmtId="2" fontId="0" fillId="3" borderId="0" xfId="0" applyNumberFormat="1" applyFill="1" applyBorder="1"/>
    <xf numFmtId="0" fontId="0" fillId="3" borderId="5" xfId="0" applyFill="1" applyBorder="1"/>
    <xf numFmtId="0" fontId="0" fillId="4" borderId="0" xfId="0" applyFill="1" applyBorder="1"/>
    <xf numFmtId="0" fontId="1" fillId="4" borderId="0" xfId="0" applyFont="1" applyFill="1" applyBorder="1"/>
    <xf numFmtId="10" fontId="0" fillId="4" borderId="0" xfId="0" applyNumberFormat="1" applyFill="1" applyBorder="1"/>
    <xf numFmtId="2" fontId="0" fillId="4" borderId="0" xfId="0" applyNumberFormat="1" applyFill="1" applyBorder="1"/>
    <xf numFmtId="0" fontId="0" fillId="4" borderId="5" xfId="0" applyFill="1" applyBorder="1"/>
    <xf numFmtId="0" fontId="0" fillId="5" borderId="0" xfId="0" applyFill="1" applyBorder="1"/>
    <xf numFmtId="0" fontId="1" fillId="5" borderId="0" xfId="0" applyFont="1" applyFill="1" applyBorder="1"/>
    <xf numFmtId="10" fontId="0" fillId="5" borderId="0" xfId="0" applyNumberFormat="1" applyFill="1" applyBorder="1"/>
    <xf numFmtId="2" fontId="0" fillId="5" borderId="0" xfId="0" applyNumberFormat="1" applyFill="1" applyBorder="1"/>
    <xf numFmtId="0" fontId="0" fillId="5" borderId="5" xfId="0" applyFill="1" applyBorder="1"/>
    <xf numFmtId="0" fontId="0" fillId="6" borderId="0" xfId="0" applyFill="1" applyBorder="1"/>
    <xf numFmtId="0" fontId="1" fillId="6" borderId="0" xfId="0" applyFont="1" applyFill="1" applyBorder="1"/>
    <xf numFmtId="10" fontId="0" fillId="6" borderId="0" xfId="0" applyNumberFormat="1" applyFill="1" applyBorder="1"/>
    <xf numFmtId="2" fontId="0" fillId="6" borderId="0" xfId="0" applyNumberFormat="1" applyFill="1" applyBorder="1"/>
    <xf numFmtId="0" fontId="0" fillId="6" borderId="5" xfId="0" applyFill="1" applyBorder="1"/>
    <xf numFmtId="0" fontId="3" fillId="7" borderId="0" xfId="0" applyFont="1" applyFill="1" applyBorder="1"/>
    <xf numFmtId="0" fontId="4" fillId="0" borderId="0" xfId="0" applyFont="1" applyAlignment="1">
      <alignment horizontal="center"/>
    </xf>
    <xf numFmtId="0" fontId="0" fillId="0" borderId="0" xfId="0" applyNumberFormat="1"/>
    <xf numFmtId="0" fontId="5" fillId="0" borderId="2" xfId="0" applyFont="1" applyFill="1" applyBorder="1"/>
    <xf numFmtId="0" fontId="0" fillId="8" borderId="0" xfId="0" applyFill="1" applyBorder="1"/>
    <xf numFmtId="0" fontId="1" fillId="8" borderId="0" xfId="0" applyFont="1" applyFill="1" applyBorder="1"/>
    <xf numFmtId="10" fontId="0" fillId="8" borderId="0" xfId="0" applyNumberFormat="1" applyFill="1" applyBorder="1"/>
    <xf numFmtId="2" fontId="0" fillId="8" borderId="0" xfId="0" applyNumberFormat="1" applyFill="1" applyBorder="1"/>
    <xf numFmtId="0" fontId="0" fillId="8" borderId="5" xfId="0" applyFill="1" applyBorder="1"/>
    <xf numFmtId="0" fontId="0" fillId="9" borderId="0" xfId="0" applyFill="1" applyBorder="1"/>
    <xf numFmtId="0" fontId="1" fillId="9" borderId="0" xfId="0" applyFont="1" applyFill="1" applyBorder="1"/>
    <xf numFmtId="10" fontId="0" fillId="9" borderId="0" xfId="0" applyNumberFormat="1" applyFill="1" applyBorder="1"/>
    <xf numFmtId="2" fontId="0" fillId="9" borderId="0" xfId="0" applyNumberFormat="1" applyFill="1" applyBorder="1"/>
    <xf numFmtId="0" fontId="0" fillId="9" borderId="5" xfId="0" applyFill="1" applyBorder="1"/>
    <xf numFmtId="0" fontId="0" fillId="10" borderId="0" xfId="0" applyFill="1" applyBorder="1"/>
    <xf numFmtId="0" fontId="1" fillId="10" borderId="0" xfId="0" applyFont="1" applyFill="1" applyBorder="1"/>
    <xf numFmtId="10" fontId="0" fillId="10" borderId="0" xfId="0" applyNumberFormat="1" applyFill="1" applyBorder="1"/>
    <xf numFmtId="2" fontId="0" fillId="10" borderId="0" xfId="0" applyNumberFormat="1" applyFill="1" applyBorder="1"/>
    <xf numFmtId="0" fontId="0" fillId="10" borderId="5" xfId="0" applyFill="1" applyBorder="1"/>
    <xf numFmtId="0" fontId="0" fillId="3" borderId="0" xfId="0" applyFont="1" applyFill="1" applyBorder="1"/>
    <xf numFmtId="0" fontId="0" fillId="11" borderId="0" xfId="0" applyFill="1" applyBorder="1"/>
    <xf numFmtId="10" fontId="0" fillId="11" borderId="0" xfId="0" applyNumberFormat="1" applyFill="1" applyBorder="1"/>
    <xf numFmtId="2" fontId="0" fillId="11" borderId="0" xfId="0" applyNumberFormat="1" applyFill="1" applyBorder="1"/>
    <xf numFmtId="0" fontId="0" fillId="11" borderId="5" xfId="0" applyFill="1" applyBorder="1"/>
    <xf numFmtId="0" fontId="1" fillId="11" borderId="0" xfId="0" applyFont="1" applyFill="1" applyBorder="1"/>
    <xf numFmtId="0" fontId="0" fillId="12" borderId="0" xfId="0" applyFill="1" applyBorder="1"/>
    <xf numFmtId="0" fontId="0" fillId="12" borderId="0" xfId="0" applyFont="1" applyFill="1" applyBorder="1"/>
    <xf numFmtId="10" fontId="0" fillId="12" borderId="0" xfId="0" applyNumberFormat="1" applyFill="1" applyBorder="1"/>
    <xf numFmtId="2" fontId="0" fillId="12" borderId="0" xfId="0" applyNumberFormat="1" applyFill="1" applyBorder="1"/>
    <xf numFmtId="0" fontId="0" fillId="12" borderId="5" xfId="0" applyFill="1" applyBorder="1"/>
    <xf numFmtId="0" fontId="1" fillId="12" borderId="0" xfId="0" applyFont="1" applyFill="1" applyBorder="1"/>
    <xf numFmtId="0" fontId="0" fillId="13" borderId="0" xfId="0" applyFill="1" applyBorder="1"/>
    <xf numFmtId="0" fontId="1" fillId="13" borderId="0" xfId="0" applyFont="1" applyFill="1" applyBorder="1"/>
    <xf numFmtId="10" fontId="0" fillId="13" borderId="0" xfId="0" applyNumberFormat="1" applyFill="1" applyBorder="1"/>
    <xf numFmtId="2" fontId="0" fillId="13" borderId="0" xfId="0" applyNumberFormat="1" applyFill="1" applyBorder="1"/>
    <xf numFmtId="0" fontId="0" fillId="13" borderId="5" xfId="0" applyFill="1" applyBorder="1"/>
    <xf numFmtId="0" fontId="0" fillId="14" borderId="0" xfId="0" applyFill="1" applyBorder="1"/>
    <xf numFmtId="0" fontId="1" fillId="14" borderId="0" xfId="0" applyFont="1" applyFill="1" applyBorder="1"/>
    <xf numFmtId="10" fontId="0" fillId="14" borderId="0" xfId="0" applyNumberFormat="1" applyFill="1" applyBorder="1"/>
    <xf numFmtId="2" fontId="0" fillId="14" borderId="0" xfId="0" applyNumberFormat="1" applyFill="1" applyBorder="1"/>
    <xf numFmtId="0" fontId="0" fillId="14" borderId="5" xfId="0" applyFill="1" applyBorder="1"/>
    <xf numFmtId="0" fontId="0" fillId="15" borderId="0" xfId="0" applyFill="1" applyBorder="1"/>
    <xf numFmtId="0" fontId="1" fillId="15" borderId="0" xfId="0" applyFont="1" applyFill="1" applyBorder="1"/>
    <xf numFmtId="10" fontId="0" fillId="15" borderId="0" xfId="0" applyNumberFormat="1" applyFill="1" applyBorder="1"/>
    <xf numFmtId="2" fontId="0" fillId="15" borderId="0" xfId="0" applyNumberFormat="1" applyFill="1" applyBorder="1"/>
    <xf numFmtId="0" fontId="0" fillId="15" borderId="5" xfId="0" applyFill="1" applyBorder="1"/>
    <xf numFmtId="0" fontId="0" fillId="16" borderId="0" xfId="0" applyFill="1" applyBorder="1"/>
    <xf numFmtId="0" fontId="1" fillId="16" borderId="0" xfId="0" applyFont="1" applyFill="1" applyBorder="1"/>
    <xf numFmtId="10" fontId="0" fillId="16" borderId="0" xfId="0" applyNumberFormat="1" applyFill="1" applyBorder="1"/>
    <xf numFmtId="2" fontId="0" fillId="16" borderId="0" xfId="0" applyNumberFormat="1" applyFill="1" applyBorder="1"/>
    <xf numFmtId="0" fontId="0" fillId="16" borderId="5" xfId="0" applyFill="1" applyBorder="1"/>
    <xf numFmtId="0" fontId="0" fillId="2" borderId="1" xfId="0" applyFill="1" applyBorder="1"/>
    <xf numFmtId="0" fontId="0" fillId="5" borderId="1" xfId="0" applyFill="1" applyBorder="1"/>
    <xf numFmtId="0" fontId="0" fillId="9" borderId="1" xfId="0" applyFill="1" applyBorder="1"/>
    <xf numFmtId="0" fontId="0" fillId="6" borderId="1" xfId="0" applyFill="1" applyBorder="1"/>
    <xf numFmtId="0" fontId="0" fillId="10" borderId="1" xfId="0" applyFill="1" applyBorder="1"/>
    <xf numFmtId="0" fontId="0" fillId="4" borderId="1" xfId="0" applyFill="1" applyBorder="1"/>
    <xf numFmtId="0" fontId="0" fillId="13" borderId="1" xfId="0" applyFill="1" applyBorder="1"/>
    <xf numFmtId="0" fontId="0" fillId="12" borderId="1" xfId="0" applyFill="1" applyBorder="1"/>
    <xf numFmtId="0" fontId="0" fillId="16" borderId="1" xfId="0" applyFill="1" applyBorder="1"/>
    <xf numFmtId="0" fontId="0" fillId="14" borderId="1" xfId="0" applyFill="1" applyBorder="1"/>
    <xf numFmtId="0" fontId="0" fillId="11" borderId="1" xfId="0" applyFill="1" applyBorder="1"/>
    <xf numFmtId="0" fontId="0" fillId="15" borderId="1" xfId="0" applyFill="1" applyBorder="1"/>
    <xf numFmtId="0" fontId="0" fillId="3" borderId="1" xfId="0" applyFill="1" applyBorder="1"/>
    <xf numFmtId="0" fontId="0" fillId="8" borderId="1" xfId="0" applyFill="1" applyBorder="1"/>
    <xf numFmtId="0" fontId="0" fillId="15" borderId="0" xfId="0" applyFont="1" applyFill="1" applyBorder="1"/>
    <xf numFmtId="0" fontId="0" fillId="0" borderId="0" xfId="0" applyAlignment="1"/>
    <xf numFmtId="0" fontId="3" fillId="7" borderId="8" xfId="0" applyFont="1" applyFill="1" applyBorder="1"/>
    <xf numFmtId="0" fontId="0" fillId="0" borderId="0" xfId="0" applyFill="1" applyBorder="1"/>
    <xf numFmtId="0" fontId="0" fillId="0" borderId="0" xfId="0" applyFont="1" applyBorder="1"/>
    <xf numFmtId="0" fontId="0" fillId="0" borderId="6" xfId="0" applyFill="1" applyBorder="1"/>
    <xf numFmtId="0" fontId="0" fillId="0" borderId="7" xfId="0" applyFill="1" applyBorder="1"/>
    <xf numFmtId="0" fontId="0" fillId="0" borderId="0" xfId="0" applyFont="1"/>
    <xf numFmtId="0" fontId="7" fillId="0" borderId="2" xfId="0" applyFont="1" applyFill="1" applyBorder="1"/>
    <xf numFmtId="0" fontId="8" fillId="0" borderId="0" xfId="0" applyFont="1"/>
    <xf numFmtId="14" fontId="8" fillId="0" borderId="0" xfId="0" applyNumberFormat="1" applyFont="1" applyBorder="1"/>
    <xf numFmtId="0" fontId="9" fillId="0" borderId="2" xfId="0" applyFont="1" applyFill="1" applyBorder="1"/>
    <xf numFmtId="0" fontId="8" fillId="0" borderId="0" xfId="0" applyFont="1" applyBorder="1"/>
    <xf numFmtId="164" fontId="0" fillId="0" borderId="0" xfId="0" applyNumberFormat="1"/>
    <xf numFmtId="164" fontId="6" fillId="0" borderId="0" xfId="0" applyNumberFormat="1" applyFont="1" applyBorder="1"/>
    <xf numFmtId="164" fontId="0" fillId="0" borderId="0" xfId="0" applyNumberFormat="1" applyFont="1" applyBorder="1"/>
    <xf numFmtId="164" fontId="0" fillId="0" borderId="0" xfId="0" applyNumberFormat="1" applyBorder="1"/>
    <xf numFmtId="164" fontId="0" fillId="0" borderId="0" xfId="0" applyNumberFormat="1" applyFill="1" applyBorder="1"/>
    <xf numFmtId="164" fontId="5" fillId="0" borderId="2" xfId="0" applyNumberFormat="1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NumberFormat="1" applyFont="1"/>
    <xf numFmtId="0" fontId="10" fillId="0" borderId="0" xfId="0" applyNumberFormat="1" applyFont="1"/>
    <xf numFmtId="0" fontId="0" fillId="0" borderId="0" xfId="0" applyNumberFormat="1" applyBorder="1"/>
    <xf numFmtId="14" fontId="0" fillId="0" borderId="0" xfId="0" applyNumberFormat="1" applyBorder="1"/>
    <xf numFmtId="0" fontId="0" fillId="0" borderId="7" xfId="0" applyBorder="1"/>
  </cellXfs>
  <cellStyles count="1">
    <cellStyle name="Normalny" xfId="0" builtinId="0"/>
  </cellStyles>
  <dxfs count="18"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rgb="FFC00000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numFmt numFmtId="164" formatCode="#,##0.00\ &quot;zł&quot;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numFmt numFmtId="0" formatCode="General"/>
    </dxf>
    <dxf>
      <numFmt numFmtId="0" formatCode="General"/>
    </dxf>
    <dxf>
      <font>
        <color theme="3"/>
      </font>
    </dxf>
    <dxf>
      <font>
        <b/>
      </font>
    </dxf>
    <dxf>
      <font>
        <b val="0"/>
      </font>
    </dxf>
    <dxf>
      <font>
        <b/>
        <strike val="0"/>
        <outline val="0"/>
        <shadow val="0"/>
        <u val="none"/>
        <vertAlign val="baseline"/>
        <color rgb="FFC00000"/>
      </font>
    </dxf>
    <dxf>
      <numFmt numFmtId="164" formatCode="#,##0.00\ &quot;zł&quot;"/>
    </dxf>
  </dxfs>
  <tableStyles count="0" defaultTableStyle="TableStyleMedium9" defaultPivotStyle="PivotStyleLight16"/>
  <colors>
    <mruColors>
      <color rgb="FFFFFF66"/>
      <color rgb="FFF4FA06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Wydatki budowa</a:t>
            </a:r>
          </a:p>
        </c:rich>
      </c:tx>
    </c:title>
    <c:plotArea>
      <c:layout/>
      <c:lineChart>
        <c:grouping val="stacked"/>
        <c:ser>
          <c:idx val="2"/>
          <c:order val="0"/>
          <c:tx>
            <c:strRef>
              <c:f>'Etapy budowy'!$E$2</c:f>
              <c:strCache>
                <c:ptCount val="1"/>
                <c:pt idx="0">
                  <c:v>Plan suma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strRef>
              <c:f>'Etapy budowy'!$B$3:$B$20</c:f>
              <c:strCache>
                <c:ptCount val="17"/>
                <c:pt idx="0">
                  <c:v>Zero</c:v>
                </c:pt>
                <c:pt idx="1">
                  <c:v>Fundamenty</c:v>
                </c:pt>
                <c:pt idx="2">
                  <c:v>Drenaż</c:v>
                </c:pt>
                <c:pt idx="3">
                  <c:v>Ściany nadziemia</c:v>
                </c:pt>
                <c:pt idx="4">
                  <c:v>Stropy, schody</c:v>
                </c:pt>
                <c:pt idx="5">
                  <c:v>Dach</c:v>
                </c:pt>
                <c:pt idx="6">
                  <c:v>Ocieplenie</c:v>
                </c:pt>
                <c:pt idx="7">
                  <c:v>Okna i drzwi zewn</c:v>
                </c:pt>
                <c:pt idx="8">
                  <c:v>Ścianki działowe</c:v>
                </c:pt>
                <c:pt idx="9">
                  <c:v>Instalacje wew</c:v>
                </c:pt>
                <c:pt idx="10">
                  <c:v>Biały montaż</c:v>
                </c:pt>
                <c:pt idx="11">
                  <c:v>Tynki wewn, malowanie</c:v>
                </c:pt>
                <c:pt idx="12">
                  <c:v>Podłogi, podłoża, posadzki</c:v>
                </c:pt>
                <c:pt idx="13">
                  <c:v>Drzwi wewn</c:v>
                </c:pt>
                <c:pt idx="14">
                  <c:v>Elewacja</c:v>
                </c:pt>
                <c:pt idx="15">
                  <c:v>Wentylacja mechaniczna</c:v>
                </c:pt>
                <c:pt idx="16">
                  <c:v>Zabudowa</c:v>
                </c:pt>
              </c:strCache>
            </c:strRef>
          </c:cat>
          <c:val>
            <c:numRef>
              <c:f>'Etapy budowy'!$E$3:$E$20</c:f>
              <c:numCache>
                <c:formatCode>General</c:formatCode>
                <c:ptCount val="18"/>
                <c:pt idx="0">
                  <c:v>0</c:v>
                </c:pt>
                <c:pt idx="1">
                  <c:v>37600</c:v>
                </c:pt>
                <c:pt idx="2">
                  <c:v>47600</c:v>
                </c:pt>
                <c:pt idx="3">
                  <c:v>85400</c:v>
                </c:pt>
                <c:pt idx="4">
                  <c:v>128600</c:v>
                </c:pt>
                <c:pt idx="5">
                  <c:v>176100</c:v>
                </c:pt>
                <c:pt idx="6">
                  <c:v>208100</c:v>
                </c:pt>
                <c:pt idx="7">
                  <c:v>229700</c:v>
                </c:pt>
                <c:pt idx="8">
                  <c:v>239400</c:v>
                </c:pt>
                <c:pt idx="9">
                  <c:v>285100</c:v>
                </c:pt>
                <c:pt idx="10">
                  <c:v>301300</c:v>
                </c:pt>
                <c:pt idx="11">
                  <c:v>323500</c:v>
                </c:pt>
                <c:pt idx="12">
                  <c:v>363400</c:v>
                </c:pt>
                <c:pt idx="13">
                  <c:v>369900</c:v>
                </c:pt>
                <c:pt idx="14">
                  <c:v>401200</c:v>
                </c:pt>
                <c:pt idx="15">
                  <c:v>421200</c:v>
                </c:pt>
                <c:pt idx="16">
                  <c:v>452800</c:v>
                </c:pt>
                <c:pt idx="17">
                  <c:v>452800</c:v>
                </c:pt>
              </c:numCache>
            </c:numRef>
          </c:val>
        </c:ser>
        <c:ser>
          <c:idx val="0"/>
          <c:order val="1"/>
          <c:tx>
            <c:strRef>
              <c:f>'Etapy budowy'!$F$2</c:f>
              <c:strCache>
                <c:ptCount val="1"/>
                <c:pt idx="0">
                  <c:v>Rzecz różnica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'Etapy budowy'!$F$3:$F$20</c:f>
              <c:numCache>
                <c:formatCode>General</c:formatCode>
                <c:ptCount val="18"/>
                <c:pt idx="0">
                  <c:v>0</c:v>
                </c:pt>
                <c:pt idx="1">
                  <c:v>9100</c:v>
                </c:pt>
                <c:pt idx="2">
                  <c:v>-1235</c:v>
                </c:pt>
                <c:pt idx="3">
                  <c:v>-3352</c:v>
                </c:pt>
                <c:pt idx="4">
                  <c:v>-17900</c:v>
                </c:pt>
                <c:pt idx="5">
                  <c:v>377</c:v>
                </c:pt>
                <c:pt idx="6">
                  <c:v>-32000</c:v>
                </c:pt>
                <c:pt idx="7">
                  <c:v>-21600</c:v>
                </c:pt>
                <c:pt idx="8">
                  <c:v>-9700</c:v>
                </c:pt>
                <c:pt idx="9">
                  <c:v>-45700</c:v>
                </c:pt>
                <c:pt idx="10">
                  <c:v>-16200</c:v>
                </c:pt>
                <c:pt idx="11">
                  <c:v>-22200</c:v>
                </c:pt>
                <c:pt idx="12">
                  <c:v>-39900</c:v>
                </c:pt>
                <c:pt idx="13">
                  <c:v>-6500</c:v>
                </c:pt>
                <c:pt idx="14">
                  <c:v>-31300</c:v>
                </c:pt>
                <c:pt idx="15">
                  <c:v>-20000</c:v>
                </c:pt>
                <c:pt idx="16">
                  <c:v>-31600</c:v>
                </c:pt>
              </c:numCache>
            </c:numRef>
          </c:val>
        </c:ser>
        <c:marker val="1"/>
        <c:axId val="65092224"/>
        <c:axId val="65114496"/>
      </c:lineChart>
      <c:catAx>
        <c:axId val="65092224"/>
        <c:scaling>
          <c:orientation val="minMax"/>
        </c:scaling>
        <c:axPos val="b"/>
        <c:majorTickMark val="none"/>
        <c:tickLblPos val="nextTo"/>
        <c:crossAx val="65114496"/>
        <c:crosses val="autoZero"/>
        <c:auto val="1"/>
        <c:lblAlgn val="ctr"/>
        <c:lblOffset val="100"/>
      </c:catAx>
      <c:valAx>
        <c:axId val="65114496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65092224"/>
        <c:crosses val="autoZero"/>
        <c:crossBetween val="between"/>
      </c:valAx>
    </c:plotArea>
    <c:legend>
      <c:legendPos val="r"/>
    </c:legend>
    <c:plotVisOnly val="1"/>
    <c:dispBlanksAs val="zero"/>
  </c:chart>
  <c:printSettings>
    <c:headerFooter/>
    <c:pageMargins b="0.7500000000000091" l="0.70000000000000062" r="0.70000000000000062" t="0.750000000000009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76200</xdr:colOff>
      <xdr:row>3</xdr:row>
      <xdr:rowOff>142875</xdr:rowOff>
    </xdr:from>
    <xdr:to>
      <xdr:col>20</xdr:col>
      <xdr:colOff>495300</xdr:colOff>
      <xdr:row>26</xdr:row>
      <xdr:rowOff>104775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or" refreshedDate="41645.479443634256" createdVersion="3" refreshedVersion="3" minRefreshableVersion="3" recordCount="148">
  <cacheSource type="worksheet">
    <worksheetSource name="Tabela1"/>
  </cacheSource>
  <cacheFields count="11">
    <cacheField name="Etap" numFmtId="0">
      <sharedItems containsBlank="1" count="25">
        <s v="00. Przed budową"/>
        <s v="01. Fundamenty"/>
        <s v="02. Drenaż"/>
        <s v="03. Ściany nadziemia"/>
        <s v="04. Stropy, schody"/>
        <s v="05. Dach"/>
        <s v="06. Ocieplenie"/>
        <s v="07. Okna i drzwi zewn"/>
        <s v="08. Ścianki działowe"/>
        <s v="11. Tynki wewn, malowanie"/>
        <s v="12. Podłogi, podłoża, posadzki"/>
        <m u="1"/>
        <s v="4. Stropy, schody" u="1"/>
        <s v="7. Okna i drzwi zewn" u="1"/>
        <s v="2. Ściany nadziemia" u="1"/>
        <s v="8. Ścianki działowe" u="1"/>
        <s v="6. Ocieplenie" u="1"/>
        <s v="5. Dach" u="1"/>
        <s v="1. Fundamenty" u="1"/>
        <s v="8. Okna i drzwi zewn" u="1"/>
        <s v="3. Stropy, schody" u="1"/>
        <s v="3. Ściany nadziemia" u="1"/>
        <s v="0. Przed budową" u="1"/>
        <s v="2. Drenaż" u="1"/>
        <s v="4. Dach" u="1"/>
      </sharedItems>
    </cacheField>
    <cacheField name="Typ" numFmtId="0">
      <sharedItems containsBlank="1" count="6">
        <s v="Projekt"/>
        <s v="Usługa"/>
        <s v="Koszty kredytu"/>
        <s v="Materiał"/>
        <s v="Wykonawca"/>
        <m u="1"/>
      </sharedItems>
    </cacheField>
    <cacheField name="Dostawca" numFmtId="0">
      <sharedItems/>
    </cacheField>
    <cacheField name="Opis" numFmtId="0">
      <sharedItems/>
    </cacheField>
    <cacheField name="Kwota" numFmtId="164">
      <sharedItems containsSemiMixedTypes="0" containsString="0" containsNumber="1" minValue="-2500" maxValue="12076.41"/>
    </cacheField>
    <cacheField name="Faktura numer" numFmtId="0">
      <sharedItems containsBlank="1"/>
    </cacheField>
    <cacheField name="Data faktury" numFmtId="0">
      <sharedItems containsNonDate="0" containsDate="1" containsString="0" containsBlank="1" minDate="2013-08-06T00:00:00" maxDate="2013-12-24T00:00:00"/>
    </cacheField>
    <cacheField name="Data płatności" numFmtId="0">
      <sharedItems containsNonDate="0" containsDate="1" containsString="0" containsBlank="1" minDate="2013-08-09T00:00:00" maxDate="2013-12-28T00:00:00"/>
    </cacheField>
    <cacheField name="Zapłacono" numFmtId="14">
      <sharedItems containsNonDate="0" containsDate="1" containsString="0" containsBlank="1" minDate="2012-04-16T00:00:00" maxDate="2013-12-31T00:00:00"/>
    </cacheField>
    <cacheField name="Konto" numFmtId="0">
      <sharedItems containsBlank="1"/>
    </cacheField>
    <cacheField name="faktura papier" numFmtId="0">
      <sharedItems containsString="0" containsBlank="1" containsNumber="1" containsInteger="1" minValue="0" maxValue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8">
  <r>
    <x v="0"/>
    <x v="0"/>
    <s v="Archipelag"/>
    <s v="Zakup projektu"/>
    <n v="2252"/>
    <m/>
    <m/>
    <m/>
    <d v="2012-04-16T00:00:00"/>
    <s v="gotówka"/>
    <m/>
  </r>
  <r>
    <x v="0"/>
    <x v="0"/>
    <s v="Wrocław"/>
    <s v="Mapa do celów projektowych"/>
    <n v="650"/>
    <m/>
    <m/>
    <m/>
    <d v="2012-07-10T00:00:00"/>
    <s v="gotówka"/>
    <m/>
  </r>
  <r>
    <x v="0"/>
    <x v="1"/>
    <s v="Marek Glapa"/>
    <s v="Wynagrodzenie architekta"/>
    <n v="2800"/>
    <m/>
    <m/>
    <m/>
    <d v="2012-10-15T00:00:00"/>
    <s v="gotówka"/>
    <m/>
  </r>
  <r>
    <x v="0"/>
    <x v="1"/>
    <s v="Marek Glapa"/>
    <s v="Wynagrodzenie kierownika budowy"/>
    <n v="3000"/>
    <m/>
    <m/>
    <m/>
    <d v="2013-03-18T00:00:00"/>
    <s v="gotówka"/>
    <m/>
  </r>
  <r>
    <x v="0"/>
    <x v="0"/>
    <s v="ZDiUK"/>
    <s v="Uzgodnienia"/>
    <n v="148"/>
    <m/>
    <m/>
    <m/>
    <d v="2013-03-18T00:00:00"/>
    <s v="gotówka"/>
    <m/>
  </r>
  <r>
    <x v="0"/>
    <x v="1"/>
    <s v="Tauron"/>
    <s v="Umowa"/>
    <n v="2142"/>
    <m/>
    <m/>
    <m/>
    <d v="2013-03-19T00:00:00"/>
    <s v="gotówka"/>
    <m/>
  </r>
  <r>
    <x v="0"/>
    <x v="1"/>
    <s v="Elektryk"/>
    <s v="Skrzynka Taurona"/>
    <n v="400"/>
    <m/>
    <m/>
    <m/>
    <d v="2013-03-20T00:00:00"/>
    <s v="gotówka"/>
    <m/>
  </r>
  <r>
    <x v="0"/>
    <x v="2"/>
    <s v="Sąd"/>
    <s v="Wpis BZ, wypis KW"/>
    <n v="260"/>
    <m/>
    <m/>
    <m/>
    <d v="2013-03-27T00:00:00"/>
    <s v="gotówka"/>
    <m/>
  </r>
  <r>
    <x v="0"/>
    <x v="0"/>
    <s v="Danuta Fabrowicz"/>
    <s v="Projekt płyty fundamentowej"/>
    <n v="600"/>
    <m/>
    <m/>
    <m/>
    <d v="2013-03-29T00:00:00"/>
    <s v="gotówka"/>
    <m/>
  </r>
  <r>
    <x v="0"/>
    <x v="2"/>
    <s v="Urząd Skarbowy"/>
    <s v="Podatek od umowy najmu"/>
    <n v="416"/>
    <m/>
    <m/>
    <m/>
    <d v="2013-04-03T00:00:00"/>
    <s v="gotówka"/>
    <m/>
  </r>
  <r>
    <x v="0"/>
    <x v="2"/>
    <s v="Rzeczoznawca"/>
    <s v="Operaty szacunkowe"/>
    <n v="1000"/>
    <m/>
    <m/>
    <m/>
    <d v="2013-04-08T00:00:00"/>
    <s v="gotówka"/>
    <m/>
  </r>
  <r>
    <x v="0"/>
    <x v="0"/>
    <s v="Tomasz Partyka"/>
    <s v="Projekty przyłączy"/>
    <n v="1000"/>
    <m/>
    <m/>
    <m/>
    <d v="2013-04-18T00:00:00"/>
    <s v="gotówka"/>
    <m/>
  </r>
  <r>
    <x v="0"/>
    <x v="1"/>
    <s v="Operator Koparki"/>
    <s v="Rozsypanie tłucznia"/>
    <n v="150"/>
    <m/>
    <m/>
    <m/>
    <d v="2013-04-27T00:00:00"/>
    <s v="gotówka"/>
    <m/>
  </r>
  <r>
    <x v="0"/>
    <x v="3"/>
    <s v="Marek  "/>
    <s v="Siatka leśna"/>
    <n v="200"/>
    <m/>
    <m/>
    <m/>
    <d v="2013-05-10T00:00:00"/>
    <s v="gotówka"/>
    <m/>
  </r>
  <r>
    <x v="0"/>
    <x v="2"/>
    <s v="Urząd Skarbowy"/>
    <s v="Podatek od umowy najmu"/>
    <n v="140"/>
    <m/>
    <m/>
    <m/>
    <d v="2013-05-12T00:00:00"/>
    <s v="gotówka"/>
    <m/>
  </r>
  <r>
    <x v="0"/>
    <x v="0"/>
    <s v="Tomasz Partyka"/>
    <s v="Partyka - update projektu kanalizacji"/>
    <n v="200"/>
    <m/>
    <m/>
    <m/>
    <d v="2013-06-03T00:00:00"/>
    <s v="gotówka"/>
    <m/>
  </r>
  <r>
    <x v="0"/>
    <x v="0"/>
    <s v="Tomasz Partyka"/>
    <s v="Partyka - update projektu kanalizacji"/>
    <n v="200"/>
    <m/>
    <m/>
    <m/>
    <d v="2013-07-29T00:00:00"/>
    <s v="gotówka"/>
    <m/>
  </r>
  <r>
    <x v="0"/>
    <x v="0"/>
    <s v="ZGK"/>
    <s v="Opłata do ZGK za ponowne uzgodnienie"/>
    <n v="147"/>
    <m/>
    <m/>
    <m/>
    <d v="2013-08-02T00:00:00"/>
    <s v="gotówka"/>
    <m/>
  </r>
  <r>
    <x v="0"/>
    <x v="2"/>
    <s v="Sąd"/>
    <s v="Wniosek o wpis do hipoteki"/>
    <n v="260"/>
    <m/>
    <m/>
    <m/>
    <d v="2013-08-23T00:00:00"/>
    <s v="gotówka"/>
    <m/>
  </r>
  <r>
    <x v="0"/>
    <x v="2"/>
    <s v="Bory"/>
    <s v="Wynagrodzenie Borek"/>
    <n v="450"/>
    <m/>
    <m/>
    <m/>
    <d v="2013-08-29T00:00:00"/>
    <s v="gotówka"/>
    <m/>
  </r>
  <r>
    <x v="0"/>
    <x v="2"/>
    <s v="Bory"/>
    <s v="Wynagrodzenie Borek"/>
    <n v="540"/>
    <m/>
    <m/>
    <m/>
    <d v="2013-10-28T00:00:00"/>
    <s v="gotówka"/>
    <m/>
  </r>
  <r>
    <x v="0"/>
    <x v="1"/>
    <s v="JACK"/>
    <s v="Przyłącze wod-kan"/>
    <n v="10500"/>
    <m/>
    <m/>
    <m/>
    <d v="2013-11-23T00:00:00"/>
    <s v="eb wsp"/>
    <m/>
  </r>
  <r>
    <x v="0"/>
    <x v="1"/>
    <s v="UM"/>
    <s v="Zajęcia pasa ruchu"/>
    <n v="36"/>
    <m/>
    <m/>
    <m/>
    <d v="2013-11-27T00:00:00"/>
    <s v="eb wsp"/>
    <m/>
  </r>
  <r>
    <x v="0"/>
    <x v="1"/>
    <s v="UM"/>
    <s v="Umieszczenie przyłacza. Opłata roczna"/>
    <n v="22.19"/>
    <m/>
    <m/>
    <m/>
    <d v="2013-11-27T00:00:00"/>
    <s v="eb wsp"/>
    <m/>
  </r>
  <r>
    <x v="0"/>
    <x v="1"/>
    <s v="ZGK Kąty"/>
    <s v="Odbiór przyłącza wod-kan"/>
    <n v="184.5"/>
    <m/>
    <d v="2013-11-25T00:00:00"/>
    <d v="2013-12-09T00:00:00"/>
    <d v="2013-11-28T00:00:00"/>
    <s v="eb wsp"/>
    <m/>
  </r>
  <r>
    <x v="0"/>
    <x v="1"/>
    <s v="ZGK Kąty"/>
    <s v="Wpięcie przył. wod."/>
    <n v="387.45"/>
    <m/>
    <d v="2013-11-25T00:00:00"/>
    <d v="2013-12-09T00:00:00"/>
    <d v="2013-11-28T00:00:00"/>
    <s v="eb wsp"/>
    <m/>
  </r>
  <r>
    <x v="0"/>
    <x v="1"/>
    <s v="ZGK Kąty"/>
    <s v="Wpięcie przył. kan."/>
    <n v="159.9"/>
    <m/>
    <d v="2013-11-25T00:00:00"/>
    <d v="2013-12-09T00:00:00"/>
    <d v="2013-11-28T00:00:00"/>
    <s v="eb wsp"/>
    <m/>
  </r>
  <r>
    <x v="0"/>
    <x v="1"/>
    <s v="Antoni Nowak"/>
    <s v="Kontener na śmieci"/>
    <n v="380"/>
    <m/>
    <m/>
    <m/>
    <d v="2013-12-24T00:00:00"/>
    <s v="eb wsp"/>
    <m/>
  </r>
  <r>
    <x v="1"/>
    <x v="1"/>
    <s v="Geodeta"/>
    <s v="Geodeta działka"/>
    <n v="400"/>
    <m/>
    <m/>
    <m/>
    <d v="2013-07-19T00:00:00"/>
    <s v="gotówka"/>
    <m/>
  </r>
  <r>
    <x v="1"/>
    <x v="1"/>
    <s v="Geodeta"/>
    <s v="Geodeta budynek"/>
    <n v="650"/>
    <m/>
    <m/>
    <m/>
    <d v="2013-07-19T00:00:00"/>
    <s v="gotówka"/>
    <m/>
  </r>
  <r>
    <x v="1"/>
    <x v="3"/>
    <s v="Nowak"/>
    <s v="Piasek"/>
    <n v="7800"/>
    <m/>
    <m/>
    <m/>
    <d v="2013-07-19T00:00:00"/>
    <s v="gotówka"/>
    <m/>
  </r>
  <r>
    <x v="1"/>
    <x v="3"/>
    <s v="Manex"/>
    <s v="Folia"/>
    <n v="1510.21"/>
    <s v="4817/T/08/2013"/>
    <d v="2013-08-08T00:00:00"/>
    <d v="2013-08-11T00:00:00"/>
    <d v="2013-08-09T00:00:00"/>
    <s v="mbank dza"/>
    <n v="1"/>
  </r>
  <r>
    <x v="1"/>
    <x v="3"/>
    <s v="Manex"/>
    <s v="Stal"/>
    <n v="5878.78"/>
    <s v="4815/T/08/2013"/>
    <d v="2013-08-08T00:00:00"/>
    <d v="2013-08-15T00:00:00"/>
    <d v="2013-08-15T00:00:00"/>
    <s v="eb wsp"/>
    <n v="1"/>
  </r>
  <r>
    <x v="1"/>
    <x v="3"/>
    <s v="Manex"/>
    <s v="Rura woda"/>
    <n v="19.079999999999998"/>
    <s v="4877/T/08/2013"/>
    <d v="2013-08-12T00:00:00"/>
    <d v="2013-08-15T00:00:00"/>
    <d v="2013-08-15T00:00:00"/>
    <s v="eb wsp"/>
    <n v="1"/>
  </r>
  <r>
    <x v="1"/>
    <x v="3"/>
    <s v="Manex"/>
    <s v="Folia"/>
    <n v="115.01"/>
    <s v="4916/T/08/2013"/>
    <d v="2013-08-12T00:00:00"/>
    <d v="2013-08-15T00:00:00"/>
    <d v="2013-08-15T00:00:00"/>
    <s v="eb wsp"/>
    <n v="1"/>
  </r>
  <r>
    <x v="1"/>
    <x v="3"/>
    <s v="Manex"/>
    <s v="Styropian"/>
    <n v="8280.36"/>
    <s v="4969/T/08/2013"/>
    <d v="2013-08-13T00:00:00"/>
    <d v="2013-08-16T00:00:00"/>
    <d v="2013-08-15T00:00:00"/>
    <s v="eb wsp"/>
    <n v="1"/>
  </r>
  <r>
    <x v="1"/>
    <x v="3"/>
    <s v="Manex"/>
    <s v="Stal"/>
    <n v="1657.43"/>
    <s v="5017/T/08/2013"/>
    <d v="2013-08-16T00:00:00"/>
    <d v="2013-08-19T00:00:00"/>
    <d v="2013-08-16T00:00:00"/>
    <s v="eb wsp"/>
    <n v="1"/>
  </r>
  <r>
    <x v="1"/>
    <x v="3"/>
    <s v="Manex"/>
    <s v="Stal"/>
    <n v="512.29999999999995"/>
    <s v="5042/T/08/2013"/>
    <d v="2013-08-16T00:00:00"/>
    <d v="2013-08-23T00:00:00"/>
    <d v="2013-08-21T00:00:00"/>
    <s v="eb wsp"/>
    <n v="1"/>
  </r>
  <r>
    <x v="1"/>
    <x v="4"/>
    <s v="Antoni Nowak"/>
    <s v="Płyta fundamentowa"/>
    <n v="10584"/>
    <s v="9/2013"/>
    <m/>
    <m/>
    <d v="2013-08-21T00:00:00"/>
    <s v="eb wsp"/>
    <n v="1"/>
  </r>
  <r>
    <x v="1"/>
    <x v="3"/>
    <s v="Manex"/>
    <s v="Beton"/>
    <n v="7610.63"/>
    <s v="5337/T/08/2013"/>
    <d v="2013-08-28T00:00:00"/>
    <d v="2013-08-31T00:00:00"/>
    <d v="2013-08-29T00:00:00"/>
    <s v="eb wsp"/>
    <n v="1"/>
  </r>
  <r>
    <x v="1"/>
    <x v="3"/>
    <s v="Manex"/>
    <s v="Kanalizacja"/>
    <n v="992.96"/>
    <s v="4765/T/08/2013"/>
    <d v="2013-08-06T00:00:00"/>
    <d v="2013-08-09T00:00:00"/>
    <d v="2013-08-30T00:00:00"/>
    <s v="eb wsp"/>
    <n v="1"/>
  </r>
  <r>
    <x v="1"/>
    <x v="3"/>
    <s v="Antoni Nowak"/>
    <s v="Folia Nowak"/>
    <n v="335.18"/>
    <s v="698/2013"/>
    <m/>
    <m/>
    <d v="2013-09-04T00:00:00"/>
    <s v="gotówka"/>
    <n v="1"/>
  </r>
  <r>
    <x v="2"/>
    <x v="3"/>
    <s v="Manex"/>
    <s v="Drenaż"/>
    <n v="1764.84"/>
    <s v="6922/T/10/2013"/>
    <d v="2013-10-23T00:00:00"/>
    <d v="2013-10-26T00:00:00"/>
    <d v="2013-10-23T00:00:00"/>
    <s v="eb wsp"/>
    <n v="1"/>
  </r>
  <r>
    <x v="2"/>
    <x v="3"/>
    <s v="Manex"/>
    <s v="Drenaż - rura"/>
    <n v="241.71"/>
    <s v="6931/T/10/2013"/>
    <d v="2013-10-23T00:00:00"/>
    <d v="2013-10-26T00:00:00"/>
    <d v="2013-10-23T00:00:00"/>
    <s v="eb wsp"/>
    <n v="1"/>
  </r>
  <r>
    <x v="2"/>
    <x v="3"/>
    <s v="Bystrzycka"/>
    <s v="Drenaż - Żwir"/>
    <n v="700"/>
    <m/>
    <m/>
    <m/>
    <d v="2013-10-24T00:00:00"/>
    <s v="eb wsp"/>
    <m/>
  </r>
  <r>
    <x v="2"/>
    <x v="3"/>
    <s v="Manex"/>
    <s v="Drenaż - folia"/>
    <n v="69.88"/>
    <s v="6923/T/10/2013"/>
    <d v="2013-10-23T00:00:00"/>
    <d v="2013-10-26T00:00:00"/>
    <d v="2013-10-23T00:00:00"/>
    <s v="eb wsp"/>
    <n v="1"/>
  </r>
  <r>
    <x v="2"/>
    <x v="3"/>
    <s v="Manex"/>
    <s v="Rura  "/>
    <n v="40.619999999999997"/>
    <s v="7184/T/11/2013"/>
    <d v="2013-11-04T00:00:00"/>
    <d v="2013-11-07T00:00:00"/>
    <d v="2013-11-04T00:00:00"/>
    <s v="eb wsp"/>
    <n v="1"/>
  </r>
  <r>
    <x v="2"/>
    <x v="4"/>
    <s v="Antoni Nowak"/>
    <s v="Drenaż"/>
    <n v="3800"/>
    <m/>
    <m/>
    <m/>
    <d v="2013-11-07T00:00:00"/>
    <s v="gotówka"/>
    <m/>
  </r>
  <r>
    <x v="2"/>
    <x v="3"/>
    <s v="Nowak"/>
    <s v="Piasek"/>
    <n v="400"/>
    <m/>
    <m/>
    <m/>
    <d v="2013-11-07T00:00:00"/>
    <s v="gotówka"/>
    <m/>
  </r>
  <r>
    <x v="2"/>
    <x v="3"/>
    <s v="Nowak"/>
    <s v="Suchy beton"/>
    <n v="450"/>
    <m/>
    <m/>
    <m/>
    <d v="2013-11-07T00:00:00"/>
    <s v="gotówka"/>
    <m/>
  </r>
  <r>
    <x v="2"/>
    <x v="3"/>
    <s v="Manex"/>
    <s v="Rożne"/>
    <n v="118.51"/>
    <s v="7274/T/11/2013"/>
    <d v="2013-11-07T00:00:00"/>
    <d v="2013-11-10T00:00:00"/>
    <d v="2013-11-08T00:00:00"/>
    <s v="eb wsp"/>
    <n v="1"/>
  </r>
  <r>
    <x v="2"/>
    <x v="3"/>
    <s v="Kiełczów"/>
    <s v="Otoczaki"/>
    <n v="1080"/>
    <m/>
    <m/>
    <m/>
    <d v="2013-11-20T00:00:00"/>
    <s v="eb wsp"/>
    <m/>
  </r>
  <r>
    <x v="2"/>
    <x v="3"/>
    <s v="Kiełczów"/>
    <s v="Kaucja za worki"/>
    <n v="100"/>
    <m/>
    <m/>
    <m/>
    <d v="2013-11-20T00:00:00"/>
    <s v="eb wsp"/>
    <m/>
  </r>
  <r>
    <x v="3"/>
    <x v="3"/>
    <s v="Manex"/>
    <s v="Pustaki"/>
    <n v="3813.05"/>
    <s v="5291/T/08/2013"/>
    <d v="2013-08-26T00:00:00"/>
    <d v="2013-09-02T00:00:00"/>
    <d v="2013-08-29T00:00:00"/>
    <s v="eb wsp"/>
    <n v="1"/>
  </r>
  <r>
    <x v="3"/>
    <x v="3"/>
    <s v="Manex"/>
    <s v="Smoła"/>
    <n v="66.180000000000007"/>
    <s v="5315/T/08/2013"/>
    <d v="2013-08-27T00:00:00"/>
    <d v="2013-08-30T00:00:00"/>
    <d v="2013-08-29T00:00:00"/>
    <s v="eb wsp"/>
    <n v="1"/>
  </r>
  <r>
    <x v="3"/>
    <x v="3"/>
    <s v="Manex"/>
    <s v="Pustaki połówki"/>
    <n v="649.32000000000005"/>
    <s v="5327/T/08/2013"/>
    <d v="2013-08-27T00:00:00"/>
    <d v="2013-08-30T00:00:00"/>
    <d v="2013-08-29T00:00:00"/>
    <s v="eb wsp"/>
    <n v="1"/>
  </r>
  <r>
    <x v="3"/>
    <x v="3"/>
    <s v="Manex"/>
    <s v="Komin"/>
    <n v="3084.07"/>
    <s v="5433/T/08/2013"/>
    <d v="2013-08-30T00:00:00"/>
    <d v="2013-09-02T00:00:00"/>
    <d v="2013-08-30T00:00:00"/>
    <s v="eb wsp"/>
    <n v="1"/>
  </r>
  <r>
    <x v="3"/>
    <x v="4"/>
    <s v="Antoni Nowak"/>
    <s v="Parter"/>
    <n v="7010.82"/>
    <s v="bez faktury"/>
    <m/>
    <m/>
    <d v="2013-09-04T00:00:00"/>
    <s v="gotówka"/>
    <m/>
  </r>
  <r>
    <x v="3"/>
    <x v="3"/>
    <s v="Antoni Nowak"/>
    <s v="Zaprawa Nowak"/>
    <n v="54"/>
    <s v="F/SK/00799/13"/>
    <m/>
    <m/>
    <d v="2013-09-04T00:00:00"/>
    <s v="gotówka"/>
    <n v="1"/>
  </r>
  <r>
    <x v="3"/>
    <x v="3"/>
    <s v="Manex"/>
    <s v="Nadproża"/>
    <n v="1415.36"/>
    <s v="5441/T/08/2013"/>
    <d v="2013-08-30T00:00:00"/>
    <d v="2013-09-02T00:00:00"/>
    <d v="2013-09-04T00:00:00"/>
    <s v="eb wsp"/>
    <n v="1"/>
  </r>
  <r>
    <x v="3"/>
    <x v="3"/>
    <s v="Manex"/>
    <s v="Bloczki"/>
    <n v="4163.04"/>
    <s v="5379/T/08/2013"/>
    <d v="2013-08-29T00:00:00"/>
    <d v="2013-09-01T00:00:00"/>
    <d v="2013-09-10T00:00:00"/>
    <s v="eb wsp"/>
    <n v="1"/>
  </r>
  <r>
    <x v="3"/>
    <x v="3"/>
    <s v="Manex"/>
    <s v="Bloczki"/>
    <n v="1214.22"/>
    <s v="5376/T/08/2013"/>
    <d v="2013-08-29T00:00:00"/>
    <d v="2013-09-01T00:00:00"/>
    <d v="2013-09-10T00:00:00"/>
    <s v="eb wsp"/>
    <n v="1"/>
  </r>
  <r>
    <x v="3"/>
    <x v="3"/>
    <s v="Manex"/>
    <s v="Stal"/>
    <n v="227.55"/>
    <s v="5801/T/09/2013"/>
    <d v="2013-09-11T00:00:00"/>
    <d v="2013-09-14T00:00:00"/>
    <d v="2013-09-11T00:00:00"/>
    <s v="eb wsp"/>
    <n v="1"/>
  </r>
  <r>
    <x v="3"/>
    <x v="3"/>
    <s v="Antoni Nowak"/>
    <s v="Beton na słupki"/>
    <n v="360"/>
    <m/>
    <m/>
    <d v="2013-09-20T00:00:00"/>
    <d v="2013-09-20T00:00:00"/>
    <s v="eb wsp"/>
    <m/>
  </r>
  <r>
    <x v="3"/>
    <x v="3"/>
    <s v="Manex"/>
    <s v="Bloczki"/>
    <n v="2786.4"/>
    <s v="6199/T/09/2013"/>
    <d v="2013-09-27T00:00:00"/>
    <d v="2013-09-30T00:00:00"/>
    <d v="2013-09-30T00:00:00"/>
    <s v="eb wsp"/>
    <n v="1"/>
  </r>
  <r>
    <x v="3"/>
    <x v="3"/>
    <s v="Manex"/>
    <s v="Stal piętro"/>
    <n v="594.69000000000005"/>
    <s v="6284/T/09/2013"/>
    <d v="2013-09-30T00:00:00"/>
    <d v="2013-10-03T00:00:00"/>
    <d v="2013-09-30T00:00:00"/>
    <s v="eb wsp"/>
    <n v="1"/>
  </r>
  <r>
    <x v="3"/>
    <x v="4"/>
    <s v="Antoni Nowak"/>
    <s v="Ściana kolankowa"/>
    <n v="2960"/>
    <s v="bez faktury"/>
    <m/>
    <m/>
    <d v="2013-10-05T00:00:00"/>
    <s v="gotówka"/>
    <m/>
  </r>
  <r>
    <x v="3"/>
    <x v="3"/>
    <s v="Antoni Nowak"/>
    <s v="Kotwa murłata"/>
    <n v="200"/>
    <s v="paragon PWB"/>
    <d v="2013-10-02T00:00:00"/>
    <d v="2013-10-02T00:00:00"/>
    <d v="2013-10-05T00:00:00"/>
    <s v="gotówka"/>
    <m/>
  </r>
  <r>
    <x v="3"/>
    <x v="3"/>
    <s v="Antoni Nowak"/>
    <s v="Zaprawa  "/>
    <n v="48.18"/>
    <s v="paragon Castorama"/>
    <d v="2013-10-01T00:00:00"/>
    <d v="2013-10-01T00:00:00"/>
    <d v="2013-10-05T00:00:00"/>
    <s v="gotówka"/>
    <m/>
  </r>
  <r>
    <x v="3"/>
    <x v="3"/>
    <s v="Antoni Nowak"/>
    <s v="Zaprawa murarska"/>
    <n v="90"/>
    <s v="paragon Smolec"/>
    <d v="2013-09-30T00:00:00"/>
    <d v="2013-09-30T00:00:00"/>
    <d v="2013-10-05T00:00:00"/>
    <s v="gotówka"/>
    <m/>
  </r>
  <r>
    <x v="3"/>
    <x v="4"/>
    <s v="Antoni Nowak"/>
    <s v="Mur poddasza"/>
    <n v="2000"/>
    <s v="bez faktury"/>
    <m/>
    <m/>
    <d v="2013-10-31T00:00:00"/>
    <s v="gotówka"/>
    <m/>
  </r>
  <r>
    <x v="3"/>
    <x v="3"/>
    <s v="Manex"/>
    <s v="Beton na wieniec"/>
    <n v="1260.76"/>
    <s v="6568/T/10/2013"/>
    <m/>
    <m/>
    <d v="2013-10-10T00:00:00"/>
    <s v="eb wsp"/>
    <n v="1"/>
  </r>
  <r>
    <x v="3"/>
    <x v="3"/>
    <s v="Manex"/>
    <s v="Pustaki"/>
    <n v="2398.8000000000002"/>
    <s v="6599/T/10/2013"/>
    <d v="2013-10-11T00:00:00"/>
    <d v="2013-10-14T00:00:00"/>
    <d v="2013-10-11T00:00:00"/>
    <s v="eb wsp"/>
    <n v="1"/>
  </r>
  <r>
    <x v="3"/>
    <x v="4"/>
    <s v="Antoni Nowak"/>
    <s v="Zmnijeszenie drzwi balkonowych"/>
    <n v="120"/>
    <m/>
    <m/>
    <m/>
    <d v="2013-11-07T00:00:00"/>
    <s v="gotówka"/>
    <m/>
  </r>
  <r>
    <x v="4"/>
    <x v="3"/>
    <s v="Manex"/>
    <s v="Stal"/>
    <n v="2413.2399999999998"/>
    <s v="5732/T/09/2013"/>
    <d v="2013-09-10T00:00:00"/>
    <d v="2013-09-13T00:00:00"/>
    <d v="2013-09-10T00:00:00"/>
    <s v="eb wsp"/>
    <n v="1"/>
  </r>
  <r>
    <x v="4"/>
    <x v="3"/>
    <s v="Manex"/>
    <s v="Stal"/>
    <n v="247.93"/>
    <s v="5924/T/09/2013"/>
    <d v="2013-09-17T00:00:00"/>
    <d v="2013-09-20T00:00:00"/>
    <d v="2013-09-17T00:00:00"/>
    <s v="eb wsp"/>
    <n v="1"/>
  </r>
  <r>
    <x v="4"/>
    <x v="3"/>
    <s v="Manex"/>
    <s v="Stal"/>
    <n v="257.38"/>
    <s v="5991/T/09/2013"/>
    <d v="2013-09-19T00:00:00"/>
    <d v="2013-09-22T00:00:00"/>
    <d v="2013-09-19T00:00:00"/>
    <s v="eb wsp"/>
    <n v="1"/>
  </r>
  <r>
    <x v="4"/>
    <x v="3"/>
    <s v="Manex"/>
    <s v="Belki, pustaki"/>
    <n v="7792.51"/>
    <s v="5889/T/09/2013"/>
    <d v="2013-09-16T00:00:00"/>
    <d v="2013-09-19T00:00:00"/>
    <d v="2013-09-24T00:00:00"/>
    <s v="eb wsp"/>
    <n v="1"/>
  </r>
  <r>
    <x v="4"/>
    <x v="4"/>
    <s v="Antoni Nowak"/>
    <s v="Strop"/>
    <n v="10100"/>
    <m/>
    <m/>
    <m/>
    <d v="2013-09-25T00:00:00"/>
    <s v="eb wsp"/>
    <m/>
  </r>
  <r>
    <x v="4"/>
    <x v="3"/>
    <s v="Manex"/>
    <s v="Beton"/>
    <n v="4489.5"/>
    <s v="6144/T/09/2013"/>
    <d v="2013-09-25T00:00:00"/>
    <d v="2013-09-28T00:00:00"/>
    <d v="2013-09-25T00:00:00"/>
    <s v="eb wsp"/>
    <n v="1"/>
  </r>
  <r>
    <x v="5"/>
    <x v="3"/>
    <s v="Manex"/>
    <s v="Gwoździe"/>
    <n v="86.1"/>
    <s v="6923/T/10/2013"/>
    <d v="2013-10-23T00:00:00"/>
    <d v="2013-10-26T00:00:00"/>
    <d v="2013-10-23T00:00:00"/>
    <s v="eb wsp"/>
    <n v="1"/>
  </r>
  <r>
    <x v="5"/>
    <x v="3"/>
    <s v="Tartak"/>
    <s v="Więźba - zaliczka"/>
    <n v="1000"/>
    <s v="dowód wpłaty"/>
    <m/>
    <m/>
    <d v="2013-10-08T00:00:00"/>
    <s v="gotówka"/>
    <m/>
  </r>
  <r>
    <x v="5"/>
    <x v="3"/>
    <s v="Tartak"/>
    <s v="Więźba"/>
    <n v="6500"/>
    <m/>
    <m/>
    <m/>
    <d v="2013-10-18T00:00:00"/>
    <s v="gotówka"/>
    <m/>
  </r>
  <r>
    <x v="5"/>
    <x v="4"/>
    <s v="Antoni Nowak"/>
    <s v="Więźba"/>
    <n v="5640"/>
    <s v="bez faktury"/>
    <m/>
    <m/>
    <d v="2013-11-07T00:00:00"/>
    <s v="gotówka"/>
    <m/>
  </r>
  <r>
    <x v="5"/>
    <x v="4"/>
    <s v="Antoni Nowak"/>
    <s v="Dach"/>
    <n v="5900"/>
    <m/>
    <m/>
    <m/>
    <d v="2013-12-24T00:00:00"/>
    <s v="eb wsp"/>
    <m/>
  </r>
  <r>
    <x v="5"/>
    <x v="3"/>
    <s v="SBB Bielany"/>
    <s v="Dach - dachówki"/>
    <n v="9249.7800000000007"/>
    <s v="MA/2013/10/0233"/>
    <m/>
    <m/>
    <d v="2013-10-10T00:00:00"/>
    <s v="eb wsp"/>
    <n v="1"/>
  </r>
  <r>
    <x v="5"/>
    <x v="3"/>
    <s v="SBB Bielany"/>
    <s v="Dach - dodatki"/>
    <n v="610"/>
    <s v="zaliczka SB/002675"/>
    <m/>
    <m/>
    <d v="2013-10-10T00:00:00"/>
    <s v="eb wsp"/>
    <m/>
  </r>
  <r>
    <x v="5"/>
    <x v="3"/>
    <s v="SBB Bielany"/>
    <s v="Dach - dodatki"/>
    <n v="1420.86"/>
    <s v="MA/2013/10/0231"/>
    <m/>
    <m/>
    <d v="2013-12-10T00:00:00"/>
    <s v="eb wsp"/>
    <n v="1"/>
  </r>
  <r>
    <x v="5"/>
    <x v="3"/>
    <s v="SBB Bielany"/>
    <s v="Dach - Rynna"/>
    <n v="790"/>
    <s v="zaliczka   SB/002678"/>
    <m/>
    <m/>
    <d v="2013-10-10T00:00:00"/>
    <s v="eb wsp"/>
    <m/>
  </r>
  <r>
    <x v="5"/>
    <x v="3"/>
    <s v="SBB Bielany"/>
    <s v="Dach - Rynna"/>
    <n v="1841.26"/>
    <s v="MA/2013/10/0232"/>
    <m/>
    <m/>
    <d v="2013-12-10T00:00:00"/>
    <s v="eb wsp"/>
    <n v="1"/>
  </r>
  <r>
    <x v="5"/>
    <x v="3"/>
    <s v="SBB Bielany"/>
    <s v="Dach - Okna dachowe"/>
    <n v="12076.41"/>
    <s v="MA/2013/10/0235 i 0236"/>
    <m/>
    <m/>
    <d v="2013-10-10T00:00:00"/>
    <s v="eb wsp"/>
    <n v="1"/>
  </r>
  <r>
    <x v="5"/>
    <x v="3"/>
    <s v="Fakro"/>
    <s v="Zwrot - Okna promocja"/>
    <n v="-2500"/>
    <m/>
    <m/>
    <m/>
    <d v="2013-11-29T00:00:00"/>
    <m/>
    <m/>
  </r>
  <r>
    <x v="5"/>
    <x v="3"/>
    <s v="Manex"/>
    <s v="Żelastwo"/>
    <n v="290.98"/>
    <s v="6945/T/10/2013"/>
    <d v="2013-10-24T00:00:00"/>
    <d v="2013-10-27T00:00:00"/>
    <d v="2013-10-24T00:00:00"/>
    <s v="eb wsp"/>
    <n v="1"/>
  </r>
  <r>
    <x v="5"/>
    <x v="3"/>
    <s v="Manex"/>
    <s v="Płyty osb na brame dziewic"/>
    <n v="888"/>
    <s v="7214/T/11/2013"/>
    <d v="2013-11-05T00:00:00"/>
    <d v="2013-11-08T00:00:00"/>
    <d v="2013-11-08T00:00:00"/>
    <s v="eb wsp"/>
    <n v="1"/>
  </r>
  <r>
    <x v="5"/>
    <x v="3"/>
    <s v="Manex"/>
    <s v="Rozne"/>
    <n v="367.84"/>
    <s v="7274/T/11/2013"/>
    <d v="2013-11-07T00:00:00"/>
    <d v="2013-11-10T00:00:00"/>
    <d v="2013-11-08T00:00:00"/>
    <s v="eb wsp"/>
    <n v="1"/>
  </r>
  <r>
    <x v="5"/>
    <x v="3"/>
    <s v="Manex"/>
    <s v="Rozne"/>
    <n v="760.18"/>
    <s v="7389/T/11/2013"/>
    <d v="2013-11-13T00:00:00"/>
    <d v="2013-11-16T00:00:00"/>
    <d v="2013-11-17T00:00:00"/>
    <s v="eb wsp"/>
    <n v="1"/>
  </r>
  <r>
    <x v="5"/>
    <x v="3"/>
    <s v="Dachblach"/>
    <s v="Blacha"/>
    <n v="929.88"/>
    <s v="ZK 506/2013"/>
    <m/>
    <m/>
    <d v="2013-11-14T00:00:00"/>
    <s v="eb wsp"/>
    <n v="0"/>
  </r>
  <r>
    <x v="5"/>
    <x v="3"/>
    <s v="Manex"/>
    <s v="Folia"/>
    <n v="104.7"/>
    <s v="7485/T/11/2013"/>
    <d v="2013-11-18T00:00:00"/>
    <d v="2013-11-21T00:00:00"/>
    <d v="2013-11-18T00:00:00"/>
    <s v="eb wsp"/>
    <n v="1"/>
  </r>
  <r>
    <x v="5"/>
    <x v="3"/>
    <s v="SBB Bielany"/>
    <s v="Kielich przyścienny"/>
    <n v="120"/>
    <s v="MA/2013/11/0273"/>
    <d v="2013-11-20T00:00:00"/>
    <d v="2013-11-23T00:00:00"/>
    <d v="2013-11-21T00:00:00"/>
    <s v="eb wsp"/>
    <n v="0"/>
  </r>
  <r>
    <x v="5"/>
    <x v="3"/>
    <s v="SBB Bielany"/>
    <s v="Dodatkowe dachówki i gąsiory"/>
    <n v="960.45"/>
    <s v="SB/003383"/>
    <d v="2013-11-22T00:00:00"/>
    <d v="2013-11-22T00:00:00"/>
    <d v="2013-11-27T00:00:00"/>
    <s v="eb wsp"/>
    <n v="0"/>
  </r>
  <r>
    <x v="5"/>
    <x v="3"/>
    <s v="SBB Bielany"/>
    <s v="Gąsior, kołnierz"/>
    <n v="690.74"/>
    <s v="SB/003600"/>
    <d v="2013-12-09T00:00:00"/>
    <m/>
    <d v="2013-12-10T00:00:00"/>
    <s v="eb wsp"/>
    <n v="0"/>
  </r>
  <r>
    <x v="5"/>
    <x v="4"/>
    <s v="Antoni Nowak"/>
    <s v="Założenie rynien"/>
    <n v="150"/>
    <m/>
    <m/>
    <m/>
    <d v="2013-12-24T00:00:00"/>
    <s v="eb wsp"/>
    <m/>
  </r>
  <r>
    <x v="6"/>
    <x v="3"/>
    <s v="Manex"/>
    <s v="Ocieplenie tarasiku"/>
    <n v="192.4"/>
    <s v="7214/T/11/2013"/>
    <d v="2013-11-05T00:00:00"/>
    <d v="2013-11-08T00:00:00"/>
    <d v="2013-11-08T00:00:00"/>
    <s v="eb wsp"/>
    <n v="1"/>
  </r>
  <r>
    <x v="6"/>
    <x v="3"/>
    <s v="Manex"/>
    <s v="Styropian"/>
    <n v="312.33"/>
    <s v="7184/T/11/2013"/>
    <d v="2013-11-04T00:00:00"/>
    <d v="2013-11-07T00:00:00"/>
    <d v="2013-11-04T00:00:00"/>
    <s v="eb wsp"/>
    <n v="1"/>
  </r>
  <r>
    <x v="6"/>
    <x v="4"/>
    <s v="Antoni Nowak"/>
    <s v="Docieplenie koci taras"/>
    <n v="200"/>
    <m/>
    <m/>
    <m/>
    <d v="2013-11-07T00:00:00"/>
    <s v="gotówka"/>
    <m/>
  </r>
  <r>
    <x v="6"/>
    <x v="3"/>
    <s v="Manex"/>
    <s v="Styropian elewacja"/>
    <n v="7781.55"/>
    <s v="7814/T/12/2013"/>
    <d v="2013-12-02T00:00:00"/>
    <d v="2013-12-05T00:00:00"/>
    <d v="2013-12-05T00:00:00"/>
    <s v="eb wsp"/>
    <n v="1"/>
  </r>
  <r>
    <x v="6"/>
    <x v="3"/>
    <s v="Manex"/>
    <s v="Dodatki"/>
    <n v="4842.8500000000004"/>
    <s v="7773/T/11/2013"/>
    <d v="2013-11-29T00:00:00"/>
    <d v="2013-12-06T00:00:00"/>
    <d v="2013-12-05T00:00:00"/>
    <s v="eb wsp"/>
    <n v="1"/>
  </r>
  <r>
    <x v="6"/>
    <x v="3"/>
    <s v="Manex"/>
    <s v="Dodatki"/>
    <n v="1467.55"/>
    <s v="7859/T/12/2013"/>
    <d v="2013-12-04T00:00:00"/>
    <d v="2013-12-07T00:00:00"/>
    <d v="2013-12-05T00:00:00"/>
    <s v="eb wsp"/>
    <n v="1"/>
  </r>
  <r>
    <x v="6"/>
    <x v="4"/>
    <s v="Antoni Nowak"/>
    <s v="Ocieplenie budynku"/>
    <n v="10220"/>
    <s v="bez faktury"/>
    <m/>
    <m/>
    <d v="2013-12-24T00:00:00"/>
    <s v="eb wsp"/>
    <m/>
  </r>
  <r>
    <x v="6"/>
    <x v="4"/>
    <s v="Antoni Nowak"/>
    <s v="Ocieplenie garaż"/>
    <n v="1470"/>
    <m/>
    <m/>
    <m/>
    <d v="2013-12-07T00:00:00"/>
    <s v="eb wsp"/>
    <m/>
  </r>
  <r>
    <x v="6"/>
    <x v="3"/>
    <s v="Manex"/>
    <s v="Styropian, dodatki"/>
    <n v="296.64"/>
    <s v="7918/T/12/2013"/>
    <d v="2013-12-06T00:00:00"/>
    <d v="2013-12-09T00:00:00"/>
    <d v="2013-12-10T00:00:00"/>
    <s v="eb wsp"/>
    <n v="1"/>
  </r>
  <r>
    <x v="6"/>
    <x v="3"/>
    <s v="Manex"/>
    <s v="Styropian, papa"/>
    <n v="851.37"/>
    <s v="7963/T/12/2013"/>
    <d v="2013-12-10T00:00:00"/>
    <d v="2013-12-13T00:00:00"/>
    <d v="2013-12-10T00:00:00"/>
    <s v="eb wsp"/>
    <n v="1"/>
  </r>
  <r>
    <x v="6"/>
    <x v="3"/>
    <s v="Manex"/>
    <s v="Styropian"/>
    <n v="160.52000000000001"/>
    <s v="7995/T/12/2013"/>
    <d v="2013-12-11T00:00:00"/>
    <d v="2013-12-14T00:00:00"/>
    <d v="2013-12-16T00:00:00"/>
    <s v="eb wsp"/>
    <n v="1"/>
  </r>
  <r>
    <x v="6"/>
    <x v="3"/>
    <s v="MSM"/>
    <s v="Styropian 25cm"/>
    <n v="610"/>
    <s v="FPF/955/2013"/>
    <d v="2013-12-13T00:00:00"/>
    <d v="2013-12-13T00:00:00"/>
    <d v="2013-12-13T00:00:00"/>
    <s v="eb wsp"/>
    <n v="0"/>
  </r>
  <r>
    <x v="6"/>
    <x v="3"/>
    <s v="Manex"/>
    <s v="Wełna, płyty OSB"/>
    <n v="5379.64"/>
    <s v="8187/T/12/2013"/>
    <d v="2013-12-23T00:00:00"/>
    <d v="2013-12-26T00:00:00"/>
    <d v="2013-12-26T00:00:00"/>
    <s v="eb wsp"/>
    <n v="0"/>
  </r>
  <r>
    <x v="6"/>
    <x v="3"/>
    <s v="Manex"/>
    <s v="Wełna, płyty OSB"/>
    <n v="-1073.0899999999999"/>
    <s v="KOREKTA NA WEŁNĘ"/>
    <d v="2013-12-23T00:00:00"/>
    <d v="2013-12-27T00:00:00"/>
    <m/>
    <m/>
    <m/>
  </r>
  <r>
    <x v="6"/>
    <x v="3"/>
    <s v="SBB Bielany"/>
    <s v="Wełna "/>
    <n v="3450.9"/>
    <s v="SB/003839"/>
    <m/>
    <m/>
    <d v="2013-12-23T00:00:00"/>
    <s v="eb wsp"/>
    <n v="0"/>
  </r>
  <r>
    <x v="6"/>
    <x v="3"/>
    <s v="Antoni Nowak"/>
    <s v="Pianka, klej, siatka"/>
    <n v="242"/>
    <m/>
    <m/>
    <m/>
    <d v="2013-12-24T00:00:00"/>
    <s v="eb wsp"/>
    <m/>
  </r>
  <r>
    <x v="6"/>
    <x v="3"/>
    <s v="Manex"/>
    <s v="Styropian, klej"/>
    <n v="759.71"/>
    <s v="8034/T/12/2013"/>
    <d v="2013-12-13T00:00:00"/>
    <d v="2013-12-16T00:00:00"/>
    <m/>
    <m/>
    <n v="1"/>
  </r>
  <r>
    <x v="6"/>
    <x v="3"/>
    <s v="Manex"/>
    <s v="Pianka "/>
    <n v="120.56"/>
    <s v="8035/T/12/2013"/>
    <d v="2013-12-13T00:00:00"/>
    <d v="2013-12-16T00:00:00"/>
    <m/>
    <m/>
    <n v="1"/>
  </r>
  <r>
    <x v="6"/>
    <x v="3"/>
    <s v="Manex"/>
    <s v="Siatka, klej"/>
    <n v="606.70000000000005"/>
    <s v="8122/T/12/2013"/>
    <d v="2013-12-19T00:00:00"/>
    <d v="2013-12-22T00:00:00"/>
    <m/>
    <m/>
    <n v="1"/>
  </r>
  <r>
    <x v="7"/>
    <x v="3"/>
    <s v="Manex"/>
    <s v="Styropian"/>
    <n v="60.89"/>
    <s v="6923/T/10/2013"/>
    <d v="2013-10-23T00:00:00"/>
    <d v="2013-10-26T00:00:00"/>
    <d v="2013-10-23T00:00:00"/>
    <s v="eb wsp"/>
    <n v="1"/>
  </r>
  <r>
    <x v="7"/>
    <x v="3"/>
    <s v="Manex"/>
    <s v="Styropian"/>
    <n v="84.89"/>
    <s v="7116/T/10/2013"/>
    <d v="2013-10-30T00:00:00"/>
    <d v="2013-11-02T00:00:00"/>
    <d v="2013-10-30T00:00:00"/>
    <s v="eb wsp"/>
    <n v="1"/>
  </r>
  <r>
    <x v="7"/>
    <x v="4"/>
    <s v="Antoni Nowak"/>
    <s v="Docieplenie styropianem"/>
    <n v="180"/>
    <m/>
    <m/>
    <m/>
    <d v="2013-11-07T00:00:00"/>
    <s v="gotówka"/>
    <m/>
  </r>
  <r>
    <x v="7"/>
    <x v="3"/>
    <s v="Prokad"/>
    <s v="Brama garażowa - zaliczka"/>
    <n v="1323"/>
    <s v="28/11/2013"/>
    <m/>
    <m/>
    <d v="2013-11-24T00:00:00"/>
    <s v="eb wsp"/>
    <n v="1"/>
  </r>
  <r>
    <x v="7"/>
    <x v="3"/>
    <s v="Prokad"/>
    <s v="Brama garażowa  "/>
    <n v="3086"/>
    <s v="23/12/2013"/>
    <m/>
    <m/>
    <d v="2013-12-30T00:00:00"/>
    <s v="eb wsp"/>
    <n v="1"/>
  </r>
  <r>
    <x v="7"/>
    <x v="3"/>
    <s v="Extherm"/>
    <s v="Okna zaliczka"/>
    <n v="8555"/>
    <m/>
    <m/>
    <m/>
    <d v="2013-11-04T00:00:00"/>
    <s v="eb wsp"/>
    <m/>
  </r>
  <r>
    <x v="7"/>
    <x v="3"/>
    <s v="Extherm"/>
    <s v="Okna - faktura"/>
    <n v="8555"/>
    <s v="1149/2013"/>
    <d v="2013-12-04T00:00:00"/>
    <d v="2013-12-07T00:00:00"/>
    <d v="2013-12-05T00:00:00"/>
    <s v="eb wsp"/>
    <n v="1"/>
  </r>
  <r>
    <x v="7"/>
    <x v="3"/>
    <s v="Prokad"/>
    <s v="Drzwi ogrodowe - zaliczka"/>
    <n v="547"/>
    <s v="3/12/2013"/>
    <m/>
    <m/>
    <d v="2013-12-03T00:00:00"/>
    <s v="eb wsp"/>
    <n v="1"/>
  </r>
  <r>
    <x v="7"/>
    <x v="3"/>
    <s v="Prokad"/>
    <s v="Drzwi ogrodowe - faktura"/>
    <n v="1276"/>
    <s v="16/12/2013"/>
    <m/>
    <d v="2013-12-11T00:00:00"/>
    <d v="2013-12-23T00:00:00"/>
    <s v="eb wsp"/>
    <n v="1"/>
  </r>
  <r>
    <x v="7"/>
    <x v="3"/>
    <s v="Lubin"/>
    <s v="Drzwi zewn.tymczasowe"/>
    <n v="50"/>
    <m/>
    <m/>
    <m/>
    <d v="2013-12-07T00:00:00"/>
    <s v="eb wsp"/>
    <m/>
  </r>
  <r>
    <x v="7"/>
    <x v="3"/>
    <s v="Dachblach"/>
    <s v="Parapety i zatyczki"/>
    <n v="391.63"/>
    <m/>
    <d v="2013-12-13T00:00:00"/>
    <d v="2013-12-13T00:00:00"/>
    <d v="2013-12-13T00:00:00"/>
    <s v="eb wsp"/>
    <n v="0"/>
  </r>
  <r>
    <x v="7"/>
    <x v="4"/>
    <s v="Antoni Nowak"/>
    <s v="Założenie parapetów"/>
    <n v="600"/>
    <m/>
    <m/>
    <m/>
    <d v="2013-12-24T00:00:00"/>
    <s v="eb wsp"/>
    <m/>
  </r>
  <r>
    <x v="8"/>
    <x v="4"/>
    <s v="Antoni Nowak"/>
    <s v="Prysznic"/>
    <n v="190"/>
    <m/>
    <m/>
    <m/>
    <d v="2013-12-07T00:00:00"/>
    <s v="eb wsp"/>
    <m/>
  </r>
  <r>
    <x v="8"/>
    <x v="3"/>
    <s v="Manex"/>
    <s v="Pustaki"/>
    <n v="5326"/>
    <s v="6922/T/10/2013"/>
    <d v="2013-10-23T00:00:00"/>
    <d v="2013-10-26T00:00:00"/>
    <d v="2013-10-23T00:00:00"/>
    <s v="eb wsp"/>
    <n v="1"/>
  </r>
  <r>
    <x v="8"/>
    <x v="3"/>
    <s v="Manex"/>
    <s v="Zaprawa"/>
    <n v="93.52"/>
    <s v="6940/T/10/2013"/>
    <d v="2013-10-24T00:00:00"/>
    <d v="2013-10-27T00:00:00"/>
    <d v="2013-10-24T00:00:00"/>
    <s v="eb wsp"/>
    <n v="1"/>
  </r>
  <r>
    <x v="8"/>
    <x v="4"/>
    <s v="Antoni Nowak"/>
    <s v="Ścianki działowe 126m2"/>
    <n v="4400"/>
    <m/>
    <m/>
    <m/>
    <d v="2013-11-07T00:00:00"/>
    <s v="gotówka"/>
    <m/>
  </r>
  <r>
    <x v="8"/>
    <x v="3"/>
    <s v="Manex"/>
    <s v="Ścianki działowe"/>
    <n v="227.67"/>
    <s v="7184/T/11/2013"/>
    <d v="2013-11-04T00:00:00"/>
    <d v="2013-11-07T00:00:00"/>
    <d v="2013-11-04T00:00:00"/>
    <s v="eb wsp"/>
    <n v="1"/>
  </r>
  <r>
    <x v="8"/>
    <x v="3"/>
    <s v="Manex"/>
    <s v="Pustaki"/>
    <n v="1214.3399999999999"/>
    <s v="7206/T/11/2013"/>
    <d v="2013-11-04T00:00:00"/>
    <d v="2013-11-07T00:00:00"/>
    <d v="2013-11-04T00:00:00"/>
    <s v="eb wsp"/>
    <n v="1"/>
  </r>
  <r>
    <x v="8"/>
    <x v="4"/>
    <s v="Antoni Nowak"/>
    <s v="Murek taras"/>
    <n v="90"/>
    <m/>
    <m/>
    <m/>
    <d v="2013-11-07T00:00:00"/>
    <s v="gotówka"/>
    <m/>
  </r>
  <r>
    <x v="8"/>
    <x v="4"/>
    <s v="Antoni Nowak"/>
    <s v="Ściana kominek"/>
    <n v="120"/>
    <m/>
    <m/>
    <m/>
    <d v="2013-11-07T00:00:00"/>
    <s v="gotówka"/>
    <m/>
  </r>
  <r>
    <x v="8"/>
    <x v="3"/>
    <s v="Manex"/>
    <s v="Pustaki"/>
    <n v="257.45999999999998"/>
    <s v="7214/T/11/2013"/>
    <d v="2013-11-05T00:00:00"/>
    <d v="2013-11-08T00:00:00"/>
    <d v="2013-11-08T00:00:00"/>
    <s v="eb wsp"/>
    <n v="1"/>
  </r>
  <r>
    <x v="8"/>
    <x v="3"/>
    <s v="Manex"/>
    <s v="Różne"/>
    <n v="272.37"/>
    <s v="7274/T/11/2013"/>
    <d v="2013-11-07T00:00:00"/>
    <d v="2013-11-10T00:00:00"/>
    <d v="2013-11-08T00:00:00"/>
    <s v="eb wsp"/>
    <n v="1"/>
  </r>
  <r>
    <x v="9"/>
    <x v="4"/>
    <s v="Antoni Nowak"/>
    <s v="Otynkowanie garażu"/>
    <n v="70"/>
    <m/>
    <m/>
    <m/>
    <d v="2013-12-07T00:00:00"/>
    <s v="eb wsp"/>
    <m/>
  </r>
  <r>
    <x v="10"/>
    <x v="4"/>
    <s v="Antoni Nowak"/>
    <s v="Posadzka tars"/>
    <n v="270"/>
    <m/>
    <m/>
    <m/>
    <d v="2013-12-07T00:00:00"/>
    <s v="eb wsp"/>
    <m/>
  </r>
  <r>
    <x v="10"/>
    <x v="3"/>
    <s v="Antoni Nowak"/>
    <s v="Beton na taras"/>
    <n v="500"/>
    <m/>
    <m/>
    <m/>
    <d v="2013-12-07T00:00:00"/>
    <s v="eb wsp"/>
    <m/>
  </r>
  <r>
    <x v="10"/>
    <x v="3"/>
    <s v="Armalux"/>
    <s v="Płytki podłogowe"/>
    <n v="6534"/>
    <s v="FS 7155/M/12/2013"/>
    <m/>
    <m/>
    <d v="2013-12-23T00:00:00"/>
    <s v="eb wsp"/>
    <n v="0"/>
  </r>
  <r>
    <x v="10"/>
    <x v="3"/>
    <s v="Womag"/>
    <s v="Płytki podłogowe"/>
    <n v="4989.6000000000004"/>
    <s v="991/k/2013 "/>
    <m/>
    <m/>
    <d v="2013-12-23T00:00:00"/>
    <s v="eb wsp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przestawna2" cacheId="0" applyNumberFormats="0" applyBorderFormats="0" applyFontFormats="0" applyPatternFormats="0" applyAlignmentFormats="0" applyWidthHeightFormats="1" dataCaption="Wartości" updatedVersion="3" minRefreshableVersion="3" showCalcMbrs="0" useAutoFormatting="1" itemPrintTitles="1" createdVersion="3" indent="0" outline="1" outlineData="1" multipleFieldFilters="0">
  <location ref="A3:G16" firstHeaderRow="1" firstDataRow="2" firstDataCol="1"/>
  <pivotFields count="11">
    <pivotField axis="axisRow" showAll="0" sortType="ascending">
      <items count="26">
        <item m="1" x="22"/>
        <item x="0"/>
        <item x="1"/>
        <item x="2"/>
        <item x="3"/>
        <item x="4"/>
        <item x="5"/>
        <item x="6"/>
        <item x="7"/>
        <item x="8"/>
        <item m="1" x="18"/>
        <item x="9"/>
        <item x="10"/>
        <item m="1" x="23"/>
        <item m="1" x="14"/>
        <item m="1" x="20"/>
        <item m="1" x="21"/>
        <item m="1" x="24"/>
        <item m="1" x="12"/>
        <item m="1" x="17"/>
        <item m="1" x="16"/>
        <item m="1" x="13"/>
        <item m="1" x="19"/>
        <item m="1" x="15"/>
        <item m="1" x="11"/>
        <item t="default"/>
      </items>
    </pivotField>
    <pivotField axis="axisCol" showAll="0" sortType="descending">
      <items count="7">
        <item x="2"/>
        <item x="3"/>
        <item x="0"/>
        <item x="1"/>
        <item x="4"/>
        <item h="1" sd="0" m="1" x="5"/>
        <item t="default" sd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 defaultSubtotal="0"/>
  </pivotFields>
  <rowFields count="1">
    <field x="0"/>
  </rowFields>
  <rowItems count="1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1"/>
    </i>
    <i>
      <x v="12"/>
    </i>
    <i t="grand">
      <x/>
    </i>
  </rowItems>
  <colFields count="1">
    <field x="1"/>
  </colFields>
  <colItems count="6">
    <i>
      <x v="1"/>
    </i>
    <i>
      <x v="4"/>
    </i>
    <i>
      <x v="3"/>
    </i>
    <i>
      <x v="2"/>
    </i>
    <i>
      <x/>
    </i>
    <i t="grand">
      <x/>
    </i>
  </colItems>
  <dataFields count="1">
    <dataField name="Suma z Kwota" fld="4" baseField="0" baseItem="0"/>
  </dataFields>
  <formats count="2">
    <format dxfId="14">
      <pivotArea field="0" grandCol="1" collapsedLevelsAreSubtotals="1" axis="axisRow" fieldPosition="0">
        <references count="1">
          <reference field="0" count="0"/>
        </references>
      </pivotArea>
    </format>
    <format dxfId="13">
      <pivotArea grandRow="1" grandCol="1" outline="0" collapsedLevelsAreSubtotals="1" fieldPosition="0"/>
    </format>
  </format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ela1" displayName="Tabela1" ref="A1:K166" totalsRowCount="1">
  <autoFilter ref="A1:K165">
    <filterColumn colId="0"/>
    <filterColumn colId="1"/>
    <filterColumn colId="2"/>
    <filterColumn colId="3"/>
    <filterColumn colId="5"/>
    <filterColumn colId="7"/>
    <filterColumn colId="8"/>
    <filterColumn colId="10"/>
  </autoFilter>
  <sortState ref="A2:K165">
    <sortCondition ref="F1:F165"/>
  </sortState>
  <tableColumns count="11">
    <tableColumn id="2" name="Etap" totalsRowLabel="Suma" totalsRowDxfId="10"/>
    <tableColumn id="9" name="Typ" totalsRowDxfId="9"/>
    <tableColumn id="10" name="Dostawca" totalsRowDxfId="8"/>
    <tableColumn id="5" name="Opis" totalsRowDxfId="7"/>
    <tableColumn id="4" name="Kwota" totalsRowFunction="sum" dataDxfId="17" totalsRowDxfId="6"/>
    <tableColumn id="3" name="Faktura numer" totalsRowDxfId="5"/>
    <tableColumn id="8" name="Data faktury" totalsRowDxfId="4"/>
    <tableColumn id="11" name="Data płatności" totalsRowDxfId="3"/>
    <tableColumn id="6" name="Zapłacono" dataDxfId="16" totalsRowDxfId="2"/>
    <tableColumn id="7" name="Konto" totalsRowFunction="count" dataDxfId="15" totalsRowDxfId="1"/>
    <tableColumn id="1" name="Faktura papier" totalsRowDxfId="0"/>
  </tableColumns>
  <tableStyleInfo name="TableStyleMedium11" showFirstColumn="0" showLastColumn="0" showRowStripes="1" showColumnStripes="0"/>
</table>
</file>

<file path=xl/tables/table2.xml><?xml version="1.0" encoding="utf-8"?>
<table xmlns="http://schemas.openxmlformats.org/spreadsheetml/2006/main" id="5" name="Tabela5" displayName="Tabela5" ref="B2:H20" totalsRowShown="0">
  <autoFilter ref="B2:H20">
    <filterColumn colId="3"/>
    <filterColumn colId="4"/>
    <filterColumn colId="5"/>
    <filterColumn colId="6"/>
  </autoFilter>
  <tableColumns count="7">
    <tableColumn id="1" name="Kolumna1"/>
    <tableColumn id="2" name="Planowane"/>
    <tableColumn id="3" name="Rzeczywiste"/>
    <tableColumn id="4" name="Plan suma" dataDxfId="12">
      <calculatedColumnFormula>Tabela5[[#This Row],[Planowane]]+E2</calculatedColumnFormula>
    </tableColumn>
    <tableColumn id="6" name="Rzecz różnica" dataDxfId="11"/>
    <tableColumn id="7" name="Plan"/>
    <tableColumn id="5" name="Realizacja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6" tint="-0.249977111117893"/>
  </sheetPr>
  <dimension ref="A1:M191"/>
  <sheetViews>
    <sheetView tabSelected="1" workbookViewId="0">
      <pane ySplit="1" topLeftCell="A59" activePane="bottomLeft" state="frozen"/>
      <selection pane="bottomLeft" activeCell="K52" sqref="K52"/>
    </sheetView>
  </sheetViews>
  <sheetFormatPr defaultRowHeight="15"/>
  <cols>
    <col min="1" max="1" width="22" customWidth="1"/>
    <col min="2" max="2" width="12.85546875" customWidth="1"/>
    <col min="3" max="3" width="15.5703125" customWidth="1"/>
    <col min="4" max="4" width="20.42578125" customWidth="1"/>
    <col min="5" max="5" width="16.42578125" style="119" customWidth="1"/>
    <col min="6" max="6" width="14.7109375" customWidth="1"/>
    <col min="7" max="7" width="13.85546875" bestFit="1" customWidth="1"/>
    <col min="8" max="8" width="13.85546875" customWidth="1"/>
    <col min="9" max="9" width="14.42578125" style="115" customWidth="1"/>
    <col min="10" max="10" width="11" style="113" customWidth="1"/>
    <col min="11" max="11" width="9.42578125" customWidth="1"/>
    <col min="12" max="12" width="15.7109375" customWidth="1"/>
    <col min="13" max="13" width="15.85546875" customWidth="1"/>
    <col min="17" max="17" width="10.42578125" bestFit="1" customWidth="1"/>
    <col min="19" max="19" width="12.85546875" bestFit="1" customWidth="1"/>
  </cols>
  <sheetData>
    <row r="1" spans="1:13">
      <c r="A1" s="108" t="s">
        <v>81</v>
      </c>
      <c r="B1" s="41" t="s">
        <v>85</v>
      </c>
      <c r="C1" s="41" t="s">
        <v>88</v>
      </c>
      <c r="D1" t="s">
        <v>0</v>
      </c>
      <c r="E1" s="119" t="s">
        <v>11</v>
      </c>
      <c r="F1" t="s">
        <v>10</v>
      </c>
      <c r="G1" t="s">
        <v>83</v>
      </c>
      <c r="H1" t="s">
        <v>9</v>
      </c>
      <c r="I1" s="115" t="s">
        <v>102</v>
      </c>
      <c r="J1" s="113" t="s">
        <v>12</v>
      </c>
      <c r="K1" t="s">
        <v>322</v>
      </c>
    </row>
    <row r="2" spans="1:13">
      <c r="A2" s="1" t="s">
        <v>292</v>
      </c>
      <c r="B2" s="1" t="s">
        <v>86</v>
      </c>
      <c r="C2" s="1" t="s">
        <v>243</v>
      </c>
      <c r="D2" s="1" t="s">
        <v>256</v>
      </c>
      <c r="E2" s="123">
        <v>8555</v>
      </c>
      <c r="F2" s="1" t="s">
        <v>263</v>
      </c>
      <c r="G2" s="2">
        <v>41612</v>
      </c>
      <c r="H2" s="2">
        <v>41615</v>
      </c>
      <c r="I2" s="116">
        <v>41613</v>
      </c>
      <c r="J2" t="s">
        <v>23</v>
      </c>
      <c r="K2">
        <v>1</v>
      </c>
      <c r="L2" s="42" t="s">
        <v>85</v>
      </c>
      <c r="M2" s="42" t="s">
        <v>81</v>
      </c>
    </row>
    <row r="3" spans="1:13">
      <c r="A3" s="1" t="s">
        <v>292</v>
      </c>
      <c r="B3" s="1" t="s">
        <v>86</v>
      </c>
      <c r="C3" s="1" t="s">
        <v>240</v>
      </c>
      <c r="D3" s="1" t="s">
        <v>257</v>
      </c>
      <c r="E3" s="123">
        <v>1276</v>
      </c>
      <c r="F3" s="1" t="s">
        <v>317</v>
      </c>
      <c r="G3" s="2"/>
      <c r="H3" s="2">
        <v>41619</v>
      </c>
      <c r="I3" s="116">
        <v>41631</v>
      </c>
      <c r="J3" t="s">
        <v>23</v>
      </c>
      <c r="K3">
        <v>1</v>
      </c>
      <c r="L3" t="s">
        <v>86</v>
      </c>
      <c r="M3" s="111" t="s">
        <v>285</v>
      </c>
    </row>
    <row r="4" spans="1:13">
      <c r="A4" s="1" t="s">
        <v>292</v>
      </c>
      <c r="B4" s="1" t="s">
        <v>86</v>
      </c>
      <c r="C4" s="1" t="s">
        <v>240</v>
      </c>
      <c r="D4" s="1" t="s">
        <v>242</v>
      </c>
      <c r="E4" s="123">
        <v>3086</v>
      </c>
      <c r="F4" s="1" t="s">
        <v>319</v>
      </c>
      <c r="G4" s="2"/>
      <c r="H4" s="2"/>
      <c r="I4" s="116">
        <v>41638</v>
      </c>
      <c r="J4" t="s">
        <v>23</v>
      </c>
      <c r="K4">
        <v>1</v>
      </c>
      <c r="L4" t="s">
        <v>26</v>
      </c>
      <c r="M4" s="111" t="s">
        <v>286</v>
      </c>
    </row>
    <row r="5" spans="1:13">
      <c r="A5" s="1" t="s">
        <v>292</v>
      </c>
      <c r="B5" s="1" t="s">
        <v>86</v>
      </c>
      <c r="C5" s="1" t="s">
        <v>240</v>
      </c>
      <c r="D5" s="1" t="s">
        <v>241</v>
      </c>
      <c r="E5" s="123">
        <v>1323</v>
      </c>
      <c r="F5" s="1" t="s">
        <v>320</v>
      </c>
      <c r="G5" s="2"/>
      <c r="H5" s="2"/>
      <c r="I5" s="116">
        <v>41602</v>
      </c>
      <c r="J5" t="s">
        <v>23</v>
      </c>
      <c r="K5">
        <v>1</v>
      </c>
      <c r="L5" t="s">
        <v>87</v>
      </c>
      <c r="M5" s="109" t="s">
        <v>287</v>
      </c>
    </row>
    <row r="6" spans="1:13">
      <c r="A6" s="1" t="s">
        <v>292</v>
      </c>
      <c r="B6" s="1" t="s">
        <v>86</v>
      </c>
      <c r="C6" s="1" t="s">
        <v>240</v>
      </c>
      <c r="D6" s="1" t="s">
        <v>255</v>
      </c>
      <c r="E6" s="123">
        <v>547</v>
      </c>
      <c r="F6" s="1" t="s">
        <v>318</v>
      </c>
      <c r="G6" s="2"/>
      <c r="H6" s="2"/>
      <c r="I6" s="116">
        <v>41611</v>
      </c>
      <c r="J6" t="s">
        <v>23</v>
      </c>
      <c r="K6">
        <v>1</v>
      </c>
      <c r="M6" s="112" t="s">
        <v>288</v>
      </c>
    </row>
    <row r="7" spans="1:13">
      <c r="A7" s="1" t="s">
        <v>286</v>
      </c>
      <c r="B7" s="1" t="s">
        <v>86</v>
      </c>
      <c r="C7" s="1" t="s">
        <v>89</v>
      </c>
      <c r="D7" s="1" t="s">
        <v>113</v>
      </c>
      <c r="E7" s="123">
        <v>992.96</v>
      </c>
      <c r="F7" s="1" t="s">
        <v>114</v>
      </c>
      <c r="G7" s="2">
        <v>41492</v>
      </c>
      <c r="H7" s="2">
        <v>41495</v>
      </c>
      <c r="I7" s="116">
        <v>41516</v>
      </c>
      <c r="J7" s="113" t="s">
        <v>23</v>
      </c>
      <c r="K7">
        <v>2</v>
      </c>
      <c r="M7" s="112" t="s">
        <v>289</v>
      </c>
    </row>
    <row r="8" spans="1:13">
      <c r="A8" s="1" t="s">
        <v>286</v>
      </c>
      <c r="B8" s="1" t="s">
        <v>86</v>
      </c>
      <c r="C8" s="1" t="s">
        <v>89</v>
      </c>
      <c r="D8" s="1" t="s">
        <v>17</v>
      </c>
      <c r="E8" s="123">
        <v>5878.78</v>
      </c>
      <c r="F8" s="1" t="s">
        <v>16</v>
      </c>
      <c r="G8" s="2">
        <v>41494</v>
      </c>
      <c r="H8" s="2">
        <v>41501</v>
      </c>
      <c r="I8" s="116">
        <v>41501</v>
      </c>
      <c r="J8" s="113" t="s">
        <v>23</v>
      </c>
      <c r="K8">
        <v>2</v>
      </c>
      <c r="M8" s="112" t="s">
        <v>290</v>
      </c>
    </row>
    <row r="9" spans="1:13">
      <c r="A9" s="1" t="s">
        <v>286</v>
      </c>
      <c r="B9" s="1" t="s">
        <v>86</v>
      </c>
      <c r="C9" s="1" t="s">
        <v>89</v>
      </c>
      <c r="D9" s="1" t="s">
        <v>14</v>
      </c>
      <c r="E9" s="123">
        <v>1510.21</v>
      </c>
      <c r="F9" s="1" t="s">
        <v>13</v>
      </c>
      <c r="G9" s="2">
        <v>41494</v>
      </c>
      <c r="H9" s="2">
        <v>41497</v>
      </c>
      <c r="I9" s="116">
        <v>41495</v>
      </c>
      <c r="J9" s="113" t="s">
        <v>15</v>
      </c>
      <c r="K9">
        <v>2</v>
      </c>
      <c r="M9" s="112" t="s">
        <v>291</v>
      </c>
    </row>
    <row r="10" spans="1:13">
      <c r="A10" s="1" t="s">
        <v>286</v>
      </c>
      <c r="B10" s="1" t="s">
        <v>86</v>
      </c>
      <c r="C10" s="1" t="s">
        <v>89</v>
      </c>
      <c r="D10" s="1" t="s">
        <v>19</v>
      </c>
      <c r="E10" s="123">
        <v>19.079999999999998</v>
      </c>
      <c r="F10" s="1" t="s">
        <v>18</v>
      </c>
      <c r="G10" s="2">
        <v>41498</v>
      </c>
      <c r="H10" s="2">
        <v>41501</v>
      </c>
      <c r="I10" s="116">
        <v>41501</v>
      </c>
      <c r="J10" s="113" t="s">
        <v>23</v>
      </c>
      <c r="K10">
        <v>2</v>
      </c>
      <c r="M10" s="112" t="s">
        <v>292</v>
      </c>
    </row>
    <row r="11" spans="1:13">
      <c r="A11" s="1" t="s">
        <v>286</v>
      </c>
      <c r="B11" s="1" t="s">
        <v>86</v>
      </c>
      <c r="C11" s="1" t="s">
        <v>89</v>
      </c>
      <c r="D11" s="1" t="s">
        <v>14</v>
      </c>
      <c r="E11" s="123">
        <v>115.01</v>
      </c>
      <c r="F11" s="1" t="s">
        <v>20</v>
      </c>
      <c r="G11" s="2">
        <v>41498</v>
      </c>
      <c r="H11" s="2">
        <v>41501</v>
      </c>
      <c r="I11" s="116">
        <v>41501</v>
      </c>
      <c r="J11" s="113" t="s">
        <v>23</v>
      </c>
      <c r="K11">
        <v>2</v>
      </c>
      <c r="M11" s="112" t="s">
        <v>293</v>
      </c>
    </row>
    <row r="12" spans="1:13">
      <c r="A12" s="1" t="s">
        <v>286</v>
      </c>
      <c r="B12" s="1" t="s">
        <v>86</v>
      </c>
      <c r="C12" s="1" t="s">
        <v>89</v>
      </c>
      <c r="D12" s="1" t="s">
        <v>22</v>
      </c>
      <c r="E12" s="123">
        <v>8280.36</v>
      </c>
      <c r="F12" s="1" t="s">
        <v>21</v>
      </c>
      <c r="G12" s="2">
        <v>41499</v>
      </c>
      <c r="H12" s="2">
        <v>41502</v>
      </c>
      <c r="I12" s="116">
        <v>41501</v>
      </c>
      <c r="J12" s="113" t="s">
        <v>23</v>
      </c>
      <c r="K12">
        <v>2</v>
      </c>
      <c r="M12" s="112" t="s">
        <v>294</v>
      </c>
    </row>
    <row r="13" spans="1:13">
      <c r="A13" s="1" t="s">
        <v>286</v>
      </c>
      <c r="B13" s="1" t="s">
        <v>86</v>
      </c>
      <c r="C13" s="1" t="s">
        <v>89</v>
      </c>
      <c r="D13" s="1" t="s">
        <v>17</v>
      </c>
      <c r="E13" s="123">
        <v>1657.43</v>
      </c>
      <c r="F13" s="1" t="s">
        <v>24</v>
      </c>
      <c r="G13" s="2">
        <v>41502</v>
      </c>
      <c r="H13" s="2">
        <v>41505</v>
      </c>
      <c r="I13" s="116">
        <v>41502</v>
      </c>
      <c r="J13" s="113" t="s">
        <v>23</v>
      </c>
      <c r="K13">
        <v>2</v>
      </c>
      <c r="M13" s="112" t="s">
        <v>200</v>
      </c>
    </row>
    <row r="14" spans="1:13">
      <c r="A14" s="1" t="s">
        <v>286</v>
      </c>
      <c r="B14" s="1" t="s">
        <v>86</v>
      </c>
      <c r="C14" s="1" t="s">
        <v>89</v>
      </c>
      <c r="D14" s="1" t="s">
        <v>17</v>
      </c>
      <c r="E14" s="123">
        <v>512.29999999999995</v>
      </c>
      <c r="F14" s="1" t="s">
        <v>25</v>
      </c>
      <c r="G14" s="2">
        <v>41502</v>
      </c>
      <c r="H14" s="2">
        <v>41509</v>
      </c>
      <c r="I14" s="116">
        <v>41507</v>
      </c>
      <c r="J14" s="113" t="s">
        <v>23</v>
      </c>
      <c r="K14">
        <v>2</v>
      </c>
      <c r="M14" s="112" t="s">
        <v>201</v>
      </c>
    </row>
    <row r="15" spans="1:13">
      <c r="A15" s="1" t="s">
        <v>288</v>
      </c>
      <c r="B15" s="1" t="s">
        <v>86</v>
      </c>
      <c r="C15" s="1" t="s">
        <v>89</v>
      </c>
      <c r="D15" s="1" t="s">
        <v>104</v>
      </c>
      <c r="E15" s="123">
        <v>3813.05</v>
      </c>
      <c r="F15" s="1" t="s">
        <v>105</v>
      </c>
      <c r="G15" s="2">
        <v>41512</v>
      </c>
      <c r="H15" s="2">
        <v>41519</v>
      </c>
      <c r="I15" s="116">
        <v>41515</v>
      </c>
      <c r="J15" s="113" t="s">
        <v>23</v>
      </c>
      <c r="K15">
        <v>2</v>
      </c>
      <c r="M15" s="112" t="s">
        <v>326</v>
      </c>
    </row>
    <row r="16" spans="1:13">
      <c r="A16" s="1" t="s">
        <v>288</v>
      </c>
      <c r="B16" s="1" t="s">
        <v>86</v>
      </c>
      <c r="C16" s="1" t="s">
        <v>89</v>
      </c>
      <c r="D16" s="1" t="s">
        <v>106</v>
      </c>
      <c r="E16" s="123">
        <v>66.180000000000007</v>
      </c>
      <c r="F16" s="1" t="s">
        <v>107</v>
      </c>
      <c r="G16" s="2">
        <v>41513</v>
      </c>
      <c r="H16" s="2">
        <v>41516</v>
      </c>
      <c r="I16" s="116">
        <v>41515</v>
      </c>
      <c r="J16" s="113" t="s">
        <v>23</v>
      </c>
      <c r="K16">
        <v>2</v>
      </c>
      <c r="M16" s="112" t="s">
        <v>203</v>
      </c>
    </row>
    <row r="17" spans="1:13">
      <c r="A17" s="1" t="s">
        <v>288</v>
      </c>
      <c r="B17" s="1" t="s">
        <v>86</v>
      </c>
      <c r="C17" s="1" t="s">
        <v>89</v>
      </c>
      <c r="D17" s="1" t="s">
        <v>108</v>
      </c>
      <c r="E17" s="123">
        <v>649.32000000000005</v>
      </c>
      <c r="F17" s="1" t="s">
        <v>109</v>
      </c>
      <c r="G17" s="2">
        <v>41513</v>
      </c>
      <c r="H17" s="2">
        <v>41516</v>
      </c>
      <c r="I17" s="116">
        <v>41515</v>
      </c>
      <c r="J17" s="113" t="s">
        <v>23</v>
      </c>
      <c r="K17">
        <v>2</v>
      </c>
      <c r="M17" s="112" t="s">
        <v>204</v>
      </c>
    </row>
    <row r="18" spans="1:13">
      <c r="A18" s="1" t="s">
        <v>286</v>
      </c>
      <c r="B18" s="1" t="s">
        <v>86</v>
      </c>
      <c r="C18" s="1" t="s">
        <v>89</v>
      </c>
      <c r="D18" s="1" t="s">
        <v>80</v>
      </c>
      <c r="E18" s="123">
        <v>7610.63</v>
      </c>
      <c r="F18" s="1" t="s">
        <v>110</v>
      </c>
      <c r="G18" s="2">
        <v>41514</v>
      </c>
      <c r="H18" s="2">
        <v>41517</v>
      </c>
      <c r="I18" s="116">
        <v>41515</v>
      </c>
      <c r="J18" s="113" t="s">
        <v>23</v>
      </c>
      <c r="K18">
        <v>2</v>
      </c>
      <c r="M18" s="112" t="s">
        <v>205</v>
      </c>
    </row>
    <row r="19" spans="1:13">
      <c r="A19" s="1" t="s">
        <v>288</v>
      </c>
      <c r="B19" s="1" t="s">
        <v>86</v>
      </c>
      <c r="C19" s="1" t="s">
        <v>89</v>
      </c>
      <c r="D19" s="1" t="s">
        <v>157</v>
      </c>
      <c r="E19" s="123">
        <v>1214.22</v>
      </c>
      <c r="F19" s="1" t="s">
        <v>159</v>
      </c>
      <c r="G19" s="2">
        <v>41515</v>
      </c>
      <c r="H19" s="2">
        <v>41518</v>
      </c>
      <c r="I19" s="116">
        <v>41527</v>
      </c>
      <c r="J19" s="113" t="s">
        <v>23</v>
      </c>
      <c r="K19">
        <v>2</v>
      </c>
      <c r="M19" s="112" t="s">
        <v>206</v>
      </c>
    </row>
    <row r="20" spans="1:13">
      <c r="A20" s="1" t="s">
        <v>288</v>
      </c>
      <c r="B20" s="1" t="s">
        <v>86</v>
      </c>
      <c r="C20" s="1" t="s">
        <v>89</v>
      </c>
      <c r="D20" s="1" t="s">
        <v>157</v>
      </c>
      <c r="E20" s="123">
        <v>4163.04</v>
      </c>
      <c r="F20" s="1" t="s">
        <v>158</v>
      </c>
      <c r="G20" s="2">
        <v>41515</v>
      </c>
      <c r="H20" s="2">
        <v>41518</v>
      </c>
      <c r="I20" s="116">
        <v>41527</v>
      </c>
      <c r="J20" s="113" t="s">
        <v>23</v>
      </c>
      <c r="K20">
        <v>2</v>
      </c>
    </row>
    <row r="21" spans="1:13">
      <c r="A21" s="1" t="s">
        <v>288</v>
      </c>
      <c r="B21" s="1" t="s">
        <v>86</v>
      </c>
      <c r="C21" s="1" t="s">
        <v>89</v>
      </c>
      <c r="D21" s="1" t="s">
        <v>111</v>
      </c>
      <c r="E21" s="123">
        <v>3084.07</v>
      </c>
      <c r="F21" s="1" t="s">
        <v>112</v>
      </c>
      <c r="G21" s="2">
        <v>41516</v>
      </c>
      <c r="H21" s="2">
        <v>41519</v>
      </c>
      <c r="I21" s="116">
        <v>41516</v>
      </c>
      <c r="J21" s="113" t="s">
        <v>23</v>
      </c>
      <c r="K21">
        <v>2</v>
      </c>
    </row>
    <row r="22" spans="1:13">
      <c r="A22" s="1" t="s">
        <v>288</v>
      </c>
      <c r="B22" s="1" t="s">
        <v>86</v>
      </c>
      <c r="C22" s="1" t="s">
        <v>89</v>
      </c>
      <c r="D22" s="1" t="s">
        <v>147</v>
      </c>
      <c r="E22" s="123">
        <v>1415.36</v>
      </c>
      <c r="F22" s="1" t="s">
        <v>148</v>
      </c>
      <c r="G22" s="2">
        <v>41516</v>
      </c>
      <c r="H22" s="2">
        <v>41519</v>
      </c>
      <c r="I22" s="116">
        <v>41521</v>
      </c>
      <c r="J22" s="113" t="s">
        <v>23</v>
      </c>
      <c r="K22">
        <v>2</v>
      </c>
    </row>
    <row r="23" spans="1:13">
      <c r="A23" s="1" t="s">
        <v>289</v>
      </c>
      <c r="B23" s="1" t="s">
        <v>86</v>
      </c>
      <c r="C23" s="1" t="s">
        <v>89</v>
      </c>
      <c r="D23" s="1" t="s">
        <v>17</v>
      </c>
      <c r="E23" s="123">
        <v>2413.2399999999998</v>
      </c>
      <c r="F23" s="1" t="s">
        <v>160</v>
      </c>
      <c r="G23" s="2">
        <v>41527</v>
      </c>
      <c r="H23" s="2">
        <v>41530</v>
      </c>
      <c r="I23" s="116">
        <v>41527</v>
      </c>
      <c r="J23" s="113" t="s">
        <v>23</v>
      </c>
      <c r="K23">
        <v>2</v>
      </c>
    </row>
    <row r="24" spans="1:13">
      <c r="A24" s="1" t="s">
        <v>288</v>
      </c>
      <c r="B24" s="1" t="s">
        <v>86</v>
      </c>
      <c r="C24" s="1" t="s">
        <v>89</v>
      </c>
      <c r="D24" s="1" t="s">
        <v>17</v>
      </c>
      <c r="E24" s="123">
        <v>227.55</v>
      </c>
      <c r="F24" s="1" t="s">
        <v>161</v>
      </c>
      <c r="G24" s="2">
        <v>41528</v>
      </c>
      <c r="H24" s="2">
        <v>41531</v>
      </c>
      <c r="I24" s="116">
        <v>41528</v>
      </c>
      <c r="J24" s="113" t="s">
        <v>23</v>
      </c>
      <c r="K24">
        <v>2</v>
      </c>
    </row>
    <row r="25" spans="1:13">
      <c r="A25" s="1" t="s">
        <v>289</v>
      </c>
      <c r="B25" s="1" t="s">
        <v>86</v>
      </c>
      <c r="C25" s="1" t="s">
        <v>89</v>
      </c>
      <c r="D25" s="1" t="s">
        <v>165</v>
      </c>
      <c r="E25" s="123">
        <v>7792.51</v>
      </c>
      <c r="F25" s="1" t="s">
        <v>166</v>
      </c>
      <c r="G25" s="2">
        <v>41533</v>
      </c>
      <c r="H25" s="2">
        <v>41536</v>
      </c>
      <c r="I25" s="116">
        <v>41541</v>
      </c>
      <c r="J25" s="113" t="s">
        <v>23</v>
      </c>
      <c r="K25">
        <v>2</v>
      </c>
    </row>
    <row r="26" spans="1:13">
      <c r="A26" s="1" t="s">
        <v>289</v>
      </c>
      <c r="B26" s="1" t="s">
        <v>86</v>
      </c>
      <c r="C26" s="1" t="s">
        <v>89</v>
      </c>
      <c r="D26" s="1" t="s">
        <v>17</v>
      </c>
      <c r="E26" s="123">
        <v>247.93</v>
      </c>
      <c r="F26" s="1" t="s">
        <v>162</v>
      </c>
      <c r="G26" s="2">
        <v>41534</v>
      </c>
      <c r="H26" s="2">
        <v>41537</v>
      </c>
      <c r="I26" s="116">
        <v>41534</v>
      </c>
      <c r="J26" s="113" t="s">
        <v>23</v>
      </c>
      <c r="K26">
        <v>2</v>
      </c>
    </row>
    <row r="27" spans="1:13">
      <c r="A27" s="1" t="s">
        <v>289</v>
      </c>
      <c r="B27" s="1" t="s">
        <v>86</v>
      </c>
      <c r="C27" s="1" t="s">
        <v>89</v>
      </c>
      <c r="D27" s="1" t="s">
        <v>17</v>
      </c>
      <c r="E27" s="123">
        <v>257.38</v>
      </c>
      <c r="F27" s="1" t="s">
        <v>164</v>
      </c>
      <c r="G27" s="2">
        <v>41536</v>
      </c>
      <c r="H27" s="2">
        <v>41539</v>
      </c>
      <c r="I27" s="116">
        <v>41536</v>
      </c>
      <c r="J27" s="113" t="s">
        <v>23</v>
      </c>
      <c r="K27">
        <v>2</v>
      </c>
    </row>
    <row r="28" spans="1:13">
      <c r="A28" s="1" t="s">
        <v>289</v>
      </c>
      <c r="B28" s="1" t="s">
        <v>86</v>
      </c>
      <c r="C28" s="1" t="s">
        <v>89</v>
      </c>
      <c r="D28" s="1" t="s">
        <v>80</v>
      </c>
      <c r="E28" s="123">
        <v>4489.5</v>
      </c>
      <c r="F28" s="1" t="s">
        <v>167</v>
      </c>
      <c r="G28" s="2">
        <v>41542</v>
      </c>
      <c r="H28" s="2">
        <v>41545</v>
      </c>
      <c r="I28" s="116">
        <v>41542</v>
      </c>
      <c r="J28" s="113" t="s">
        <v>23</v>
      </c>
      <c r="K28">
        <v>2</v>
      </c>
    </row>
    <row r="29" spans="1:13">
      <c r="A29" s="1" t="s">
        <v>288</v>
      </c>
      <c r="B29" s="1" t="s">
        <v>86</v>
      </c>
      <c r="C29" s="1" t="s">
        <v>89</v>
      </c>
      <c r="D29" s="1" t="s">
        <v>157</v>
      </c>
      <c r="E29" s="123">
        <v>2786.4</v>
      </c>
      <c r="F29" s="1" t="s">
        <v>168</v>
      </c>
      <c r="G29" s="2">
        <v>41544</v>
      </c>
      <c r="H29" s="2">
        <v>41547</v>
      </c>
      <c r="I29" s="116">
        <v>41547</v>
      </c>
      <c r="J29" s="113" t="s">
        <v>23</v>
      </c>
      <c r="K29">
        <v>2</v>
      </c>
    </row>
    <row r="30" spans="1:13">
      <c r="A30" s="1" t="s">
        <v>288</v>
      </c>
      <c r="B30" s="1" t="s">
        <v>86</v>
      </c>
      <c r="C30" s="1" t="s">
        <v>89</v>
      </c>
      <c r="D30" s="1" t="s">
        <v>169</v>
      </c>
      <c r="E30" s="123">
        <v>594.69000000000005</v>
      </c>
      <c r="F30" s="1" t="s">
        <v>170</v>
      </c>
      <c r="G30" s="2">
        <v>41547</v>
      </c>
      <c r="H30" s="2">
        <v>41550</v>
      </c>
      <c r="I30" s="116">
        <v>41547</v>
      </c>
      <c r="J30" s="113" t="s">
        <v>23</v>
      </c>
      <c r="K30">
        <v>2</v>
      </c>
    </row>
    <row r="31" spans="1:13">
      <c r="A31" s="1" t="s">
        <v>288</v>
      </c>
      <c r="B31" s="1" t="s">
        <v>86</v>
      </c>
      <c r="C31" s="1" t="s">
        <v>89</v>
      </c>
      <c r="D31" s="1" t="s">
        <v>186</v>
      </c>
      <c r="E31" s="123">
        <v>1260.76</v>
      </c>
      <c r="F31" s="1" t="s">
        <v>187</v>
      </c>
      <c r="G31" s="2"/>
      <c r="H31" s="2"/>
      <c r="I31" s="116">
        <v>41557</v>
      </c>
      <c r="J31" s="113" t="s">
        <v>23</v>
      </c>
      <c r="K31">
        <v>2</v>
      </c>
    </row>
    <row r="32" spans="1:13">
      <c r="A32" s="1" t="s">
        <v>288</v>
      </c>
      <c r="B32" s="1" t="s">
        <v>86</v>
      </c>
      <c r="C32" s="1" t="s">
        <v>89</v>
      </c>
      <c r="D32" s="1" t="s">
        <v>104</v>
      </c>
      <c r="E32" s="123">
        <v>2398.8000000000002</v>
      </c>
      <c r="F32" s="1" t="s">
        <v>188</v>
      </c>
      <c r="G32" s="2">
        <v>41558</v>
      </c>
      <c r="H32" s="2">
        <v>41561</v>
      </c>
      <c r="I32" s="116">
        <v>41558</v>
      </c>
      <c r="J32" s="113" t="s">
        <v>23</v>
      </c>
      <c r="K32">
        <v>2</v>
      </c>
    </row>
    <row r="33" spans="1:11">
      <c r="A33" s="1" t="s">
        <v>287</v>
      </c>
      <c r="B33" s="1" t="s">
        <v>86</v>
      </c>
      <c r="C33" s="1" t="s">
        <v>89</v>
      </c>
      <c r="D33" s="1" t="s">
        <v>189</v>
      </c>
      <c r="E33" s="123">
        <v>1764.84</v>
      </c>
      <c r="F33" s="1" t="s">
        <v>190</v>
      </c>
      <c r="G33" s="2">
        <v>41570</v>
      </c>
      <c r="H33" s="2">
        <v>41573</v>
      </c>
      <c r="I33" s="116">
        <v>41570</v>
      </c>
      <c r="J33" t="s">
        <v>23</v>
      </c>
      <c r="K33">
        <v>2</v>
      </c>
    </row>
    <row r="34" spans="1:11">
      <c r="A34" s="1" t="s">
        <v>293</v>
      </c>
      <c r="B34" s="1" t="s">
        <v>86</v>
      </c>
      <c r="C34" s="1" t="s">
        <v>89</v>
      </c>
      <c r="D34" s="1" t="s">
        <v>104</v>
      </c>
      <c r="E34" s="123">
        <v>5326</v>
      </c>
      <c r="F34" s="1" t="s">
        <v>190</v>
      </c>
      <c r="G34" s="2">
        <v>41570</v>
      </c>
      <c r="H34" s="2">
        <v>41573</v>
      </c>
      <c r="I34" s="116">
        <v>41570</v>
      </c>
      <c r="J34" t="s">
        <v>23</v>
      </c>
      <c r="K34">
        <v>2</v>
      </c>
    </row>
    <row r="35" spans="1:11">
      <c r="A35" s="1" t="s">
        <v>287</v>
      </c>
      <c r="B35" s="1" t="s">
        <v>86</v>
      </c>
      <c r="C35" s="1" t="s">
        <v>89</v>
      </c>
      <c r="D35" s="1" t="s">
        <v>193</v>
      </c>
      <c r="E35" s="123">
        <v>69.88</v>
      </c>
      <c r="F35" s="1" t="s">
        <v>191</v>
      </c>
      <c r="G35" s="2">
        <v>41570</v>
      </c>
      <c r="H35" s="2">
        <v>41573</v>
      </c>
      <c r="I35" s="116">
        <v>41570</v>
      </c>
      <c r="J35" t="s">
        <v>23</v>
      </c>
      <c r="K35">
        <v>2</v>
      </c>
    </row>
    <row r="36" spans="1:11">
      <c r="A36" s="1" t="s">
        <v>290</v>
      </c>
      <c r="B36" s="1" t="s">
        <v>86</v>
      </c>
      <c r="C36" s="1" t="s">
        <v>89</v>
      </c>
      <c r="D36" s="1" t="s">
        <v>209</v>
      </c>
      <c r="E36" s="123">
        <v>86.1</v>
      </c>
      <c r="F36" s="1" t="s">
        <v>191</v>
      </c>
      <c r="G36" s="2">
        <v>41570</v>
      </c>
      <c r="H36" s="2">
        <v>41573</v>
      </c>
      <c r="I36" s="116">
        <v>41570</v>
      </c>
      <c r="J36" t="s">
        <v>23</v>
      </c>
      <c r="K36">
        <v>2</v>
      </c>
    </row>
    <row r="37" spans="1:11">
      <c r="A37" s="1" t="s">
        <v>292</v>
      </c>
      <c r="B37" s="1" t="s">
        <v>86</v>
      </c>
      <c r="C37" s="1" t="s">
        <v>89</v>
      </c>
      <c r="D37" s="1" t="s">
        <v>22</v>
      </c>
      <c r="E37" s="123">
        <v>60.89</v>
      </c>
      <c r="F37" s="1" t="s">
        <v>191</v>
      </c>
      <c r="G37" s="2">
        <v>41570</v>
      </c>
      <c r="H37" s="2">
        <v>41573</v>
      </c>
      <c r="I37" s="116">
        <v>41570</v>
      </c>
      <c r="J37" t="s">
        <v>23</v>
      </c>
      <c r="K37">
        <v>2</v>
      </c>
    </row>
    <row r="38" spans="1:11">
      <c r="A38" s="1" t="s">
        <v>287</v>
      </c>
      <c r="B38" s="1" t="s">
        <v>86</v>
      </c>
      <c r="C38" s="1" t="s">
        <v>89</v>
      </c>
      <c r="D38" s="1" t="s">
        <v>192</v>
      </c>
      <c r="E38" s="123">
        <v>241.71</v>
      </c>
      <c r="F38" s="1" t="s">
        <v>194</v>
      </c>
      <c r="G38" s="2">
        <v>41570</v>
      </c>
      <c r="H38" s="2">
        <v>41573</v>
      </c>
      <c r="I38" s="116">
        <v>41570</v>
      </c>
      <c r="J38" t="s">
        <v>23</v>
      </c>
      <c r="K38">
        <v>2</v>
      </c>
    </row>
    <row r="39" spans="1:11">
      <c r="A39" s="1" t="s">
        <v>293</v>
      </c>
      <c r="B39" s="1" t="s">
        <v>86</v>
      </c>
      <c r="C39" s="1" t="s">
        <v>89</v>
      </c>
      <c r="D39" s="1" t="s">
        <v>195</v>
      </c>
      <c r="E39" s="123">
        <v>93.52</v>
      </c>
      <c r="F39" s="1" t="s">
        <v>196</v>
      </c>
      <c r="G39" s="2">
        <v>41571</v>
      </c>
      <c r="H39" s="2">
        <v>41574</v>
      </c>
      <c r="I39" s="116">
        <v>41571</v>
      </c>
      <c r="J39" t="s">
        <v>23</v>
      </c>
      <c r="K39">
        <v>2</v>
      </c>
    </row>
    <row r="40" spans="1:11">
      <c r="A40" s="1" t="s">
        <v>290</v>
      </c>
      <c r="B40" s="1" t="s">
        <v>86</v>
      </c>
      <c r="C40" s="1" t="s">
        <v>89</v>
      </c>
      <c r="D40" s="1" t="s">
        <v>207</v>
      </c>
      <c r="E40" s="123">
        <v>290.98</v>
      </c>
      <c r="F40" s="1" t="s">
        <v>197</v>
      </c>
      <c r="G40" s="2">
        <v>41571</v>
      </c>
      <c r="H40" s="2">
        <v>41574</v>
      </c>
      <c r="I40" s="116">
        <v>41571</v>
      </c>
      <c r="J40" t="s">
        <v>23</v>
      </c>
      <c r="K40">
        <v>2</v>
      </c>
    </row>
    <row r="41" spans="1:11">
      <c r="A41" s="1" t="s">
        <v>286</v>
      </c>
      <c r="B41" s="1" t="s">
        <v>86</v>
      </c>
      <c r="C41" s="1" t="s">
        <v>146</v>
      </c>
      <c r="D41" s="1" t="s">
        <v>34</v>
      </c>
      <c r="E41" s="123">
        <v>335.18</v>
      </c>
      <c r="F41" s="1" t="s">
        <v>142</v>
      </c>
      <c r="G41" s="2"/>
      <c r="H41" s="2"/>
      <c r="I41" s="116">
        <v>41521</v>
      </c>
      <c r="J41" s="113" t="s">
        <v>84</v>
      </c>
      <c r="K41">
        <v>1</v>
      </c>
    </row>
    <row r="42" spans="1:11">
      <c r="A42" s="1" t="s">
        <v>292</v>
      </c>
      <c r="B42" s="1" t="s">
        <v>86</v>
      </c>
      <c r="C42" s="1" t="s">
        <v>89</v>
      </c>
      <c r="D42" s="1" t="s">
        <v>22</v>
      </c>
      <c r="E42" s="123">
        <v>84.89</v>
      </c>
      <c r="F42" s="1" t="s">
        <v>210</v>
      </c>
      <c r="G42" s="2">
        <v>41577</v>
      </c>
      <c r="H42" s="2">
        <v>41580</v>
      </c>
      <c r="I42" s="116">
        <v>41577</v>
      </c>
      <c r="J42" t="s">
        <v>23</v>
      </c>
      <c r="K42">
        <v>2</v>
      </c>
    </row>
    <row r="43" spans="1:11">
      <c r="A43" s="1" t="s">
        <v>287</v>
      </c>
      <c r="B43" s="1" t="s">
        <v>86</v>
      </c>
      <c r="C43" s="1" t="s">
        <v>89</v>
      </c>
      <c r="D43" s="1" t="s">
        <v>213</v>
      </c>
      <c r="E43" s="123">
        <v>40.619999999999997</v>
      </c>
      <c r="F43" s="1" t="s">
        <v>211</v>
      </c>
      <c r="G43" s="2">
        <v>41582</v>
      </c>
      <c r="H43" s="2">
        <v>41585</v>
      </c>
      <c r="I43" s="116">
        <v>41582</v>
      </c>
      <c r="J43" t="s">
        <v>23</v>
      </c>
      <c r="K43">
        <v>2</v>
      </c>
    </row>
    <row r="44" spans="1:11">
      <c r="A44" s="1" t="s">
        <v>291</v>
      </c>
      <c r="B44" s="1" t="s">
        <v>86</v>
      </c>
      <c r="C44" s="1" t="s">
        <v>89</v>
      </c>
      <c r="D44" s="1" t="s">
        <v>22</v>
      </c>
      <c r="E44" s="123">
        <v>312.33</v>
      </c>
      <c r="F44" s="1" t="s">
        <v>211</v>
      </c>
      <c r="G44" s="2">
        <v>41582</v>
      </c>
      <c r="H44" s="2">
        <v>41585</v>
      </c>
      <c r="I44" s="116">
        <v>41582</v>
      </c>
      <c r="J44" t="s">
        <v>23</v>
      </c>
      <c r="K44">
        <v>2</v>
      </c>
    </row>
    <row r="45" spans="1:11">
      <c r="A45" s="1" t="s">
        <v>293</v>
      </c>
      <c r="B45" s="1" t="s">
        <v>86</v>
      </c>
      <c r="C45" s="1" t="s">
        <v>89</v>
      </c>
      <c r="D45" s="1" t="s">
        <v>48</v>
      </c>
      <c r="E45" s="123">
        <v>227.67</v>
      </c>
      <c r="F45" s="1" t="s">
        <v>211</v>
      </c>
      <c r="G45" s="2">
        <v>41582</v>
      </c>
      <c r="H45" s="2">
        <v>41585</v>
      </c>
      <c r="I45" s="116">
        <v>41582</v>
      </c>
      <c r="J45" t="s">
        <v>23</v>
      </c>
      <c r="K45">
        <v>2</v>
      </c>
    </row>
    <row r="46" spans="1:11">
      <c r="A46" s="1" t="s">
        <v>293</v>
      </c>
      <c r="B46" s="1" t="s">
        <v>86</v>
      </c>
      <c r="C46" s="1" t="s">
        <v>89</v>
      </c>
      <c r="D46" s="1" t="s">
        <v>104</v>
      </c>
      <c r="E46" s="123">
        <v>1214.3399999999999</v>
      </c>
      <c r="F46" s="1" t="s">
        <v>212</v>
      </c>
      <c r="G46" s="2">
        <v>41582</v>
      </c>
      <c r="H46" s="2">
        <v>41585</v>
      </c>
      <c r="I46" s="116">
        <v>41582</v>
      </c>
      <c r="J46" t="s">
        <v>23</v>
      </c>
      <c r="K46">
        <v>2</v>
      </c>
    </row>
    <row r="47" spans="1:11">
      <c r="A47" s="1" t="s">
        <v>290</v>
      </c>
      <c r="B47" s="1" t="s">
        <v>86</v>
      </c>
      <c r="C47" s="1" t="s">
        <v>89</v>
      </c>
      <c r="D47" s="1" t="s">
        <v>222</v>
      </c>
      <c r="E47" s="123">
        <v>888</v>
      </c>
      <c r="F47" s="1" t="s">
        <v>221</v>
      </c>
      <c r="G47" s="2">
        <v>41583</v>
      </c>
      <c r="H47" s="2">
        <v>41586</v>
      </c>
      <c r="I47" s="116">
        <v>41586</v>
      </c>
      <c r="J47" t="s">
        <v>23</v>
      </c>
      <c r="K47">
        <v>2</v>
      </c>
    </row>
    <row r="48" spans="1:11">
      <c r="A48" s="1" t="s">
        <v>291</v>
      </c>
      <c r="B48" s="1" t="s">
        <v>86</v>
      </c>
      <c r="C48" s="1" t="s">
        <v>89</v>
      </c>
      <c r="D48" s="1" t="s">
        <v>220</v>
      </c>
      <c r="E48" s="123">
        <v>192.4</v>
      </c>
      <c r="F48" s="1" t="s">
        <v>221</v>
      </c>
      <c r="G48" s="2">
        <v>41583</v>
      </c>
      <c r="H48" s="2">
        <v>41586</v>
      </c>
      <c r="I48" s="116">
        <v>41586</v>
      </c>
      <c r="J48" t="s">
        <v>23</v>
      </c>
      <c r="K48">
        <v>2</v>
      </c>
    </row>
    <row r="49" spans="1:11">
      <c r="A49" s="1" t="s">
        <v>293</v>
      </c>
      <c r="B49" s="1" t="s">
        <v>86</v>
      </c>
      <c r="C49" s="1" t="s">
        <v>89</v>
      </c>
      <c r="D49" s="1" t="s">
        <v>104</v>
      </c>
      <c r="E49" s="123">
        <v>257.45999999999998</v>
      </c>
      <c r="F49" s="1" t="s">
        <v>221</v>
      </c>
      <c r="G49" s="2">
        <v>41583</v>
      </c>
      <c r="H49" s="2">
        <v>41586</v>
      </c>
      <c r="I49" s="116">
        <v>41586</v>
      </c>
      <c r="J49" t="s">
        <v>23</v>
      </c>
      <c r="K49">
        <v>2</v>
      </c>
    </row>
    <row r="50" spans="1:11">
      <c r="A50" s="1" t="s">
        <v>291</v>
      </c>
      <c r="B50" s="1" t="s">
        <v>86</v>
      </c>
      <c r="C50" s="1" t="s">
        <v>89</v>
      </c>
      <c r="D50" s="1" t="s">
        <v>323</v>
      </c>
      <c r="E50" s="123">
        <v>333.24</v>
      </c>
      <c r="F50" s="1" t="s">
        <v>324</v>
      </c>
      <c r="G50" s="2">
        <v>41702</v>
      </c>
      <c r="H50" s="2">
        <v>41705</v>
      </c>
      <c r="I50" s="116">
        <v>41702</v>
      </c>
      <c r="J50" t="s">
        <v>23</v>
      </c>
      <c r="K50">
        <v>2</v>
      </c>
    </row>
    <row r="51" spans="1:11">
      <c r="A51" s="1" t="s">
        <v>326</v>
      </c>
      <c r="B51" s="1" t="s">
        <v>86</v>
      </c>
      <c r="C51" s="1" t="s">
        <v>89</v>
      </c>
      <c r="D51" s="1" t="s">
        <v>330</v>
      </c>
      <c r="E51" s="123">
        <v>333.24</v>
      </c>
      <c r="F51" s="1" t="s">
        <v>324</v>
      </c>
      <c r="G51" s="2">
        <v>41702</v>
      </c>
      <c r="H51" s="2">
        <v>41705</v>
      </c>
      <c r="I51" s="116">
        <v>41702</v>
      </c>
      <c r="J51" t="s">
        <v>23</v>
      </c>
      <c r="K51">
        <v>2</v>
      </c>
    </row>
    <row r="52" spans="1:11">
      <c r="A52" s="1" t="s">
        <v>287</v>
      </c>
      <c r="B52" s="1" t="s">
        <v>86</v>
      </c>
      <c r="C52" s="1" t="s">
        <v>89</v>
      </c>
      <c r="D52" s="1" t="s">
        <v>224</v>
      </c>
      <c r="E52" s="123">
        <v>118.51</v>
      </c>
      <c r="F52" s="1" t="s">
        <v>223</v>
      </c>
      <c r="G52" s="2">
        <v>41585</v>
      </c>
      <c r="H52" s="2">
        <v>41588</v>
      </c>
      <c r="I52" s="116">
        <v>41586</v>
      </c>
      <c r="J52" t="s">
        <v>23</v>
      </c>
      <c r="K52">
        <v>2</v>
      </c>
    </row>
    <row r="53" spans="1:11">
      <c r="A53" s="1" t="s">
        <v>290</v>
      </c>
      <c r="B53" s="1" t="s">
        <v>86</v>
      </c>
      <c r="C53" s="1" t="s">
        <v>89</v>
      </c>
      <c r="D53" s="1" t="s">
        <v>225</v>
      </c>
      <c r="E53" s="123">
        <v>367.84</v>
      </c>
      <c r="F53" s="1" t="s">
        <v>223</v>
      </c>
      <c r="G53" s="2">
        <v>41585</v>
      </c>
      <c r="H53" s="2">
        <v>41588</v>
      </c>
      <c r="I53" s="116">
        <v>41586</v>
      </c>
      <c r="J53" t="s">
        <v>23</v>
      </c>
      <c r="K53">
        <v>2</v>
      </c>
    </row>
    <row r="54" spans="1:11">
      <c r="A54" s="1" t="s">
        <v>293</v>
      </c>
      <c r="B54" s="1" t="s">
        <v>86</v>
      </c>
      <c r="C54" s="1" t="s">
        <v>89</v>
      </c>
      <c r="D54" s="1" t="s">
        <v>226</v>
      </c>
      <c r="E54" s="123">
        <v>272.37</v>
      </c>
      <c r="F54" s="1" t="s">
        <v>223</v>
      </c>
      <c r="G54" s="2">
        <v>41585</v>
      </c>
      <c r="H54" s="2">
        <v>41588</v>
      </c>
      <c r="I54" s="116">
        <v>41586</v>
      </c>
      <c r="J54" t="s">
        <v>23</v>
      </c>
      <c r="K54">
        <v>2</v>
      </c>
    </row>
    <row r="55" spans="1:11">
      <c r="A55" s="1" t="s">
        <v>290</v>
      </c>
      <c r="B55" s="1" t="s">
        <v>86</v>
      </c>
      <c r="C55" s="1" t="s">
        <v>89</v>
      </c>
      <c r="D55" s="1" t="s">
        <v>225</v>
      </c>
      <c r="E55" s="123">
        <v>760.18</v>
      </c>
      <c r="F55" s="1" t="s">
        <v>227</v>
      </c>
      <c r="G55" s="2">
        <v>41591</v>
      </c>
      <c r="H55" s="2">
        <v>41594</v>
      </c>
      <c r="I55" s="116">
        <v>41595</v>
      </c>
      <c r="J55" t="s">
        <v>23</v>
      </c>
      <c r="K55">
        <v>2</v>
      </c>
    </row>
    <row r="56" spans="1:11">
      <c r="A56" s="1" t="s">
        <v>290</v>
      </c>
      <c r="B56" s="1" t="s">
        <v>86</v>
      </c>
      <c r="C56" s="1" t="s">
        <v>89</v>
      </c>
      <c r="D56" s="1" t="s">
        <v>14</v>
      </c>
      <c r="E56" s="123">
        <v>104.7</v>
      </c>
      <c r="F56" s="1" t="s">
        <v>233</v>
      </c>
      <c r="G56" s="2">
        <v>41596</v>
      </c>
      <c r="H56" s="2">
        <v>41599</v>
      </c>
      <c r="I56" s="116">
        <v>41596</v>
      </c>
      <c r="J56" t="s">
        <v>23</v>
      </c>
      <c r="K56">
        <v>2</v>
      </c>
    </row>
    <row r="57" spans="1:11">
      <c r="A57" s="1" t="s">
        <v>291</v>
      </c>
      <c r="B57" s="1" t="s">
        <v>86</v>
      </c>
      <c r="C57" s="1" t="s">
        <v>89</v>
      </c>
      <c r="D57" s="1" t="s">
        <v>260</v>
      </c>
      <c r="E57" s="123">
        <v>4842.8500000000004</v>
      </c>
      <c r="F57" s="1" t="s">
        <v>261</v>
      </c>
      <c r="G57" s="2">
        <v>41607</v>
      </c>
      <c r="H57" s="2">
        <v>41614</v>
      </c>
      <c r="I57" s="116">
        <v>41613</v>
      </c>
      <c r="J57" t="s">
        <v>23</v>
      </c>
      <c r="K57">
        <v>2</v>
      </c>
    </row>
    <row r="58" spans="1:11">
      <c r="A58" s="1" t="s">
        <v>291</v>
      </c>
      <c r="B58" s="1" t="s">
        <v>86</v>
      </c>
      <c r="C58" s="1" t="s">
        <v>89</v>
      </c>
      <c r="D58" s="1" t="s">
        <v>258</v>
      </c>
      <c r="E58" s="123">
        <v>7781.55</v>
      </c>
      <c r="F58" s="1" t="s">
        <v>259</v>
      </c>
      <c r="G58" s="2">
        <v>41610</v>
      </c>
      <c r="H58" s="2">
        <v>41613</v>
      </c>
      <c r="I58" s="116">
        <v>41613</v>
      </c>
      <c r="J58" t="s">
        <v>23</v>
      </c>
      <c r="K58">
        <v>2</v>
      </c>
    </row>
    <row r="59" spans="1:11">
      <c r="A59" s="1" t="s">
        <v>291</v>
      </c>
      <c r="B59" s="1" t="s">
        <v>86</v>
      </c>
      <c r="C59" s="1" t="s">
        <v>89</v>
      </c>
      <c r="D59" s="1" t="s">
        <v>260</v>
      </c>
      <c r="E59" s="123">
        <v>1467.55</v>
      </c>
      <c r="F59" s="1" t="s">
        <v>262</v>
      </c>
      <c r="G59" s="2">
        <v>41612</v>
      </c>
      <c r="H59" s="2">
        <v>41615</v>
      </c>
      <c r="I59" s="116">
        <v>41613</v>
      </c>
      <c r="J59" t="s">
        <v>23</v>
      </c>
      <c r="K59">
        <v>2</v>
      </c>
    </row>
    <row r="60" spans="1:11">
      <c r="A60" s="1" t="s">
        <v>291</v>
      </c>
      <c r="B60" s="1" t="s">
        <v>86</v>
      </c>
      <c r="C60" s="1" t="s">
        <v>89</v>
      </c>
      <c r="D60" s="1" t="s">
        <v>272</v>
      </c>
      <c r="E60" s="123">
        <v>296.64</v>
      </c>
      <c r="F60" s="1" t="s">
        <v>273</v>
      </c>
      <c r="G60" s="2">
        <v>41614</v>
      </c>
      <c r="H60" s="2">
        <v>41617</v>
      </c>
      <c r="I60" s="116">
        <v>41618</v>
      </c>
      <c r="J60" t="s">
        <v>23</v>
      </c>
      <c r="K60">
        <v>2</v>
      </c>
    </row>
    <row r="61" spans="1:11">
      <c r="A61" s="1" t="s">
        <v>291</v>
      </c>
      <c r="B61" s="1" t="s">
        <v>86</v>
      </c>
      <c r="C61" s="1" t="s">
        <v>89</v>
      </c>
      <c r="D61" s="1" t="s">
        <v>276</v>
      </c>
      <c r="E61" s="123">
        <v>851.37</v>
      </c>
      <c r="F61" s="1" t="s">
        <v>277</v>
      </c>
      <c r="G61" s="2">
        <v>41618</v>
      </c>
      <c r="H61" s="2">
        <v>41621</v>
      </c>
      <c r="I61" s="116">
        <v>41618</v>
      </c>
      <c r="J61" t="s">
        <v>23</v>
      </c>
      <c r="K61">
        <v>2</v>
      </c>
    </row>
    <row r="62" spans="1:11">
      <c r="A62" s="1" t="s">
        <v>291</v>
      </c>
      <c r="B62" s="1" t="s">
        <v>86</v>
      </c>
      <c r="C62" s="1" t="s">
        <v>89</v>
      </c>
      <c r="D62" s="1" t="s">
        <v>22</v>
      </c>
      <c r="E62" s="123">
        <v>160.52000000000001</v>
      </c>
      <c r="F62" s="1" t="s">
        <v>280</v>
      </c>
      <c r="G62" s="2">
        <v>41619</v>
      </c>
      <c r="H62" s="2">
        <v>41622</v>
      </c>
      <c r="I62" s="116">
        <v>41624</v>
      </c>
      <c r="J62" t="s">
        <v>23</v>
      </c>
      <c r="K62">
        <v>2</v>
      </c>
    </row>
    <row r="63" spans="1:11">
      <c r="A63" s="1" t="s">
        <v>291</v>
      </c>
      <c r="B63" s="1" t="s">
        <v>86</v>
      </c>
      <c r="C63" s="1" t="s">
        <v>89</v>
      </c>
      <c r="D63" s="1" t="s">
        <v>309</v>
      </c>
      <c r="E63" s="123">
        <v>759.71</v>
      </c>
      <c r="F63" s="1" t="s">
        <v>310</v>
      </c>
      <c r="G63" s="2">
        <v>41621</v>
      </c>
      <c r="H63" s="2">
        <v>41624</v>
      </c>
      <c r="I63" s="116">
        <v>41647</v>
      </c>
      <c r="J63" t="s">
        <v>23</v>
      </c>
      <c r="K63">
        <v>2</v>
      </c>
    </row>
    <row r="64" spans="1:11">
      <c r="A64" s="1" t="s">
        <v>291</v>
      </c>
      <c r="B64" s="1" t="s">
        <v>86</v>
      </c>
      <c r="C64" s="1" t="s">
        <v>89</v>
      </c>
      <c r="D64" s="1" t="s">
        <v>311</v>
      </c>
      <c r="E64" s="123">
        <v>120.56</v>
      </c>
      <c r="F64" s="1" t="s">
        <v>312</v>
      </c>
      <c r="G64" s="2">
        <v>41621</v>
      </c>
      <c r="H64" s="2">
        <v>41624</v>
      </c>
      <c r="I64" s="116">
        <v>41647</v>
      </c>
      <c r="J64" t="s">
        <v>23</v>
      </c>
      <c r="K64">
        <v>2</v>
      </c>
    </row>
    <row r="65" spans="1:11">
      <c r="A65" s="1" t="s">
        <v>291</v>
      </c>
      <c r="B65" s="1" t="s">
        <v>86</v>
      </c>
      <c r="C65" s="1" t="s">
        <v>89</v>
      </c>
      <c r="D65" s="1" t="s">
        <v>313</v>
      </c>
      <c r="E65" s="123">
        <v>606.70000000000005</v>
      </c>
      <c r="F65" s="1" t="s">
        <v>314</v>
      </c>
      <c r="G65" s="2">
        <v>41627</v>
      </c>
      <c r="H65" s="2">
        <v>41630</v>
      </c>
      <c r="I65" s="116">
        <v>41647</v>
      </c>
      <c r="J65" t="s">
        <v>23</v>
      </c>
      <c r="K65">
        <v>2</v>
      </c>
    </row>
    <row r="66" spans="1:11">
      <c r="A66" s="1" t="s">
        <v>291</v>
      </c>
      <c r="B66" s="1" t="s">
        <v>86</v>
      </c>
      <c r="C66" s="1" t="s">
        <v>89</v>
      </c>
      <c r="D66" s="1" t="s">
        <v>298</v>
      </c>
      <c r="E66" s="123">
        <v>5379.64</v>
      </c>
      <c r="F66" s="1" t="s">
        <v>299</v>
      </c>
      <c r="G66" s="2">
        <v>41631</v>
      </c>
      <c r="H66" s="2">
        <v>41634</v>
      </c>
      <c r="I66" s="116">
        <v>41634</v>
      </c>
      <c r="J66" t="s">
        <v>23</v>
      </c>
      <c r="K66">
        <v>2</v>
      </c>
    </row>
    <row r="67" spans="1:11">
      <c r="A67" s="1" t="s">
        <v>286</v>
      </c>
      <c r="B67" s="1" t="s">
        <v>26</v>
      </c>
      <c r="C67" s="1" t="s">
        <v>146</v>
      </c>
      <c r="D67" s="1" t="s">
        <v>27</v>
      </c>
      <c r="E67" s="123">
        <v>10584</v>
      </c>
      <c r="F67" s="1" t="s">
        <v>145</v>
      </c>
      <c r="G67" s="2"/>
      <c r="H67" s="2"/>
      <c r="I67" s="116">
        <v>41507</v>
      </c>
      <c r="J67" s="113" t="s">
        <v>23</v>
      </c>
      <c r="K67">
        <v>1</v>
      </c>
    </row>
    <row r="68" spans="1:11">
      <c r="A68" s="109" t="s">
        <v>326</v>
      </c>
      <c r="B68" s="1" t="s">
        <v>86</v>
      </c>
      <c r="C68" s="1" t="s">
        <v>301</v>
      </c>
      <c r="D68" s="1" t="s">
        <v>296</v>
      </c>
      <c r="E68" s="123">
        <v>4989.6000000000004</v>
      </c>
      <c r="F68" s="1" t="s">
        <v>304</v>
      </c>
      <c r="G68" s="2"/>
      <c r="H68" s="2"/>
      <c r="I68" s="116">
        <v>41631</v>
      </c>
      <c r="J68" t="s">
        <v>23</v>
      </c>
      <c r="K68">
        <v>0</v>
      </c>
    </row>
    <row r="69" spans="1:11">
      <c r="A69" s="1" t="s">
        <v>290</v>
      </c>
      <c r="B69" s="1" t="s">
        <v>86</v>
      </c>
      <c r="C69" s="1" t="s">
        <v>177</v>
      </c>
      <c r="D69" s="1" t="s">
        <v>208</v>
      </c>
      <c r="E69" s="123">
        <v>1000</v>
      </c>
      <c r="F69" s="1" t="s">
        <v>178</v>
      </c>
      <c r="G69" s="2"/>
      <c r="H69" s="2"/>
      <c r="I69" s="116">
        <v>41555</v>
      </c>
      <c r="J69" s="113" t="s">
        <v>84</v>
      </c>
    </row>
    <row r="70" spans="1:11">
      <c r="A70" s="1" t="s">
        <v>288</v>
      </c>
      <c r="B70" s="1" t="s">
        <v>86</v>
      </c>
      <c r="C70" s="1" t="s">
        <v>146</v>
      </c>
      <c r="D70" s="1" t="s">
        <v>143</v>
      </c>
      <c r="E70" s="123">
        <v>54</v>
      </c>
      <c r="F70" s="1" t="s">
        <v>144</v>
      </c>
      <c r="G70" s="2"/>
      <c r="H70" s="2"/>
      <c r="I70" s="116">
        <v>41521</v>
      </c>
      <c r="J70" s="113" t="s">
        <v>84</v>
      </c>
      <c r="K70">
        <v>1</v>
      </c>
    </row>
    <row r="71" spans="1:11">
      <c r="A71" s="1" t="s">
        <v>291</v>
      </c>
      <c r="B71" s="1" t="s">
        <v>86</v>
      </c>
      <c r="C71" s="1" t="s">
        <v>281</v>
      </c>
      <c r="D71" s="1" t="s">
        <v>282</v>
      </c>
      <c r="E71" s="123">
        <v>610</v>
      </c>
      <c r="F71" s="1" t="s">
        <v>283</v>
      </c>
      <c r="G71" s="2">
        <v>41621</v>
      </c>
      <c r="H71" s="2">
        <v>41621</v>
      </c>
      <c r="I71" s="116">
        <v>41621</v>
      </c>
      <c r="J71" t="s">
        <v>23</v>
      </c>
      <c r="K71">
        <v>0</v>
      </c>
    </row>
    <row r="72" spans="1:11">
      <c r="A72" s="109" t="s">
        <v>326</v>
      </c>
      <c r="B72" s="1" t="s">
        <v>86</v>
      </c>
      <c r="C72" s="1" t="s">
        <v>295</v>
      </c>
      <c r="D72" s="1" t="s">
        <v>296</v>
      </c>
      <c r="E72" s="123">
        <v>6534</v>
      </c>
      <c r="F72" s="1" t="s">
        <v>297</v>
      </c>
      <c r="G72" s="2"/>
      <c r="H72" s="2"/>
      <c r="I72" s="116">
        <v>41631</v>
      </c>
      <c r="J72" t="s">
        <v>23</v>
      </c>
      <c r="K72">
        <v>0</v>
      </c>
    </row>
    <row r="73" spans="1:11">
      <c r="A73" s="1" t="s">
        <v>291</v>
      </c>
      <c r="B73" s="1" t="s">
        <v>86</v>
      </c>
      <c r="C73" s="1" t="s">
        <v>89</v>
      </c>
      <c r="D73" s="1" t="s">
        <v>298</v>
      </c>
      <c r="E73" s="123">
        <v>-1073.0899999999999</v>
      </c>
      <c r="F73" s="1" t="s">
        <v>300</v>
      </c>
      <c r="G73" s="2">
        <v>41631</v>
      </c>
      <c r="H73" s="2">
        <v>41635</v>
      </c>
      <c r="I73" s="116"/>
    </row>
    <row r="74" spans="1:11">
      <c r="A74" s="1" t="s">
        <v>290</v>
      </c>
      <c r="B74" s="1" t="s">
        <v>86</v>
      </c>
      <c r="C74" s="1" t="s">
        <v>179</v>
      </c>
      <c r="D74" s="1" t="s">
        <v>181</v>
      </c>
      <c r="E74" s="123">
        <v>1420.86</v>
      </c>
      <c r="F74" s="1" t="s">
        <v>279</v>
      </c>
      <c r="G74" s="2"/>
      <c r="H74" s="2"/>
      <c r="I74" s="116">
        <v>41618</v>
      </c>
      <c r="J74" t="s">
        <v>23</v>
      </c>
      <c r="K74">
        <v>1</v>
      </c>
    </row>
    <row r="75" spans="1:11">
      <c r="A75" s="1" t="s">
        <v>290</v>
      </c>
      <c r="B75" s="1" t="s">
        <v>86</v>
      </c>
      <c r="C75" s="1" t="s">
        <v>179</v>
      </c>
      <c r="D75" s="1" t="s">
        <v>183</v>
      </c>
      <c r="E75" s="123">
        <v>1841.26</v>
      </c>
      <c r="F75" s="1" t="s">
        <v>278</v>
      </c>
      <c r="G75" s="2"/>
      <c r="H75" s="2"/>
      <c r="I75" s="116">
        <v>41618</v>
      </c>
      <c r="J75" t="s">
        <v>23</v>
      </c>
      <c r="K75">
        <v>1</v>
      </c>
    </row>
    <row r="76" spans="1:11">
      <c r="A76" s="1" t="s">
        <v>290</v>
      </c>
      <c r="B76" s="1" t="s">
        <v>86</v>
      </c>
      <c r="C76" s="1" t="s">
        <v>179</v>
      </c>
      <c r="D76" s="1" t="s">
        <v>180</v>
      </c>
      <c r="E76" s="123">
        <v>9249.7800000000007</v>
      </c>
      <c r="F76" s="1" t="s">
        <v>316</v>
      </c>
      <c r="G76" s="2"/>
      <c r="H76" s="2"/>
      <c r="I76" s="116">
        <v>41557</v>
      </c>
      <c r="J76" s="113" t="s">
        <v>23</v>
      </c>
      <c r="K76">
        <v>1</v>
      </c>
    </row>
    <row r="77" spans="1:11">
      <c r="A77" s="1" t="s">
        <v>290</v>
      </c>
      <c r="B77" s="1" t="s">
        <v>86</v>
      </c>
      <c r="C77" s="1" t="s">
        <v>179</v>
      </c>
      <c r="D77" s="1" t="s">
        <v>185</v>
      </c>
      <c r="E77" s="123">
        <v>12076.41</v>
      </c>
      <c r="F77" s="123" t="s">
        <v>315</v>
      </c>
      <c r="G77" s="2"/>
      <c r="H77" s="2"/>
      <c r="I77" s="116">
        <v>41557</v>
      </c>
      <c r="J77" s="113" t="s">
        <v>23</v>
      </c>
      <c r="K77">
        <v>1</v>
      </c>
    </row>
    <row r="78" spans="1:11">
      <c r="A78" s="1" t="s">
        <v>290</v>
      </c>
      <c r="B78" s="1" t="s">
        <v>86</v>
      </c>
      <c r="C78" s="1" t="s">
        <v>179</v>
      </c>
      <c r="D78" s="1" t="s">
        <v>234</v>
      </c>
      <c r="E78" s="123">
        <v>120</v>
      </c>
      <c r="F78" s="1" t="s">
        <v>235</v>
      </c>
      <c r="G78" s="2">
        <v>41598</v>
      </c>
      <c r="H78" s="2">
        <v>41601</v>
      </c>
      <c r="I78" s="116">
        <v>41599</v>
      </c>
      <c r="J78" t="s">
        <v>23</v>
      </c>
      <c r="K78">
        <v>0</v>
      </c>
    </row>
    <row r="79" spans="1:11">
      <c r="A79" s="1" t="s">
        <v>288</v>
      </c>
      <c r="B79" s="1" t="s">
        <v>86</v>
      </c>
      <c r="C79" s="1" t="s">
        <v>146</v>
      </c>
      <c r="D79" s="1" t="s">
        <v>173</v>
      </c>
      <c r="E79" s="123">
        <v>48.18</v>
      </c>
      <c r="F79" s="1" t="s">
        <v>174</v>
      </c>
      <c r="G79" s="2">
        <v>41548</v>
      </c>
      <c r="H79" s="2">
        <v>41548</v>
      </c>
      <c r="I79" s="116">
        <v>41552</v>
      </c>
      <c r="J79" s="113" t="s">
        <v>84</v>
      </c>
    </row>
    <row r="80" spans="1:11">
      <c r="A80" s="1" t="s">
        <v>288</v>
      </c>
      <c r="B80" s="1" t="s">
        <v>86</v>
      </c>
      <c r="C80" s="1" t="s">
        <v>146</v>
      </c>
      <c r="D80" s="1" t="s">
        <v>171</v>
      </c>
      <c r="E80" s="123">
        <v>200</v>
      </c>
      <c r="F80" s="1" t="s">
        <v>172</v>
      </c>
      <c r="G80" s="2">
        <v>41549</v>
      </c>
      <c r="H80" s="2">
        <v>41549</v>
      </c>
      <c r="I80" s="116">
        <v>41552</v>
      </c>
      <c r="J80" s="113" t="s">
        <v>84</v>
      </c>
    </row>
    <row r="81" spans="1:11">
      <c r="A81" s="1" t="s">
        <v>288</v>
      </c>
      <c r="B81" s="1" t="s">
        <v>86</v>
      </c>
      <c r="C81" s="1" t="s">
        <v>146</v>
      </c>
      <c r="D81" s="1" t="s">
        <v>175</v>
      </c>
      <c r="E81" s="123">
        <v>90</v>
      </c>
      <c r="F81" s="1" t="s">
        <v>176</v>
      </c>
      <c r="G81" s="2">
        <v>41547</v>
      </c>
      <c r="H81" s="2">
        <v>41547</v>
      </c>
      <c r="I81" s="116">
        <v>41552</v>
      </c>
      <c r="J81" s="113" t="s">
        <v>84</v>
      </c>
    </row>
    <row r="82" spans="1:11">
      <c r="A82" s="1" t="s">
        <v>290</v>
      </c>
      <c r="B82" s="1" t="s">
        <v>86</v>
      </c>
      <c r="C82" s="1" t="s">
        <v>179</v>
      </c>
      <c r="D82" s="1" t="s">
        <v>247</v>
      </c>
      <c r="E82" s="123">
        <v>960.45</v>
      </c>
      <c r="F82" s="1" t="s">
        <v>248</v>
      </c>
      <c r="G82" s="2">
        <v>41600</v>
      </c>
      <c r="H82" s="2">
        <v>41600</v>
      </c>
      <c r="I82" s="116">
        <v>41605</v>
      </c>
      <c r="J82" t="s">
        <v>23</v>
      </c>
      <c r="K82">
        <v>0</v>
      </c>
    </row>
    <row r="83" spans="1:11">
      <c r="A83" s="1" t="s">
        <v>290</v>
      </c>
      <c r="B83" s="1" t="s">
        <v>86</v>
      </c>
      <c r="C83" s="1" t="s">
        <v>179</v>
      </c>
      <c r="D83" s="1" t="s">
        <v>275</v>
      </c>
      <c r="E83" s="123">
        <v>690.74</v>
      </c>
      <c r="F83" s="1" t="s">
        <v>274</v>
      </c>
      <c r="G83" s="2">
        <v>41617</v>
      </c>
      <c r="H83" s="2"/>
      <c r="I83" s="116">
        <v>41618</v>
      </c>
      <c r="J83" t="s">
        <v>23</v>
      </c>
      <c r="K83">
        <v>0</v>
      </c>
    </row>
    <row r="84" spans="1:11">
      <c r="A84" s="1" t="s">
        <v>291</v>
      </c>
      <c r="B84" s="1" t="s">
        <v>86</v>
      </c>
      <c r="C84" s="1" t="s">
        <v>179</v>
      </c>
      <c r="D84" s="1" t="s">
        <v>303</v>
      </c>
      <c r="E84" s="123">
        <v>3450.9</v>
      </c>
      <c r="F84" s="1" t="s">
        <v>302</v>
      </c>
      <c r="G84" s="2"/>
      <c r="H84" s="2"/>
      <c r="I84" s="116">
        <v>41631</v>
      </c>
      <c r="J84" t="s">
        <v>23</v>
      </c>
      <c r="K84">
        <v>0</v>
      </c>
    </row>
    <row r="85" spans="1:11">
      <c r="A85" s="1" t="s">
        <v>290</v>
      </c>
      <c r="B85" s="1" t="s">
        <v>86</v>
      </c>
      <c r="C85" s="1" t="s">
        <v>179</v>
      </c>
      <c r="D85" s="1" t="s">
        <v>183</v>
      </c>
      <c r="E85" s="123">
        <v>790</v>
      </c>
      <c r="F85" s="1" t="s">
        <v>184</v>
      </c>
      <c r="G85" s="2"/>
      <c r="H85" s="2"/>
      <c r="I85" s="116">
        <v>41557</v>
      </c>
      <c r="J85" s="113" t="s">
        <v>23</v>
      </c>
    </row>
    <row r="86" spans="1:11">
      <c r="A86" s="1" t="s">
        <v>290</v>
      </c>
      <c r="B86" s="1" t="s">
        <v>86</v>
      </c>
      <c r="C86" s="1" t="s">
        <v>179</v>
      </c>
      <c r="D86" s="1" t="s">
        <v>181</v>
      </c>
      <c r="E86" s="123">
        <v>610</v>
      </c>
      <c r="F86" s="1" t="s">
        <v>182</v>
      </c>
      <c r="G86" s="2"/>
      <c r="H86" s="2"/>
      <c r="I86" s="116">
        <v>41557</v>
      </c>
      <c r="J86" s="113" t="s">
        <v>23</v>
      </c>
    </row>
    <row r="87" spans="1:11">
      <c r="A87" s="1" t="s">
        <v>290</v>
      </c>
      <c r="B87" s="1" t="s">
        <v>86</v>
      </c>
      <c r="C87" s="1" t="s">
        <v>228</v>
      </c>
      <c r="D87" s="1" t="s">
        <v>229</v>
      </c>
      <c r="E87" s="123">
        <v>929.88</v>
      </c>
      <c r="F87" s="1" t="s">
        <v>230</v>
      </c>
      <c r="G87" s="2"/>
      <c r="H87" s="2"/>
      <c r="I87" s="116">
        <v>41592</v>
      </c>
      <c r="J87" t="s">
        <v>23</v>
      </c>
      <c r="K87">
        <v>0</v>
      </c>
    </row>
    <row r="88" spans="1:11">
      <c r="A88" s="1" t="s">
        <v>285</v>
      </c>
      <c r="B88" s="1" t="s">
        <v>115</v>
      </c>
      <c r="C88" s="1" t="s">
        <v>116</v>
      </c>
      <c r="D88" s="1" t="s">
        <v>117</v>
      </c>
      <c r="E88" s="120">
        <v>2252</v>
      </c>
      <c r="F88" s="1"/>
      <c r="G88" s="1"/>
      <c r="H88" s="1"/>
      <c r="I88" s="116">
        <v>41015</v>
      </c>
      <c r="J88" s="113" t="s">
        <v>84</v>
      </c>
    </row>
    <row r="89" spans="1:11">
      <c r="A89" s="1" t="s">
        <v>285</v>
      </c>
      <c r="B89" s="1" t="s">
        <v>115</v>
      </c>
      <c r="C89" s="1" t="s">
        <v>118</v>
      </c>
      <c r="D89" s="1" t="s">
        <v>1</v>
      </c>
      <c r="E89" s="120">
        <v>650</v>
      </c>
      <c r="F89" s="1"/>
      <c r="G89" s="1"/>
      <c r="H89" s="1"/>
      <c r="I89" s="116">
        <v>41100</v>
      </c>
      <c r="J89" s="113" t="s">
        <v>84</v>
      </c>
    </row>
    <row r="90" spans="1:11">
      <c r="A90" s="1" t="s">
        <v>285</v>
      </c>
      <c r="B90" s="1" t="s">
        <v>87</v>
      </c>
      <c r="C90" s="1" t="s">
        <v>119</v>
      </c>
      <c r="D90" s="1" t="s">
        <v>120</v>
      </c>
      <c r="E90" s="120">
        <v>2800</v>
      </c>
      <c r="F90" s="1"/>
      <c r="G90" s="1"/>
      <c r="H90" s="1"/>
      <c r="I90" s="116">
        <v>41197</v>
      </c>
      <c r="J90" s="113" t="s">
        <v>84</v>
      </c>
    </row>
    <row r="91" spans="1:11">
      <c r="A91" s="1" t="s">
        <v>285</v>
      </c>
      <c r="B91" s="1" t="s">
        <v>87</v>
      </c>
      <c r="C91" s="1" t="s">
        <v>119</v>
      </c>
      <c r="D91" s="1" t="s">
        <v>121</v>
      </c>
      <c r="E91" s="120">
        <v>3000</v>
      </c>
      <c r="F91" s="1"/>
      <c r="G91" s="1"/>
      <c r="H91" s="1"/>
      <c r="I91" s="116">
        <v>41351</v>
      </c>
      <c r="J91" s="113" t="s">
        <v>84</v>
      </c>
    </row>
    <row r="92" spans="1:11">
      <c r="A92" s="1" t="s">
        <v>285</v>
      </c>
      <c r="B92" s="1" t="s">
        <v>115</v>
      </c>
      <c r="C92" s="1" t="s">
        <v>122</v>
      </c>
      <c r="D92" s="1" t="s">
        <v>123</v>
      </c>
      <c r="E92" s="120">
        <v>148</v>
      </c>
      <c r="F92" s="1"/>
      <c r="G92" s="1"/>
      <c r="H92" s="1"/>
      <c r="I92" s="116">
        <v>41351</v>
      </c>
      <c r="J92" s="113" t="s">
        <v>84</v>
      </c>
    </row>
    <row r="93" spans="1:11">
      <c r="A93" s="1" t="s">
        <v>285</v>
      </c>
      <c r="B93" s="1" t="s">
        <v>87</v>
      </c>
      <c r="C93" s="1" t="s">
        <v>124</v>
      </c>
      <c r="D93" s="109" t="s">
        <v>125</v>
      </c>
      <c r="E93" s="120">
        <v>2142</v>
      </c>
      <c r="F93" s="1"/>
      <c r="G93" s="1"/>
      <c r="H93" s="1"/>
      <c r="I93" s="116">
        <v>41352</v>
      </c>
      <c r="J93" s="113" t="s">
        <v>84</v>
      </c>
    </row>
    <row r="94" spans="1:11">
      <c r="A94" s="1" t="s">
        <v>285</v>
      </c>
      <c r="B94" s="1" t="s">
        <v>87</v>
      </c>
      <c r="C94" s="1" t="s">
        <v>126</v>
      </c>
      <c r="D94" s="1" t="s">
        <v>127</v>
      </c>
      <c r="E94" s="121">
        <v>400</v>
      </c>
      <c r="F94" s="1"/>
      <c r="G94" s="1"/>
      <c r="H94" s="1"/>
      <c r="I94" s="116">
        <v>41353</v>
      </c>
      <c r="J94" s="113" t="s">
        <v>84</v>
      </c>
    </row>
    <row r="95" spans="1:11">
      <c r="A95" s="1" t="s">
        <v>285</v>
      </c>
      <c r="B95" s="1" t="s">
        <v>128</v>
      </c>
      <c r="C95" s="1" t="s">
        <v>129</v>
      </c>
      <c r="D95" s="1" t="s">
        <v>141</v>
      </c>
      <c r="E95" s="121">
        <v>260</v>
      </c>
      <c r="F95" s="1"/>
      <c r="G95" s="1"/>
      <c r="H95" s="1"/>
      <c r="I95" s="116">
        <v>41360</v>
      </c>
      <c r="J95" s="113" t="s">
        <v>84</v>
      </c>
    </row>
    <row r="96" spans="1:11">
      <c r="A96" s="1" t="s">
        <v>285</v>
      </c>
      <c r="B96" s="1" t="s">
        <v>115</v>
      </c>
      <c r="C96" s="1" t="s">
        <v>130</v>
      </c>
      <c r="D96" s="1" t="s">
        <v>2</v>
      </c>
      <c r="E96" s="121">
        <v>600</v>
      </c>
      <c r="F96" s="1"/>
      <c r="G96" s="1"/>
      <c r="H96" s="1"/>
      <c r="I96" s="116">
        <v>41362</v>
      </c>
      <c r="J96" s="113" t="s">
        <v>84</v>
      </c>
    </row>
    <row r="97" spans="1:10">
      <c r="A97" s="1" t="s">
        <v>285</v>
      </c>
      <c r="B97" s="1" t="s">
        <v>128</v>
      </c>
      <c r="C97" s="1" t="s">
        <v>131</v>
      </c>
      <c r="D97" s="110" t="s">
        <v>3</v>
      </c>
      <c r="E97" s="121">
        <v>416</v>
      </c>
      <c r="F97" s="1"/>
      <c r="G97" s="1"/>
      <c r="H97" s="1"/>
      <c r="I97" s="116">
        <v>41367</v>
      </c>
      <c r="J97" s="113" t="s">
        <v>84</v>
      </c>
    </row>
    <row r="98" spans="1:10">
      <c r="A98" s="1" t="s">
        <v>285</v>
      </c>
      <c r="B98" s="1" t="s">
        <v>128</v>
      </c>
      <c r="C98" s="1" t="s">
        <v>155</v>
      </c>
      <c r="D98" s="110" t="s">
        <v>4</v>
      </c>
      <c r="E98" s="120">
        <v>1000</v>
      </c>
      <c r="F98" s="1"/>
      <c r="G98" s="1"/>
      <c r="H98" s="1"/>
      <c r="I98" s="116">
        <v>41372</v>
      </c>
      <c r="J98" s="113" t="s">
        <v>84</v>
      </c>
    </row>
    <row r="99" spans="1:10">
      <c r="A99" s="1" t="s">
        <v>285</v>
      </c>
      <c r="B99" s="1" t="s">
        <v>115</v>
      </c>
      <c r="C99" s="1" t="s">
        <v>132</v>
      </c>
      <c r="D99" s="1" t="s">
        <v>133</v>
      </c>
      <c r="E99" s="121">
        <v>1000</v>
      </c>
      <c r="F99" s="1"/>
      <c r="G99" s="1"/>
      <c r="H99" s="1"/>
      <c r="I99" s="116">
        <v>41382</v>
      </c>
      <c r="J99" s="113" t="s">
        <v>84</v>
      </c>
    </row>
    <row r="100" spans="1:10">
      <c r="A100" s="1" t="s">
        <v>285</v>
      </c>
      <c r="B100" s="1" t="s">
        <v>87</v>
      </c>
      <c r="C100" s="1" t="s">
        <v>134</v>
      </c>
      <c r="D100" s="110" t="s">
        <v>5</v>
      </c>
      <c r="E100" s="122">
        <v>150</v>
      </c>
      <c r="F100" s="1"/>
      <c r="G100" s="1"/>
      <c r="H100" s="1"/>
      <c r="I100" s="116">
        <v>41391</v>
      </c>
      <c r="J100" s="113" t="s">
        <v>84</v>
      </c>
    </row>
    <row r="101" spans="1:10">
      <c r="A101" s="1" t="s">
        <v>285</v>
      </c>
      <c r="B101" s="1" t="s">
        <v>86</v>
      </c>
      <c r="C101" s="1" t="s">
        <v>140</v>
      </c>
      <c r="D101" s="110" t="s">
        <v>6</v>
      </c>
      <c r="E101" s="122">
        <v>200</v>
      </c>
      <c r="F101" s="1"/>
      <c r="G101" s="1"/>
      <c r="H101" s="1"/>
      <c r="I101" s="116">
        <v>41404</v>
      </c>
      <c r="J101" s="113" t="s">
        <v>84</v>
      </c>
    </row>
    <row r="102" spans="1:10">
      <c r="A102" s="1" t="s">
        <v>285</v>
      </c>
      <c r="B102" s="1" t="s">
        <v>128</v>
      </c>
      <c r="C102" s="1" t="s">
        <v>131</v>
      </c>
      <c r="D102" s="110" t="s">
        <v>3</v>
      </c>
      <c r="E102" s="122">
        <v>140</v>
      </c>
      <c r="F102" s="1"/>
      <c r="G102" s="1"/>
      <c r="H102" s="1"/>
      <c r="I102" s="116">
        <v>41406</v>
      </c>
      <c r="J102" s="113" t="s">
        <v>84</v>
      </c>
    </row>
    <row r="103" spans="1:10">
      <c r="A103" s="1" t="s">
        <v>285</v>
      </c>
      <c r="B103" s="1" t="s">
        <v>115</v>
      </c>
      <c r="C103" s="1" t="s">
        <v>132</v>
      </c>
      <c r="D103" s="110" t="s">
        <v>7</v>
      </c>
      <c r="E103" s="122">
        <v>200</v>
      </c>
      <c r="F103" s="1"/>
      <c r="G103" s="1"/>
      <c r="H103" s="1"/>
      <c r="I103" s="116">
        <v>41428</v>
      </c>
      <c r="J103" s="113" t="s">
        <v>84</v>
      </c>
    </row>
    <row r="104" spans="1:10">
      <c r="A104" s="1" t="s">
        <v>285</v>
      </c>
      <c r="B104" s="1" t="s">
        <v>115</v>
      </c>
      <c r="C104" s="1" t="s">
        <v>132</v>
      </c>
      <c r="D104" s="110" t="s">
        <v>7</v>
      </c>
      <c r="E104" s="122">
        <v>200</v>
      </c>
      <c r="F104" s="1"/>
      <c r="G104" s="1"/>
      <c r="H104" s="1"/>
      <c r="I104" s="116">
        <v>41484</v>
      </c>
      <c r="J104" s="113" t="s">
        <v>84</v>
      </c>
    </row>
    <row r="105" spans="1:10">
      <c r="A105" s="1" t="s">
        <v>285</v>
      </c>
      <c r="B105" s="1" t="s">
        <v>115</v>
      </c>
      <c r="C105" s="1" t="s">
        <v>135</v>
      </c>
      <c r="D105" s="1" t="s">
        <v>136</v>
      </c>
      <c r="E105" s="122">
        <v>147</v>
      </c>
      <c r="F105" s="1"/>
      <c r="G105" s="1"/>
      <c r="H105" s="1"/>
      <c r="I105" s="116">
        <v>41488</v>
      </c>
      <c r="J105" s="113" t="s">
        <v>84</v>
      </c>
    </row>
    <row r="106" spans="1:10">
      <c r="A106" s="1" t="s">
        <v>285</v>
      </c>
      <c r="B106" s="1" t="s">
        <v>128</v>
      </c>
      <c r="C106" s="1" t="s">
        <v>129</v>
      </c>
      <c r="D106" s="1" t="s">
        <v>139</v>
      </c>
      <c r="E106" s="123">
        <v>260</v>
      </c>
      <c r="F106" s="1"/>
      <c r="G106" s="1"/>
      <c r="H106" s="1"/>
      <c r="I106" s="116">
        <v>41509</v>
      </c>
      <c r="J106" s="113" t="s">
        <v>84</v>
      </c>
    </row>
    <row r="107" spans="1:10">
      <c r="A107" s="1" t="s">
        <v>285</v>
      </c>
      <c r="B107" s="1" t="s">
        <v>128</v>
      </c>
      <c r="C107" s="1" t="s">
        <v>137</v>
      </c>
      <c r="D107" s="1" t="s">
        <v>138</v>
      </c>
      <c r="E107" s="123">
        <v>450</v>
      </c>
      <c r="F107" s="1"/>
      <c r="G107" s="1"/>
      <c r="H107" s="1"/>
      <c r="I107" s="116">
        <v>41515</v>
      </c>
      <c r="J107" s="113" t="s">
        <v>84</v>
      </c>
    </row>
    <row r="108" spans="1:10">
      <c r="A108" s="1" t="s">
        <v>285</v>
      </c>
      <c r="B108" s="1" t="s">
        <v>128</v>
      </c>
      <c r="C108" s="1" t="s">
        <v>137</v>
      </c>
      <c r="D108" s="1" t="s">
        <v>138</v>
      </c>
      <c r="E108" s="123">
        <v>540</v>
      </c>
      <c r="F108" s="1"/>
      <c r="G108" s="1"/>
      <c r="H108" s="1"/>
      <c r="I108" s="116">
        <v>41575</v>
      </c>
      <c r="J108" t="s">
        <v>84</v>
      </c>
    </row>
    <row r="109" spans="1:10">
      <c r="A109" s="1" t="s">
        <v>285</v>
      </c>
      <c r="B109" s="1" t="s">
        <v>87</v>
      </c>
      <c r="C109" s="1" t="s">
        <v>236</v>
      </c>
      <c r="D109" s="1" t="s">
        <v>237</v>
      </c>
      <c r="E109" s="123">
        <v>10500</v>
      </c>
      <c r="F109" s="1"/>
      <c r="G109" s="1"/>
      <c r="H109" s="1"/>
      <c r="I109" s="116">
        <v>41601</v>
      </c>
      <c r="J109" t="s">
        <v>23</v>
      </c>
    </row>
    <row r="110" spans="1:10">
      <c r="A110" s="1" t="s">
        <v>285</v>
      </c>
      <c r="B110" s="1" t="s">
        <v>87</v>
      </c>
      <c r="C110" s="1" t="s">
        <v>238</v>
      </c>
      <c r="D110" s="1" t="s">
        <v>239</v>
      </c>
      <c r="E110" s="123">
        <v>36</v>
      </c>
      <c r="F110" s="1"/>
      <c r="G110" s="1"/>
      <c r="H110" s="1"/>
      <c r="I110" s="116">
        <v>41605</v>
      </c>
      <c r="J110" t="s">
        <v>23</v>
      </c>
    </row>
    <row r="111" spans="1:10">
      <c r="A111" s="1" t="s">
        <v>285</v>
      </c>
      <c r="B111" s="1" t="s">
        <v>87</v>
      </c>
      <c r="C111" s="1" t="s">
        <v>238</v>
      </c>
      <c r="D111" s="1" t="s">
        <v>245</v>
      </c>
      <c r="E111" s="123">
        <v>22.19</v>
      </c>
      <c r="F111" s="1"/>
      <c r="G111" s="1"/>
      <c r="H111" s="1"/>
      <c r="I111" s="116">
        <v>41605</v>
      </c>
      <c r="J111" t="s">
        <v>23</v>
      </c>
    </row>
    <row r="112" spans="1:10">
      <c r="A112" s="1" t="s">
        <v>285</v>
      </c>
      <c r="B112" s="1" t="s">
        <v>87</v>
      </c>
      <c r="C112" s="1" t="s">
        <v>250</v>
      </c>
      <c r="D112" s="1" t="s">
        <v>249</v>
      </c>
      <c r="E112" s="123">
        <v>184.5</v>
      </c>
      <c r="F112" s="1"/>
      <c r="G112" s="130">
        <v>41603</v>
      </c>
      <c r="H112" s="130">
        <v>41617</v>
      </c>
      <c r="I112" s="116">
        <v>41606</v>
      </c>
      <c r="J112" t="s">
        <v>23</v>
      </c>
    </row>
    <row r="113" spans="1:10">
      <c r="A113" s="1" t="s">
        <v>285</v>
      </c>
      <c r="B113" s="1" t="s">
        <v>87</v>
      </c>
      <c r="C113" s="1" t="s">
        <v>250</v>
      </c>
      <c r="D113" s="1" t="s">
        <v>252</v>
      </c>
      <c r="E113" s="123">
        <v>387.45</v>
      </c>
      <c r="F113" s="1"/>
      <c r="G113" s="130">
        <v>41603</v>
      </c>
      <c r="H113" s="130">
        <v>41617</v>
      </c>
      <c r="I113" s="116">
        <v>41606</v>
      </c>
      <c r="J113" t="s">
        <v>23</v>
      </c>
    </row>
    <row r="114" spans="1:10">
      <c r="A114" s="1" t="s">
        <v>285</v>
      </c>
      <c r="B114" s="1" t="s">
        <v>87</v>
      </c>
      <c r="C114" s="1" t="s">
        <v>250</v>
      </c>
      <c r="D114" s="1" t="s">
        <v>251</v>
      </c>
      <c r="E114" s="123">
        <v>159.9</v>
      </c>
      <c r="F114" s="1"/>
      <c r="G114" s="130">
        <v>41603</v>
      </c>
      <c r="H114" s="130">
        <v>41617</v>
      </c>
      <c r="I114" s="116">
        <v>41606</v>
      </c>
      <c r="J114" t="s">
        <v>23</v>
      </c>
    </row>
    <row r="115" spans="1:10">
      <c r="A115" s="1" t="s">
        <v>285</v>
      </c>
      <c r="B115" s="1" t="s">
        <v>87</v>
      </c>
      <c r="C115" s="1" t="s">
        <v>146</v>
      </c>
      <c r="D115" s="1" t="s">
        <v>307</v>
      </c>
      <c r="E115" s="123">
        <v>380</v>
      </c>
      <c r="F115" s="1"/>
      <c r="G115" s="130"/>
      <c r="H115" s="130"/>
      <c r="I115" s="116">
        <v>41632</v>
      </c>
      <c r="J115" t="s">
        <v>23</v>
      </c>
    </row>
    <row r="116" spans="1:10">
      <c r="A116" s="1" t="s">
        <v>286</v>
      </c>
      <c r="B116" s="1" t="s">
        <v>87</v>
      </c>
      <c r="C116" s="1" t="s">
        <v>103</v>
      </c>
      <c r="D116" s="1" t="s">
        <v>78</v>
      </c>
      <c r="E116" s="123">
        <v>400</v>
      </c>
      <c r="F116" s="1"/>
      <c r="G116" s="2"/>
      <c r="H116" s="2"/>
      <c r="I116" s="116">
        <v>41474</v>
      </c>
      <c r="J116" s="113" t="s">
        <v>84</v>
      </c>
    </row>
    <row r="117" spans="1:10">
      <c r="A117" s="1" t="s">
        <v>286</v>
      </c>
      <c r="B117" s="1" t="s">
        <v>87</v>
      </c>
      <c r="C117" s="1" t="s">
        <v>103</v>
      </c>
      <c r="D117" s="1" t="s">
        <v>79</v>
      </c>
      <c r="E117" s="123">
        <v>650</v>
      </c>
      <c r="F117" s="1"/>
      <c r="G117" s="2"/>
      <c r="H117" s="2"/>
      <c r="I117" s="116">
        <v>41474</v>
      </c>
      <c r="J117" s="113" t="s">
        <v>84</v>
      </c>
    </row>
    <row r="118" spans="1:10">
      <c r="A118" s="1" t="s">
        <v>286</v>
      </c>
      <c r="B118" s="1" t="s">
        <v>86</v>
      </c>
      <c r="C118" s="1" t="s">
        <v>35</v>
      </c>
      <c r="D118" s="1" t="s">
        <v>8</v>
      </c>
      <c r="E118" s="123">
        <v>7800</v>
      </c>
      <c r="F118" s="1"/>
      <c r="G118" s="2"/>
      <c r="H118" s="2"/>
      <c r="I118" s="116">
        <v>41474</v>
      </c>
      <c r="J118" s="113" t="s">
        <v>84</v>
      </c>
    </row>
    <row r="119" spans="1:10">
      <c r="A119" s="1" t="s">
        <v>287</v>
      </c>
      <c r="B119" s="1" t="s">
        <v>86</v>
      </c>
      <c r="C119" s="1" t="s">
        <v>198</v>
      </c>
      <c r="D119" s="1" t="s">
        <v>199</v>
      </c>
      <c r="E119" s="123">
        <v>700</v>
      </c>
      <c r="F119" s="1"/>
      <c r="G119" s="2"/>
      <c r="H119" s="2"/>
      <c r="I119" s="116">
        <v>41571</v>
      </c>
      <c r="J119" t="s">
        <v>23</v>
      </c>
    </row>
    <row r="120" spans="1:10">
      <c r="A120" s="1" t="s">
        <v>287</v>
      </c>
      <c r="B120" s="1" t="s">
        <v>26</v>
      </c>
      <c r="C120" s="1" t="s">
        <v>146</v>
      </c>
      <c r="D120" s="1" t="s">
        <v>189</v>
      </c>
      <c r="E120" s="123">
        <v>3800</v>
      </c>
      <c r="F120" s="1"/>
      <c r="G120" s="2"/>
      <c r="H120" s="2"/>
      <c r="I120" s="116">
        <v>41585</v>
      </c>
      <c r="J120" t="s">
        <v>84</v>
      </c>
    </row>
    <row r="121" spans="1:10">
      <c r="A121" s="1" t="s">
        <v>287</v>
      </c>
      <c r="B121" s="1" t="s">
        <v>86</v>
      </c>
      <c r="C121" s="1" t="s">
        <v>35</v>
      </c>
      <c r="D121" s="1" t="s">
        <v>8</v>
      </c>
      <c r="E121" s="123">
        <v>400</v>
      </c>
      <c r="F121" s="1"/>
      <c r="G121" s="2"/>
      <c r="H121" s="2"/>
      <c r="I121" s="116">
        <v>41585</v>
      </c>
      <c r="J121" t="s">
        <v>84</v>
      </c>
    </row>
    <row r="122" spans="1:10">
      <c r="A122" s="1" t="s">
        <v>287</v>
      </c>
      <c r="B122" s="1" t="s">
        <v>86</v>
      </c>
      <c r="C122" s="1" t="s">
        <v>35</v>
      </c>
      <c r="D122" s="1" t="s">
        <v>219</v>
      </c>
      <c r="E122" s="123">
        <v>450</v>
      </c>
      <c r="F122" s="1"/>
      <c r="G122" s="2"/>
      <c r="H122" s="2"/>
      <c r="I122" s="116">
        <v>41585</v>
      </c>
      <c r="J122" t="s">
        <v>84</v>
      </c>
    </row>
    <row r="123" spans="1:10">
      <c r="A123" s="1" t="s">
        <v>287</v>
      </c>
      <c r="B123" s="1" t="s">
        <v>86</v>
      </c>
      <c r="C123" s="1" t="s">
        <v>231</v>
      </c>
      <c r="D123" s="1" t="s">
        <v>232</v>
      </c>
      <c r="E123" s="123">
        <v>1080</v>
      </c>
      <c r="F123" s="1"/>
      <c r="G123" s="2"/>
      <c r="H123" s="2"/>
      <c r="I123" s="116">
        <v>41598</v>
      </c>
      <c r="J123" t="s">
        <v>23</v>
      </c>
    </row>
    <row r="124" spans="1:10" ht="13.5" customHeight="1">
      <c r="A124" s="1" t="s">
        <v>287</v>
      </c>
      <c r="B124" s="1" t="s">
        <v>86</v>
      </c>
      <c r="C124" s="1" t="s">
        <v>231</v>
      </c>
      <c r="D124" s="1" t="s">
        <v>246</v>
      </c>
      <c r="E124" s="123">
        <v>100</v>
      </c>
      <c r="F124" s="1"/>
      <c r="G124" s="2"/>
      <c r="H124" s="2"/>
      <c r="I124" s="116">
        <v>41598</v>
      </c>
      <c r="J124" t="s">
        <v>23</v>
      </c>
    </row>
    <row r="125" spans="1:10">
      <c r="A125" s="1" t="s">
        <v>288</v>
      </c>
      <c r="B125" s="1" t="s">
        <v>26</v>
      </c>
      <c r="C125" s="1" t="s">
        <v>146</v>
      </c>
      <c r="D125" s="1" t="s">
        <v>28</v>
      </c>
      <c r="E125" s="123">
        <v>7010.82</v>
      </c>
      <c r="F125" s="1"/>
      <c r="G125" s="2"/>
      <c r="H125" s="2"/>
      <c r="I125" s="116">
        <v>41521</v>
      </c>
      <c r="J125" s="113" t="s">
        <v>84</v>
      </c>
    </row>
    <row r="126" spans="1:10">
      <c r="A126" s="1" t="s">
        <v>288</v>
      </c>
      <c r="B126" s="1" t="s">
        <v>86</v>
      </c>
      <c r="C126" s="1" t="s">
        <v>146</v>
      </c>
      <c r="D126" s="1" t="s">
        <v>163</v>
      </c>
      <c r="E126" s="123">
        <v>360</v>
      </c>
      <c r="F126" s="1"/>
      <c r="G126" s="2"/>
      <c r="H126" s="2">
        <v>41537</v>
      </c>
      <c r="I126" s="116">
        <v>41537</v>
      </c>
      <c r="J126" s="113" t="s">
        <v>23</v>
      </c>
    </row>
    <row r="127" spans="1:10">
      <c r="A127" s="1" t="s">
        <v>288</v>
      </c>
      <c r="B127" s="1" t="s">
        <v>26</v>
      </c>
      <c r="C127" s="1" t="s">
        <v>146</v>
      </c>
      <c r="D127" s="1" t="s">
        <v>30</v>
      </c>
      <c r="E127" s="123">
        <v>2960</v>
      </c>
      <c r="F127" s="1"/>
      <c r="G127" s="2"/>
      <c r="H127" s="2"/>
      <c r="I127" s="116">
        <v>41552</v>
      </c>
      <c r="J127" s="113" t="s">
        <v>84</v>
      </c>
    </row>
    <row r="128" spans="1:10">
      <c r="A128" s="1" t="s">
        <v>288</v>
      </c>
      <c r="B128" s="1" t="s">
        <v>26</v>
      </c>
      <c r="C128" s="1" t="s">
        <v>146</v>
      </c>
      <c r="D128" s="1" t="s">
        <v>31</v>
      </c>
      <c r="E128" s="123">
        <v>2000</v>
      </c>
      <c r="F128" s="1"/>
      <c r="G128" s="2"/>
      <c r="H128" s="2"/>
      <c r="I128" s="116">
        <v>41578</v>
      </c>
      <c r="J128" t="s">
        <v>84</v>
      </c>
    </row>
    <row r="129" spans="1:11">
      <c r="A129" s="1" t="s">
        <v>288</v>
      </c>
      <c r="B129" s="1" t="s">
        <v>26</v>
      </c>
      <c r="C129" s="1" t="s">
        <v>146</v>
      </c>
      <c r="D129" s="1" t="s">
        <v>321</v>
      </c>
      <c r="E129" s="123">
        <v>120</v>
      </c>
      <c r="F129" s="1"/>
      <c r="G129" s="2"/>
      <c r="H129" s="2"/>
      <c r="I129" s="116">
        <v>41585</v>
      </c>
      <c r="J129" t="s">
        <v>84</v>
      </c>
    </row>
    <row r="130" spans="1:11">
      <c r="A130" s="1" t="s">
        <v>289</v>
      </c>
      <c r="B130" s="1" t="s">
        <v>26</v>
      </c>
      <c r="C130" s="1" t="s">
        <v>146</v>
      </c>
      <c r="D130" s="1" t="s">
        <v>29</v>
      </c>
      <c r="E130" s="123">
        <v>10100</v>
      </c>
      <c r="F130" s="1"/>
      <c r="G130" s="2"/>
      <c r="H130" s="2"/>
      <c r="I130" s="116">
        <v>41542</v>
      </c>
      <c r="J130" s="113" t="s">
        <v>23</v>
      </c>
    </row>
    <row r="131" spans="1:11">
      <c r="A131" s="1" t="s">
        <v>290</v>
      </c>
      <c r="B131" s="1" t="s">
        <v>86</v>
      </c>
      <c r="C131" s="1" t="s">
        <v>177</v>
      </c>
      <c r="D131" s="1" t="s">
        <v>32</v>
      </c>
      <c r="E131" s="123">
        <v>6500</v>
      </c>
      <c r="F131" s="1"/>
      <c r="G131" s="2"/>
      <c r="H131" s="2"/>
      <c r="I131" s="116">
        <v>41565</v>
      </c>
      <c r="J131" s="113" t="s">
        <v>84</v>
      </c>
    </row>
    <row r="132" spans="1:11">
      <c r="A132" s="1" t="s">
        <v>290</v>
      </c>
      <c r="B132" s="1" t="s">
        <v>26</v>
      </c>
      <c r="C132" s="1" t="s">
        <v>146</v>
      </c>
      <c r="D132" s="1" t="s">
        <v>32</v>
      </c>
      <c r="E132" s="123">
        <v>5640</v>
      </c>
      <c r="F132" s="1"/>
      <c r="G132" s="2"/>
      <c r="H132" s="2"/>
      <c r="I132" s="116">
        <v>41585</v>
      </c>
      <c r="J132" t="s">
        <v>84</v>
      </c>
    </row>
    <row r="133" spans="1:11">
      <c r="A133" s="1" t="s">
        <v>290</v>
      </c>
      <c r="B133" s="1" t="s">
        <v>26</v>
      </c>
      <c r="C133" s="1" t="s">
        <v>146</v>
      </c>
      <c r="D133" s="1" t="s">
        <v>33</v>
      </c>
      <c r="E133" s="123">
        <v>5900</v>
      </c>
      <c r="F133" s="1"/>
      <c r="G133" s="2"/>
      <c r="H133" s="2"/>
      <c r="I133" s="116">
        <v>41632</v>
      </c>
      <c r="J133" t="s">
        <v>23</v>
      </c>
    </row>
    <row r="134" spans="1:11">
      <c r="A134" s="1" t="s">
        <v>290</v>
      </c>
      <c r="B134" s="1" t="s">
        <v>86</v>
      </c>
      <c r="C134" s="1" t="s">
        <v>253</v>
      </c>
      <c r="D134" s="1" t="s">
        <v>254</v>
      </c>
      <c r="E134" s="123">
        <v>-2500</v>
      </c>
      <c r="F134" s="1"/>
      <c r="G134" s="2"/>
      <c r="H134" s="2"/>
      <c r="I134" s="116">
        <v>41607</v>
      </c>
    </row>
    <row r="135" spans="1:11">
      <c r="A135" s="1" t="s">
        <v>290</v>
      </c>
      <c r="B135" s="1" t="s">
        <v>26</v>
      </c>
      <c r="C135" s="1" t="s">
        <v>146</v>
      </c>
      <c r="D135" s="1" t="s">
        <v>306</v>
      </c>
      <c r="E135" s="123">
        <v>150</v>
      </c>
      <c r="F135" s="1"/>
      <c r="G135" s="2"/>
      <c r="H135" s="2"/>
      <c r="I135" s="116">
        <v>41632</v>
      </c>
      <c r="J135" t="s">
        <v>23</v>
      </c>
    </row>
    <row r="136" spans="1:11">
      <c r="A136" s="1" t="s">
        <v>291</v>
      </c>
      <c r="B136" s="1" t="s">
        <v>26</v>
      </c>
      <c r="C136" s="1" t="s">
        <v>146</v>
      </c>
      <c r="D136" s="1" t="s">
        <v>217</v>
      </c>
      <c r="E136" s="123">
        <v>200</v>
      </c>
      <c r="F136" s="1"/>
      <c r="G136" s="2"/>
      <c r="H136" s="2"/>
      <c r="I136" s="116">
        <v>41585</v>
      </c>
      <c r="J136" t="s">
        <v>84</v>
      </c>
    </row>
    <row r="137" spans="1:11">
      <c r="A137" s="1" t="s">
        <v>291</v>
      </c>
      <c r="B137" s="1" t="s">
        <v>26</v>
      </c>
      <c r="C137" s="1" t="s">
        <v>146</v>
      </c>
      <c r="D137" s="1" t="s">
        <v>264</v>
      </c>
      <c r="E137" s="123">
        <f>9570+350+300</f>
        <v>10220</v>
      </c>
      <c r="F137" s="1"/>
      <c r="G137" s="2"/>
      <c r="H137" s="2"/>
      <c r="I137" s="116">
        <v>41632</v>
      </c>
      <c r="J137" t="s">
        <v>23</v>
      </c>
    </row>
    <row r="138" spans="1:11">
      <c r="A138" s="1" t="s">
        <v>291</v>
      </c>
      <c r="B138" s="1" t="s">
        <v>26</v>
      </c>
      <c r="C138" s="1" t="s">
        <v>146</v>
      </c>
      <c r="D138" s="1" t="s">
        <v>265</v>
      </c>
      <c r="E138" s="123">
        <v>1470</v>
      </c>
      <c r="F138" s="1"/>
      <c r="G138" s="2"/>
      <c r="H138" s="2"/>
      <c r="I138" s="116">
        <v>41615</v>
      </c>
      <c r="J138" t="s">
        <v>23</v>
      </c>
    </row>
    <row r="139" spans="1:11">
      <c r="A139" s="1" t="s">
        <v>291</v>
      </c>
      <c r="B139" s="1" t="s">
        <v>86</v>
      </c>
      <c r="C139" s="1" t="s">
        <v>146</v>
      </c>
      <c r="D139" s="1" t="s">
        <v>308</v>
      </c>
      <c r="E139" s="123">
        <f>242</f>
        <v>242</v>
      </c>
      <c r="F139" s="1"/>
      <c r="G139" s="2"/>
      <c r="H139" s="2"/>
      <c r="I139" s="116">
        <v>41632</v>
      </c>
      <c r="J139" t="s">
        <v>23</v>
      </c>
    </row>
    <row r="140" spans="1:11">
      <c r="A140" s="1" t="s">
        <v>292</v>
      </c>
      <c r="B140" s="1" t="s">
        <v>26</v>
      </c>
      <c r="C140" s="1" t="s">
        <v>146</v>
      </c>
      <c r="D140" s="1" t="s">
        <v>214</v>
      </c>
      <c r="E140" s="123">
        <v>180</v>
      </c>
      <c r="F140" s="1"/>
      <c r="G140" s="2"/>
      <c r="H140" s="2"/>
      <c r="I140" s="116">
        <v>41585</v>
      </c>
      <c r="J140" t="s">
        <v>84</v>
      </c>
    </row>
    <row r="141" spans="1:11">
      <c r="A141" s="1" t="s">
        <v>292</v>
      </c>
      <c r="B141" s="1" t="s">
        <v>86</v>
      </c>
      <c r="C141" s="1" t="s">
        <v>243</v>
      </c>
      <c r="D141" s="1" t="s">
        <v>244</v>
      </c>
      <c r="E141" s="123">
        <v>8555</v>
      </c>
      <c r="F141" s="1"/>
      <c r="G141" s="2"/>
      <c r="H141" s="2"/>
      <c r="I141" s="116">
        <v>41582</v>
      </c>
      <c r="J141" t="s">
        <v>23</v>
      </c>
    </row>
    <row r="142" spans="1:11">
      <c r="A142" s="1" t="s">
        <v>292</v>
      </c>
      <c r="B142" s="1" t="s">
        <v>86</v>
      </c>
      <c r="C142" s="1" t="s">
        <v>270</v>
      </c>
      <c r="D142" s="1" t="s">
        <v>271</v>
      </c>
      <c r="E142" s="123">
        <v>50</v>
      </c>
      <c r="F142" s="1"/>
      <c r="G142" s="2"/>
      <c r="H142" s="2"/>
      <c r="I142" s="116">
        <v>41615</v>
      </c>
      <c r="J142" t="s">
        <v>23</v>
      </c>
    </row>
    <row r="143" spans="1:11">
      <c r="A143" s="1" t="s">
        <v>292</v>
      </c>
      <c r="B143" s="1" t="s">
        <v>86</v>
      </c>
      <c r="C143" s="1" t="s">
        <v>228</v>
      </c>
      <c r="D143" s="1" t="s">
        <v>284</v>
      </c>
      <c r="E143" s="123">
        <v>391.63</v>
      </c>
      <c r="F143" s="130"/>
      <c r="G143" s="130">
        <v>41621</v>
      </c>
      <c r="H143" s="130">
        <v>41621</v>
      </c>
      <c r="I143" s="116">
        <v>41621</v>
      </c>
      <c r="J143" t="s">
        <v>23</v>
      </c>
      <c r="K143">
        <v>0</v>
      </c>
    </row>
    <row r="144" spans="1:11">
      <c r="A144" s="1" t="s">
        <v>292</v>
      </c>
      <c r="B144" s="1" t="s">
        <v>26</v>
      </c>
      <c r="C144" s="1" t="s">
        <v>146</v>
      </c>
      <c r="D144" s="1" t="s">
        <v>305</v>
      </c>
      <c r="E144" s="123">
        <v>600</v>
      </c>
      <c r="F144" s="130"/>
      <c r="G144" s="130"/>
      <c r="H144" s="130"/>
      <c r="I144" s="116">
        <v>41632</v>
      </c>
      <c r="J144" t="s">
        <v>23</v>
      </c>
    </row>
    <row r="145" spans="1:10">
      <c r="A145" s="1" t="s">
        <v>293</v>
      </c>
      <c r="B145" s="1" t="s">
        <v>26</v>
      </c>
      <c r="C145" s="1" t="s">
        <v>146</v>
      </c>
      <c r="D145" s="1" t="s">
        <v>266</v>
      </c>
      <c r="E145" s="123">
        <v>190</v>
      </c>
      <c r="F145" s="1"/>
      <c r="G145" s="2"/>
      <c r="H145" s="2"/>
      <c r="I145" s="116">
        <v>41615</v>
      </c>
      <c r="J145" t="s">
        <v>23</v>
      </c>
    </row>
    <row r="146" spans="1:10">
      <c r="A146" s="131" t="s">
        <v>293</v>
      </c>
      <c r="B146" s="1" t="s">
        <v>26</v>
      </c>
      <c r="C146" s="1" t="s">
        <v>146</v>
      </c>
      <c r="D146" s="1" t="s">
        <v>218</v>
      </c>
      <c r="E146" s="123">
        <v>4400</v>
      </c>
      <c r="F146" s="1"/>
      <c r="G146" s="2"/>
      <c r="H146" s="2"/>
      <c r="I146" s="116">
        <v>41585</v>
      </c>
      <c r="J146" t="s">
        <v>84</v>
      </c>
    </row>
    <row r="147" spans="1:10">
      <c r="A147" s="1" t="s">
        <v>293</v>
      </c>
      <c r="B147" s="1" t="s">
        <v>26</v>
      </c>
      <c r="C147" s="1" t="s">
        <v>146</v>
      </c>
      <c r="D147" s="1" t="s">
        <v>215</v>
      </c>
      <c r="E147" s="123">
        <v>90</v>
      </c>
      <c r="F147" s="1"/>
      <c r="G147" s="2"/>
      <c r="H147" s="2"/>
      <c r="I147" s="116">
        <v>41585</v>
      </c>
      <c r="J147" t="s">
        <v>84</v>
      </c>
    </row>
    <row r="148" spans="1:10">
      <c r="A148" s="131" t="s">
        <v>293</v>
      </c>
      <c r="B148" s="1" t="s">
        <v>26</v>
      </c>
      <c r="C148" s="1" t="s">
        <v>146</v>
      </c>
      <c r="D148" s="1" t="s">
        <v>216</v>
      </c>
      <c r="E148" s="123">
        <v>120</v>
      </c>
      <c r="F148" s="1"/>
      <c r="G148" s="2"/>
      <c r="H148" s="2"/>
      <c r="I148" s="116">
        <v>41585</v>
      </c>
      <c r="J148" t="s">
        <v>84</v>
      </c>
    </row>
    <row r="149" spans="1:10">
      <c r="A149" s="112" t="s">
        <v>326</v>
      </c>
      <c r="B149" s="1" t="s">
        <v>115</v>
      </c>
      <c r="C149" s="1" t="s">
        <v>295</v>
      </c>
      <c r="D149" s="1" t="s">
        <v>327</v>
      </c>
      <c r="E149" s="123">
        <v>230</v>
      </c>
      <c r="F149" s="1"/>
      <c r="G149" s="2"/>
      <c r="H149" s="2">
        <v>41691</v>
      </c>
      <c r="I149" s="116">
        <v>41691</v>
      </c>
      <c r="J149" t="s">
        <v>84</v>
      </c>
    </row>
    <row r="150" spans="1:10">
      <c r="A150" s="131" t="s">
        <v>201</v>
      </c>
      <c r="B150" s="1" t="s">
        <v>26</v>
      </c>
      <c r="C150" s="1" t="s">
        <v>146</v>
      </c>
      <c r="D150" s="1" t="s">
        <v>269</v>
      </c>
      <c r="E150" s="123">
        <v>70</v>
      </c>
      <c r="F150" s="1"/>
      <c r="G150" s="2"/>
      <c r="H150" s="2"/>
      <c r="I150" s="116">
        <v>41615</v>
      </c>
      <c r="J150" t="s">
        <v>23</v>
      </c>
    </row>
    <row r="151" spans="1:10">
      <c r="A151" s="112" t="s">
        <v>326</v>
      </c>
      <c r="B151" s="1" t="s">
        <v>26</v>
      </c>
      <c r="C151" s="1" t="s">
        <v>146</v>
      </c>
      <c r="D151" s="1" t="s">
        <v>267</v>
      </c>
      <c r="E151" s="123">
        <v>270</v>
      </c>
      <c r="F151" s="1"/>
      <c r="G151" s="2"/>
      <c r="H151" s="2"/>
      <c r="I151" s="116">
        <v>41615</v>
      </c>
      <c r="J151" t="s">
        <v>23</v>
      </c>
    </row>
    <row r="152" spans="1:10">
      <c r="A152" s="109" t="s">
        <v>326</v>
      </c>
      <c r="B152" s="1" t="s">
        <v>86</v>
      </c>
      <c r="C152" s="1" t="s">
        <v>146</v>
      </c>
      <c r="D152" s="1" t="s">
        <v>268</v>
      </c>
      <c r="E152" s="123">
        <v>500</v>
      </c>
      <c r="F152" s="1"/>
      <c r="G152" s="2"/>
      <c r="H152" s="2"/>
      <c r="I152" s="116">
        <v>41615</v>
      </c>
      <c r="J152" t="s">
        <v>23</v>
      </c>
    </row>
    <row r="153" spans="1:10">
      <c r="A153" s="1" t="s">
        <v>326</v>
      </c>
      <c r="B153" s="1" t="s">
        <v>115</v>
      </c>
      <c r="C153" s="1" t="s">
        <v>295</v>
      </c>
      <c r="D153" s="1" t="s">
        <v>328</v>
      </c>
      <c r="E153" s="123">
        <v>230</v>
      </c>
      <c r="F153" s="1"/>
      <c r="G153" s="2"/>
      <c r="H153" s="2"/>
      <c r="I153" s="116">
        <v>41699</v>
      </c>
      <c r="J153" t="s">
        <v>331</v>
      </c>
    </row>
    <row r="154" spans="1:10">
      <c r="A154" s="1" t="s">
        <v>326</v>
      </c>
      <c r="B154" s="1" t="s">
        <v>115</v>
      </c>
      <c r="C154" s="1" t="s">
        <v>295</v>
      </c>
      <c r="D154" s="1" t="s">
        <v>328</v>
      </c>
      <c r="E154" s="123">
        <v>160</v>
      </c>
      <c r="F154" s="1"/>
      <c r="G154" s="2"/>
      <c r="H154" s="2"/>
      <c r="I154" s="116">
        <v>41699</v>
      </c>
      <c r="J154" t="s">
        <v>331</v>
      </c>
    </row>
    <row r="155" spans="1:10">
      <c r="A155" s="1" t="s">
        <v>205</v>
      </c>
      <c r="B155" s="1" t="s">
        <v>87</v>
      </c>
      <c r="C155" s="1" t="s">
        <v>332</v>
      </c>
      <c r="D155" s="1" t="s">
        <v>333</v>
      </c>
      <c r="E155" s="123">
        <v>5184</v>
      </c>
      <c r="F155" s="1"/>
      <c r="G155" s="2"/>
      <c r="H155" s="2"/>
      <c r="I155" s="116">
        <v>41704</v>
      </c>
      <c r="J155" t="s">
        <v>23</v>
      </c>
    </row>
    <row r="156" spans="1:10">
      <c r="A156" s="1" t="s">
        <v>326</v>
      </c>
      <c r="B156" s="1" t="s">
        <v>86</v>
      </c>
      <c r="C156" s="1" t="s">
        <v>179</v>
      </c>
      <c r="D156" s="1" t="s">
        <v>334</v>
      </c>
      <c r="E156" s="123">
        <v>560</v>
      </c>
      <c r="F156" s="1"/>
      <c r="G156" s="2"/>
      <c r="H156" s="2"/>
      <c r="I156" s="116">
        <v>41703</v>
      </c>
      <c r="J156" t="s">
        <v>23</v>
      </c>
    </row>
    <row r="157" spans="1:10">
      <c r="A157" s="1" t="s">
        <v>285</v>
      </c>
      <c r="B157" s="1" t="s">
        <v>87</v>
      </c>
      <c r="C157" s="1" t="s">
        <v>335</v>
      </c>
      <c r="D157" s="1" t="s">
        <v>336</v>
      </c>
      <c r="E157" s="123">
        <v>217.5</v>
      </c>
      <c r="F157" s="1"/>
      <c r="G157" s="2"/>
      <c r="H157" s="2"/>
      <c r="I157" s="116">
        <v>41683</v>
      </c>
      <c r="J157" t="s">
        <v>23</v>
      </c>
    </row>
    <row r="158" spans="1:10">
      <c r="A158" s="1" t="s">
        <v>205</v>
      </c>
      <c r="B158" s="1" t="s">
        <v>87</v>
      </c>
      <c r="C158" s="1" t="s">
        <v>332</v>
      </c>
      <c r="D158" s="1" t="s">
        <v>337</v>
      </c>
      <c r="E158" s="123">
        <v>7776</v>
      </c>
      <c r="F158" s="1"/>
      <c r="G158" s="2"/>
      <c r="H158" s="2"/>
      <c r="I158" s="116">
        <v>41716</v>
      </c>
      <c r="J158" t="s">
        <v>23</v>
      </c>
    </row>
    <row r="159" spans="1:10">
      <c r="A159" s="1" t="s">
        <v>326</v>
      </c>
      <c r="B159" s="1" t="s">
        <v>26</v>
      </c>
      <c r="C159" s="1" t="s">
        <v>146</v>
      </c>
      <c r="D159" s="1" t="s">
        <v>329</v>
      </c>
      <c r="E159" s="123">
        <v>600</v>
      </c>
      <c r="F159" s="1"/>
      <c r="G159" s="2"/>
      <c r="H159" s="2"/>
      <c r="I159" s="116">
        <v>41716</v>
      </c>
      <c r="J159" t="s">
        <v>23</v>
      </c>
    </row>
    <row r="160" spans="1:10">
      <c r="A160" s="1"/>
      <c r="B160" s="1"/>
      <c r="C160" s="1"/>
      <c r="D160" s="1"/>
      <c r="E160" s="123"/>
      <c r="F160" s="1"/>
      <c r="G160" s="2"/>
      <c r="H160" s="2"/>
      <c r="I160" s="116"/>
    </row>
    <row r="161" spans="1:11">
      <c r="A161" s="1"/>
      <c r="B161" s="1"/>
      <c r="C161" s="1"/>
      <c r="D161" s="1"/>
      <c r="E161" s="123"/>
      <c r="F161" s="1"/>
      <c r="G161" s="2"/>
      <c r="H161" s="2"/>
      <c r="I161" s="116"/>
    </row>
    <row r="162" spans="1:11">
      <c r="A162" s="1"/>
      <c r="B162" s="1"/>
      <c r="C162" s="1"/>
      <c r="D162" s="1"/>
      <c r="E162" s="123"/>
      <c r="F162" s="1"/>
      <c r="G162" s="2"/>
      <c r="H162" s="2"/>
      <c r="I162" s="116"/>
    </row>
    <row r="163" spans="1:11">
      <c r="A163" s="1"/>
      <c r="B163" s="1"/>
      <c r="C163" s="1"/>
      <c r="D163" s="1"/>
      <c r="E163" s="123"/>
      <c r="F163" s="1"/>
      <c r="G163" s="2"/>
      <c r="H163" s="2"/>
      <c r="I163" s="116"/>
    </row>
    <row r="164" spans="1:11">
      <c r="A164" s="1"/>
      <c r="B164" s="1"/>
      <c r="C164" s="1"/>
      <c r="D164" s="1"/>
      <c r="E164" s="123"/>
      <c r="F164" s="1"/>
      <c r="G164" s="2"/>
      <c r="H164" s="2"/>
      <c r="I164" s="116"/>
      <c r="J164"/>
    </row>
    <row r="165" spans="1:11">
      <c r="A165" s="1"/>
      <c r="B165" s="1"/>
      <c r="C165" s="1"/>
      <c r="D165" s="1"/>
      <c r="E165" s="123"/>
      <c r="F165" s="1"/>
      <c r="G165" s="2"/>
      <c r="H165" s="2"/>
      <c r="I165" s="116"/>
    </row>
    <row r="166" spans="1:11" ht="17.25" thickBot="1">
      <c r="A166" s="44" t="s">
        <v>90</v>
      </c>
      <c r="B166" s="44"/>
      <c r="C166" s="44"/>
      <c r="D166" s="44"/>
      <c r="E166" s="124">
        <f>SUBTOTAL(109,[Kwota])</f>
        <v>294210.7</v>
      </c>
      <c r="F166" s="44"/>
      <c r="G166" s="44"/>
      <c r="H166" s="44"/>
      <c r="I166" s="117"/>
      <c r="J166" s="114">
        <f>SUBTOTAL(103,[Konto])</f>
        <v>156</v>
      </c>
      <c r="K166" s="44"/>
    </row>
    <row r="167" spans="1:11" ht="15.75" thickTop="1"/>
    <row r="174" spans="1:11">
      <c r="A174" s="1"/>
      <c r="B174" s="1"/>
      <c r="C174" s="1"/>
      <c r="D174" s="1"/>
      <c r="E174" s="122"/>
      <c r="F174" s="1"/>
      <c r="G174" s="1"/>
      <c r="H174" s="1"/>
      <c r="I174" s="118"/>
      <c r="J174" s="110"/>
    </row>
    <row r="175" spans="1:11">
      <c r="C175" s="109"/>
      <c r="D175" s="109"/>
    </row>
    <row r="191" spans="1:10">
      <c r="A191" s="1"/>
      <c r="B191" s="1"/>
      <c r="C191" s="1"/>
      <c r="D191" s="1"/>
      <c r="E191" s="122"/>
      <c r="F191" s="1"/>
      <c r="G191" s="1"/>
      <c r="H191" s="1"/>
      <c r="I191" s="118"/>
      <c r="J191" s="110"/>
    </row>
  </sheetData>
  <dataConsolidate/>
  <dataValidations count="3">
    <dataValidation type="list" allowBlank="1" showInputMessage="1" showErrorMessage="1" sqref="B167:B174 B113 B142:B143 B139 B30:B84">
      <formula1>$L$3:$L$5</formula1>
    </dataValidation>
    <dataValidation type="list" allowBlank="1" showInputMessage="1" showErrorMessage="1" sqref="A167:A174">
      <formula1>$M$4:$M$19</formula1>
    </dataValidation>
    <dataValidation type="list" allowBlank="1" showInputMessage="1" showErrorMessage="1" sqref="A2:A145 A147 A152:A165">
      <formula1>$M$3:$M$19</formula1>
    </dataValidation>
  </dataValidations>
  <pageMargins left="0.7" right="0.7" top="0.75" bottom="0.75" header="0.3" footer="0.3"/>
  <pageSetup paperSize="9" orientation="portrait" horizontalDpi="0" verticalDpi="0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3:G16"/>
  <sheetViews>
    <sheetView workbookViewId="0">
      <selection activeCell="B20" sqref="B20"/>
    </sheetView>
  </sheetViews>
  <sheetFormatPr defaultRowHeight="15"/>
  <cols>
    <col min="1" max="1" width="28" bestFit="1" customWidth="1"/>
    <col min="2" max="2" width="17.5703125" customWidth="1"/>
    <col min="3" max="3" width="11.7109375" bestFit="1" customWidth="1"/>
    <col min="4" max="4" width="9" bestFit="1" customWidth="1"/>
    <col min="5" max="5" width="7.42578125" bestFit="1" customWidth="1"/>
    <col min="6" max="6" width="14.140625" bestFit="1" customWidth="1"/>
    <col min="7" max="7" width="14.28515625" bestFit="1" customWidth="1"/>
    <col min="8" max="8" width="14.28515625" customWidth="1"/>
    <col min="9" max="9" width="7.5703125" customWidth="1"/>
    <col min="10" max="10" width="7.140625" customWidth="1"/>
    <col min="11" max="11" width="14" customWidth="1"/>
    <col min="12" max="12" width="10.42578125" customWidth="1"/>
    <col min="13" max="13" width="16.7109375" customWidth="1"/>
    <col min="14" max="14" width="14.7109375" customWidth="1"/>
    <col min="15" max="15" width="8.85546875" customWidth="1"/>
    <col min="16" max="16" width="6.42578125" customWidth="1"/>
    <col min="17" max="17" width="4.5703125" customWidth="1"/>
    <col min="18" max="18" width="12.7109375" bestFit="1" customWidth="1"/>
    <col min="19" max="19" width="8.85546875" customWidth="1"/>
    <col min="20" max="20" width="8.7109375" customWidth="1"/>
    <col min="21" max="21" width="12.28515625" bestFit="1" customWidth="1"/>
    <col min="22" max="22" width="16.28515625" bestFit="1" customWidth="1"/>
    <col min="23" max="23" width="7.140625" customWidth="1"/>
    <col min="24" max="24" width="12.28515625" bestFit="1" customWidth="1"/>
    <col min="25" max="25" width="13.7109375" bestFit="1" customWidth="1"/>
    <col min="26" max="26" width="17.28515625" bestFit="1" customWidth="1"/>
    <col min="27" max="27" width="9.28515625" bestFit="1" customWidth="1"/>
    <col min="28" max="28" width="14.28515625" bestFit="1" customWidth="1"/>
  </cols>
  <sheetData>
    <row r="3" spans="1:7">
      <c r="A3" s="125" t="s">
        <v>154</v>
      </c>
      <c r="B3" s="125" t="s">
        <v>156</v>
      </c>
    </row>
    <row r="4" spans="1:7">
      <c r="A4" s="125" t="s">
        <v>152</v>
      </c>
      <c r="B4" t="s">
        <v>86</v>
      </c>
      <c r="C4" t="s">
        <v>26</v>
      </c>
      <c r="D4" t="s">
        <v>87</v>
      </c>
      <c r="E4" t="s">
        <v>115</v>
      </c>
      <c r="F4" t="s">
        <v>128</v>
      </c>
      <c r="G4" t="s">
        <v>153</v>
      </c>
    </row>
    <row r="5" spans="1:7">
      <c r="A5" s="126" t="s">
        <v>285</v>
      </c>
      <c r="B5" s="43">
        <v>200</v>
      </c>
      <c r="C5" s="43"/>
      <c r="D5" s="43">
        <v>20162.04</v>
      </c>
      <c r="E5" s="43">
        <v>5197</v>
      </c>
      <c r="F5" s="43">
        <v>3066</v>
      </c>
      <c r="G5" s="127">
        <v>28625.040000000001</v>
      </c>
    </row>
    <row r="6" spans="1:7">
      <c r="A6" s="126" t="s">
        <v>286</v>
      </c>
      <c r="B6" s="43">
        <v>34711.939999999995</v>
      </c>
      <c r="C6" s="43">
        <v>10584</v>
      </c>
      <c r="D6" s="43">
        <v>1050</v>
      </c>
      <c r="E6" s="43"/>
      <c r="F6" s="43"/>
      <c r="G6" s="127">
        <v>46345.939999999995</v>
      </c>
    </row>
    <row r="7" spans="1:7">
      <c r="A7" s="126" t="s">
        <v>287</v>
      </c>
      <c r="B7" s="43">
        <v>4965.5600000000004</v>
      </c>
      <c r="C7" s="43">
        <v>3800</v>
      </c>
      <c r="D7" s="43"/>
      <c r="E7" s="43"/>
      <c r="F7" s="43"/>
      <c r="G7" s="127">
        <v>8765.5600000000013</v>
      </c>
    </row>
    <row r="8" spans="1:7">
      <c r="A8" s="126" t="s">
        <v>288</v>
      </c>
      <c r="B8" s="43">
        <v>22425.619999999995</v>
      </c>
      <c r="C8" s="43">
        <v>12090.82</v>
      </c>
      <c r="D8" s="43"/>
      <c r="E8" s="43"/>
      <c r="F8" s="43"/>
      <c r="G8" s="127">
        <v>34516.439999999995</v>
      </c>
    </row>
    <row r="9" spans="1:7">
      <c r="A9" s="126" t="s">
        <v>289</v>
      </c>
      <c r="B9" s="43">
        <v>15200.56</v>
      </c>
      <c r="C9" s="43">
        <v>10100</v>
      </c>
      <c r="D9" s="43"/>
      <c r="E9" s="43"/>
      <c r="F9" s="43"/>
      <c r="G9" s="127">
        <v>25300.559999999998</v>
      </c>
    </row>
    <row r="10" spans="1:7">
      <c r="A10" s="126" t="s">
        <v>290</v>
      </c>
      <c r="B10" s="43">
        <v>36187.179999999993</v>
      </c>
      <c r="C10" s="43">
        <v>11690</v>
      </c>
      <c r="D10" s="43"/>
      <c r="E10" s="43"/>
      <c r="F10" s="43"/>
      <c r="G10" s="127">
        <v>47877.179999999993</v>
      </c>
    </row>
    <row r="11" spans="1:7">
      <c r="A11" s="126" t="s">
        <v>291</v>
      </c>
      <c r="B11" s="43">
        <v>26001.63</v>
      </c>
      <c r="C11" s="43">
        <v>11890</v>
      </c>
      <c r="D11" s="43"/>
      <c r="E11" s="43"/>
      <c r="F11" s="43"/>
      <c r="G11" s="127">
        <v>37891.630000000005</v>
      </c>
    </row>
    <row r="12" spans="1:7">
      <c r="A12" s="126" t="s">
        <v>292</v>
      </c>
      <c r="B12" s="43">
        <v>23929.41</v>
      </c>
      <c r="C12" s="43">
        <v>780</v>
      </c>
      <c r="D12" s="43"/>
      <c r="E12" s="43"/>
      <c r="F12" s="43"/>
      <c r="G12" s="127">
        <v>24709.41</v>
      </c>
    </row>
    <row r="13" spans="1:7">
      <c r="A13" s="126" t="s">
        <v>293</v>
      </c>
      <c r="B13" s="43">
        <v>7391.3600000000006</v>
      </c>
      <c r="C13" s="43">
        <v>4800</v>
      </c>
      <c r="D13" s="43"/>
      <c r="E13" s="43"/>
      <c r="F13" s="43"/>
      <c r="G13" s="127">
        <v>12191.36</v>
      </c>
    </row>
    <row r="14" spans="1:7">
      <c r="A14" s="126" t="s">
        <v>201</v>
      </c>
      <c r="B14" s="43"/>
      <c r="C14" s="43">
        <v>70</v>
      </c>
      <c r="D14" s="43"/>
      <c r="E14" s="43"/>
      <c r="F14" s="43"/>
      <c r="G14" s="127">
        <v>70</v>
      </c>
    </row>
    <row r="15" spans="1:7">
      <c r="A15" s="126" t="s">
        <v>202</v>
      </c>
      <c r="B15" s="43">
        <v>12023.6</v>
      </c>
      <c r="C15" s="43">
        <v>270</v>
      </c>
      <c r="D15" s="43"/>
      <c r="E15" s="43"/>
      <c r="F15" s="43"/>
      <c r="G15" s="127">
        <v>12293.6</v>
      </c>
    </row>
    <row r="16" spans="1:7">
      <c r="A16" s="126" t="s">
        <v>153</v>
      </c>
      <c r="B16" s="43">
        <v>183036.86000000002</v>
      </c>
      <c r="C16" s="43">
        <v>66074.820000000007</v>
      </c>
      <c r="D16" s="43">
        <v>21212.04</v>
      </c>
      <c r="E16" s="43">
        <v>5197</v>
      </c>
      <c r="F16" s="43">
        <v>3066</v>
      </c>
      <c r="G16" s="128">
        <v>278586.71999999997</v>
      </c>
    </row>
  </sheetData>
  <pageMargins left="0.7" right="0.7" top="0.75" bottom="0.75" header="0.3" footer="0.3"/>
  <pageSetup paperSize="9" orientation="portrait" horizontalDpi="0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H20"/>
  <sheetViews>
    <sheetView workbookViewId="0">
      <selection activeCell="A17" sqref="A17:XFD17"/>
    </sheetView>
  </sheetViews>
  <sheetFormatPr defaultRowHeight="15"/>
  <cols>
    <col min="1" max="1" width="2.85546875" customWidth="1"/>
    <col min="2" max="2" width="24.140625" customWidth="1"/>
    <col min="3" max="3" width="8.28515625" customWidth="1"/>
    <col min="4" max="4" width="6.85546875" customWidth="1"/>
    <col min="5" max="5" width="8.28515625" customWidth="1"/>
    <col min="6" max="6" width="8" customWidth="1"/>
    <col min="7" max="7" width="11" customWidth="1"/>
    <col min="8" max="8" width="10.28515625" customWidth="1"/>
  </cols>
  <sheetData>
    <row r="1" spans="1:8">
      <c r="B1" s="107"/>
      <c r="C1" s="107"/>
      <c r="D1" s="107"/>
    </row>
    <row r="2" spans="1:8">
      <c r="B2" t="s">
        <v>82</v>
      </c>
      <c r="C2" t="s">
        <v>91</v>
      </c>
      <c r="D2" t="s">
        <v>92</v>
      </c>
      <c r="E2" t="s">
        <v>93</v>
      </c>
      <c r="F2" t="s">
        <v>149</v>
      </c>
      <c r="G2" t="s">
        <v>150</v>
      </c>
      <c r="H2" t="s">
        <v>151</v>
      </c>
    </row>
    <row r="3" spans="1:8">
      <c r="A3">
        <v>0</v>
      </c>
      <c r="B3" t="s">
        <v>94</v>
      </c>
      <c r="C3">
        <v>0</v>
      </c>
      <c r="D3">
        <v>0</v>
      </c>
      <c r="E3" s="43">
        <v>0</v>
      </c>
      <c r="F3">
        <v>0</v>
      </c>
    </row>
    <row r="4" spans="1:8">
      <c r="A4">
        <v>1</v>
      </c>
      <c r="B4" t="s">
        <v>43</v>
      </c>
      <c r="C4">
        <v>37600</v>
      </c>
      <c r="D4">
        <v>46700</v>
      </c>
      <c r="E4" s="43">
        <f>Tabela5[[#This Row],[Planowane]]+E3</f>
        <v>37600</v>
      </c>
      <c r="F4" s="43">
        <f>Tabela5[[#This Row],[Rzeczywiste]]-Tabela5[[#This Row],[Planowane]]</f>
        <v>9100</v>
      </c>
      <c r="G4" s="2">
        <v>41499</v>
      </c>
      <c r="H4" s="2">
        <v>41499</v>
      </c>
    </row>
    <row r="5" spans="1:8">
      <c r="A5">
        <v>2</v>
      </c>
      <c r="B5" t="s">
        <v>189</v>
      </c>
      <c r="C5">
        <v>10000</v>
      </c>
      <c r="D5">
        <v>8765</v>
      </c>
      <c r="E5" s="43">
        <f>Tabela5[[#This Row],[Planowane]]+E4</f>
        <v>47600</v>
      </c>
      <c r="F5" s="43">
        <f>Tabela5[[#This Row],[Rzeczywiste]]-Tabela5[[#This Row],[Planowane]]</f>
        <v>-1235</v>
      </c>
      <c r="G5" s="2">
        <v>41575</v>
      </c>
      <c r="H5" s="2">
        <v>41632</v>
      </c>
    </row>
    <row r="6" spans="1:8">
      <c r="A6">
        <v>3</v>
      </c>
      <c r="B6" t="s">
        <v>46</v>
      </c>
      <c r="C6">
        <v>37800</v>
      </c>
      <c r="D6">
        <v>34448</v>
      </c>
      <c r="E6" s="43">
        <f>Tabela5[[#This Row],[Planowane]]+E5</f>
        <v>85400</v>
      </c>
      <c r="F6" s="43">
        <f>Tabela5[[#This Row],[Rzeczywiste]]-Tabela5[[#This Row],[Planowane]]</f>
        <v>-3352</v>
      </c>
      <c r="G6" s="2">
        <v>41544</v>
      </c>
      <c r="H6" s="2">
        <v>41578</v>
      </c>
    </row>
    <row r="7" spans="1:8">
      <c r="A7">
        <v>4</v>
      </c>
      <c r="B7" t="s">
        <v>97</v>
      </c>
      <c r="C7">
        <v>43200</v>
      </c>
      <c r="D7" s="3">
        <v>25300</v>
      </c>
      <c r="E7" s="43">
        <f>Tabela5[[#This Row],[Planowane]]+E6</f>
        <v>128600</v>
      </c>
      <c r="F7" s="43">
        <f>Tabela5[[#This Row],[Rzeczywiste]]-Tabela5[[#This Row],[Planowane]]</f>
        <v>-17900</v>
      </c>
      <c r="G7" s="2">
        <v>41536</v>
      </c>
      <c r="H7" s="2">
        <v>41537</v>
      </c>
    </row>
    <row r="8" spans="1:8">
      <c r="A8">
        <v>5</v>
      </c>
      <c r="B8" t="s">
        <v>33</v>
      </c>
      <c r="C8">
        <v>47500</v>
      </c>
      <c r="D8">
        <v>47877</v>
      </c>
      <c r="E8" s="43">
        <f>Tabela5[[#This Row],[Planowane]]+E7</f>
        <v>176100</v>
      </c>
      <c r="F8" s="43">
        <f>Tabela5[[#This Row],[Rzeczywiste]]-Tabela5[[#This Row],[Planowane]]</f>
        <v>377</v>
      </c>
      <c r="G8" s="2">
        <v>41571</v>
      </c>
      <c r="H8" s="2">
        <v>41632</v>
      </c>
    </row>
    <row r="9" spans="1:8">
      <c r="A9">
        <v>6</v>
      </c>
      <c r="B9" t="s">
        <v>96</v>
      </c>
      <c r="C9">
        <v>32000</v>
      </c>
      <c r="E9" s="43">
        <f>Tabela5[[#This Row],[Planowane]]+E8</f>
        <v>208100</v>
      </c>
      <c r="F9" s="43">
        <f>Tabela5[[#This Row],[Rzeczywiste]]-Tabela5[[#This Row],[Planowane]]</f>
        <v>-32000</v>
      </c>
      <c r="G9" s="43"/>
    </row>
    <row r="10" spans="1:8">
      <c r="A10">
        <v>7</v>
      </c>
      <c r="B10" t="s">
        <v>52</v>
      </c>
      <c r="C10">
        <v>21600</v>
      </c>
      <c r="E10" s="43">
        <f>Tabela5[[#This Row],[Planowane]]+E9</f>
        <v>229700</v>
      </c>
      <c r="F10" s="43">
        <f>Tabela5[[#This Row],[Rzeczywiste]]-Tabela5[[#This Row],[Planowane]]</f>
        <v>-21600</v>
      </c>
      <c r="G10" s="2">
        <v>41614</v>
      </c>
    </row>
    <row r="11" spans="1:8">
      <c r="A11">
        <v>8</v>
      </c>
      <c r="B11" t="s">
        <v>48</v>
      </c>
      <c r="C11">
        <v>9700</v>
      </c>
      <c r="E11" s="43">
        <f>Tabela5[[#This Row],[Planowane]]+E10</f>
        <v>239400</v>
      </c>
      <c r="F11" s="43">
        <f>Tabela5[[#This Row],[Rzeczywiste]]-Tabela5[[#This Row],[Planowane]]</f>
        <v>-9700</v>
      </c>
      <c r="G11" s="2">
        <v>41586</v>
      </c>
    </row>
    <row r="12" spans="1:8">
      <c r="A12">
        <v>9</v>
      </c>
      <c r="B12" t="s">
        <v>62</v>
      </c>
      <c r="C12">
        <v>45700</v>
      </c>
      <c r="E12" s="43">
        <f>Tabela5[[#This Row],[Planowane]]+E11</f>
        <v>285100</v>
      </c>
      <c r="F12" s="43">
        <f>Tabela5[[#This Row],[Rzeczywiste]]-Tabela5[[#This Row],[Planowane]]</f>
        <v>-45700</v>
      </c>
    </row>
    <row r="13" spans="1:8">
      <c r="A13">
        <v>10</v>
      </c>
      <c r="B13" t="s">
        <v>59</v>
      </c>
      <c r="C13">
        <v>16200</v>
      </c>
      <c r="E13" s="43">
        <f>Tabela5[[#This Row],[Planowane]]+E12</f>
        <v>301300</v>
      </c>
      <c r="F13" s="43">
        <f>Tabela5[[#This Row],[Rzeczywiste]]-Tabela5[[#This Row],[Planowane]]</f>
        <v>-16200</v>
      </c>
    </row>
    <row r="14" spans="1:8">
      <c r="A14">
        <v>11</v>
      </c>
      <c r="B14" t="s">
        <v>101</v>
      </c>
      <c r="C14">
        <v>22200</v>
      </c>
      <c r="E14" s="43">
        <f>Tabela5[[#This Row],[Planowane]]+E13</f>
        <v>323500</v>
      </c>
      <c r="F14" s="43">
        <f>Tabela5[[#This Row],[Rzeczywiste]]-Tabela5[[#This Row],[Planowane]]</f>
        <v>-22200</v>
      </c>
    </row>
    <row r="15" spans="1:8">
      <c r="A15">
        <v>12</v>
      </c>
      <c r="B15" t="s">
        <v>100</v>
      </c>
      <c r="C15">
        <v>39900</v>
      </c>
      <c r="E15" s="43">
        <f>Tabela5[[#This Row],[Planowane]]+E14</f>
        <v>363400</v>
      </c>
      <c r="F15" s="43">
        <f>Tabela5[[#This Row],[Rzeczywiste]]-Tabela5[[#This Row],[Planowane]]</f>
        <v>-39900</v>
      </c>
    </row>
    <row r="16" spans="1:8">
      <c r="A16">
        <v>13</v>
      </c>
      <c r="B16" t="s">
        <v>53</v>
      </c>
      <c r="C16">
        <v>6500</v>
      </c>
      <c r="E16" s="43">
        <f>Tabela5[[#This Row],[Planowane]]+E15</f>
        <v>369900</v>
      </c>
      <c r="F16" s="43">
        <f>Tabela5[[#This Row],[Rzeczywiste]]-Tabela5[[#This Row],[Planowane]]</f>
        <v>-6500</v>
      </c>
    </row>
    <row r="17" spans="1:8">
      <c r="A17">
        <v>14</v>
      </c>
      <c r="B17" t="s">
        <v>60</v>
      </c>
      <c r="C17">
        <v>31300</v>
      </c>
      <c r="E17" s="43">
        <f>Tabela5[[#This Row],[Planowane]]+E16</f>
        <v>401200</v>
      </c>
      <c r="F17" s="43">
        <f>Tabela5[[#This Row],[Rzeczywiste]]-Tabela5[[#This Row],[Planowane]]</f>
        <v>-31300</v>
      </c>
    </row>
    <row r="18" spans="1:8">
      <c r="A18">
        <v>15</v>
      </c>
      <c r="B18" t="s">
        <v>98</v>
      </c>
      <c r="C18">
        <v>20000</v>
      </c>
      <c r="E18" s="43">
        <f>Tabela5[[#This Row],[Planowane]]+E17</f>
        <v>421200</v>
      </c>
      <c r="F18" s="43">
        <f>Tabela5[[#This Row],[Rzeczywiste]]-Tabela5[[#This Row],[Planowane]]</f>
        <v>-20000</v>
      </c>
    </row>
    <row r="19" spans="1:8">
      <c r="A19">
        <v>16</v>
      </c>
      <c r="B19" t="s">
        <v>99</v>
      </c>
      <c r="C19">
        <v>31600</v>
      </c>
      <c r="E19" s="43">
        <f>Tabela5[[#This Row],[Planowane]]+E18</f>
        <v>452800</v>
      </c>
      <c r="F19" s="43">
        <f>Tabela5[[#This Row],[Rzeczywiste]]-Tabela5[[#This Row],[Planowane]]</f>
        <v>-31600</v>
      </c>
    </row>
    <row r="20" spans="1:8">
      <c r="B20" s="1"/>
      <c r="C20" s="1"/>
      <c r="D20" s="1"/>
      <c r="E20" s="129">
        <f>Tabela5[[#This Row],[Planowane]]+E19</f>
        <v>452800</v>
      </c>
      <c r="F20" s="129"/>
      <c r="G20" s="1"/>
      <c r="H20" s="1"/>
    </row>
  </sheetData>
  <pageMargins left="0.7" right="0.7" top="0.75" bottom="0.75" header="0.3" footer="0.3"/>
  <pageSetup paperSize="9" orientation="portrait" horizontalDpi="0" verticalDpi="0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K34"/>
  <sheetViews>
    <sheetView topLeftCell="A10" workbookViewId="0">
      <selection activeCell="J13" sqref="J13"/>
    </sheetView>
  </sheetViews>
  <sheetFormatPr defaultRowHeight="15"/>
  <cols>
    <col min="2" max="2" width="27.5703125" bestFit="1" customWidth="1"/>
    <col min="10" max="10" width="24.85546875" bestFit="1" customWidth="1"/>
  </cols>
  <sheetData>
    <row r="1" spans="1:11">
      <c r="A1" s="5" t="s">
        <v>36</v>
      </c>
      <c r="B1" s="5"/>
      <c r="C1" s="5" t="s">
        <v>11</v>
      </c>
      <c r="D1" s="5" t="s">
        <v>37</v>
      </c>
      <c r="E1" s="6" t="s">
        <v>38</v>
      </c>
      <c r="F1" s="6" t="s">
        <v>39</v>
      </c>
      <c r="G1" s="7">
        <f>50000-F3-F4-F5-F7-F8</f>
        <v>0</v>
      </c>
      <c r="J1" s="4" t="s">
        <v>95</v>
      </c>
    </row>
    <row r="2" spans="1:11">
      <c r="A2" s="14">
        <v>1</v>
      </c>
      <c r="B2" s="14" t="s">
        <v>40</v>
      </c>
      <c r="C2" s="15">
        <v>0</v>
      </c>
      <c r="D2" s="16">
        <f>C2/$C$34</f>
        <v>0</v>
      </c>
      <c r="E2" s="17"/>
      <c r="F2" s="17"/>
      <c r="G2" s="18"/>
      <c r="J2" s="92" t="s">
        <v>43</v>
      </c>
      <c r="K2" s="92">
        <v>37600</v>
      </c>
    </row>
    <row r="3" spans="1:11">
      <c r="A3" s="14">
        <v>2</v>
      </c>
      <c r="B3" s="14" t="s">
        <v>41</v>
      </c>
      <c r="C3" s="19">
        <v>8000</v>
      </c>
      <c r="D3" s="16">
        <f t="shared" ref="D3:D34" si="0">C3/$C$34</f>
        <v>1.8066847335140017E-2</v>
      </c>
      <c r="E3" s="17">
        <v>0</v>
      </c>
      <c r="F3" s="17">
        <v>8000</v>
      </c>
      <c r="G3" s="20">
        <f>F3-2100</f>
        <v>5900</v>
      </c>
      <c r="J3" s="93" t="s">
        <v>46</v>
      </c>
      <c r="K3" s="93">
        <v>37800</v>
      </c>
    </row>
    <row r="4" spans="1:11">
      <c r="A4" s="14">
        <v>3</v>
      </c>
      <c r="B4" s="14" t="s">
        <v>42</v>
      </c>
      <c r="C4" s="19">
        <v>3200</v>
      </c>
      <c r="D4" s="16">
        <f t="shared" si="0"/>
        <v>7.2267389340560069E-3</v>
      </c>
      <c r="E4" s="17">
        <v>0</v>
      </c>
      <c r="F4" s="17">
        <v>3200</v>
      </c>
      <c r="G4" s="18"/>
      <c r="J4" s="94" t="s">
        <v>97</v>
      </c>
      <c r="K4" s="94">
        <v>43200</v>
      </c>
    </row>
    <row r="5" spans="1:11">
      <c r="A5" s="14">
        <v>4</v>
      </c>
      <c r="B5" s="14" t="s">
        <v>43</v>
      </c>
      <c r="C5" s="19">
        <v>17800</v>
      </c>
      <c r="D5" s="16">
        <f t="shared" si="0"/>
        <v>4.0198735320686539E-2</v>
      </c>
      <c r="E5" s="17">
        <v>0</v>
      </c>
      <c r="F5" s="17">
        <v>17800</v>
      </c>
      <c r="G5" s="18"/>
      <c r="J5" s="95" t="s">
        <v>33</v>
      </c>
      <c r="K5" s="95">
        <v>47500</v>
      </c>
    </row>
    <row r="6" spans="1:11">
      <c r="A6" s="14">
        <v>5</v>
      </c>
      <c r="B6" s="14" t="s">
        <v>44</v>
      </c>
      <c r="C6" s="19">
        <v>0</v>
      </c>
      <c r="D6" s="16">
        <f t="shared" si="0"/>
        <v>0</v>
      </c>
      <c r="E6" s="17"/>
      <c r="F6" s="17"/>
      <c r="G6" s="18"/>
      <c r="J6" s="96" t="s">
        <v>96</v>
      </c>
      <c r="K6" s="96">
        <v>32000</v>
      </c>
    </row>
    <row r="7" spans="1:11">
      <c r="A7" s="14">
        <v>6</v>
      </c>
      <c r="B7" s="14" t="s">
        <v>45</v>
      </c>
      <c r="C7" s="19">
        <v>8600</v>
      </c>
      <c r="D7" s="16">
        <f t="shared" si="0"/>
        <v>1.9421860885275519E-2</v>
      </c>
      <c r="E7" s="17">
        <v>0</v>
      </c>
      <c r="F7" s="17">
        <v>8600</v>
      </c>
      <c r="G7" s="18"/>
      <c r="J7" s="97" t="s">
        <v>52</v>
      </c>
      <c r="K7" s="97">
        <v>21600</v>
      </c>
    </row>
    <row r="8" spans="1:11">
      <c r="A8" s="31">
        <v>7</v>
      </c>
      <c r="B8" s="31" t="s">
        <v>46</v>
      </c>
      <c r="C8" s="32">
        <v>37800</v>
      </c>
      <c r="D8" s="33">
        <f t="shared" si="0"/>
        <v>8.5365853658536592E-2</v>
      </c>
      <c r="E8" s="34">
        <f>C8-F8</f>
        <v>25400</v>
      </c>
      <c r="F8" s="34">
        <v>12400</v>
      </c>
      <c r="G8" s="35"/>
      <c r="J8" s="98" t="s">
        <v>48</v>
      </c>
      <c r="K8" s="98">
        <v>9700</v>
      </c>
    </row>
    <row r="9" spans="1:11">
      <c r="A9" s="50">
        <v>8</v>
      </c>
      <c r="B9" s="50" t="s">
        <v>47</v>
      </c>
      <c r="C9" s="51">
        <v>43200</v>
      </c>
      <c r="D9" s="52">
        <f t="shared" si="0"/>
        <v>9.7560975609756101E-2</v>
      </c>
      <c r="E9" s="53">
        <f t="shared" ref="E9:E33" si="1">C9-F9</f>
        <v>43200</v>
      </c>
      <c r="F9" s="53"/>
      <c r="G9" s="54"/>
      <c r="J9" s="99" t="s">
        <v>62</v>
      </c>
      <c r="K9" s="99">
        <v>45700</v>
      </c>
    </row>
    <row r="10" spans="1:11">
      <c r="A10" s="72">
        <v>9</v>
      </c>
      <c r="B10" s="72" t="s">
        <v>48</v>
      </c>
      <c r="C10" s="73">
        <v>9700</v>
      </c>
      <c r="D10" s="74">
        <f t="shared" si="0"/>
        <v>2.1906052393857272E-2</v>
      </c>
      <c r="E10" s="75">
        <f t="shared" si="1"/>
        <v>9700</v>
      </c>
      <c r="F10" s="75"/>
      <c r="G10" s="76"/>
      <c r="J10" s="100" t="s">
        <v>59</v>
      </c>
      <c r="K10" s="100">
        <v>16200</v>
      </c>
    </row>
    <row r="11" spans="1:11">
      <c r="A11" s="36">
        <v>10</v>
      </c>
      <c r="B11" s="36" t="s">
        <v>49</v>
      </c>
      <c r="C11" s="37">
        <v>14600</v>
      </c>
      <c r="D11" s="38">
        <f t="shared" si="0"/>
        <v>3.297199638663053E-2</v>
      </c>
      <c r="E11" s="39">
        <f t="shared" si="1"/>
        <v>14600</v>
      </c>
      <c r="F11" s="39"/>
      <c r="G11" s="40"/>
      <c r="J11" s="101" t="s">
        <v>101</v>
      </c>
      <c r="K11" s="101">
        <v>22200</v>
      </c>
    </row>
    <row r="12" spans="1:11">
      <c r="A12" s="36">
        <v>11</v>
      </c>
      <c r="B12" s="36" t="s">
        <v>50</v>
      </c>
      <c r="C12" s="37">
        <v>32900</v>
      </c>
      <c r="D12" s="38">
        <f t="shared" si="0"/>
        <v>7.4299909665763331E-2</v>
      </c>
      <c r="E12" s="39">
        <f t="shared" si="1"/>
        <v>32900</v>
      </c>
      <c r="F12" s="39"/>
      <c r="G12" s="40"/>
      <c r="J12" s="102" t="s">
        <v>325</v>
      </c>
      <c r="K12" s="102">
        <v>39900</v>
      </c>
    </row>
    <row r="13" spans="1:11">
      <c r="A13" s="55">
        <v>12</v>
      </c>
      <c r="B13" s="55" t="s">
        <v>51</v>
      </c>
      <c r="C13" s="56">
        <v>32000</v>
      </c>
      <c r="D13" s="57">
        <f t="shared" si="0"/>
        <v>7.2267389340560068E-2</v>
      </c>
      <c r="E13" s="58">
        <f t="shared" si="1"/>
        <v>32000</v>
      </c>
      <c r="F13" s="58"/>
      <c r="G13" s="59"/>
      <c r="J13" s="103" t="s">
        <v>53</v>
      </c>
      <c r="K13" s="106">
        <v>6500</v>
      </c>
    </row>
    <row r="14" spans="1:11">
      <c r="A14" s="26">
        <v>13</v>
      </c>
      <c r="B14" s="26" t="s">
        <v>52</v>
      </c>
      <c r="C14" s="27">
        <v>21600</v>
      </c>
      <c r="D14" s="28">
        <f t="shared" si="0"/>
        <v>4.878048780487805E-2</v>
      </c>
      <c r="E14" s="29">
        <f t="shared" si="1"/>
        <v>21600</v>
      </c>
      <c r="F14" s="29"/>
      <c r="G14" s="30"/>
      <c r="J14" s="104" t="s">
        <v>60</v>
      </c>
      <c r="K14" s="60">
        <v>31300</v>
      </c>
    </row>
    <row r="15" spans="1:11">
      <c r="A15" s="82">
        <v>14</v>
      </c>
      <c r="B15" s="82" t="s">
        <v>53</v>
      </c>
      <c r="C15" s="83">
        <v>6500</v>
      </c>
      <c r="D15" s="84">
        <f t="shared" si="0"/>
        <v>1.4679313459801264E-2</v>
      </c>
      <c r="E15" s="85">
        <f t="shared" si="1"/>
        <v>6500</v>
      </c>
      <c r="F15" s="85"/>
      <c r="G15" s="86"/>
      <c r="J15" s="105" t="s">
        <v>98</v>
      </c>
      <c r="K15" s="105">
        <v>20000</v>
      </c>
    </row>
    <row r="16" spans="1:11">
      <c r="A16" s="77">
        <v>15</v>
      </c>
      <c r="B16" s="77" t="s">
        <v>54</v>
      </c>
      <c r="C16" s="78">
        <v>18900</v>
      </c>
      <c r="D16" s="79">
        <f t="shared" si="0"/>
        <v>4.2682926829268296E-2</v>
      </c>
      <c r="E16" s="80">
        <f t="shared" si="1"/>
        <v>18900</v>
      </c>
      <c r="F16" s="80"/>
      <c r="G16" s="81"/>
      <c r="J16" s="105" t="s">
        <v>99</v>
      </c>
      <c r="K16" s="105">
        <v>31600</v>
      </c>
    </row>
    <row r="17" spans="1:11">
      <c r="A17" s="77">
        <v>16</v>
      </c>
      <c r="B17" s="77" t="s">
        <v>55</v>
      </c>
      <c r="C17" s="78">
        <v>3300</v>
      </c>
      <c r="D17" s="79">
        <f t="shared" si="0"/>
        <v>7.4525745257452572E-3</v>
      </c>
      <c r="E17" s="80">
        <f t="shared" si="1"/>
        <v>3300</v>
      </c>
      <c r="F17" s="80"/>
      <c r="G17" s="81"/>
      <c r="K17">
        <f>SUM(K2:K16)</f>
        <v>442800</v>
      </c>
    </row>
    <row r="18" spans="1:11">
      <c r="A18" s="61">
        <v>17</v>
      </c>
      <c r="B18" s="61" t="s">
        <v>56</v>
      </c>
      <c r="C18" s="65">
        <v>12000</v>
      </c>
      <c r="D18" s="62">
        <f t="shared" si="0"/>
        <v>2.7100271002710029E-2</v>
      </c>
      <c r="E18" s="63">
        <f t="shared" si="1"/>
        <v>12000</v>
      </c>
      <c r="F18" s="63"/>
      <c r="G18" s="64"/>
    </row>
    <row r="19" spans="1:11">
      <c r="A19" s="61">
        <v>18</v>
      </c>
      <c r="B19" s="61" t="s">
        <v>57</v>
      </c>
      <c r="C19" s="65">
        <v>27900</v>
      </c>
      <c r="D19" s="62">
        <f t="shared" si="0"/>
        <v>6.3008130081300809E-2</v>
      </c>
      <c r="E19" s="63">
        <f t="shared" si="1"/>
        <v>27900</v>
      </c>
      <c r="F19" s="63"/>
      <c r="G19" s="64"/>
    </row>
    <row r="20" spans="1:11">
      <c r="A20" s="1">
        <v>19</v>
      </c>
      <c r="B20" s="1" t="s">
        <v>58</v>
      </c>
      <c r="C20" s="13">
        <v>0</v>
      </c>
      <c r="D20" s="8">
        <f t="shared" si="0"/>
        <v>0</v>
      </c>
      <c r="E20" s="9">
        <f t="shared" si="1"/>
        <v>0</v>
      </c>
      <c r="F20" s="9"/>
      <c r="G20" s="10"/>
    </row>
    <row r="21" spans="1:11">
      <c r="A21" s="87">
        <v>20</v>
      </c>
      <c r="B21" s="87" t="s">
        <v>59</v>
      </c>
      <c r="C21" s="88">
        <v>16200</v>
      </c>
      <c r="D21" s="89">
        <f t="shared" si="0"/>
        <v>3.6585365853658534E-2</v>
      </c>
      <c r="E21" s="90">
        <f t="shared" si="1"/>
        <v>16200</v>
      </c>
      <c r="F21" s="90"/>
      <c r="G21" s="91"/>
    </row>
    <row r="22" spans="1:11">
      <c r="A22" s="21">
        <v>21</v>
      </c>
      <c r="B22" s="21" t="s">
        <v>60</v>
      </c>
      <c r="C22" s="22">
        <v>31300</v>
      </c>
      <c r="D22" s="23">
        <f t="shared" si="0"/>
        <v>7.0686540198735326E-2</v>
      </c>
      <c r="E22" s="24">
        <f t="shared" si="1"/>
        <v>31300</v>
      </c>
      <c r="F22" s="24"/>
      <c r="G22" s="25"/>
    </row>
    <row r="23" spans="1:11">
      <c r="A23" s="1">
        <v>22</v>
      </c>
      <c r="B23" s="1" t="s">
        <v>61</v>
      </c>
      <c r="C23" s="13">
        <v>0</v>
      </c>
      <c r="D23" s="8">
        <f t="shared" si="0"/>
        <v>0</v>
      </c>
      <c r="E23" s="9">
        <f t="shared" si="1"/>
        <v>0</v>
      </c>
      <c r="F23" s="9"/>
      <c r="G23" s="10"/>
    </row>
    <row r="24" spans="1:11">
      <c r="A24" s="66">
        <v>23</v>
      </c>
      <c r="B24" s="66" t="s">
        <v>62</v>
      </c>
      <c r="C24" s="67"/>
      <c r="D24" s="68">
        <f t="shared" si="0"/>
        <v>0</v>
      </c>
      <c r="E24" s="69">
        <f t="shared" si="1"/>
        <v>0</v>
      </c>
      <c r="F24" s="69"/>
      <c r="G24" s="70"/>
    </row>
    <row r="25" spans="1:11">
      <c r="A25" s="66" t="s">
        <v>63</v>
      </c>
      <c r="B25" s="66" t="s">
        <v>64</v>
      </c>
      <c r="C25" s="71">
        <v>2700</v>
      </c>
      <c r="D25" s="68">
        <f t="shared" si="0"/>
        <v>6.0975609756097563E-3</v>
      </c>
      <c r="E25" s="69">
        <f t="shared" si="1"/>
        <v>2700</v>
      </c>
      <c r="F25" s="69"/>
      <c r="G25" s="70"/>
    </row>
    <row r="26" spans="1:11">
      <c r="A26" s="66" t="s">
        <v>65</v>
      </c>
      <c r="B26" s="66" t="s">
        <v>66</v>
      </c>
      <c r="C26" s="71">
        <v>6700</v>
      </c>
      <c r="D26" s="68">
        <f t="shared" si="0"/>
        <v>1.5130984643179765E-2</v>
      </c>
      <c r="E26" s="69">
        <f t="shared" si="1"/>
        <v>6700</v>
      </c>
      <c r="F26" s="69"/>
      <c r="G26" s="70"/>
    </row>
    <row r="27" spans="1:11">
      <c r="A27" s="66" t="s">
        <v>67</v>
      </c>
      <c r="B27" s="66" t="s">
        <v>68</v>
      </c>
      <c r="C27" s="71">
        <v>2200</v>
      </c>
      <c r="D27" s="68">
        <f t="shared" si="0"/>
        <v>4.9683830171635048E-3</v>
      </c>
      <c r="E27" s="69">
        <f t="shared" si="1"/>
        <v>2200</v>
      </c>
      <c r="F27" s="69"/>
      <c r="G27" s="70"/>
    </row>
    <row r="28" spans="1:11">
      <c r="A28" s="66" t="s">
        <v>69</v>
      </c>
      <c r="B28" s="66" t="s">
        <v>70</v>
      </c>
      <c r="C28" s="71">
        <v>15700</v>
      </c>
      <c r="D28" s="68">
        <f t="shared" si="0"/>
        <v>3.5456187895212286E-2</v>
      </c>
      <c r="E28" s="69">
        <f t="shared" si="1"/>
        <v>15700</v>
      </c>
      <c r="F28" s="69"/>
      <c r="G28" s="70"/>
    </row>
    <row r="29" spans="1:11">
      <c r="A29" s="66" t="s">
        <v>71</v>
      </c>
      <c r="B29" s="66" t="s">
        <v>72</v>
      </c>
      <c r="C29" s="71">
        <v>18400</v>
      </c>
      <c r="D29" s="68">
        <f t="shared" si="0"/>
        <v>4.1553748870822041E-2</v>
      </c>
      <c r="E29" s="69">
        <f t="shared" si="1"/>
        <v>18400</v>
      </c>
      <c r="F29" s="69"/>
      <c r="G29" s="70"/>
    </row>
    <row r="30" spans="1:11">
      <c r="A30" s="1">
        <v>24</v>
      </c>
      <c r="B30" s="1" t="s">
        <v>73</v>
      </c>
      <c r="C30" s="13">
        <v>0</v>
      </c>
      <c r="D30" s="8">
        <f t="shared" si="0"/>
        <v>0</v>
      </c>
      <c r="E30" s="9">
        <f t="shared" si="1"/>
        <v>0</v>
      </c>
      <c r="F30" s="9"/>
      <c r="G30" s="10"/>
    </row>
    <row r="31" spans="1:11">
      <c r="A31" s="1">
        <v>25</v>
      </c>
      <c r="B31" s="1" t="s">
        <v>74</v>
      </c>
      <c r="C31" s="13">
        <v>0</v>
      </c>
      <c r="D31" s="8">
        <f t="shared" si="0"/>
        <v>0</v>
      </c>
      <c r="E31" s="9">
        <f t="shared" si="1"/>
        <v>0</v>
      </c>
      <c r="F31" s="9"/>
      <c r="G31" s="10"/>
    </row>
    <row r="32" spans="1:11">
      <c r="A32" s="1">
        <v>26</v>
      </c>
      <c r="B32" s="1" t="s">
        <v>75</v>
      </c>
      <c r="C32" s="13">
        <v>0</v>
      </c>
      <c r="D32" s="8">
        <f t="shared" si="0"/>
        <v>0</v>
      </c>
      <c r="E32" s="9">
        <f t="shared" si="1"/>
        <v>0</v>
      </c>
      <c r="F32" s="9"/>
      <c r="G32" s="10"/>
    </row>
    <row r="33" spans="1:7">
      <c r="A33" s="45">
        <v>27</v>
      </c>
      <c r="B33" s="45" t="s">
        <v>76</v>
      </c>
      <c r="C33" s="46">
        <v>51600</v>
      </c>
      <c r="D33" s="47">
        <f t="shared" si="0"/>
        <v>0.11653116531165311</v>
      </c>
      <c r="E33" s="48">
        <f t="shared" si="1"/>
        <v>51600</v>
      </c>
      <c r="F33" s="48"/>
      <c r="G33" s="49"/>
    </row>
    <row r="34" spans="1:7">
      <c r="A34" s="1"/>
      <c r="B34" s="12" t="s">
        <v>77</v>
      </c>
      <c r="C34" s="11">
        <f>SUM(C2:C33)</f>
        <v>442800</v>
      </c>
      <c r="D34" s="8">
        <f t="shared" si="0"/>
        <v>1</v>
      </c>
      <c r="E34" s="11">
        <f t="shared" ref="E34:F34" si="2">SUM(E2:E33)</f>
        <v>392800</v>
      </c>
      <c r="F34" s="11">
        <f t="shared" si="2"/>
        <v>50000</v>
      </c>
      <c r="G34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4</vt:i4>
      </vt:variant>
      <vt:variant>
        <vt:lpstr>Zakresy nazwane</vt:lpstr>
      </vt:variant>
      <vt:variant>
        <vt:i4>1</vt:i4>
      </vt:variant>
    </vt:vector>
  </HeadingPairs>
  <TitlesOfParts>
    <vt:vector size="5" baseType="lpstr">
      <vt:lpstr>Wydatki budowa</vt:lpstr>
      <vt:lpstr>Zestawienie kosztów</vt:lpstr>
      <vt:lpstr>Etapy budowy</vt:lpstr>
      <vt:lpstr>Harmonogram DB </vt:lpstr>
      <vt:lpstr>'Wydatki budowa'!Kryteria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2014-03-22T21:27:13Z</dcterms:modified>
</cp:coreProperties>
</file>