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hidePivotFieldList="1" showPivotChartFilter="1" defaultThemeVersion="124226"/>
  <bookViews>
    <workbookView xWindow="0" yWindow="2505" windowWidth="13020" windowHeight="2895"/>
  </bookViews>
  <sheets>
    <sheet name="Wydatki budowa" sheetId="2" r:id="rId1"/>
    <sheet name="Zestawienie kosztów" sheetId="11" r:id="rId2"/>
    <sheet name="Etapy budowy" sheetId="9" r:id="rId3"/>
    <sheet name="Harmonogram DB " sheetId="7" r:id="rId4"/>
  </sheets>
  <definedNames>
    <definedName name="_xlnm._FilterDatabase" localSheetId="0" hidden="1">'Wydatki budowa'!$M$2:$M$9</definedName>
    <definedName name="_xlnm.Criteria" localSheetId="0">'Wydatki budowa'!$M$2:$M$6</definedName>
  </definedNames>
  <calcPr calcId="124519"/>
  <pivotCaches>
    <pivotCache cacheId="0" r:id="rId5"/>
  </pivotCaches>
</workbook>
</file>

<file path=xl/calcChain.xml><?xml version="1.0" encoding="utf-8"?>
<calcChain xmlns="http://schemas.openxmlformats.org/spreadsheetml/2006/main">
  <c r="E59" i="2"/>
  <c r="J59"/>
  <c r="E4" i="9"/>
  <c r="K17" i="7"/>
  <c r="D4" i="9" l="1"/>
  <c r="D5" s="1"/>
  <c r="D6" s="1"/>
  <c r="D7" s="1"/>
  <c r="D8" s="1"/>
  <c r="D9" s="1"/>
  <c r="D10" s="1"/>
  <c r="D11" s="1"/>
  <c r="D12" s="1"/>
  <c r="D13" s="1"/>
  <c r="D14" s="1"/>
  <c r="D15" s="1"/>
  <c r="D16" s="1"/>
  <c r="D17" s="1"/>
  <c r="D18" s="1"/>
  <c r="D19" s="1"/>
  <c r="F34" i="7"/>
  <c r="C34"/>
  <c r="D4" s="1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G3"/>
  <c r="G1"/>
  <c r="D34" l="1"/>
  <c r="D2"/>
  <c r="D33"/>
  <c r="D31"/>
  <c r="D29"/>
  <c r="D27"/>
  <c r="D25"/>
  <c r="D23"/>
  <c r="D21"/>
  <c r="D19"/>
  <c r="D17"/>
  <c r="D15"/>
  <c r="D13"/>
  <c r="D11"/>
  <c r="D9"/>
  <c r="D7"/>
  <c r="D5"/>
  <c r="D3"/>
  <c r="E34"/>
  <c r="D32"/>
  <c r="D30"/>
  <c r="D28"/>
  <c r="D26"/>
  <c r="D24"/>
  <c r="D22"/>
  <c r="D20"/>
  <c r="D18"/>
  <c r="D16"/>
  <c r="D14"/>
  <c r="D12"/>
  <c r="D10"/>
  <c r="D8"/>
  <c r="D6"/>
</calcChain>
</file>

<file path=xl/sharedStrings.xml><?xml version="1.0" encoding="utf-8"?>
<sst xmlns="http://schemas.openxmlformats.org/spreadsheetml/2006/main" count="407" uniqueCount="177">
  <si>
    <t>Opis</t>
  </si>
  <si>
    <t>Mapa do celów projektowych</t>
  </si>
  <si>
    <t>Projekt płyty fundamentowej</t>
  </si>
  <si>
    <t>Podatek od umowy najmu</t>
  </si>
  <si>
    <t>Operaty szacunkowe</t>
  </si>
  <si>
    <t>Rozsypanie tłucznia</t>
  </si>
  <si>
    <t>Siatka leśna</t>
  </si>
  <si>
    <t>Partyka - update projektu kanalizacji</t>
  </si>
  <si>
    <t>Piasek</t>
  </si>
  <si>
    <t>Data płatności</t>
  </si>
  <si>
    <t>Faktura numer</t>
  </si>
  <si>
    <t>Kwota</t>
  </si>
  <si>
    <t>Konto</t>
  </si>
  <si>
    <t>4817/T/08/2013</t>
  </si>
  <si>
    <t>Folia</t>
  </si>
  <si>
    <t>mbank dza</t>
  </si>
  <si>
    <t>4815/T/08/2013</t>
  </si>
  <si>
    <t>Stal</t>
  </si>
  <si>
    <t>4877/T/08/2013</t>
  </si>
  <si>
    <t>Rura woda</t>
  </si>
  <si>
    <t>4916/T/08/2013</t>
  </si>
  <si>
    <t>4969/T/08/2013</t>
  </si>
  <si>
    <t>Styropian</t>
  </si>
  <si>
    <t>eb wsp</t>
  </si>
  <si>
    <t>5017/T/08/2013</t>
  </si>
  <si>
    <t>5042/T/08/2013</t>
  </si>
  <si>
    <t>Wykonawca</t>
  </si>
  <si>
    <t>Płyta fundamentowa</t>
  </si>
  <si>
    <t>Parter</t>
  </si>
  <si>
    <t>Strop</t>
  </si>
  <si>
    <t>Ściana kolankowa</t>
  </si>
  <si>
    <t>Mur poddasza</t>
  </si>
  <si>
    <t>Więźba</t>
  </si>
  <si>
    <t>Dach</t>
  </si>
  <si>
    <t>Folia Nowak</t>
  </si>
  <si>
    <t>Nowak</t>
  </si>
  <si>
    <t>DEUTSCHE</t>
  </si>
  <si>
    <t>Udział %</t>
  </si>
  <si>
    <t>kredyt</t>
  </si>
  <si>
    <t>wlsane</t>
  </si>
  <si>
    <t>Przygotowanie terenu</t>
  </si>
  <si>
    <t>Uzbrojenie terenu (przyłącza)</t>
  </si>
  <si>
    <t>Roboty ziemne</t>
  </si>
  <si>
    <t>Fundamenty</t>
  </si>
  <si>
    <t>Konsrtukcja podziemia</t>
  </si>
  <si>
    <t>Izolacja przeciwwilgociowa</t>
  </si>
  <si>
    <t>Ściany nadziemia</t>
  </si>
  <si>
    <t>Stopy, schody</t>
  </si>
  <si>
    <t>Ścianki działowe</t>
  </si>
  <si>
    <t>Dach konstrukcja</t>
  </si>
  <si>
    <t>Dach pokrycie</t>
  </si>
  <si>
    <t>Izolacja terminczna</t>
  </si>
  <si>
    <t>Okna i drzwi zewn</t>
  </si>
  <si>
    <t>Drzwi wewn</t>
  </si>
  <si>
    <t>Tynki wewn</t>
  </si>
  <si>
    <t>Roboty malarskie</t>
  </si>
  <si>
    <t>Podłoza</t>
  </si>
  <si>
    <t>Podłogi, posadzki</t>
  </si>
  <si>
    <t>El. Ślusarsko-kowalskie</t>
  </si>
  <si>
    <t>Biały montaż</t>
  </si>
  <si>
    <t>Elewacja</t>
  </si>
  <si>
    <t>Roboty zewn(taras, schody)</t>
  </si>
  <si>
    <t>Instalacje wew</t>
  </si>
  <si>
    <t>a</t>
  </si>
  <si>
    <t>wodociagowa</t>
  </si>
  <si>
    <t>b</t>
  </si>
  <si>
    <t>kanalizacyjna</t>
  </si>
  <si>
    <t>c</t>
  </si>
  <si>
    <t>gazowa</t>
  </si>
  <si>
    <t>d</t>
  </si>
  <si>
    <t>elektryczna</t>
  </si>
  <si>
    <t>e</t>
  </si>
  <si>
    <t>c.o.</t>
  </si>
  <si>
    <t>Ogrodzenie</t>
  </si>
  <si>
    <t>Zagospodarowanie działki</t>
  </si>
  <si>
    <t>Nadzór i dokumentacja</t>
  </si>
  <si>
    <t>Inne, WM+R, Kuchnia, Szafy</t>
  </si>
  <si>
    <t>RAZEM</t>
  </si>
  <si>
    <t>Geodeta działka</t>
  </si>
  <si>
    <t>Geodeta budynek</t>
  </si>
  <si>
    <t>Beton</t>
  </si>
  <si>
    <t>Etap</t>
  </si>
  <si>
    <t>Kolumna1</t>
  </si>
  <si>
    <t>Data faktury</t>
  </si>
  <si>
    <t>gotówka</t>
  </si>
  <si>
    <t>Typ</t>
  </si>
  <si>
    <t>Materiał</t>
  </si>
  <si>
    <t>Usługa</t>
  </si>
  <si>
    <t>Dostawca</t>
  </si>
  <si>
    <t>Manex</t>
  </si>
  <si>
    <t>Suma</t>
  </si>
  <si>
    <t>Planowane</t>
  </si>
  <si>
    <t>Rzeczywiste</t>
  </si>
  <si>
    <t>Plan suma</t>
  </si>
  <si>
    <t>Zero</t>
  </si>
  <si>
    <t>Nazwy etapów</t>
  </si>
  <si>
    <t>Ocieplenie</t>
  </si>
  <si>
    <t>Stropy, schody</t>
  </si>
  <si>
    <t>Wentylacja mechaniczna</t>
  </si>
  <si>
    <t>Zabudowa</t>
  </si>
  <si>
    <t>Podłogi, podłoża, posadzki</t>
  </si>
  <si>
    <t>Tynki wewn, malowanie</t>
  </si>
  <si>
    <t>Zapłacono</t>
  </si>
  <si>
    <t>Geodeta</t>
  </si>
  <si>
    <t>Pustaki</t>
  </si>
  <si>
    <t>5291/T/08/2013</t>
  </si>
  <si>
    <t>Smoła</t>
  </si>
  <si>
    <t>5315/T/08/2013</t>
  </si>
  <si>
    <t>Pustaki połówki</t>
  </si>
  <si>
    <t>5327/T/08/2013</t>
  </si>
  <si>
    <t>5337/T/08/2013</t>
  </si>
  <si>
    <t>Komin</t>
  </si>
  <si>
    <t>5433/T/08/2013</t>
  </si>
  <si>
    <t>Kanalizacja</t>
  </si>
  <si>
    <t>4765/T/08/2013</t>
  </si>
  <si>
    <t>Projekt</t>
  </si>
  <si>
    <t>Archipelag</t>
  </si>
  <si>
    <t>Zakup projektu</t>
  </si>
  <si>
    <t>Wrocław</t>
  </si>
  <si>
    <t>Marek Glapa</t>
  </si>
  <si>
    <t>Wynagrodzenie architekta</t>
  </si>
  <si>
    <t>Wynagrodzenie kierownika budowy</t>
  </si>
  <si>
    <t>ZDiUK</t>
  </si>
  <si>
    <t>Uzgodnienia</t>
  </si>
  <si>
    <t>Tauron</t>
  </si>
  <si>
    <t>Umowa</t>
  </si>
  <si>
    <t>Elektryk</t>
  </si>
  <si>
    <t>Skrzynka Taurona</t>
  </si>
  <si>
    <t>Koszty kredytu</t>
  </si>
  <si>
    <t>Sąd</t>
  </si>
  <si>
    <t>Danuta Fabrowicz</t>
  </si>
  <si>
    <t>Urząd Skarbowy</t>
  </si>
  <si>
    <t>Tomasz Partyka</t>
  </si>
  <si>
    <t>Projekty przyłączy</t>
  </si>
  <si>
    <t>Operator Koparki</t>
  </si>
  <si>
    <t>ZGK</t>
  </si>
  <si>
    <t>Opłata do ZGK za ponowne uzgodnienie</t>
  </si>
  <si>
    <t>Bory</t>
  </si>
  <si>
    <t>Wynagrodzenie Borek</t>
  </si>
  <si>
    <t>Wniosek o wpis do hipoteki</t>
  </si>
  <si>
    <t>0. Przed budową</t>
  </si>
  <si>
    <t>1. Fundamenty</t>
  </si>
  <si>
    <t>2. Ściany nadziemia</t>
  </si>
  <si>
    <t>3. Stropy, schody</t>
  </si>
  <si>
    <t xml:space="preserve">Marek  </t>
  </si>
  <si>
    <t>4. Dach</t>
  </si>
  <si>
    <t>5. Ocieplenie</t>
  </si>
  <si>
    <t>6. Okna i drzwi zewn</t>
  </si>
  <si>
    <t>7. Ścianki działowe</t>
  </si>
  <si>
    <t>8. Instalacje wew</t>
  </si>
  <si>
    <t>9. Biały montaż</t>
  </si>
  <si>
    <t>10. Tynki wewn, malowanie</t>
  </si>
  <si>
    <t>Wpis BZ, wypis KW</t>
  </si>
  <si>
    <t>bez faktury</t>
  </si>
  <si>
    <t>698/2013</t>
  </si>
  <si>
    <t>Zaprawa Nowak</t>
  </si>
  <si>
    <t>F/SK/00799/13</t>
  </si>
  <si>
    <t>9/2013</t>
  </si>
  <si>
    <t>Antoni Nowak</t>
  </si>
  <si>
    <t>Nadproża</t>
  </si>
  <si>
    <t>5441/T/08/2013</t>
  </si>
  <si>
    <t>Rzecz różnica</t>
  </si>
  <si>
    <t>Plan</t>
  </si>
  <si>
    <t>Realizacja</t>
  </si>
  <si>
    <t>Etykiety wierszy</t>
  </si>
  <si>
    <t>Suma końcowa</t>
  </si>
  <si>
    <t>Suma z Kwota</t>
  </si>
  <si>
    <t>Rzeczoznawca</t>
  </si>
  <si>
    <t>Etykiety kolumn</t>
  </si>
  <si>
    <t>o</t>
  </si>
  <si>
    <t>Bloczki</t>
  </si>
  <si>
    <t>5379/T/08/2013</t>
  </si>
  <si>
    <t>5376/T/08/2013</t>
  </si>
  <si>
    <t>5732/T/09/2013</t>
  </si>
  <si>
    <t>5801/T/09/2013</t>
  </si>
  <si>
    <t>5924/T/09/2013</t>
  </si>
  <si>
    <t>Beton na słupki</t>
  </si>
</sst>
</file>

<file path=xl/styles.xml><?xml version="1.0" encoding="utf-8"?>
<styleSheet xmlns="http://schemas.openxmlformats.org/spreadsheetml/2006/main">
  <numFmts count="1">
    <numFmt numFmtId="164" formatCode="#,##0.00\ &quot;zł&quot;"/>
  </numFmts>
  <fonts count="1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3"/>
      <color theme="3"/>
      <name val="Czcionka tekstu podstawowego"/>
    </font>
    <font>
      <sz val="11"/>
      <color indexed="8"/>
      <name val="Calibri"/>
      <family val="2"/>
      <charset val="238"/>
    </font>
    <font>
      <sz val="13"/>
      <color theme="3"/>
      <name val="Czcionka tekstu podstawowego"/>
    </font>
    <font>
      <b/>
      <sz val="11"/>
      <color rgb="FFC00000"/>
      <name val="Calibri"/>
      <family val="2"/>
      <charset val="238"/>
      <scheme val="minor"/>
    </font>
    <font>
      <b/>
      <sz val="13"/>
      <color rgb="FFC00000"/>
      <name val="Czcionka tekstu podstawowego"/>
    </font>
    <font>
      <sz val="11"/>
      <color theme="3"/>
      <name val="Calibri"/>
      <family val="2"/>
      <charset val="238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/>
        <bgColor theme="6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rgb="FFFFFF66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theme="5" tint="0.39997558519241921"/>
      </left>
      <right/>
      <top style="thin">
        <color theme="5" tint="0.39997558519241921"/>
      </top>
      <bottom style="thin">
        <color theme="5" tint="0.39997558519241921"/>
      </bottom>
      <diagonal/>
    </border>
    <border>
      <left style="thin">
        <color theme="5" tint="0.39997558519241921"/>
      </left>
      <right/>
      <top/>
      <bottom style="thin">
        <color theme="5" tint="0.39997558519241921"/>
      </bottom>
      <diagonal/>
    </border>
    <border>
      <left/>
      <right style="thin">
        <color theme="0"/>
      </right>
      <top/>
      <bottom/>
      <diagonal/>
    </border>
  </borders>
  <cellStyleXfs count="1">
    <xf numFmtId="0" fontId="0" fillId="0" borderId="0"/>
  </cellStyleXfs>
  <cellXfs count="133">
    <xf numFmtId="0" fontId="0" fillId="0" borderId="0" xfId="0"/>
    <xf numFmtId="0" fontId="0" fillId="0" borderId="0" xfId="0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horizontal="center"/>
    </xf>
    <xf numFmtId="0" fontId="0" fillId="0" borderId="3" xfId="0" applyBorder="1"/>
    <xf numFmtId="2" fontId="0" fillId="0" borderId="3" xfId="0" applyNumberFormat="1" applyBorder="1"/>
    <xf numFmtId="2" fontId="0" fillId="0" borderId="4" xfId="0" applyNumberFormat="1" applyBorder="1"/>
    <xf numFmtId="10" fontId="0" fillId="0" borderId="0" xfId="0" applyNumberFormat="1" applyBorder="1"/>
    <xf numFmtId="2" fontId="0" fillId="0" borderId="0" xfId="0" applyNumberFormat="1" applyBorder="1"/>
    <xf numFmtId="0" fontId="0" fillId="0" borderId="5" xfId="0" applyBorder="1"/>
    <xf numFmtId="0" fontId="1" fillId="0" borderId="0" xfId="0" applyFont="1" applyBorder="1"/>
    <xf numFmtId="0" fontId="1" fillId="0" borderId="0" xfId="0" applyFont="1" applyFill="1" applyBorder="1"/>
    <xf numFmtId="0" fontId="0" fillId="0" borderId="0" xfId="0" applyFont="1" applyFill="1" applyBorder="1"/>
    <xf numFmtId="0" fontId="0" fillId="2" borderId="0" xfId="0" applyFill="1" applyBorder="1"/>
    <xf numFmtId="0" fontId="0" fillId="2" borderId="0" xfId="0" applyFont="1" applyFill="1" applyBorder="1"/>
    <xf numFmtId="10" fontId="0" fillId="2" borderId="0" xfId="0" applyNumberFormat="1" applyFill="1" applyBorder="1"/>
    <xf numFmtId="2" fontId="0" fillId="2" borderId="0" xfId="0" applyNumberFormat="1" applyFill="1" applyBorder="1"/>
    <xf numFmtId="0" fontId="0" fillId="2" borderId="5" xfId="0" applyFill="1" applyBorder="1"/>
    <xf numFmtId="0" fontId="1" fillId="2" borderId="0" xfId="0" applyFont="1" applyFill="1" applyBorder="1"/>
    <xf numFmtId="2" fontId="0" fillId="2" borderId="5" xfId="0" applyNumberFormat="1" applyFill="1" applyBorder="1"/>
    <xf numFmtId="0" fontId="0" fillId="3" borderId="0" xfId="0" applyFill="1" applyBorder="1"/>
    <xf numFmtId="0" fontId="1" fillId="3" borderId="0" xfId="0" applyFont="1" applyFill="1" applyBorder="1"/>
    <xf numFmtId="10" fontId="0" fillId="3" borderId="0" xfId="0" applyNumberFormat="1" applyFill="1" applyBorder="1"/>
    <xf numFmtId="2" fontId="0" fillId="3" borderId="0" xfId="0" applyNumberFormat="1" applyFill="1" applyBorder="1"/>
    <xf numFmtId="0" fontId="0" fillId="3" borderId="5" xfId="0" applyFill="1" applyBorder="1"/>
    <xf numFmtId="0" fontId="0" fillId="4" borderId="0" xfId="0" applyFill="1" applyBorder="1"/>
    <xf numFmtId="0" fontId="1" fillId="4" borderId="0" xfId="0" applyFont="1" applyFill="1" applyBorder="1"/>
    <xf numFmtId="10" fontId="0" fillId="4" borderId="0" xfId="0" applyNumberFormat="1" applyFill="1" applyBorder="1"/>
    <xf numFmtId="2" fontId="0" fillId="4" borderId="0" xfId="0" applyNumberFormat="1" applyFill="1" applyBorder="1"/>
    <xf numFmtId="0" fontId="0" fillId="4" borderId="5" xfId="0" applyFill="1" applyBorder="1"/>
    <xf numFmtId="0" fontId="0" fillId="5" borderId="0" xfId="0" applyFill="1" applyBorder="1"/>
    <xf numFmtId="0" fontId="1" fillId="5" borderId="0" xfId="0" applyFont="1" applyFill="1" applyBorder="1"/>
    <xf numFmtId="10" fontId="0" fillId="5" borderId="0" xfId="0" applyNumberFormat="1" applyFill="1" applyBorder="1"/>
    <xf numFmtId="2" fontId="0" fillId="5" borderId="0" xfId="0" applyNumberFormat="1" applyFill="1" applyBorder="1"/>
    <xf numFmtId="0" fontId="0" fillId="5" borderId="5" xfId="0" applyFill="1" applyBorder="1"/>
    <xf numFmtId="0" fontId="0" fillId="6" borderId="0" xfId="0" applyFill="1" applyBorder="1"/>
    <xf numFmtId="0" fontId="1" fillId="6" borderId="0" xfId="0" applyFont="1" applyFill="1" applyBorder="1"/>
    <xf numFmtId="10" fontId="0" fillId="6" borderId="0" xfId="0" applyNumberFormat="1" applyFill="1" applyBorder="1"/>
    <xf numFmtId="2" fontId="0" fillId="6" borderId="0" xfId="0" applyNumberFormat="1" applyFill="1" applyBorder="1"/>
    <xf numFmtId="0" fontId="0" fillId="6" borderId="5" xfId="0" applyFill="1" applyBorder="1"/>
    <xf numFmtId="0" fontId="3" fillId="7" borderId="0" xfId="0" applyFont="1" applyFill="1" applyBorder="1"/>
    <xf numFmtId="14" fontId="2" fillId="8" borderId="0" xfId="0" applyNumberFormat="1" applyFont="1" applyFill="1" applyBorder="1"/>
    <xf numFmtId="0" fontId="4" fillId="0" borderId="0" xfId="0" applyFont="1" applyAlignment="1">
      <alignment horizontal="center"/>
    </xf>
    <xf numFmtId="0" fontId="0" fillId="0" borderId="0" xfId="0" applyNumberFormat="1"/>
    <xf numFmtId="0" fontId="5" fillId="0" borderId="2" xfId="0" applyFont="1" applyFill="1" applyBorder="1"/>
    <xf numFmtId="0" fontId="0" fillId="9" borderId="0" xfId="0" applyFill="1" applyBorder="1"/>
    <xf numFmtId="0" fontId="1" fillId="9" borderId="0" xfId="0" applyFont="1" applyFill="1" applyBorder="1"/>
    <xf numFmtId="10" fontId="0" fillId="9" borderId="0" xfId="0" applyNumberFormat="1" applyFill="1" applyBorder="1"/>
    <xf numFmtId="2" fontId="0" fillId="9" borderId="0" xfId="0" applyNumberFormat="1" applyFill="1" applyBorder="1"/>
    <xf numFmtId="0" fontId="0" fillId="9" borderId="5" xfId="0" applyFill="1" applyBorder="1"/>
    <xf numFmtId="0" fontId="0" fillId="10" borderId="0" xfId="0" applyFill="1" applyBorder="1"/>
    <xf numFmtId="0" fontId="1" fillId="10" borderId="0" xfId="0" applyFont="1" applyFill="1" applyBorder="1"/>
    <xf numFmtId="10" fontId="0" fillId="10" borderId="0" xfId="0" applyNumberFormat="1" applyFill="1" applyBorder="1"/>
    <xf numFmtId="2" fontId="0" fillId="10" borderId="0" xfId="0" applyNumberFormat="1" applyFill="1" applyBorder="1"/>
    <xf numFmtId="0" fontId="0" fillId="10" borderId="5" xfId="0" applyFill="1" applyBorder="1"/>
    <xf numFmtId="0" fontId="0" fillId="11" borderId="0" xfId="0" applyFill="1" applyBorder="1"/>
    <xf numFmtId="0" fontId="1" fillId="11" borderId="0" xfId="0" applyFont="1" applyFill="1" applyBorder="1"/>
    <xf numFmtId="10" fontId="0" fillId="11" borderId="0" xfId="0" applyNumberFormat="1" applyFill="1" applyBorder="1"/>
    <xf numFmtId="2" fontId="0" fillId="11" borderId="0" xfId="0" applyNumberFormat="1" applyFill="1" applyBorder="1"/>
    <xf numFmtId="0" fontId="0" fillId="11" borderId="5" xfId="0" applyFill="1" applyBorder="1"/>
    <xf numFmtId="0" fontId="0" fillId="3" borderId="0" xfId="0" applyFont="1" applyFill="1" applyBorder="1"/>
    <xf numFmtId="0" fontId="0" fillId="12" borderId="0" xfId="0" applyFill="1" applyBorder="1"/>
    <xf numFmtId="10" fontId="0" fillId="12" borderId="0" xfId="0" applyNumberFormat="1" applyFill="1" applyBorder="1"/>
    <xf numFmtId="2" fontId="0" fillId="12" borderId="0" xfId="0" applyNumberFormat="1" applyFill="1" applyBorder="1"/>
    <xf numFmtId="0" fontId="0" fillId="12" borderId="5" xfId="0" applyFill="1" applyBorder="1"/>
    <xf numFmtId="0" fontId="1" fillId="12" borderId="0" xfId="0" applyFont="1" applyFill="1" applyBorder="1"/>
    <xf numFmtId="0" fontId="0" fillId="13" borderId="0" xfId="0" applyFill="1" applyBorder="1"/>
    <xf numFmtId="0" fontId="0" fillId="13" borderId="0" xfId="0" applyFont="1" applyFill="1" applyBorder="1"/>
    <xf numFmtId="10" fontId="0" fillId="13" borderId="0" xfId="0" applyNumberFormat="1" applyFill="1" applyBorder="1"/>
    <xf numFmtId="2" fontId="0" fillId="13" borderId="0" xfId="0" applyNumberFormat="1" applyFill="1" applyBorder="1"/>
    <xf numFmtId="0" fontId="0" fillId="13" borderId="5" xfId="0" applyFill="1" applyBorder="1"/>
    <xf numFmtId="0" fontId="1" fillId="13" borderId="0" xfId="0" applyFont="1" applyFill="1" applyBorder="1"/>
    <xf numFmtId="0" fontId="0" fillId="14" borderId="0" xfId="0" applyFill="1" applyBorder="1"/>
    <xf numFmtId="0" fontId="1" fillId="14" borderId="0" xfId="0" applyFont="1" applyFill="1" applyBorder="1"/>
    <xf numFmtId="10" fontId="0" fillId="14" borderId="0" xfId="0" applyNumberFormat="1" applyFill="1" applyBorder="1"/>
    <xf numFmtId="2" fontId="0" fillId="14" borderId="0" xfId="0" applyNumberFormat="1" applyFill="1" applyBorder="1"/>
    <xf numFmtId="0" fontId="0" fillId="14" borderId="5" xfId="0" applyFill="1" applyBorder="1"/>
    <xf numFmtId="0" fontId="0" fillId="15" borderId="0" xfId="0" applyFill="1" applyBorder="1"/>
    <xf numFmtId="0" fontId="1" fillId="15" borderId="0" xfId="0" applyFont="1" applyFill="1" applyBorder="1"/>
    <xf numFmtId="10" fontId="0" fillId="15" borderId="0" xfId="0" applyNumberFormat="1" applyFill="1" applyBorder="1"/>
    <xf numFmtId="2" fontId="0" fillId="15" borderId="0" xfId="0" applyNumberFormat="1" applyFill="1" applyBorder="1"/>
    <xf numFmtId="0" fontId="0" fillId="15" borderId="5" xfId="0" applyFill="1" applyBorder="1"/>
    <xf numFmtId="0" fontId="0" fillId="16" borderId="0" xfId="0" applyFill="1" applyBorder="1"/>
    <xf numFmtId="0" fontId="1" fillId="16" borderId="0" xfId="0" applyFont="1" applyFill="1" applyBorder="1"/>
    <xf numFmtId="10" fontId="0" fillId="16" borderId="0" xfId="0" applyNumberFormat="1" applyFill="1" applyBorder="1"/>
    <xf numFmtId="2" fontId="0" fillId="16" borderId="0" xfId="0" applyNumberFormat="1" applyFill="1" applyBorder="1"/>
    <xf numFmtId="0" fontId="0" fillId="16" borderId="5" xfId="0" applyFill="1" applyBorder="1"/>
    <xf numFmtId="0" fontId="0" fillId="17" borderId="0" xfId="0" applyFill="1" applyBorder="1"/>
    <xf numFmtId="0" fontId="1" fillId="17" borderId="0" xfId="0" applyFont="1" applyFill="1" applyBorder="1"/>
    <xf numFmtId="10" fontId="0" fillId="17" borderId="0" xfId="0" applyNumberFormat="1" applyFill="1" applyBorder="1"/>
    <xf numFmtId="2" fontId="0" fillId="17" borderId="0" xfId="0" applyNumberFormat="1" applyFill="1" applyBorder="1"/>
    <xf numFmtId="0" fontId="0" fillId="17" borderId="5" xfId="0" applyFill="1" applyBorder="1"/>
    <xf numFmtId="0" fontId="0" fillId="2" borderId="1" xfId="0" applyFill="1" applyBorder="1"/>
    <xf numFmtId="0" fontId="0" fillId="5" borderId="1" xfId="0" applyFill="1" applyBorder="1"/>
    <xf numFmtId="0" fontId="0" fillId="10" borderId="1" xfId="0" applyFill="1" applyBorder="1"/>
    <xf numFmtId="0" fontId="0" fillId="6" borderId="1" xfId="0" applyFill="1" applyBorder="1"/>
    <xf numFmtId="0" fontId="0" fillId="11" borderId="1" xfId="0" applyFill="1" applyBorder="1"/>
    <xf numFmtId="0" fontId="0" fillId="4" borderId="1" xfId="0" applyFill="1" applyBorder="1"/>
    <xf numFmtId="0" fontId="0" fillId="14" borderId="1" xfId="0" applyFill="1" applyBorder="1"/>
    <xf numFmtId="0" fontId="0" fillId="13" borderId="1" xfId="0" applyFill="1" applyBorder="1"/>
    <xf numFmtId="0" fontId="0" fillId="17" borderId="1" xfId="0" applyFill="1" applyBorder="1"/>
    <xf numFmtId="0" fontId="0" fillId="15" borderId="1" xfId="0" applyFill="1" applyBorder="1"/>
    <xf numFmtId="0" fontId="0" fillId="12" borderId="1" xfId="0" applyFill="1" applyBorder="1"/>
    <xf numFmtId="0" fontId="0" fillId="16" borderId="1" xfId="0" applyFill="1" applyBorder="1"/>
    <xf numFmtId="0" fontId="0" fillId="3" borderId="1" xfId="0" applyFill="1" applyBorder="1"/>
    <xf numFmtId="0" fontId="0" fillId="9" borderId="1" xfId="0" applyFill="1" applyBorder="1"/>
    <xf numFmtId="0" fontId="0" fillId="16" borderId="0" xfId="0" applyFont="1" applyFill="1" applyBorder="1"/>
    <xf numFmtId="0" fontId="0" fillId="0" borderId="0" xfId="0" applyAlignment="1"/>
    <xf numFmtId="0" fontId="0" fillId="0" borderId="7" xfId="0" applyFont="1" applyFill="1" applyBorder="1"/>
    <xf numFmtId="0" fontId="3" fillId="7" borderId="8" xfId="0" applyFont="1" applyFill="1" applyBorder="1"/>
    <xf numFmtId="0" fontId="0" fillId="0" borderId="0" xfId="0" applyFill="1" applyBorder="1"/>
    <xf numFmtId="0" fontId="0" fillId="0" borderId="0" xfId="0" applyFont="1" applyBorder="1"/>
    <xf numFmtId="0" fontId="0" fillId="0" borderId="6" xfId="0" applyFill="1" applyBorder="1"/>
    <xf numFmtId="0" fontId="0" fillId="0" borderId="7" xfId="0" applyFill="1" applyBorder="1"/>
    <xf numFmtId="0" fontId="0" fillId="0" borderId="0" xfId="0" applyFont="1"/>
    <xf numFmtId="0" fontId="7" fillId="0" borderId="2" xfId="0" applyFont="1" applyFill="1" applyBorder="1"/>
    <xf numFmtId="0" fontId="8" fillId="0" borderId="0" xfId="0" applyFont="1"/>
    <xf numFmtId="14" fontId="8" fillId="0" borderId="0" xfId="0" applyNumberFormat="1" applyFont="1" applyBorder="1"/>
    <xf numFmtId="14" fontId="8" fillId="0" borderId="0" xfId="0" applyNumberFormat="1" applyFont="1"/>
    <xf numFmtId="0" fontId="9" fillId="0" borderId="2" xfId="0" applyFont="1" applyFill="1" applyBorder="1"/>
    <xf numFmtId="0" fontId="8" fillId="0" borderId="0" xfId="0" applyFont="1" applyBorder="1"/>
    <xf numFmtId="164" fontId="0" fillId="0" borderId="0" xfId="0" applyNumberFormat="1"/>
    <xf numFmtId="164" fontId="6" fillId="0" borderId="0" xfId="0" applyNumberFormat="1" applyFont="1" applyBorder="1"/>
    <xf numFmtId="164" fontId="0" fillId="0" borderId="0" xfId="0" applyNumberFormat="1" applyFont="1" applyBorder="1"/>
    <xf numFmtId="164" fontId="0" fillId="0" borderId="0" xfId="0" applyNumberFormat="1" applyBorder="1"/>
    <xf numFmtId="164" fontId="0" fillId="0" borderId="0" xfId="0" applyNumberFormat="1" applyFill="1" applyBorder="1"/>
    <xf numFmtId="164" fontId="5" fillId="0" borderId="2" xfId="0" applyNumberFormat="1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NumberFormat="1" applyFont="1"/>
    <xf numFmtId="0" fontId="10" fillId="0" borderId="0" xfId="0" applyNumberFormat="1" applyFont="1"/>
    <xf numFmtId="0" fontId="0" fillId="0" borderId="0" xfId="0" applyNumberFormat="1" applyBorder="1"/>
  </cellXfs>
  <cellStyles count="1">
    <cellStyle name="Normalny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rgb="FFC00000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numFmt numFmtId="164" formatCode="#,##0.00\ &quot;zł&quot;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 val="0"/>
      </font>
    </dxf>
    <dxf>
      <font>
        <b/>
        <strike val="0"/>
        <outline val="0"/>
        <shadow val="0"/>
        <u val="none"/>
        <vertAlign val="baseline"/>
        <color rgb="FFC00000"/>
      </font>
    </dxf>
    <dxf>
      <numFmt numFmtId="164" formatCode="#,##0.00\ &quot;zł&quot;"/>
    </dxf>
    <dxf>
      <numFmt numFmtId="0" formatCode="General"/>
    </dxf>
    <dxf>
      <numFmt numFmtId="0" formatCode="General"/>
    </dxf>
    <dxf>
      <font>
        <color theme="3"/>
      </font>
    </dxf>
    <dxf>
      <font>
        <b/>
      </font>
    </dxf>
  </dxfs>
  <tableStyles count="0" defaultTableStyle="TableStyleMedium9" defaultPivotStyle="PivotStyleLight16"/>
  <colors>
    <mruColors>
      <color rgb="FFFFFF66"/>
      <color rgb="FFF4FA06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Wydatki budowa</a:t>
            </a:r>
          </a:p>
        </c:rich>
      </c:tx>
    </c:title>
    <c:plotArea>
      <c:layout/>
      <c:lineChart>
        <c:grouping val="stacked"/>
        <c:ser>
          <c:idx val="2"/>
          <c:order val="0"/>
          <c:tx>
            <c:strRef>
              <c:f>'Etapy budowy'!$D$2</c:f>
              <c:strCache>
                <c:ptCount val="1"/>
                <c:pt idx="0">
                  <c:v>Plan suma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strRef>
              <c:f>'Etapy budowy'!$A$3:$A$19</c:f>
              <c:strCache>
                <c:ptCount val="16"/>
                <c:pt idx="0">
                  <c:v>Zero</c:v>
                </c:pt>
                <c:pt idx="1">
                  <c:v>Fundamenty</c:v>
                </c:pt>
                <c:pt idx="2">
                  <c:v>Ściany nadziemia</c:v>
                </c:pt>
                <c:pt idx="3">
                  <c:v>Stropy, schody</c:v>
                </c:pt>
                <c:pt idx="4">
                  <c:v>Dach</c:v>
                </c:pt>
                <c:pt idx="5">
                  <c:v>Ocieplenie</c:v>
                </c:pt>
                <c:pt idx="6">
                  <c:v>Okna i drzwi zewn</c:v>
                </c:pt>
                <c:pt idx="7">
                  <c:v>Ścianki działowe</c:v>
                </c:pt>
                <c:pt idx="8">
                  <c:v>Instalacje wew</c:v>
                </c:pt>
                <c:pt idx="9">
                  <c:v>Biały montaż</c:v>
                </c:pt>
                <c:pt idx="10">
                  <c:v>Tynki wewn, malowanie</c:v>
                </c:pt>
                <c:pt idx="11">
                  <c:v>Podłogi, podłoża, posadzki</c:v>
                </c:pt>
                <c:pt idx="12">
                  <c:v>Drzwi wewn</c:v>
                </c:pt>
                <c:pt idx="13">
                  <c:v>Elewacja</c:v>
                </c:pt>
                <c:pt idx="14">
                  <c:v>Wentylacja mechaniczna</c:v>
                </c:pt>
                <c:pt idx="15">
                  <c:v>Zabudowa</c:v>
                </c:pt>
              </c:strCache>
            </c:strRef>
          </c:cat>
          <c:val>
            <c:numRef>
              <c:f>'Etapy budowy'!$D$3:$D$19</c:f>
              <c:numCache>
                <c:formatCode>General</c:formatCode>
                <c:ptCount val="17"/>
                <c:pt idx="0">
                  <c:v>0</c:v>
                </c:pt>
                <c:pt idx="1">
                  <c:v>37600</c:v>
                </c:pt>
                <c:pt idx="2">
                  <c:v>75400</c:v>
                </c:pt>
                <c:pt idx="3">
                  <c:v>118600</c:v>
                </c:pt>
                <c:pt idx="4">
                  <c:v>166100</c:v>
                </c:pt>
                <c:pt idx="5">
                  <c:v>198100</c:v>
                </c:pt>
                <c:pt idx="6">
                  <c:v>219700</c:v>
                </c:pt>
                <c:pt idx="7">
                  <c:v>229400</c:v>
                </c:pt>
                <c:pt idx="8">
                  <c:v>275100</c:v>
                </c:pt>
                <c:pt idx="9">
                  <c:v>291300</c:v>
                </c:pt>
                <c:pt idx="10">
                  <c:v>313500</c:v>
                </c:pt>
                <c:pt idx="11">
                  <c:v>353400</c:v>
                </c:pt>
                <c:pt idx="12">
                  <c:v>359900</c:v>
                </c:pt>
                <c:pt idx="13">
                  <c:v>391200</c:v>
                </c:pt>
                <c:pt idx="14">
                  <c:v>411200</c:v>
                </c:pt>
                <c:pt idx="15">
                  <c:v>442800</c:v>
                </c:pt>
                <c:pt idx="16">
                  <c:v>442800</c:v>
                </c:pt>
              </c:numCache>
            </c:numRef>
          </c:val>
        </c:ser>
        <c:ser>
          <c:idx val="0"/>
          <c:order val="1"/>
          <c:tx>
            <c:strRef>
              <c:f>'Etapy budowy'!$E$2</c:f>
              <c:strCache>
                <c:ptCount val="1"/>
                <c:pt idx="0">
                  <c:v>Rzecz różnica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'Etapy budowy'!$E$3:$E$19</c:f>
              <c:numCache>
                <c:formatCode>General</c:formatCode>
                <c:ptCount val="17"/>
                <c:pt idx="0">
                  <c:v>0</c:v>
                </c:pt>
                <c:pt idx="1">
                  <c:v>9100</c:v>
                </c:pt>
              </c:numCache>
            </c:numRef>
          </c:val>
        </c:ser>
        <c:marker val="1"/>
        <c:axId val="62724352"/>
        <c:axId val="62742528"/>
      </c:lineChart>
      <c:catAx>
        <c:axId val="62724352"/>
        <c:scaling>
          <c:orientation val="minMax"/>
        </c:scaling>
        <c:axPos val="b"/>
        <c:majorTickMark val="none"/>
        <c:tickLblPos val="nextTo"/>
        <c:crossAx val="62742528"/>
        <c:crosses val="autoZero"/>
        <c:auto val="1"/>
        <c:lblAlgn val="ctr"/>
        <c:lblOffset val="100"/>
      </c:catAx>
      <c:valAx>
        <c:axId val="62742528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62724352"/>
        <c:crosses val="autoZero"/>
        <c:crossBetween val="between"/>
      </c:valAx>
    </c:plotArea>
    <c:legend>
      <c:legendPos val="r"/>
    </c:legend>
    <c:plotVisOnly val="1"/>
    <c:dispBlanksAs val="zero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3</xdr:row>
      <xdr:rowOff>142875</xdr:rowOff>
    </xdr:from>
    <xdr:to>
      <xdr:col>19</xdr:col>
      <xdr:colOff>495300</xdr:colOff>
      <xdr:row>25</xdr:row>
      <xdr:rowOff>104775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or" refreshedDate="41532.416864467596" createdVersion="3" refreshedVersion="3" minRefreshableVersion="3" recordCount="60">
  <cacheSource type="worksheet">
    <worksheetSource name="Tabela1"/>
  </cacheSource>
  <cacheFields count="10">
    <cacheField name="Etap" numFmtId="0">
      <sharedItems containsBlank="1" count="6">
        <s v="0. Przed budową"/>
        <s v="1. Fundamenty"/>
        <s v="2. Ściany nadziemia"/>
        <s v="3. Stropy, schody"/>
        <s v="4. Dach"/>
        <m/>
      </sharedItems>
    </cacheField>
    <cacheField name="Typ" numFmtId="0">
      <sharedItems containsBlank="1" count="6">
        <s v="Projekt"/>
        <s v="Usługa"/>
        <s v="Koszty kredytu"/>
        <s v="Materiał"/>
        <s v="Wykonawca"/>
        <m/>
      </sharedItems>
    </cacheField>
    <cacheField name="Dostawca" numFmtId="0">
      <sharedItems containsBlank="1"/>
    </cacheField>
    <cacheField name="Opis" numFmtId="0">
      <sharedItems containsBlank="1"/>
    </cacheField>
    <cacheField name="Kwota" numFmtId="164">
      <sharedItems containsString="0" containsBlank="1" containsNumber="1" minValue="19.079999999999998" maxValue="10584"/>
    </cacheField>
    <cacheField name="Faktura numer" numFmtId="0">
      <sharedItems containsBlank="1"/>
    </cacheField>
    <cacheField name="Data faktury" numFmtId="0">
      <sharedItems containsNonDate="0" containsDate="1" containsString="0" containsBlank="1" minDate="2013-08-06T00:00:00" maxDate="2013-09-12T00:00:00"/>
    </cacheField>
    <cacheField name="Data płatności" numFmtId="0">
      <sharedItems containsNonDate="0" containsDate="1" containsString="0" containsBlank="1" minDate="2013-08-09T00:00:00" maxDate="2013-09-15T00:00:00"/>
    </cacheField>
    <cacheField name="Zapłacono" numFmtId="0">
      <sharedItems containsNonDate="0" containsDate="1" containsString="0" containsBlank="1" minDate="2012-04-16T00:00:00" maxDate="2013-09-12T00:00:00"/>
    </cacheField>
    <cacheField name="Konto" numFmtId="0">
      <sharedItems containsBlank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0">
  <r>
    <x v="0"/>
    <x v="0"/>
    <s v="Archipelag"/>
    <s v="Zakup projektu"/>
    <n v="2252"/>
    <m/>
    <m/>
    <m/>
    <d v="2012-04-16T00:00:00"/>
    <s v="gotówka"/>
  </r>
  <r>
    <x v="0"/>
    <x v="0"/>
    <s v="Wrocław"/>
    <s v="Mapa do celów projektowych"/>
    <n v="650"/>
    <m/>
    <m/>
    <m/>
    <d v="2012-07-10T00:00:00"/>
    <s v="gotówka"/>
  </r>
  <r>
    <x v="0"/>
    <x v="1"/>
    <s v="Marek Glapa"/>
    <s v="Wynagrodzenie architekta"/>
    <n v="2800"/>
    <m/>
    <m/>
    <m/>
    <d v="2012-10-15T00:00:00"/>
    <s v="gotówka"/>
  </r>
  <r>
    <x v="0"/>
    <x v="1"/>
    <s v="Marek Glapa"/>
    <s v="Wynagrodzenie kierownika budowy"/>
    <n v="3000"/>
    <m/>
    <m/>
    <m/>
    <d v="2013-03-18T00:00:00"/>
    <s v="gotówka"/>
  </r>
  <r>
    <x v="0"/>
    <x v="0"/>
    <s v="ZDiUK"/>
    <s v="Uzgodnienia"/>
    <n v="148"/>
    <m/>
    <m/>
    <m/>
    <d v="2013-03-18T00:00:00"/>
    <s v="gotówka"/>
  </r>
  <r>
    <x v="0"/>
    <x v="1"/>
    <s v="Tauron"/>
    <s v="Umowa"/>
    <n v="2142"/>
    <m/>
    <m/>
    <m/>
    <d v="2013-03-19T00:00:00"/>
    <s v="gotówka"/>
  </r>
  <r>
    <x v="0"/>
    <x v="1"/>
    <s v="Elektryk"/>
    <s v="Skrzynka Taurona"/>
    <n v="400"/>
    <m/>
    <m/>
    <m/>
    <d v="2013-03-20T00:00:00"/>
    <s v="gotówka"/>
  </r>
  <r>
    <x v="0"/>
    <x v="2"/>
    <s v="Sąd"/>
    <s v="Wpis BZ, wypis KW"/>
    <n v="260"/>
    <m/>
    <m/>
    <m/>
    <d v="2013-03-27T00:00:00"/>
    <s v="gotówka"/>
  </r>
  <r>
    <x v="0"/>
    <x v="0"/>
    <s v="Danuta Fabrowicz"/>
    <s v="Projekt płyty fundamentowej"/>
    <n v="600"/>
    <m/>
    <m/>
    <m/>
    <d v="2013-03-29T00:00:00"/>
    <s v="gotówka"/>
  </r>
  <r>
    <x v="0"/>
    <x v="2"/>
    <s v="Urząd Skarbowy"/>
    <s v="Podatek od umowy najmu"/>
    <n v="416"/>
    <m/>
    <m/>
    <m/>
    <d v="2013-04-03T00:00:00"/>
    <s v="gotówka"/>
  </r>
  <r>
    <x v="0"/>
    <x v="2"/>
    <s v="Rzeczoznawca"/>
    <s v="Operaty szacunkowe"/>
    <n v="1000"/>
    <m/>
    <m/>
    <m/>
    <d v="2013-04-08T00:00:00"/>
    <s v="gotówka"/>
  </r>
  <r>
    <x v="0"/>
    <x v="0"/>
    <s v="Tomasz Partyka"/>
    <s v="Projekty przyłączy"/>
    <n v="1000"/>
    <m/>
    <m/>
    <m/>
    <d v="2013-04-18T00:00:00"/>
    <s v="gotówka"/>
  </r>
  <r>
    <x v="0"/>
    <x v="1"/>
    <s v="Operator Koparki"/>
    <s v="Rozsypanie tłucznia"/>
    <n v="150"/>
    <m/>
    <m/>
    <m/>
    <d v="2013-04-27T00:00:00"/>
    <s v="gotówka"/>
  </r>
  <r>
    <x v="0"/>
    <x v="3"/>
    <s v="Marek  "/>
    <s v="Siatka leśna"/>
    <n v="200"/>
    <m/>
    <m/>
    <m/>
    <d v="2013-05-10T00:00:00"/>
    <s v="gotówka"/>
  </r>
  <r>
    <x v="0"/>
    <x v="2"/>
    <s v="Urząd Skarbowy"/>
    <s v="Podatek od umowy najmu"/>
    <n v="140"/>
    <m/>
    <m/>
    <m/>
    <d v="2013-05-12T00:00:00"/>
    <s v="gotówka"/>
  </r>
  <r>
    <x v="0"/>
    <x v="0"/>
    <s v="Tomasz Partyka"/>
    <s v="Partyka - update projektu kanalizacji"/>
    <n v="200"/>
    <m/>
    <m/>
    <m/>
    <d v="2013-06-03T00:00:00"/>
    <s v="gotówka"/>
  </r>
  <r>
    <x v="0"/>
    <x v="0"/>
    <s v="Tomasz Partyka"/>
    <s v="Partyka - update projektu kanalizacji"/>
    <n v="200"/>
    <m/>
    <m/>
    <m/>
    <d v="2013-07-29T00:00:00"/>
    <s v="gotówka"/>
  </r>
  <r>
    <x v="0"/>
    <x v="0"/>
    <s v="ZGK"/>
    <s v="Opłata do ZGK za ponowne uzgodnienie"/>
    <n v="147"/>
    <m/>
    <m/>
    <m/>
    <d v="2013-08-02T00:00:00"/>
    <s v="gotówka"/>
  </r>
  <r>
    <x v="0"/>
    <x v="2"/>
    <s v="Bory"/>
    <s v="Wynagrodzenie Borek"/>
    <n v="450"/>
    <m/>
    <m/>
    <m/>
    <d v="2013-08-29T00:00:00"/>
    <s v="gotówka"/>
  </r>
  <r>
    <x v="0"/>
    <x v="2"/>
    <s v="Sąd"/>
    <s v="Wniosek o wpis do hipoteki"/>
    <n v="260"/>
    <m/>
    <m/>
    <m/>
    <d v="2013-08-23T00:00:00"/>
    <s v="gotówka"/>
  </r>
  <r>
    <x v="1"/>
    <x v="3"/>
    <s v="Manex"/>
    <s v="Folia"/>
    <n v="1510.21"/>
    <s v="4817/T/08/2013"/>
    <d v="2013-08-08T00:00:00"/>
    <d v="2013-08-11T00:00:00"/>
    <d v="2013-08-09T00:00:00"/>
    <s v="mbank dza"/>
  </r>
  <r>
    <x v="1"/>
    <x v="3"/>
    <s v="Manex"/>
    <s v="Stal"/>
    <n v="5878.78"/>
    <s v="4815/T/08/2013"/>
    <d v="2013-08-08T00:00:00"/>
    <d v="2013-08-15T00:00:00"/>
    <d v="2013-08-15T00:00:00"/>
    <s v="eb wsp"/>
  </r>
  <r>
    <x v="1"/>
    <x v="3"/>
    <s v="Manex"/>
    <s v="Rura woda"/>
    <n v="19.079999999999998"/>
    <s v="4877/T/08/2013"/>
    <d v="2013-08-12T00:00:00"/>
    <d v="2013-08-15T00:00:00"/>
    <d v="2013-08-15T00:00:00"/>
    <s v="eb wsp"/>
  </r>
  <r>
    <x v="1"/>
    <x v="3"/>
    <s v="Manex"/>
    <s v="Folia"/>
    <n v="115.01"/>
    <s v="4916/T/08/2013"/>
    <d v="2013-08-12T00:00:00"/>
    <d v="2013-08-15T00:00:00"/>
    <d v="2013-08-15T00:00:00"/>
    <s v="eb wsp"/>
  </r>
  <r>
    <x v="1"/>
    <x v="3"/>
    <s v="Manex"/>
    <s v="Styropian"/>
    <n v="8280.36"/>
    <s v="4969/T/08/2013"/>
    <d v="2013-08-13T00:00:00"/>
    <d v="2013-08-16T00:00:00"/>
    <d v="2013-08-15T00:00:00"/>
    <s v="eb wsp"/>
  </r>
  <r>
    <x v="1"/>
    <x v="3"/>
    <s v="Manex"/>
    <s v="Stal"/>
    <n v="1657.43"/>
    <s v="5017/T/08/2013"/>
    <d v="2013-08-16T00:00:00"/>
    <d v="2013-08-19T00:00:00"/>
    <d v="2013-08-16T00:00:00"/>
    <s v="eb wsp"/>
  </r>
  <r>
    <x v="1"/>
    <x v="3"/>
    <s v="Manex"/>
    <s v="Stal"/>
    <n v="512.29999999999995"/>
    <s v="5042/T/08/2013"/>
    <d v="2013-08-16T00:00:00"/>
    <d v="2013-08-23T00:00:00"/>
    <d v="2013-08-21T00:00:00"/>
    <s v="eb wsp"/>
  </r>
  <r>
    <x v="1"/>
    <x v="4"/>
    <s v="Antoni Nowak"/>
    <s v="Płyta fundamentowa"/>
    <n v="10584"/>
    <s v="9/2013"/>
    <m/>
    <m/>
    <d v="2013-08-21T00:00:00"/>
    <s v="eb wsp"/>
  </r>
  <r>
    <x v="1"/>
    <x v="1"/>
    <s v="Geodeta"/>
    <s v="Geodeta działka"/>
    <n v="400"/>
    <m/>
    <m/>
    <m/>
    <d v="2013-07-19T00:00:00"/>
    <s v="gotówka"/>
  </r>
  <r>
    <x v="1"/>
    <x v="1"/>
    <s v="Geodeta"/>
    <s v="Geodeta budynek"/>
    <n v="650"/>
    <m/>
    <m/>
    <m/>
    <d v="2013-07-19T00:00:00"/>
    <s v="gotówka"/>
  </r>
  <r>
    <x v="1"/>
    <x v="3"/>
    <s v="Nowak"/>
    <s v="Piasek"/>
    <n v="7800"/>
    <m/>
    <m/>
    <m/>
    <d v="2013-07-19T00:00:00"/>
    <s v="gotówka"/>
  </r>
  <r>
    <x v="1"/>
    <x v="3"/>
    <s v="Antoni Nowak"/>
    <s v="Folia Nowak"/>
    <n v="335.18"/>
    <s v="698/2013"/>
    <m/>
    <m/>
    <d v="2013-09-04T00:00:00"/>
    <s v="gotówka"/>
  </r>
  <r>
    <x v="1"/>
    <x v="3"/>
    <s v="Manex"/>
    <s v="Beton"/>
    <n v="7610.63"/>
    <s v="5337/T/08/2013"/>
    <d v="2013-08-28T00:00:00"/>
    <d v="2013-08-31T00:00:00"/>
    <d v="2013-08-29T00:00:00"/>
    <s v="eb wsp"/>
  </r>
  <r>
    <x v="1"/>
    <x v="3"/>
    <s v="Manex"/>
    <s v="Kanalizacja"/>
    <n v="992.96"/>
    <s v="4765/T/08/2013"/>
    <d v="2013-08-06T00:00:00"/>
    <d v="2013-08-09T00:00:00"/>
    <d v="2013-08-30T00:00:00"/>
    <s v="eb wsp"/>
  </r>
  <r>
    <x v="2"/>
    <x v="4"/>
    <s v="Antoni Nowak"/>
    <s v="Parter"/>
    <n v="7010.82"/>
    <s v="bez faktury"/>
    <m/>
    <m/>
    <d v="2013-09-04T00:00:00"/>
    <s v="gotówka"/>
  </r>
  <r>
    <x v="2"/>
    <x v="4"/>
    <s v="Antoni Nowak"/>
    <s v="Ściana kolankowa"/>
    <n v="3078"/>
    <m/>
    <m/>
    <m/>
    <m/>
    <m/>
  </r>
  <r>
    <x v="2"/>
    <x v="4"/>
    <s v="Antoni Nowak"/>
    <s v="Mur poddasza"/>
    <n v="2052"/>
    <m/>
    <m/>
    <m/>
    <m/>
    <m/>
  </r>
  <r>
    <x v="2"/>
    <x v="3"/>
    <s v="Manex"/>
    <s v="Pustaki"/>
    <n v="3813.05"/>
    <s v="5291/T/08/2013"/>
    <d v="2013-08-26T00:00:00"/>
    <d v="2013-09-02T00:00:00"/>
    <d v="2013-08-29T00:00:00"/>
    <s v="eb wsp"/>
  </r>
  <r>
    <x v="2"/>
    <x v="3"/>
    <s v="Manex"/>
    <s v="Smoła"/>
    <n v="66.180000000000007"/>
    <s v="5315/T/08/2013"/>
    <d v="2013-08-27T00:00:00"/>
    <d v="2013-08-30T00:00:00"/>
    <d v="2013-08-29T00:00:00"/>
    <s v="eb wsp"/>
  </r>
  <r>
    <x v="2"/>
    <x v="3"/>
    <s v="Manex"/>
    <s v="Pustaki połówki"/>
    <n v="649.32000000000005"/>
    <s v="5327/T/08/2013"/>
    <d v="2013-08-27T00:00:00"/>
    <d v="2013-08-30T00:00:00"/>
    <d v="2013-08-29T00:00:00"/>
    <s v="eb wsp"/>
  </r>
  <r>
    <x v="2"/>
    <x v="3"/>
    <s v="Manex"/>
    <s v="Komin"/>
    <n v="3084.07"/>
    <s v="5433/T/08/2013"/>
    <d v="2013-08-30T00:00:00"/>
    <d v="2013-09-02T00:00:00"/>
    <d v="2013-08-30T00:00:00"/>
    <s v="eb wsp"/>
  </r>
  <r>
    <x v="2"/>
    <x v="3"/>
    <s v="Antoni Nowak"/>
    <s v="Zaprawa Nowak"/>
    <n v="54"/>
    <s v="F/SK/00799/13"/>
    <m/>
    <m/>
    <d v="2013-09-04T00:00:00"/>
    <s v="gotówka"/>
  </r>
  <r>
    <x v="2"/>
    <x v="3"/>
    <s v="Manex"/>
    <s v="Nadproża"/>
    <n v="1415.36"/>
    <s v="5441/T/08/2013"/>
    <d v="2013-08-30T00:00:00"/>
    <d v="2013-09-02T00:00:00"/>
    <d v="2013-09-04T00:00:00"/>
    <s v="eb wsp"/>
  </r>
  <r>
    <x v="3"/>
    <x v="4"/>
    <s v="Antoni Nowak"/>
    <s v="Strop"/>
    <n v="10584"/>
    <m/>
    <m/>
    <m/>
    <m/>
    <m/>
  </r>
  <r>
    <x v="4"/>
    <x v="4"/>
    <s v="Antoni Nowak"/>
    <s v="Więźba"/>
    <n v="5724"/>
    <m/>
    <m/>
    <m/>
    <m/>
    <m/>
  </r>
  <r>
    <x v="4"/>
    <x v="4"/>
    <s v="Antoni Nowak"/>
    <s v="Dach"/>
    <n v="6372"/>
    <m/>
    <m/>
    <m/>
    <m/>
    <m/>
  </r>
  <r>
    <x v="5"/>
    <x v="5"/>
    <m/>
    <m/>
    <m/>
    <m/>
    <m/>
    <m/>
    <m/>
    <m/>
  </r>
  <r>
    <x v="5"/>
    <x v="5"/>
    <m/>
    <m/>
    <m/>
    <m/>
    <m/>
    <m/>
    <m/>
    <m/>
  </r>
  <r>
    <x v="5"/>
    <x v="5"/>
    <m/>
    <m/>
    <m/>
    <m/>
    <m/>
    <m/>
    <m/>
    <m/>
  </r>
  <r>
    <x v="5"/>
    <x v="5"/>
    <m/>
    <m/>
    <m/>
    <m/>
    <m/>
    <m/>
    <m/>
    <m/>
  </r>
  <r>
    <x v="5"/>
    <x v="5"/>
    <m/>
    <m/>
    <m/>
    <m/>
    <m/>
    <m/>
    <m/>
    <m/>
  </r>
  <r>
    <x v="5"/>
    <x v="5"/>
    <m/>
    <m/>
    <m/>
    <m/>
    <m/>
    <m/>
    <m/>
    <m/>
  </r>
  <r>
    <x v="5"/>
    <x v="5"/>
    <m/>
    <m/>
    <m/>
    <m/>
    <m/>
    <m/>
    <m/>
    <m/>
  </r>
  <r>
    <x v="2"/>
    <x v="3"/>
    <s v="Manex"/>
    <s v="Bloczki"/>
    <n v="4163.04"/>
    <s v="5379/T/08/2013"/>
    <d v="2013-08-29T00:00:00"/>
    <d v="2013-09-01T00:00:00"/>
    <d v="2013-09-10T00:00:00"/>
    <s v="eb wsp"/>
  </r>
  <r>
    <x v="2"/>
    <x v="3"/>
    <s v="Manex"/>
    <s v="Bloczki"/>
    <n v="1214.22"/>
    <s v="5376/T/08/2013"/>
    <d v="2013-08-29T00:00:00"/>
    <d v="2013-09-01T00:00:00"/>
    <d v="2013-09-10T00:00:00"/>
    <s v="eb wsp"/>
  </r>
  <r>
    <x v="2"/>
    <x v="3"/>
    <s v="Manex"/>
    <s v="Stal"/>
    <n v="2413.2399999999998"/>
    <s v="5732/T/09/2013"/>
    <d v="2013-09-10T00:00:00"/>
    <d v="2013-09-13T00:00:00"/>
    <d v="2013-09-10T00:00:00"/>
    <s v="eb wsp"/>
  </r>
  <r>
    <x v="2"/>
    <x v="3"/>
    <s v="Manex"/>
    <s v="Stal"/>
    <n v="227.55"/>
    <s v="5801/T/09/2013"/>
    <d v="2013-09-11T00:00:00"/>
    <d v="2013-09-14T00:00:00"/>
    <d v="2013-09-11T00:00:00"/>
    <s v="eb wsp"/>
  </r>
  <r>
    <x v="5"/>
    <x v="5"/>
    <m/>
    <m/>
    <m/>
    <m/>
    <m/>
    <m/>
    <m/>
    <m/>
  </r>
  <r>
    <x v="5"/>
    <x v="5"/>
    <m/>
    <m/>
    <m/>
    <m/>
    <m/>
    <m/>
    <m/>
    <m/>
  </r>
  <r>
    <x v="5"/>
    <x v="5"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przestawna2" cacheId="0" applyNumberFormats="0" applyBorderFormats="0" applyFontFormats="0" applyPatternFormats="0" applyAlignmentFormats="0" applyWidthHeightFormats="1" dataCaption="Wartości" updatedVersion="3" minRefreshableVersion="3" showCalcMbrs="0" useAutoFormatting="1" itemPrintTitles="1" createdVersion="3" indent="0" outline="1" outlineData="1" multipleFieldFilters="0">
  <location ref="A3:G10" firstHeaderRow="1" firstDataRow="2" firstDataCol="1"/>
  <pivotFields count="10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Col" showAll="0" sortType="descending">
      <items count="7">
        <item x="2"/>
        <item x="3"/>
        <item x="0"/>
        <item x="1"/>
        <item x="4"/>
        <item h="1" sd="0" x="5"/>
        <item t="default" sd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"/>
  </colFields>
  <colItems count="6">
    <i>
      <x v="1"/>
    </i>
    <i>
      <x v="4"/>
    </i>
    <i>
      <x v="3"/>
    </i>
    <i>
      <x v="2"/>
    </i>
    <i>
      <x/>
    </i>
    <i t="grand">
      <x/>
    </i>
  </colItems>
  <dataFields count="1">
    <dataField name="Suma z Kwota" fld="4" baseField="0" baseItem="0"/>
  </dataFields>
  <formats count="2">
    <format dxfId="16">
      <pivotArea field="0" grandCol="1" collapsedLevelsAreSubtotals="1" axis="axisRow" fieldPosition="0">
        <references count="1">
          <reference field="0" count="0"/>
        </references>
      </pivotArea>
    </format>
    <format dxfId="15">
      <pivotArea grandRow="1" grandCol="1" outline="0" collapsedLevelsAreSubtotals="1" fieldPosition="0"/>
    </format>
  </format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ela1" displayName="Tabela1" ref="A1:J59" totalsRowCount="1">
  <autoFilter ref="A1:J58">
    <filterColumn colId="0"/>
    <filterColumn colId="1"/>
    <filterColumn colId="2"/>
    <filterColumn colId="3"/>
    <filterColumn colId="7"/>
    <filterColumn colId="8"/>
  </autoFilter>
  <sortState ref="A2:J52">
    <sortCondition ref="A1:A52"/>
  </sortState>
  <tableColumns count="10">
    <tableColumn id="2" name="Etap" totalsRowLabel="Suma" totalsRowDxfId="9"/>
    <tableColumn id="9" name="Typ" totalsRowDxfId="8"/>
    <tableColumn id="10" name="Dostawca" totalsRowDxfId="7"/>
    <tableColumn id="5" name="Opis" totalsRowDxfId="6"/>
    <tableColumn id="4" name="Kwota" totalsRowFunction="sum" dataDxfId="12" totalsRowDxfId="5"/>
    <tableColumn id="3" name="Faktura numer" totalsRowDxfId="4"/>
    <tableColumn id="8" name="Data faktury" totalsRowDxfId="3"/>
    <tableColumn id="11" name="Data płatności" totalsRowDxfId="2"/>
    <tableColumn id="6" name="Zapłacono" dataDxfId="11" totalsRowDxfId="1"/>
    <tableColumn id="7" name="Konto" totalsRowFunction="count" dataDxfId="10" totalsRowDxfId="0"/>
  </tableColumns>
  <tableStyleInfo name="TableStyleMedium11" showFirstColumn="0" showLastColumn="0" showRowStripes="1" showColumnStripes="0"/>
</table>
</file>

<file path=xl/tables/table2.xml><?xml version="1.0" encoding="utf-8"?>
<table xmlns="http://schemas.openxmlformats.org/spreadsheetml/2006/main" id="5" name="Tabela5" displayName="Tabela5" ref="A2:G19" totalsRowShown="0">
  <autoFilter ref="A2:G19">
    <filterColumn colId="3"/>
    <filterColumn colId="4"/>
    <filterColumn colId="5"/>
    <filterColumn colId="6"/>
  </autoFilter>
  <tableColumns count="7">
    <tableColumn id="1" name="Kolumna1"/>
    <tableColumn id="2" name="Planowane"/>
    <tableColumn id="3" name="Rzeczywiste"/>
    <tableColumn id="4" name="Plan suma" dataDxfId="14">
      <calculatedColumnFormula>Tabela5[[#This Row],[Planowane]]+D2</calculatedColumnFormula>
    </tableColumn>
    <tableColumn id="6" name="Rzecz różnica" dataDxfId="13"/>
    <tableColumn id="7" name="Plan"/>
    <tableColumn id="5" name="Realizacja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6" tint="-0.249977111117893"/>
  </sheetPr>
  <dimension ref="A1:M84"/>
  <sheetViews>
    <sheetView tabSelected="1" workbookViewId="0">
      <pane ySplit="1" topLeftCell="A23" activePane="bottomLeft" state="frozen"/>
      <selection pane="bottomLeft" activeCell="J53" sqref="J53"/>
    </sheetView>
  </sheetViews>
  <sheetFormatPr defaultRowHeight="15"/>
  <cols>
    <col min="1" max="1" width="16.28515625" bestFit="1" customWidth="1"/>
    <col min="2" max="2" width="12.85546875" customWidth="1"/>
    <col min="3" max="3" width="15.5703125" customWidth="1"/>
    <col min="4" max="4" width="20.42578125" customWidth="1"/>
    <col min="5" max="5" width="16.42578125" style="122" customWidth="1"/>
    <col min="6" max="6" width="14.7109375" customWidth="1"/>
    <col min="7" max="7" width="13.85546875" bestFit="1" customWidth="1"/>
    <col min="8" max="8" width="13.85546875" customWidth="1"/>
    <col min="9" max="9" width="14.42578125" style="117" customWidth="1"/>
    <col min="10" max="10" width="11" style="115" customWidth="1"/>
    <col min="11" max="11" width="9.42578125" customWidth="1"/>
    <col min="12" max="12" width="15.7109375" customWidth="1"/>
    <col min="13" max="13" width="15.85546875" customWidth="1"/>
    <col min="17" max="17" width="10.42578125" bestFit="1" customWidth="1"/>
    <col min="19" max="19" width="12.85546875" bestFit="1" customWidth="1"/>
  </cols>
  <sheetData>
    <row r="1" spans="1:13">
      <c r="A1" s="110" t="s">
        <v>81</v>
      </c>
      <c r="B1" s="41" t="s">
        <v>85</v>
      </c>
      <c r="C1" s="41" t="s">
        <v>88</v>
      </c>
      <c r="D1" t="s">
        <v>0</v>
      </c>
      <c r="E1" s="122" t="s">
        <v>11</v>
      </c>
      <c r="F1" t="s">
        <v>10</v>
      </c>
      <c r="G1" t="s">
        <v>83</v>
      </c>
      <c r="H1" t="s">
        <v>9</v>
      </c>
      <c r="I1" s="117" t="s">
        <v>102</v>
      </c>
      <c r="J1" s="115" t="s">
        <v>12</v>
      </c>
    </row>
    <row r="2" spans="1:13">
      <c r="A2" s="1" t="s">
        <v>140</v>
      </c>
      <c r="B2" s="1" t="s">
        <v>115</v>
      </c>
      <c r="C2" s="1" t="s">
        <v>116</v>
      </c>
      <c r="D2" s="1" t="s">
        <v>117</v>
      </c>
      <c r="E2" s="123">
        <v>2252</v>
      </c>
      <c r="F2" s="1"/>
      <c r="G2" s="1"/>
      <c r="H2" s="1"/>
      <c r="I2" s="118">
        <v>41015</v>
      </c>
      <c r="J2" s="115" t="s">
        <v>84</v>
      </c>
      <c r="L2" s="43" t="s">
        <v>85</v>
      </c>
      <c r="M2" s="43" t="s">
        <v>81</v>
      </c>
    </row>
    <row r="3" spans="1:13">
      <c r="A3" s="1" t="s">
        <v>140</v>
      </c>
      <c r="B3" s="1" t="s">
        <v>115</v>
      </c>
      <c r="C3" s="1" t="s">
        <v>118</v>
      </c>
      <c r="D3" s="1" t="s">
        <v>1</v>
      </c>
      <c r="E3" s="123">
        <v>650</v>
      </c>
      <c r="F3" s="1"/>
      <c r="G3" s="1"/>
      <c r="H3" s="1"/>
      <c r="I3" s="118">
        <v>41100</v>
      </c>
      <c r="J3" s="115" t="s">
        <v>84</v>
      </c>
      <c r="L3" t="s">
        <v>86</v>
      </c>
      <c r="M3" s="113" t="s">
        <v>140</v>
      </c>
    </row>
    <row r="4" spans="1:13">
      <c r="A4" s="1" t="s">
        <v>140</v>
      </c>
      <c r="B4" s="1" t="s">
        <v>87</v>
      </c>
      <c r="C4" s="1" t="s">
        <v>119</v>
      </c>
      <c r="D4" s="1" t="s">
        <v>120</v>
      </c>
      <c r="E4" s="123">
        <v>2800</v>
      </c>
      <c r="F4" s="1"/>
      <c r="G4" s="1"/>
      <c r="H4" s="1"/>
      <c r="I4" s="118">
        <v>41197</v>
      </c>
      <c r="J4" s="115" t="s">
        <v>84</v>
      </c>
      <c r="L4" t="s">
        <v>26</v>
      </c>
      <c r="M4" s="113" t="s">
        <v>141</v>
      </c>
    </row>
    <row r="5" spans="1:13">
      <c r="A5" s="1" t="s">
        <v>140</v>
      </c>
      <c r="B5" s="1" t="s">
        <v>87</v>
      </c>
      <c r="C5" s="1" t="s">
        <v>119</v>
      </c>
      <c r="D5" s="1" t="s">
        <v>121</v>
      </c>
      <c r="E5" s="123">
        <v>3000</v>
      </c>
      <c r="F5" s="1"/>
      <c r="G5" s="1"/>
      <c r="H5" s="1"/>
      <c r="I5" s="118">
        <v>41351</v>
      </c>
      <c r="J5" s="115" t="s">
        <v>84</v>
      </c>
      <c r="L5" t="s">
        <v>87</v>
      </c>
      <c r="M5" s="114" t="s">
        <v>142</v>
      </c>
    </row>
    <row r="6" spans="1:13">
      <c r="A6" s="1" t="s">
        <v>140</v>
      </c>
      <c r="B6" s="1" t="s">
        <v>115</v>
      </c>
      <c r="C6" s="1" t="s">
        <v>122</v>
      </c>
      <c r="D6" s="1" t="s">
        <v>123</v>
      </c>
      <c r="E6" s="123">
        <v>148</v>
      </c>
      <c r="F6" s="1"/>
      <c r="G6" s="1"/>
      <c r="H6" s="1"/>
      <c r="I6" s="118">
        <v>41351</v>
      </c>
      <c r="J6" s="115" t="s">
        <v>84</v>
      </c>
      <c r="M6" s="114" t="s">
        <v>143</v>
      </c>
    </row>
    <row r="7" spans="1:13">
      <c r="A7" s="1" t="s">
        <v>140</v>
      </c>
      <c r="B7" s="1" t="s">
        <v>87</v>
      </c>
      <c r="C7" s="1" t="s">
        <v>124</v>
      </c>
      <c r="D7" s="111" t="s">
        <v>125</v>
      </c>
      <c r="E7" s="123">
        <v>2142</v>
      </c>
      <c r="F7" s="1"/>
      <c r="G7" s="1"/>
      <c r="H7" s="1"/>
      <c r="I7" s="118">
        <v>41352</v>
      </c>
      <c r="J7" s="115" t="s">
        <v>84</v>
      </c>
      <c r="M7" s="114" t="s">
        <v>145</v>
      </c>
    </row>
    <row r="8" spans="1:13">
      <c r="A8" s="1" t="s">
        <v>140</v>
      </c>
      <c r="B8" s="1" t="s">
        <v>87</v>
      </c>
      <c r="C8" s="1" t="s">
        <v>126</v>
      </c>
      <c r="D8" s="1" t="s">
        <v>127</v>
      </c>
      <c r="E8" s="124">
        <v>400</v>
      </c>
      <c r="F8" s="1"/>
      <c r="G8" s="1"/>
      <c r="H8" s="1"/>
      <c r="I8" s="118">
        <v>41353</v>
      </c>
      <c r="J8" s="115" t="s">
        <v>84</v>
      </c>
      <c r="M8" s="114" t="s">
        <v>146</v>
      </c>
    </row>
    <row r="9" spans="1:13">
      <c r="A9" s="1" t="s">
        <v>140</v>
      </c>
      <c r="B9" s="1" t="s">
        <v>128</v>
      </c>
      <c r="C9" s="1" t="s">
        <v>129</v>
      </c>
      <c r="D9" s="1" t="s">
        <v>152</v>
      </c>
      <c r="E9" s="124">
        <v>260</v>
      </c>
      <c r="F9" s="1"/>
      <c r="G9" s="1"/>
      <c r="H9" s="1"/>
      <c r="I9" s="118">
        <v>41360</v>
      </c>
      <c r="J9" s="115" t="s">
        <v>84</v>
      </c>
      <c r="M9" s="114" t="s">
        <v>147</v>
      </c>
    </row>
    <row r="10" spans="1:13">
      <c r="A10" s="1" t="s">
        <v>140</v>
      </c>
      <c r="B10" s="1" t="s">
        <v>115</v>
      </c>
      <c r="C10" s="1" t="s">
        <v>130</v>
      </c>
      <c r="D10" s="1" t="s">
        <v>2</v>
      </c>
      <c r="E10" s="124">
        <v>600</v>
      </c>
      <c r="F10" s="1"/>
      <c r="G10" s="1"/>
      <c r="H10" s="1"/>
      <c r="I10" s="118">
        <v>41362</v>
      </c>
      <c r="J10" s="115" t="s">
        <v>84</v>
      </c>
      <c r="M10" s="114" t="s">
        <v>148</v>
      </c>
    </row>
    <row r="11" spans="1:13">
      <c r="A11" s="1" t="s">
        <v>140</v>
      </c>
      <c r="B11" s="1" t="s">
        <v>128</v>
      </c>
      <c r="C11" s="1" t="s">
        <v>131</v>
      </c>
      <c r="D11" s="112" t="s">
        <v>3</v>
      </c>
      <c r="E11" s="124">
        <v>416</v>
      </c>
      <c r="F11" s="1"/>
      <c r="G11" s="1"/>
      <c r="H11" s="1"/>
      <c r="I11" s="118">
        <v>41367</v>
      </c>
      <c r="J11" s="115" t="s">
        <v>84</v>
      </c>
      <c r="M11" s="114" t="s">
        <v>149</v>
      </c>
    </row>
    <row r="12" spans="1:13">
      <c r="A12" s="1" t="s">
        <v>140</v>
      </c>
      <c r="B12" s="1" t="s">
        <v>128</v>
      </c>
      <c r="C12" s="1" t="s">
        <v>167</v>
      </c>
      <c r="D12" s="112" t="s">
        <v>4</v>
      </c>
      <c r="E12" s="123">
        <v>1000</v>
      </c>
      <c r="F12" s="1"/>
      <c r="G12" s="1"/>
      <c r="H12" s="1"/>
      <c r="I12" s="118">
        <v>41372</v>
      </c>
      <c r="J12" s="115" t="s">
        <v>84</v>
      </c>
      <c r="M12" s="114" t="s">
        <v>150</v>
      </c>
    </row>
    <row r="13" spans="1:13">
      <c r="A13" s="1" t="s">
        <v>140</v>
      </c>
      <c r="B13" s="1" t="s">
        <v>115</v>
      </c>
      <c r="C13" s="1" t="s">
        <v>132</v>
      </c>
      <c r="D13" s="1" t="s">
        <v>133</v>
      </c>
      <c r="E13" s="124">
        <v>1000</v>
      </c>
      <c r="F13" s="1"/>
      <c r="G13" s="1"/>
      <c r="H13" s="1"/>
      <c r="I13" s="118">
        <v>41382</v>
      </c>
      <c r="J13" s="115" t="s">
        <v>84</v>
      </c>
      <c r="M13" s="114" t="s">
        <v>151</v>
      </c>
    </row>
    <row r="14" spans="1:13">
      <c r="A14" s="1" t="s">
        <v>140</v>
      </c>
      <c r="B14" s="1" t="s">
        <v>87</v>
      </c>
      <c r="C14" s="1" t="s">
        <v>134</v>
      </c>
      <c r="D14" s="112" t="s">
        <v>5</v>
      </c>
      <c r="E14" s="125">
        <v>150</v>
      </c>
      <c r="F14" s="1"/>
      <c r="G14" s="1"/>
      <c r="H14" s="1"/>
      <c r="I14" s="118">
        <v>41391</v>
      </c>
      <c r="J14" s="115" t="s">
        <v>84</v>
      </c>
      <c r="M14" s="109" t="s">
        <v>100</v>
      </c>
    </row>
    <row r="15" spans="1:13">
      <c r="A15" s="1" t="s">
        <v>140</v>
      </c>
      <c r="B15" s="1" t="s">
        <v>86</v>
      </c>
      <c r="C15" s="1" t="s">
        <v>144</v>
      </c>
      <c r="D15" s="112" t="s">
        <v>6</v>
      </c>
      <c r="E15" s="125">
        <v>200</v>
      </c>
      <c r="F15" s="1"/>
      <c r="G15" s="1"/>
      <c r="H15" s="1"/>
      <c r="I15" s="118">
        <v>41404</v>
      </c>
      <c r="J15" s="115" t="s">
        <v>84</v>
      </c>
      <c r="M15" s="109" t="s">
        <v>53</v>
      </c>
    </row>
    <row r="16" spans="1:13">
      <c r="A16" s="1" t="s">
        <v>140</v>
      </c>
      <c r="B16" s="1" t="s">
        <v>128</v>
      </c>
      <c r="C16" s="1" t="s">
        <v>131</v>
      </c>
      <c r="D16" s="112" t="s">
        <v>3</v>
      </c>
      <c r="E16" s="125">
        <v>140</v>
      </c>
      <c r="F16" s="1"/>
      <c r="G16" s="1"/>
      <c r="H16" s="1"/>
      <c r="I16" s="118">
        <v>41406</v>
      </c>
      <c r="J16" s="115" t="s">
        <v>84</v>
      </c>
      <c r="M16" s="109" t="s">
        <v>60</v>
      </c>
    </row>
    <row r="17" spans="1:13">
      <c r="A17" s="1" t="s">
        <v>140</v>
      </c>
      <c r="B17" s="1" t="s">
        <v>115</v>
      </c>
      <c r="C17" s="1" t="s">
        <v>132</v>
      </c>
      <c r="D17" s="112" t="s">
        <v>7</v>
      </c>
      <c r="E17" s="125">
        <v>200</v>
      </c>
      <c r="F17" s="1"/>
      <c r="G17" s="1"/>
      <c r="H17" s="1"/>
      <c r="I17" s="118">
        <v>41428</v>
      </c>
      <c r="J17" s="115" t="s">
        <v>84</v>
      </c>
      <c r="M17" s="109" t="s">
        <v>98</v>
      </c>
    </row>
    <row r="18" spans="1:13">
      <c r="A18" s="1" t="s">
        <v>140</v>
      </c>
      <c r="B18" s="1" t="s">
        <v>115</v>
      </c>
      <c r="C18" s="1" t="s">
        <v>132</v>
      </c>
      <c r="D18" s="112" t="s">
        <v>7</v>
      </c>
      <c r="E18" s="125">
        <v>200</v>
      </c>
      <c r="F18" s="1"/>
      <c r="G18" s="1"/>
      <c r="H18" s="1"/>
      <c r="I18" s="118">
        <v>41484</v>
      </c>
      <c r="J18" s="115" t="s">
        <v>84</v>
      </c>
      <c r="M18" s="109" t="s">
        <v>99</v>
      </c>
    </row>
    <row r="19" spans="1:13">
      <c r="A19" s="1" t="s">
        <v>140</v>
      </c>
      <c r="B19" s="1" t="s">
        <v>115</v>
      </c>
      <c r="C19" s="1" t="s">
        <v>135</v>
      </c>
      <c r="D19" s="1" t="s">
        <v>136</v>
      </c>
      <c r="E19" s="125">
        <v>147</v>
      </c>
      <c r="F19" s="1"/>
      <c r="G19" s="1"/>
      <c r="H19" s="1"/>
      <c r="I19" s="118">
        <v>41488</v>
      </c>
      <c r="J19" s="115" t="s">
        <v>84</v>
      </c>
    </row>
    <row r="20" spans="1:13">
      <c r="A20" s="1" t="s">
        <v>140</v>
      </c>
      <c r="B20" s="1" t="s">
        <v>128</v>
      </c>
      <c r="C20" s="1" t="s">
        <v>137</v>
      </c>
      <c r="D20" s="1" t="s">
        <v>138</v>
      </c>
      <c r="E20" s="126">
        <v>450</v>
      </c>
      <c r="F20" s="1"/>
      <c r="G20" s="1"/>
      <c r="H20" s="1"/>
      <c r="I20" s="118">
        <v>41515</v>
      </c>
      <c r="J20" s="115" t="s">
        <v>84</v>
      </c>
    </row>
    <row r="21" spans="1:13">
      <c r="A21" s="1" t="s">
        <v>140</v>
      </c>
      <c r="B21" s="1" t="s">
        <v>128</v>
      </c>
      <c r="C21" s="1" t="s">
        <v>129</v>
      </c>
      <c r="D21" s="1" t="s">
        <v>139</v>
      </c>
      <c r="E21" s="126">
        <v>260</v>
      </c>
      <c r="F21" s="1"/>
      <c r="G21" s="1"/>
      <c r="H21" s="1"/>
      <c r="I21" s="118">
        <v>41509</v>
      </c>
      <c r="J21" s="115" t="s">
        <v>84</v>
      </c>
    </row>
    <row r="22" spans="1:13">
      <c r="A22" s="1" t="s">
        <v>141</v>
      </c>
      <c r="B22" s="1" t="s">
        <v>86</v>
      </c>
      <c r="C22" s="1" t="s">
        <v>89</v>
      </c>
      <c r="D22" s="1" t="s">
        <v>14</v>
      </c>
      <c r="E22" s="126">
        <v>1510.21</v>
      </c>
      <c r="F22" s="1" t="s">
        <v>13</v>
      </c>
      <c r="G22" s="1">
        <v>41494</v>
      </c>
      <c r="H22" s="1">
        <v>41497</v>
      </c>
      <c r="I22" s="118">
        <v>41495</v>
      </c>
      <c r="J22" s="115" t="s">
        <v>15</v>
      </c>
    </row>
    <row r="23" spans="1:13">
      <c r="A23" s="1" t="s">
        <v>141</v>
      </c>
      <c r="B23" s="1" t="s">
        <v>86</v>
      </c>
      <c r="C23" s="1" t="s">
        <v>89</v>
      </c>
      <c r="D23" s="1" t="s">
        <v>17</v>
      </c>
      <c r="E23" s="126">
        <v>5878.78</v>
      </c>
      <c r="F23" s="1" t="s">
        <v>16</v>
      </c>
      <c r="G23" s="1">
        <v>41494</v>
      </c>
      <c r="H23" s="1">
        <v>41501</v>
      </c>
      <c r="I23" s="118">
        <v>41501</v>
      </c>
      <c r="J23" s="115" t="s">
        <v>23</v>
      </c>
    </row>
    <row r="24" spans="1:13">
      <c r="A24" s="1" t="s">
        <v>141</v>
      </c>
      <c r="B24" s="1" t="s">
        <v>86</v>
      </c>
      <c r="C24" s="1" t="s">
        <v>89</v>
      </c>
      <c r="D24" s="1" t="s">
        <v>19</v>
      </c>
      <c r="E24" s="126">
        <v>19.079999999999998</v>
      </c>
      <c r="F24" s="1" t="s">
        <v>18</v>
      </c>
      <c r="G24" s="1">
        <v>41498</v>
      </c>
      <c r="H24" s="1">
        <v>41501</v>
      </c>
      <c r="I24" s="118">
        <v>41501</v>
      </c>
      <c r="J24" s="115" t="s">
        <v>23</v>
      </c>
    </row>
    <row r="25" spans="1:13">
      <c r="A25" s="1" t="s">
        <v>141</v>
      </c>
      <c r="B25" s="1" t="s">
        <v>86</v>
      </c>
      <c r="C25" s="1" t="s">
        <v>89</v>
      </c>
      <c r="D25" s="1" t="s">
        <v>14</v>
      </c>
      <c r="E25" s="126">
        <v>115.01</v>
      </c>
      <c r="F25" s="1" t="s">
        <v>20</v>
      </c>
      <c r="G25" s="1">
        <v>41498</v>
      </c>
      <c r="H25" s="1">
        <v>41501</v>
      </c>
      <c r="I25" s="118">
        <v>41501</v>
      </c>
      <c r="J25" s="115" t="s">
        <v>23</v>
      </c>
    </row>
    <row r="26" spans="1:13">
      <c r="A26" s="1" t="s">
        <v>141</v>
      </c>
      <c r="B26" s="1" t="s">
        <v>86</v>
      </c>
      <c r="C26" s="1" t="s">
        <v>89</v>
      </c>
      <c r="D26" s="1" t="s">
        <v>22</v>
      </c>
      <c r="E26" s="126">
        <v>8280.36</v>
      </c>
      <c r="F26" s="1" t="s">
        <v>21</v>
      </c>
      <c r="G26" s="1">
        <v>41499</v>
      </c>
      <c r="H26" s="1">
        <v>41502</v>
      </c>
      <c r="I26" s="118">
        <v>41501</v>
      </c>
      <c r="J26" s="115" t="s">
        <v>23</v>
      </c>
    </row>
    <row r="27" spans="1:13">
      <c r="A27" s="1" t="s">
        <v>141</v>
      </c>
      <c r="B27" s="1" t="s">
        <v>86</v>
      </c>
      <c r="C27" s="1" t="s">
        <v>89</v>
      </c>
      <c r="D27" s="1" t="s">
        <v>17</v>
      </c>
      <c r="E27" s="126">
        <v>1657.43</v>
      </c>
      <c r="F27" s="1" t="s">
        <v>24</v>
      </c>
      <c r="G27" s="1">
        <v>41502</v>
      </c>
      <c r="H27" s="1">
        <v>41505</v>
      </c>
      <c r="I27" s="118">
        <v>41502</v>
      </c>
      <c r="J27" s="115" t="s">
        <v>23</v>
      </c>
    </row>
    <row r="28" spans="1:13">
      <c r="A28" s="1" t="s">
        <v>141</v>
      </c>
      <c r="B28" s="1" t="s">
        <v>86</v>
      </c>
      <c r="C28" s="1" t="s">
        <v>89</v>
      </c>
      <c r="D28" s="1" t="s">
        <v>17</v>
      </c>
      <c r="E28" s="126">
        <v>512.29999999999995</v>
      </c>
      <c r="F28" s="1" t="s">
        <v>25</v>
      </c>
      <c r="G28" s="1">
        <v>41502</v>
      </c>
      <c r="H28" s="1">
        <v>41509</v>
      </c>
      <c r="I28" s="118">
        <v>41507</v>
      </c>
      <c r="J28" s="115" t="s">
        <v>23</v>
      </c>
    </row>
    <row r="29" spans="1:13">
      <c r="A29" s="1" t="s">
        <v>141</v>
      </c>
      <c r="B29" s="1" t="s">
        <v>26</v>
      </c>
      <c r="C29" s="1" t="s">
        <v>158</v>
      </c>
      <c r="D29" s="1" t="s">
        <v>27</v>
      </c>
      <c r="E29" s="126">
        <v>10584</v>
      </c>
      <c r="F29" s="1" t="s">
        <v>157</v>
      </c>
      <c r="G29" s="1"/>
      <c r="H29" s="1"/>
      <c r="I29" s="118">
        <v>41507</v>
      </c>
      <c r="J29" s="115" t="s">
        <v>23</v>
      </c>
    </row>
    <row r="30" spans="1:13">
      <c r="A30" s="1" t="s">
        <v>141</v>
      </c>
      <c r="B30" s="1" t="s">
        <v>87</v>
      </c>
      <c r="C30" s="1" t="s">
        <v>103</v>
      </c>
      <c r="D30" s="1" t="s">
        <v>78</v>
      </c>
      <c r="E30" s="126">
        <v>400</v>
      </c>
      <c r="F30" s="1"/>
      <c r="G30" s="1"/>
      <c r="H30" s="1"/>
      <c r="I30" s="118">
        <v>41474</v>
      </c>
      <c r="J30" s="115" t="s">
        <v>84</v>
      </c>
    </row>
    <row r="31" spans="1:13">
      <c r="A31" s="1" t="s">
        <v>141</v>
      </c>
      <c r="B31" s="1" t="s">
        <v>87</v>
      </c>
      <c r="C31" s="1" t="s">
        <v>103</v>
      </c>
      <c r="D31" s="1" t="s">
        <v>79</v>
      </c>
      <c r="E31" s="126">
        <v>650</v>
      </c>
      <c r="F31" s="1"/>
      <c r="G31" s="1"/>
      <c r="H31" s="1"/>
      <c r="I31" s="118">
        <v>41474</v>
      </c>
      <c r="J31" s="115" t="s">
        <v>84</v>
      </c>
    </row>
    <row r="32" spans="1:13">
      <c r="A32" s="1" t="s">
        <v>141</v>
      </c>
      <c r="B32" s="1" t="s">
        <v>86</v>
      </c>
      <c r="C32" s="1" t="s">
        <v>35</v>
      </c>
      <c r="D32" s="1" t="s">
        <v>8</v>
      </c>
      <c r="E32" s="126">
        <v>7800</v>
      </c>
      <c r="F32" s="1"/>
      <c r="G32" s="1"/>
      <c r="H32" s="1"/>
      <c r="I32" s="118">
        <v>41474</v>
      </c>
      <c r="J32" s="115" t="s">
        <v>84</v>
      </c>
    </row>
    <row r="33" spans="1:10">
      <c r="A33" s="1" t="s">
        <v>141</v>
      </c>
      <c r="B33" s="1" t="s">
        <v>86</v>
      </c>
      <c r="C33" s="1" t="s">
        <v>158</v>
      </c>
      <c r="D33" s="1" t="s">
        <v>34</v>
      </c>
      <c r="E33" s="126">
        <v>335.18</v>
      </c>
      <c r="F33" s="1" t="s">
        <v>154</v>
      </c>
      <c r="G33" s="1"/>
      <c r="H33" s="1"/>
      <c r="I33" s="118">
        <v>41521</v>
      </c>
      <c r="J33" s="115" t="s">
        <v>84</v>
      </c>
    </row>
    <row r="34" spans="1:10">
      <c r="A34" s="1" t="s">
        <v>141</v>
      </c>
      <c r="B34" s="1" t="s">
        <v>86</v>
      </c>
      <c r="C34" s="1" t="s">
        <v>89</v>
      </c>
      <c r="D34" s="1" t="s">
        <v>80</v>
      </c>
      <c r="E34" s="126">
        <v>7610.63</v>
      </c>
      <c r="F34" s="1" t="s">
        <v>110</v>
      </c>
      <c r="G34" s="1">
        <v>41514</v>
      </c>
      <c r="H34" s="1">
        <v>41517</v>
      </c>
      <c r="I34" s="118">
        <v>41515</v>
      </c>
      <c r="J34" s="115" t="s">
        <v>23</v>
      </c>
    </row>
    <row r="35" spans="1:10">
      <c r="A35" s="1" t="s">
        <v>141</v>
      </c>
      <c r="B35" s="1" t="s">
        <v>86</v>
      </c>
      <c r="C35" s="1" t="s">
        <v>89</v>
      </c>
      <c r="D35" s="1" t="s">
        <v>113</v>
      </c>
      <c r="E35" s="126">
        <v>992.96</v>
      </c>
      <c r="F35" s="1" t="s">
        <v>114</v>
      </c>
      <c r="G35" s="1">
        <v>41492</v>
      </c>
      <c r="H35" s="1">
        <v>41495</v>
      </c>
      <c r="I35" s="118">
        <v>41516</v>
      </c>
      <c r="J35" s="115" t="s">
        <v>23</v>
      </c>
    </row>
    <row r="36" spans="1:10">
      <c r="A36" s="1" t="s">
        <v>142</v>
      </c>
      <c r="B36" s="1" t="s">
        <v>26</v>
      </c>
      <c r="C36" s="1" t="s">
        <v>158</v>
      </c>
      <c r="D36" s="1" t="s">
        <v>28</v>
      </c>
      <c r="E36" s="126">
        <v>7010.82</v>
      </c>
      <c r="F36" s="1" t="s">
        <v>153</v>
      </c>
      <c r="G36" s="1"/>
      <c r="H36" s="1"/>
      <c r="I36" s="118">
        <v>41521</v>
      </c>
      <c r="J36" s="115" t="s">
        <v>84</v>
      </c>
    </row>
    <row r="37" spans="1:10">
      <c r="A37" s="1" t="s">
        <v>142</v>
      </c>
      <c r="B37" s="1" t="s">
        <v>26</v>
      </c>
      <c r="C37" s="1" t="s">
        <v>158</v>
      </c>
      <c r="D37" s="1" t="s">
        <v>30</v>
      </c>
      <c r="E37" s="126">
        <v>3078</v>
      </c>
      <c r="F37" s="1"/>
      <c r="G37" s="1"/>
      <c r="H37" s="1"/>
      <c r="I37" s="118"/>
    </row>
    <row r="38" spans="1:10">
      <c r="A38" s="1" t="s">
        <v>142</v>
      </c>
      <c r="B38" s="1" t="s">
        <v>26</v>
      </c>
      <c r="C38" s="1" t="s">
        <v>158</v>
      </c>
      <c r="D38" s="1" t="s">
        <v>31</v>
      </c>
      <c r="E38" s="126">
        <v>2052</v>
      </c>
      <c r="F38" s="1"/>
      <c r="G38" s="1"/>
      <c r="H38" s="1"/>
      <c r="I38" s="118"/>
    </row>
    <row r="39" spans="1:10">
      <c r="A39" s="1" t="s">
        <v>142</v>
      </c>
      <c r="B39" s="1" t="s">
        <v>86</v>
      </c>
      <c r="C39" s="1" t="s">
        <v>89</v>
      </c>
      <c r="D39" s="1" t="s">
        <v>104</v>
      </c>
      <c r="E39" s="126">
        <v>3813.05</v>
      </c>
      <c r="F39" s="1" t="s">
        <v>105</v>
      </c>
      <c r="G39" s="1">
        <v>41512</v>
      </c>
      <c r="H39" s="1">
        <v>41519</v>
      </c>
      <c r="I39" s="118">
        <v>41515</v>
      </c>
      <c r="J39" s="115" t="s">
        <v>23</v>
      </c>
    </row>
    <row r="40" spans="1:10">
      <c r="A40" s="1" t="s">
        <v>142</v>
      </c>
      <c r="B40" s="1" t="s">
        <v>86</v>
      </c>
      <c r="C40" s="1" t="s">
        <v>89</v>
      </c>
      <c r="D40" s="1" t="s">
        <v>106</v>
      </c>
      <c r="E40" s="126">
        <v>66.180000000000007</v>
      </c>
      <c r="F40" s="1" t="s">
        <v>107</v>
      </c>
      <c r="G40" s="1">
        <v>41513</v>
      </c>
      <c r="H40" s="1">
        <v>41516</v>
      </c>
      <c r="I40" s="118">
        <v>41515</v>
      </c>
      <c r="J40" s="115" t="s">
        <v>23</v>
      </c>
    </row>
    <row r="41" spans="1:10">
      <c r="A41" s="1" t="s">
        <v>142</v>
      </c>
      <c r="B41" s="1" t="s">
        <v>86</v>
      </c>
      <c r="C41" s="1" t="s">
        <v>89</v>
      </c>
      <c r="D41" s="1" t="s">
        <v>108</v>
      </c>
      <c r="E41" s="126">
        <v>649.32000000000005</v>
      </c>
      <c r="F41" s="1" t="s">
        <v>109</v>
      </c>
      <c r="G41" s="1">
        <v>41513</v>
      </c>
      <c r="H41" s="1">
        <v>41516</v>
      </c>
      <c r="I41" s="118">
        <v>41515</v>
      </c>
      <c r="J41" s="115" t="s">
        <v>23</v>
      </c>
    </row>
    <row r="42" spans="1:10">
      <c r="A42" s="1" t="s">
        <v>142</v>
      </c>
      <c r="B42" s="1" t="s">
        <v>86</v>
      </c>
      <c r="C42" s="1" t="s">
        <v>89</v>
      </c>
      <c r="D42" s="1" t="s">
        <v>111</v>
      </c>
      <c r="E42" s="126">
        <v>3084.07</v>
      </c>
      <c r="F42" s="1" t="s">
        <v>112</v>
      </c>
      <c r="G42" s="1">
        <v>41516</v>
      </c>
      <c r="H42" s="1">
        <v>41519</v>
      </c>
      <c r="I42" s="118">
        <v>41516</v>
      </c>
      <c r="J42" s="115" t="s">
        <v>23</v>
      </c>
    </row>
    <row r="43" spans="1:10">
      <c r="A43" s="1" t="s">
        <v>142</v>
      </c>
      <c r="B43" s="1" t="s">
        <v>86</v>
      </c>
      <c r="C43" s="1" t="s">
        <v>158</v>
      </c>
      <c r="D43" s="1" t="s">
        <v>155</v>
      </c>
      <c r="E43" s="126">
        <v>54</v>
      </c>
      <c r="F43" s="1" t="s">
        <v>156</v>
      </c>
      <c r="G43" s="1"/>
      <c r="H43" s="1"/>
      <c r="I43" s="118">
        <v>41521</v>
      </c>
      <c r="J43" s="115" t="s">
        <v>84</v>
      </c>
    </row>
    <row r="44" spans="1:10">
      <c r="A44" s="1" t="s">
        <v>142</v>
      </c>
      <c r="B44" s="1" t="s">
        <v>86</v>
      </c>
      <c r="C44" s="1" t="s">
        <v>89</v>
      </c>
      <c r="D44" s="1" t="s">
        <v>159</v>
      </c>
      <c r="E44" s="126">
        <v>1415.36</v>
      </c>
      <c r="F44" s="1" t="s">
        <v>160</v>
      </c>
      <c r="G44" s="1">
        <v>41516</v>
      </c>
      <c r="H44" s="1">
        <v>41519</v>
      </c>
      <c r="I44" s="118">
        <v>41521</v>
      </c>
      <c r="J44" s="115" t="s">
        <v>23</v>
      </c>
    </row>
    <row r="45" spans="1:10">
      <c r="A45" s="1" t="s">
        <v>143</v>
      </c>
      <c r="B45" s="1" t="s">
        <v>26</v>
      </c>
      <c r="C45" s="1" t="s">
        <v>158</v>
      </c>
      <c r="D45" s="1" t="s">
        <v>29</v>
      </c>
      <c r="E45" s="126">
        <v>10584</v>
      </c>
      <c r="F45" s="1"/>
      <c r="G45" s="1"/>
      <c r="H45" s="1"/>
      <c r="I45" s="118"/>
    </row>
    <row r="46" spans="1:10">
      <c r="A46" s="1" t="s">
        <v>145</v>
      </c>
      <c r="B46" s="1" t="s">
        <v>26</v>
      </c>
      <c r="C46" s="1" t="s">
        <v>158</v>
      </c>
      <c r="D46" s="1" t="s">
        <v>32</v>
      </c>
      <c r="E46" s="126">
        <v>5724</v>
      </c>
      <c r="F46" s="1"/>
      <c r="G46" s="1"/>
      <c r="H46" s="1"/>
      <c r="I46" s="118"/>
    </row>
    <row r="47" spans="1:10">
      <c r="A47" s="1" t="s">
        <v>145</v>
      </c>
      <c r="B47" s="1" t="s">
        <v>26</v>
      </c>
      <c r="C47" s="1" t="s">
        <v>158</v>
      </c>
      <c r="D47" s="1" t="s">
        <v>33</v>
      </c>
      <c r="E47" s="126">
        <v>6372</v>
      </c>
      <c r="F47" s="1"/>
      <c r="G47" s="1"/>
      <c r="H47" s="1"/>
      <c r="I47" s="118"/>
    </row>
    <row r="48" spans="1:10">
      <c r="A48" s="1" t="s">
        <v>142</v>
      </c>
      <c r="B48" s="1" t="s">
        <v>86</v>
      </c>
      <c r="C48" s="1" t="s">
        <v>89</v>
      </c>
      <c r="D48" s="1" t="s">
        <v>170</v>
      </c>
      <c r="E48" s="126">
        <v>4163.04</v>
      </c>
      <c r="F48" s="1" t="s">
        <v>171</v>
      </c>
      <c r="G48" s="1">
        <v>41515</v>
      </c>
      <c r="H48" s="1">
        <v>41518</v>
      </c>
      <c r="I48" s="118">
        <v>41527</v>
      </c>
      <c r="J48" s="115" t="s">
        <v>23</v>
      </c>
    </row>
    <row r="49" spans="1:10">
      <c r="A49" s="1" t="s">
        <v>142</v>
      </c>
      <c r="B49" s="1" t="s">
        <v>86</v>
      </c>
      <c r="C49" s="1" t="s">
        <v>89</v>
      </c>
      <c r="D49" s="1" t="s">
        <v>170</v>
      </c>
      <c r="E49" s="126">
        <v>1214.22</v>
      </c>
      <c r="F49" s="1" t="s">
        <v>172</v>
      </c>
      <c r="G49" s="1">
        <v>41515</v>
      </c>
      <c r="H49" s="1">
        <v>41518</v>
      </c>
      <c r="I49" s="118">
        <v>41527</v>
      </c>
      <c r="J49" s="115" t="s">
        <v>23</v>
      </c>
    </row>
    <row r="50" spans="1:10">
      <c r="A50" s="1" t="s">
        <v>142</v>
      </c>
      <c r="B50" s="1" t="s">
        <v>86</v>
      </c>
      <c r="C50" s="1" t="s">
        <v>89</v>
      </c>
      <c r="D50" s="1" t="s">
        <v>17</v>
      </c>
      <c r="E50" s="126">
        <v>2413.2399999999998</v>
      </c>
      <c r="F50" s="1" t="s">
        <v>173</v>
      </c>
      <c r="G50" s="1">
        <v>41527</v>
      </c>
      <c r="H50" s="1">
        <v>41530</v>
      </c>
      <c r="I50" s="118">
        <v>41527</v>
      </c>
      <c r="J50" s="115" t="s">
        <v>23</v>
      </c>
    </row>
    <row r="51" spans="1:10">
      <c r="A51" s="1" t="s">
        <v>142</v>
      </c>
      <c r="B51" s="1" t="s">
        <v>86</v>
      </c>
      <c r="C51" s="1" t="s">
        <v>89</v>
      </c>
      <c r="D51" s="1" t="s">
        <v>17</v>
      </c>
      <c r="E51" s="126">
        <v>227.55</v>
      </c>
      <c r="F51" s="1" t="s">
        <v>174</v>
      </c>
      <c r="G51" s="1">
        <v>41528</v>
      </c>
      <c r="H51" s="1">
        <v>41531</v>
      </c>
      <c r="I51" s="118">
        <v>41528</v>
      </c>
      <c r="J51" s="115" t="s">
        <v>23</v>
      </c>
    </row>
    <row r="52" spans="1:10">
      <c r="A52" s="42" t="s">
        <v>142</v>
      </c>
      <c r="B52" s="42" t="s">
        <v>86</v>
      </c>
      <c r="C52" s="42" t="s">
        <v>89</v>
      </c>
      <c r="D52" s="3" t="s">
        <v>17</v>
      </c>
      <c r="E52" s="122">
        <v>247.93</v>
      </c>
      <c r="F52" t="s">
        <v>175</v>
      </c>
      <c r="G52" s="2">
        <v>41534</v>
      </c>
      <c r="H52" s="2">
        <v>41537</v>
      </c>
      <c r="I52" s="119">
        <v>41534</v>
      </c>
      <c r="J52" t="s">
        <v>23</v>
      </c>
    </row>
    <row r="53" spans="1:10">
      <c r="A53" s="42" t="s">
        <v>142</v>
      </c>
      <c r="B53" s="42" t="s">
        <v>86</v>
      </c>
      <c r="C53" s="1" t="s">
        <v>158</v>
      </c>
      <c r="D53" t="s">
        <v>176</v>
      </c>
      <c r="E53" s="122">
        <v>360</v>
      </c>
      <c r="G53" s="2"/>
      <c r="H53" s="2">
        <v>41537</v>
      </c>
      <c r="I53" s="119"/>
    </row>
    <row r="54" spans="1:10">
      <c r="A54" s="42"/>
      <c r="B54" s="42"/>
      <c r="C54" s="1"/>
      <c r="G54" s="2"/>
      <c r="H54" s="2"/>
      <c r="I54" s="119"/>
    </row>
    <row r="55" spans="1:10">
      <c r="A55" s="42"/>
      <c r="B55" s="42"/>
      <c r="C55" s="1"/>
      <c r="G55" s="2"/>
      <c r="H55" s="2"/>
      <c r="I55" s="119"/>
    </row>
    <row r="56" spans="1:10">
      <c r="A56" s="42"/>
      <c r="B56" s="42"/>
      <c r="C56" s="1"/>
      <c r="G56" s="2"/>
      <c r="H56" s="2"/>
      <c r="I56" s="119"/>
    </row>
    <row r="57" spans="1:10">
      <c r="A57" s="42"/>
      <c r="B57" s="42"/>
      <c r="C57" s="1"/>
      <c r="G57" s="2"/>
      <c r="H57" s="2"/>
      <c r="I57" s="119"/>
    </row>
    <row r="58" spans="1:10">
      <c r="A58" s="42"/>
      <c r="B58" s="42"/>
      <c r="C58" s="1"/>
      <c r="G58" s="2"/>
      <c r="H58" s="2"/>
      <c r="I58" s="119"/>
    </row>
    <row r="59" spans="1:10" ht="17.25" thickBot="1">
      <c r="A59" s="45" t="s">
        <v>90</v>
      </c>
      <c r="B59" s="45"/>
      <c r="C59" s="45"/>
      <c r="D59" s="45"/>
      <c r="E59" s="127">
        <f>SUBTOTAL(109,[Kwota])</f>
        <v>115289.72</v>
      </c>
      <c r="F59" s="45"/>
      <c r="G59" s="45"/>
      <c r="H59" s="45"/>
      <c r="I59" s="120"/>
      <c r="J59" s="116">
        <f>SUBTOTAL(103,[Konto])</f>
        <v>46</v>
      </c>
    </row>
    <row r="60" spans="1:10" ht="15.75" thickTop="1"/>
    <row r="67" spans="1:10">
      <c r="A67" s="1"/>
      <c r="B67" s="1"/>
      <c r="C67" s="1"/>
      <c r="D67" s="1"/>
      <c r="E67" s="125"/>
      <c r="F67" s="1"/>
      <c r="G67" s="1"/>
      <c r="H67" s="1"/>
      <c r="I67" s="121"/>
      <c r="J67" s="112"/>
    </row>
    <row r="84" spans="1:10">
      <c r="A84" s="1"/>
      <c r="B84" s="1"/>
      <c r="C84" s="1"/>
      <c r="D84" s="1"/>
      <c r="E84" s="125"/>
      <c r="F84" s="1"/>
      <c r="G84" s="1"/>
      <c r="H84" s="1"/>
      <c r="I84" s="121"/>
      <c r="J84" s="112"/>
    </row>
  </sheetData>
  <dataConsolidate/>
  <dataValidations count="3">
    <dataValidation type="list" allowBlank="1" showInputMessage="1" showErrorMessage="1" sqref="A60:A67">
      <formula1>$M$4:$M$18</formula1>
    </dataValidation>
    <dataValidation type="list" allowBlank="1" showInputMessage="1" showErrorMessage="1" sqref="B60:B67 B22:B52">
      <formula1>$L$3:$L$5</formula1>
    </dataValidation>
    <dataValidation type="list" allowBlank="1" showInputMessage="1" showErrorMessage="1" sqref="A2:A58">
      <formula1>$M$3:$M$18</formula1>
    </dataValidation>
  </dataValidations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3:G10"/>
  <sheetViews>
    <sheetView workbookViewId="0">
      <selection activeCell="B13" sqref="B13"/>
    </sheetView>
  </sheetViews>
  <sheetFormatPr defaultRowHeight="15"/>
  <cols>
    <col min="1" max="1" width="18.42578125" customWidth="1"/>
    <col min="2" max="2" width="17.5703125" customWidth="1"/>
    <col min="3" max="3" width="11.7109375" bestFit="1" customWidth="1"/>
    <col min="4" max="4" width="7" bestFit="1" customWidth="1"/>
    <col min="5" max="5" width="7.42578125" bestFit="1" customWidth="1"/>
    <col min="6" max="6" width="14.140625" bestFit="1" customWidth="1"/>
    <col min="7" max="7" width="14.28515625" bestFit="1" customWidth="1"/>
    <col min="8" max="8" width="14.28515625" customWidth="1"/>
    <col min="9" max="9" width="7.5703125" customWidth="1"/>
    <col min="10" max="10" width="7.140625" customWidth="1"/>
    <col min="11" max="11" width="14" customWidth="1"/>
    <col min="12" max="12" width="10.42578125" customWidth="1"/>
    <col min="13" max="13" width="16.7109375" customWidth="1"/>
    <col min="14" max="14" width="14.7109375" customWidth="1"/>
    <col min="15" max="15" width="8.85546875" customWidth="1"/>
    <col min="16" max="16" width="6.42578125" customWidth="1"/>
    <col min="17" max="17" width="4.5703125" customWidth="1"/>
    <col min="18" max="18" width="12.7109375" bestFit="1" customWidth="1"/>
    <col min="19" max="19" width="8.85546875" customWidth="1"/>
    <col min="20" max="20" width="8.7109375" customWidth="1"/>
    <col min="21" max="21" width="12.28515625" bestFit="1" customWidth="1"/>
    <col min="22" max="22" width="16.28515625" bestFit="1" customWidth="1"/>
    <col min="23" max="23" width="7.140625" customWidth="1"/>
    <col min="24" max="24" width="12.28515625" bestFit="1" customWidth="1"/>
    <col min="25" max="25" width="13.7109375" bestFit="1" customWidth="1"/>
    <col min="26" max="26" width="17.28515625" bestFit="1" customWidth="1"/>
    <col min="27" max="27" width="9.28515625" bestFit="1" customWidth="1"/>
    <col min="28" max="28" width="14.28515625" bestFit="1" customWidth="1"/>
  </cols>
  <sheetData>
    <row r="3" spans="1:7">
      <c r="A3" s="128" t="s">
        <v>166</v>
      </c>
      <c r="B3" s="128" t="s">
        <v>168</v>
      </c>
    </row>
    <row r="4" spans="1:7">
      <c r="A4" s="128" t="s">
        <v>164</v>
      </c>
      <c r="B4" t="s">
        <v>86</v>
      </c>
      <c r="C4" t="s">
        <v>26</v>
      </c>
      <c r="D4" t="s">
        <v>87</v>
      </c>
      <c r="E4" t="s">
        <v>115</v>
      </c>
      <c r="F4" t="s">
        <v>128</v>
      </c>
      <c r="G4" t="s">
        <v>165</v>
      </c>
    </row>
    <row r="5" spans="1:7">
      <c r="A5" s="129" t="s">
        <v>140</v>
      </c>
      <c r="B5" s="44">
        <v>200</v>
      </c>
      <c r="C5" s="44"/>
      <c r="D5" s="44">
        <v>8492</v>
      </c>
      <c r="E5" s="44">
        <v>5197</v>
      </c>
      <c r="F5" s="44">
        <v>2526</v>
      </c>
      <c r="G5" s="130">
        <v>16415</v>
      </c>
    </row>
    <row r="6" spans="1:7">
      <c r="A6" s="129" t="s">
        <v>141</v>
      </c>
      <c r="B6" s="44">
        <v>34711.939999999995</v>
      </c>
      <c r="C6" s="44">
        <v>10584</v>
      </c>
      <c r="D6" s="44">
        <v>1050</v>
      </c>
      <c r="E6" s="44"/>
      <c r="F6" s="44"/>
      <c r="G6" s="130">
        <v>46345.939999999995</v>
      </c>
    </row>
    <row r="7" spans="1:7">
      <c r="A7" s="129" t="s">
        <v>142</v>
      </c>
      <c r="B7" s="44">
        <v>17100.03</v>
      </c>
      <c r="C7" s="44">
        <v>12140.82</v>
      </c>
      <c r="D7" s="44"/>
      <c r="E7" s="44"/>
      <c r="F7" s="44"/>
      <c r="G7" s="130">
        <v>29240.85</v>
      </c>
    </row>
    <row r="8" spans="1:7">
      <c r="A8" s="129" t="s">
        <v>143</v>
      </c>
      <c r="B8" s="44"/>
      <c r="C8" s="44">
        <v>10584</v>
      </c>
      <c r="D8" s="44"/>
      <c r="E8" s="44"/>
      <c r="F8" s="44"/>
      <c r="G8" s="130">
        <v>10584</v>
      </c>
    </row>
    <row r="9" spans="1:7">
      <c r="A9" s="129" t="s">
        <v>145</v>
      </c>
      <c r="B9" s="44"/>
      <c r="C9" s="44">
        <v>12096</v>
      </c>
      <c r="D9" s="44"/>
      <c r="E9" s="44"/>
      <c r="F9" s="44"/>
      <c r="G9" s="130">
        <v>12096</v>
      </c>
    </row>
    <row r="10" spans="1:7">
      <c r="A10" s="129" t="s">
        <v>165</v>
      </c>
      <c r="B10" s="44">
        <v>52011.969999999994</v>
      </c>
      <c r="C10" s="44">
        <v>45404.82</v>
      </c>
      <c r="D10" s="44">
        <v>9542</v>
      </c>
      <c r="E10" s="44">
        <v>5197</v>
      </c>
      <c r="F10" s="44">
        <v>2526</v>
      </c>
      <c r="G10" s="131">
        <v>114681.79</v>
      </c>
    </row>
  </sheetData>
  <pageMargins left="0.7" right="0.7" top="0.75" bottom="0.75" header="0.3" footer="0.3"/>
  <pageSetup paperSize="9" orientation="portrait" horizontalDpi="0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9"/>
  <sheetViews>
    <sheetView workbookViewId="0">
      <selection activeCell="F19" sqref="F19"/>
    </sheetView>
  </sheetViews>
  <sheetFormatPr defaultRowHeight="15"/>
  <cols>
    <col min="1" max="1" width="24.140625" customWidth="1"/>
    <col min="2" max="2" width="8.28515625" customWidth="1"/>
    <col min="3" max="3" width="6.85546875" customWidth="1"/>
    <col min="4" max="4" width="8.28515625" customWidth="1"/>
    <col min="5" max="5" width="8" customWidth="1"/>
    <col min="6" max="6" width="11" customWidth="1"/>
    <col min="7" max="7" width="10.28515625" customWidth="1"/>
  </cols>
  <sheetData>
    <row r="1" spans="1:7">
      <c r="A1" s="108"/>
      <c r="B1" s="108"/>
      <c r="C1" s="108"/>
    </row>
    <row r="2" spans="1:7">
      <c r="A2" t="s">
        <v>82</v>
      </c>
      <c r="B2" t="s">
        <v>91</v>
      </c>
      <c r="C2" t="s">
        <v>92</v>
      </c>
      <c r="D2" t="s">
        <v>93</v>
      </c>
      <c r="E2" t="s">
        <v>161</v>
      </c>
      <c r="F2" t="s">
        <v>162</v>
      </c>
      <c r="G2" t="s">
        <v>163</v>
      </c>
    </row>
    <row r="3" spans="1:7">
      <c r="A3" t="s">
        <v>94</v>
      </c>
      <c r="B3">
        <v>0</v>
      </c>
      <c r="C3">
        <v>0</v>
      </c>
      <c r="D3" s="44">
        <v>0</v>
      </c>
      <c r="E3">
        <v>0</v>
      </c>
    </row>
    <row r="4" spans="1:7">
      <c r="A4" t="s">
        <v>43</v>
      </c>
      <c r="B4">
        <v>37600</v>
      </c>
      <c r="C4">
        <v>46700</v>
      </c>
      <c r="D4" s="44">
        <f>Tabela5[[#This Row],[Planowane]]+D3</f>
        <v>37600</v>
      </c>
      <c r="E4" s="44">
        <f>Tabela5[[#This Row],[Rzeczywiste]]-Tabela5[[#This Row],[Planowane]]</f>
        <v>9100</v>
      </c>
      <c r="F4" s="2">
        <v>41499</v>
      </c>
      <c r="G4" s="2">
        <v>41499</v>
      </c>
    </row>
    <row r="5" spans="1:7">
      <c r="A5" t="s">
        <v>46</v>
      </c>
      <c r="B5">
        <v>37800</v>
      </c>
      <c r="D5" s="44">
        <f>Tabela5[[#This Row],[Planowane]]+D4</f>
        <v>75400</v>
      </c>
      <c r="E5" s="44"/>
      <c r="F5" s="2">
        <v>41544</v>
      </c>
    </row>
    <row r="6" spans="1:7">
      <c r="A6" t="s">
        <v>97</v>
      </c>
      <c r="B6">
        <v>43200</v>
      </c>
      <c r="D6" s="44">
        <f>Tabela5[[#This Row],[Planowane]]+D5</f>
        <v>118600</v>
      </c>
      <c r="E6" s="44"/>
      <c r="F6" s="2">
        <v>41536</v>
      </c>
    </row>
    <row r="7" spans="1:7">
      <c r="A7" t="s">
        <v>33</v>
      </c>
      <c r="B7">
        <v>47500</v>
      </c>
      <c r="D7" s="44">
        <f>Tabela5[[#This Row],[Planowane]]+D6</f>
        <v>166100</v>
      </c>
      <c r="E7" s="44"/>
      <c r="F7" s="2">
        <v>41571</v>
      </c>
    </row>
    <row r="8" spans="1:7">
      <c r="A8" t="s">
        <v>96</v>
      </c>
      <c r="B8">
        <v>32000</v>
      </c>
      <c r="D8" s="44">
        <f>Tabela5[[#This Row],[Planowane]]+D7</f>
        <v>198100</v>
      </c>
      <c r="E8" s="44"/>
      <c r="F8" s="44"/>
    </row>
    <row r="9" spans="1:7">
      <c r="A9" t="s">
        <v>52</v>
      </c>
      <c r="B9">
        <v>21600</v>
      </c>
      <c r="D9" s="44">
        <f>Tabela5[[#This Row],[Planowane]]+D8</f>
        <v>219700</v>
      </c>
      <c r="E9" s="44"/>
      <c r="F9" s="44"/>
    </row>
    <row r="10" spans="1:7">
      <c r="A10" t="s">
        <v>48</v>
      </c>
      <c r="B10">
        <v>9700</v>
      </c>
      <c r="D10" s="44">
        <f>Tabela5[[#This Row],[Planowane]]+D9</f>
        <v>229400</v>
      </c>
    </row>
    <row r="11" spans="1:7">
      <c r="A11" t="s">
        <v>62</v>
      </c>
      <c r="B11">
        <v>45700</v>
      </c>
      <c r="D11" s="44">
        <f>Tabela5[[#This Row],[Planowane]]+D10</f>
        <v>275100</v>
      </c>
    </row>
    <row r="12" spans="1:7">
      <c r="A12" t="s">
        <v>59</v>
      </c>
      <c r="B12">
        <v>16200</v>
      </c>
      <c r="D12" s="44">
        <f>Tabela5[[#This Row],[Planowane]]+D11</f>
        <v>291300</v>
      </c>
    </row>
    <row r="13" spans="1:7">
      <c r="A13" t="s">
        <v>101</v>
      </c>
      <c r="B13">
        <v>22200</v>
      </c>
      <c r="D13" s="44">
        <f>Tabela5[[#This Row],[Planowane]]+D12</f>
        <v>313500</v>
      </c>
    </row>
    <row r="14" spans="1:7">
      <c r="A14" t="s">
        <v>100</v>
      </c>
      <c r="B14">
        <v>39900</v>
      </c>
      <c r="D14" s="44">
        <f>Tabela5[[#This Row],[Planowane]]+D13</f>
        <v>353400</v>
      </c>
    </row>
    <row r="15" spans="1:7">
      <c r="A15" t="s">
        <v>53</v>
      </c>
      <c r="B15">
        <v>6500</v>
      </c>
      <c r="D15" s="44">
        <f>Tabela5[[#This Row],[Planowane]]+D14</f>
        <v>359900</v>
      </c>
    </row>
    <row r="16" spans="1:7">
      <c r="A16" t="s">
        <v>60</v>
      </c>
      <c r="B16">
        <v>31300</v>
      </c>
      <c r="D16" s="44">
        <f>Tabela5[[#This Row],[Planowane]]+D15</f>
        <v>391200</v>
      </c>
    </row>
    <row r="17" spans="1:7">
      <c r="A17" t="s">
        <v>98</v>
      </c>
      <c r="B17">
        <v>20000</v>
      </c>
      <c r="D17" s="44">
        <f>Tabela5[[#This Row],[Planowane]]+D16</f>
        <v>411200</v>
      </c>
    </row>
    <row r="18" spans="1:7">
      <c r="A18" t="s">
        <v>99</v>
      </c>
      <c r="B18">
        <v>31600</v>
      </c>
      <c r="D18" s="44">
        <f>Tabela5[[#This Row],[Planowane]]+D17</f>
        <v>442800</v>
      </c>
    </row>
    <row r="19" spans="1:7">
      <c r="A19" s="1"/>
      <c r="B19" s="1"/>
      <c r="C19" s="1"/>
      <c r="D19" s="132">
        <f>Tabela5[[#This Row],[Planowane]]+D18</f>
        <v>442800</v>
      </c>
      <c r="E19" s="132"/>
      <c r="F19" s="1" t="s">
        <v>169</v>
      </c>
      <c r="G19" s="1"/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K34"/>
  <sheetViews>
    <sheetView workbookViewId="0">
      <selection activeCell="B24" sqref="B24"/>
    </sheetView>
  </sheetViews>
  <sheetFormatPr defaultRowHeight="15"/>
  <cols>
    <col min="2" max="2" width="27.5703125" bestFit="1" customWidth="1"/>
    <col min="10" max="10" width="24.85546875" bestFit="1" customWidth="1"/>
  </cols>
  <sheetData>
    <row r="1" spans="1:11">
      <c r="A1" s="5" t="s">
        <v>36</v>
      </c>
      <c r="B1" s="5"/>
      <c r="C1" s="5" t="s">
        <v>11</v>
      </c>
      <c r="D1" s="5" t="s">
        <v>37</v>
      </c>
      <c r="E1" s="6" t="s">
        <v>38</v>
      </c>
      <c r="F1" s="6" t="s">
        <v>39</v>
      </c>
      <c r="G1" s="7">
        <f>50000-F3-F4-F5-F7-F8</f>
        <v>0</v>
      </c>
      <c r="J1" s="4" t="s">
        <v>95</v>
      </c>
    </row>
    <row r="2" spans="1:11">
      <c r="A2" s="14">
        <v>1</v>
      </c>
      <c r="B2" s="14" t="s">
        <v>40</v>
      </c>
      <c r="C2" s="15">
        <v>0</v>
      </c>
      <c r="D2" s="16">
        <f>C2/$C$34</f>
        <v>0</v>
      </c>
      <c r="E2" s="17"/>
      <c r="F2" s="17"/>
      <c r="G2" s="18"/>
      <c r="J2" s="93" t="s">
        <v>43</v>
      </c>
      <c r="K2" s="93">
        <v>37600</v>
      </c>
    </row>
    <row r="3" spans="1:11">
      <c r="A3" s="14">
        <v>2</v>
      </c>
      <c r="B3" s="14" t="s">
        <v>41</v>
      </c>
      <c r="C3" s="19">
        <v>8000</v>
      </c>
      <c r="D3" s="16">
        <f t="shared" ref="D3:D34" si="0">C3/$C$34</f>
        <v>1.8066847335140017E-2</v>
      </c>
      <c r="E3" s="17">
        <v>0</v>
      </c>
      <c r="F3" s="17">
        <v>8000</v>
      </c>
      <c r="G3" s="20">
        <f>F3-2100</f>
        <v>5900</v>
      </c>
      <c r="J3" s="94" t="s">
        <v>46</v>
      </c>
      <c r="K3" s="94">
        <v>37800</v>
      </c>
    </row>
    <row r="4" spans="1:11">
      <c r="A4" s="14">
        <v>3</v>
      </c>
      <c r="B4" s="14" t="s">
        <v>42</v>
      </c>
      <c r="C4" s="19">
        <v>3200</v>
      </c>
      <c r="D4" s="16">
        <f t="shared" si="0"/>
        <v>7.2267389340560069E-3</v>
      </c>
      <c r="E4" s="17">
        <v>0</v>
      </c>
      <c r="F4" s="17">
        <v>3200</v>
      </c>
      <c r="G4" s="18"/>
      <c r="J4" s="95" t="s">
        <v>97</v>
      </c>
      <c r="K4" s="95">
        <v>43200</v>
      </c>
    </row>
    <row r="5" spans="1:11">
      <c r="A5" s="14">
        <v>4</v>
      </c>
      <c r="B5" s="14" t="s">
        <v>43</v>
      </c>
      <c r="C5" s="19">
        <v>17800</v>
      </c>
      <c r="D5" s="16">
        <f t="shared" si="0"/>
        <v>4.0198735320686539E-2</v>
      </c>
      <c r="E5" s="17">
        <v>0</v>
      </c>
      <c r="F5" s="17">
        <v>17800</v>
      </c>
      <c r="G5" s="18"/>
      <c r="J5" s="96" t="s">
        <v>33</v>
      </c>
      <c r="K5" s="96">
        <v>47500</v>
      </c>
    </row>
    <row r="6" spans="1:11">
      <c r="A6" s="14">
        <v>5</v>
      </c>
      <c r="B6" s="14" t="s">
        <v>44</v>
      </c>
      <c r="C6" s="19">
        <v>0</v>
      </c>
      <c r="D6" s="16">
        <f t="shared" si="0"/>
        <v>0</v>
      </c>
      <c r="E6" s="17"/>
      <c r="F6" s="17"/>
      <c r="G6" s="18"/>
      <c r="J6" s="97" t="s">
        <v>96</v>
      </c>
      <c r="K6" s="97">
        <v>32000</v>
      </c>
    </row>
    <row r="7" spans="1:11">
      <c r="A7" s="14">
        <v>6</v>
      </c>
      <c r="B7" s="14" t="s">
        <v>45</v>
      </c>
      <c r="C7" s="19">
        <v>8600</v>
      </c>
      <c r="D7" s="16">
        <f t="shared" si="0"/>
        <v>1.9421860885275519E-2</v>
      </c>
      <c r="E7" s="17">
        <v>0</v>
      </c>
      <c r="F7" s="17">
        <v>8600</v>
      </c>
      <c r="G7" s="18"/>
      <c r="J7" s="98" t="s">
        <v>52</v>
      </c>
      <c r="K7" s="98">
        <v>21600</v>
      </c>
    </row>
    <row r="8" spans="1:11">
      <c r="A8" s="31">
        <v>7</v>
      </c>
      <c r="B8" s="31" t="s">
        <v>46</v>
      </c>
      <c r="C8" s="32">
        <v>37800</v>
      </c>
      <c r="D8" s="33">
        <f t="shared" si="0"/>
        <v>8.5365853658536592E-2</v>
      </c>
      <c r="E8" s="34">
        <f>C8-F8</f>
        <v>25400</v>
      </c>
      <c r="F8" s="34">
        <v>12400</v>
      </c>
      <c r="G8" s="35"/>
      <c r="J8" s="99" t="s">
        <v>48</v>
      </c>
      <c r="K8" s="99">
        <v>9700</v>
      </c>
    </row>
    <row r="9" spans="1:11">
      <c r="A9" s="51">
        <v>8</v>
      </c>
      <c r="B9" s="51" t="s">
        <v>47</v>
      </c>
      <c r="C9" s="52">
        <v>43200</v>
      </c>
      <c r="D9" s="53">
        <f t="shared" si="0"/>
        <v>9.7560975609756101E-2</v>
      </c>
      <c r="E9" s="54">
        <f t="shared" ref="E9:E33" si="1">C9-F9</f>
        <v>43200</v>
      </c>
      <c r="F9" s="54"/>
      <c r="G9" s="55"/>
      <c r="J9" s="100" t="s">
        <v>62</v>
      </c>
      <c r="K9" s="100">
        <v>45700</v>
      </c>
    </row>
    <row r="10" spans="1:11">
      <c r="A10" s="73">
        <v>9</v>
      </c>
      <c r="B10" s="73" t="s">
        <v>48</v>
      </c>
      <c r="C10" s="74">
        <v>9700</v>
      </c>
      <c r="D10" s="75">
        <f t="shared" si="0"/>
        <v>2.1906052393857272E-2</v>
      </c>
      <c r="E10" s="76">
        <f t="shared" si="1"/>
        <v>9700</v>
      </c>
      <c r="F10" s="76"/>
      <c r="G10" s="77"/>
      <c r="J10" s="101" t="s">
        <v>59</v>
      </c>
      <c r="K10" s="101">
        <v>16200</v>
      </c>
    </row>
    <row r="11" spans="1:11">
      <c r="A11" s="36">
        <v>10</v>
      </c>
      <c r="B11" s="36" t="s">
        <v>49</v>
      </c>
      <c r="C11" s="37">
        <v>14600</v>
      </c>
      <c r="D11" s="38">
        <f t="shared" si="0"/>
        <v>3.297199638663053E-2</v>
      </c>
      <c r="E11" s="39">
        <f t="shared" si="1"/>
        <v>14600</v>
      </c>
      <c r="F11" s="39"/>
      <c r="G11" s="40"/>
      <c r="J11" s="102" t="s">
        <v>101</v>
      </c>
      <c r="K11" s="102">
        <v>22200</v>
      </c>
    </row>
    <row r="12" spans="1:11">
      <c r="A12" s="36">
        <v>11</v>
      </c>
      <c r="B12" s="36" t="s">
        <v>50</v>
      </c>
      <c r="C12" s="37">
        <v>32900</v>
      </c>
      <c r="D12" s="38">
        <f t="shared" si="0"/>
        <v>7.4299909665763331E-2</v>
      </c>
      <c r="E12" s="39">
        <f t="shared" si="1"/>
        <v>32900</v>
      </c>
      <c r="F12" s="39"/>
      <c r="G12" s="40"/>
      <c r="J12" s="103" t="s">
        <v>100</v>
      </c>
      <c r="K12" s="103">
        <v>39900</v>
      </c>
    </row>
    <row r="13" spans="1:11">
      <c r="A13" s="56">
        <v>12</v>
      </c>
      <c r="B13" s="56" t="s">
        <v>51</v>
      </c>
      <c r="C13" s="57">
        <v>32000</v>
      </c>
      <c r="D13" s="58">
        <f t="shared" si="0"/>
        <v>7.2267389340560068E-2</v>
      </c>
      <c r="E13" s="59">
        <f t="shared" si="1"/>
        <v>32000</v>
      </c>
      <c r="F13" s="59"/>
      <c r="G13" s="60"/>
      <c r="J13" s="104" t="s">
        <v>53</v>
      </c>
      <c r="K13" s="107">
        <v>6500</v>
      </c>
    </row>
    <row r="14" spans="1:11">
      <c r="A14" s="26">
        <v>13</v>
      </c>
      <c r="B14" s="26" t="s">
        <v>52</v>
      </c>
      <c r="C14" s="27">
        <v>21600</v>
      </c>
      <c r="D14" s="28">
        <f t="shared" si="0"/>
        <v>4.878048780487805E-2</v>
      </c>
      <c r="E14" s="29">
        <f t="shared" si="1"/>
        <v>21600</v>
      </c>
      <c r="F14" s="29"/>
      <c r="G14" s="30"/>
      <c r="J14" s="105" t="s">
        <v>60</v>
      </c>
      <c r="K14" s="61">
        <v>31300</v>
      </c>
    </row>
    <row r="15" spans="1:11">
      <c r="A15" s="83">
        <v>14</v>
      </c>
      <c r="B15" s="83" t="s">
        <v>53</v>
      </c>
      <c r="C15" s="84">
        <v>6500</v>
      </c>
      <c r="D15" s="85">
        <f t="shared" si="0"/>
        <v>1.4679313459801264E-2</v>
      </c>
      <c r="E15" s="86">
        <f t="shared" si="1"/>
        <v>6500</v>
      </c>
      <c r="F15" s="86"/>
      <c r="G15" s="87"/>
      <c r="J15" s="106" t="s">
        <v>98</v>
      </c>
      <c r="K15" s="106">
        <v>20000</v>
      </c>
    </row>
    <row r="16" spans="1:11">
      <c r="A16" s="78">
        <v>15</v>
      </c>
      <c r="B16" s="78" t="s">
        <v>54</v>
      </c>
      <c r="C16" s="79">
        <v>18900</v>
      </c>
      <c r="D16" s="80">
        <f t="shared" si="0"/>
        <v>4.2682926829268296E-2</v>
      </c>
      <c r="E16" s="81">
        <f t="shared" si="1"/>
        <v>18900</v>
      </c>
      <c r="F16" s="81"/>
      <c r="G16" s="82"/>
      <c r="J16" s="106" t="s">
        <v>99</v>
      </c>
      <c r="K16" s="106">
        <v>31600</v>
      </c>
    </row>
    <row r="17" spans="1:11">
      <c r="A17" s="78">
        <v>16</v>
      </c>
      <c r="B17" s="78" t="s">
        <v>55</v>
      </c>
      <c r="C17" s="79">
        <v>3300</v>
      </c>
      <c r="D17" s="80">
        <f t="shared" si="0"/>
        <v>7.4525745257452572E-3</v>
      </c>
      <c r="E17" s="81">
        <f t="shared" si="1"/>
        <v>3300</v>
      </c>
      <c r="F17" s="81"/>
      <c r="G17" s="82"/>
      <c r="K17">
        <f>SUM(K2:K16)</f>
        <v>442800</v>
      </c>
    </row>
    <row r="18" spans="1:11">
      <c r="A18" s="62">
        <v>17</v>
      </c>
      <c r="B18" s="62" t="s">
        <v>56</v>
      </c>
      <c r="C18" s="66">
        <v>12000</v>
      </c>
      <c r="D18" s="63">
        <f t="shared" si="0"/>
        <v>2.7100271002710029E-2</v>
      </c>
      <c r="E18" s="64">
        <f t="shared" si="1"/>
        <v>12000</v>
      </c>
      <c r="F18" s="64"/>
      <c r="G18" s="65"/>
    </row>
    <row r="19" spans="1:11">
      <c r="A19" s="62">
        <v>18</v>
      </c>
      <c r="B19" s="62" t="s">
        <v>57</v>
      </c>
      <c r="C19" s="66">
        <v>27900</v>
      </c>
      <c r="D19" s="63">
        <f t="shared" si="0"/>
        <v>6.3008130081300809E-2</v>
      </c>
      <c r="E19" s="64">
        <f t="shared" si="1"/>
        <v>27900</v>
      </c>
      <c r="F19" s="64"/>
      <c r="G19" s="65"/>
    </row>
    <row r="20" spans="1:11">
      <c r="A20" s="1">
        <v>19</v>
      </c>
      <c r="B20" s="1" t="s">
        <v>58</v>
      </c>
      <c r="C20" s="13">
        <v>0</v>
      </c>
      <c r="D20" s="8">
        <f t="shared" si="0"/>
        <v>0</v>
      </c>
      <c r="E20" s="9">
        <f t="shared" si="1"/>
        <v>0</v>
      </c>
      <c r="F20" s="9"/>
      <c r="G20" s="10"/>
    </row>
    <row r="21" spans="1:11">
      <c r="A21" s="88">
        <v>20</v>
      </c>
      <c r="B21" s="88" t="s">
        <v>59</v>
      </c>
      <c r="C21" s="89">
        <v>16200</v>
      </c>
      <c r="D21" s="90">
        <f t="shared" si="0"/>
        <v>3.6585365853658534E-2</v>
      </c>
      <c r="E21" s="91">
        <f t="shared" si="1"/>
        <v>16200</v>
      </c>
      <c r="F21" s="91"/>
      <c r="G21" s="92"/>
    </row>
    <row r="22" spans="1:11">
      <c r="A22" s="21">
        <v>21</v>
      </c>
      <c r="B22" s="21" t="s">
        <v>60</v>
      </c>
      <c r="C22" s="22">
        <v>31300</v>
      </c>
      <c r="D22" s="23">
        <f t="shared" si="0"/>
        <v>7.0686540198735326E-2</v>
      </c>
      <c r="E22" s="24">
        <f t="shared" si="1"/>
        <v>31300</v>
      </c>
      <c r="F22" s="24"/>
      <c r="G22" s="25"/>
    </row>
    <row r="23" spans="1:11">
      <c r="A23" s="1">
        <v>22</v>
      </c>
      <c r="B23" s="1" t="s">
        <v>61</v>
      </c>
      <c r="C23" s="13">
        <v>0</v>
      </c>
      <c r="D23" s="8">
        <f t="shared" si="0"/>
        <v>0</v>
      </c>
      <c r="E23" s="9">
        <f t="shared" si="1"/>
        <v>0</v>
      </c>
      <c r="F23" s="9"/>
      <c r="G23" s="10"/>
    </row>
    <row r="24" spans="1:11">
      <c r="A24" s="67">
        <v>23</v>
      </c>
      <c r="B24" s="67" t="s">
        <v>62</v>
      </c>
      <c r="C24" s="68"/>
      <c r="D24" s="69">
        <f t="shared" si="0"/>
        <v>0</v>
      </c>
      <c r="E24" s="70">
        <f t="shared" si="1"/>
        <v>0</v>
      </c>
      <c r="F24" s="70"/>
      <c r="G24" s="71"/>
    </row>
    <row r="25" spans="1:11">
      <c r="A25" s="67" t="s">
        <v>63</v>
      </c>
      <c r="B25" s="67" t="s">
        <v>64</v>
      </c>
      <c r="C25" s="72">
        <v>2700</v>
      </c>
      <c r="D25" s="69">
        <f t="shared" si="0"/>
        <v>6.0975609756097563E-3</v>
      </c>
      <c r="E25" s="70">
        <f t="shared" si="1"/>
        <v>2700</v>
      </c>
      <c r="F25" s="70"/>
      <c r="G25" s="71"/>
    </row>
    <row r="26" spans="1:11">
      <c r="A26" s="67" t="s">
        <v>65</v>
      </c>
      <c r="B26" s="67" t="s">
        <v>66</v>
      </c>
      <c r="C26" s="72">
        <v>6700</v>
      </c>
      <c r="D26" s="69">
        <f t="shared" si="0"/>
        <v>1.5130984643179765E-2</v>
      </c>
      <c r="E26" s="70">
        <f t="shared" si="1"/>
        <v>6700</v>
      </c>
      <c r="F26" s="70"/>
      <c r="G26" s="71"/>
    </row>
    <row r="27" spans="1:11">
      <c r="A27" s="67" t="s">
        <v>67</v>
      </c>
      <c r="B27" s="67" t="s">
        <v>68</v>
      </c>
      <c r="C27" s="72">
        <v>2200</v>
      </c>
      <c r="D27" s="69">
        <f t="shared" si="0"/>
        <v>4.9683830171635048E-3</v>
      </c>
      <c r="E27" s="70">
        <f t="shared" si="1"/>
        <v>2200</v>
      </c>
      <c r="F27" s="70"/>
      <c r="G27" s="71"/>
    </row>
    <row r="28" spans="1:11">
      <c r="A28" s="67" t="s">
        <v>69</v>
      </c>
      <c r="B28" s="67" t="s">
        <v>70</v>
      </c>
      <c r="C28" s="72">
        <v>15700</v>
      </c>
      <c r="D28" s="69">
        <f t="shared" si="0"/>
        <v>3.5456187895212286E-2</v>
      </c>
      <c r="E28" s="70">
        <f t="shared" si="1"/>
        <v>15700</v>
      </c>
      <c r="F28" s="70"/>
      <c r="G28" s="71"/>
    </row>
    <row r="29" spans="1:11">
      <c r="A29" s="67" t="s">
        <v>71</v>
      </c>
      <c r="B29" s="67" t="s">
        <v>72</v>
      </c>
      <c r="C29" s="72">
        <v>18400</v>
      </c>
      <c r="D29" s="69">
        <f t="shared" si="0"/>
        <v>4.1553748870822041E-2</v>
      </c>
      <c r="E29" s="70">
        <f t="shared" si="1"/>
        <v>18400</v>
      </c>
      <c r="F29" s="70"/>
      <c r="G29" s="71"/>
    </row>
    <row r="30" spans="1:11">
      <c r="A30" s="1">
        <v>24</v>
      </c>
      <c r="B30" s="1" t="s">
        <v>73</v>
      </c>
      <c r="C30" s="13">
        <v>0</v>
      </c>
      <c r="D30" s="8">
        <f t="shared" si="0"/>
        <v>0</v>
      </c>
      <c r="E30" s="9">
        <f t="shared" si="1"/>
        <v>0</v>
      </c>
      <c r="F30" s="9"/>
      <c r="G30" s="10"/>
    </row>
    <row r="31" spans="1:11">
      <c r="A31" s="1">
        <v>25</v>
      </c>
      <c r="B31" s="1" t="s">
        <v>74</v>
      </c>
      <c r="C31" s="13">
        <v>0</v>
      </c>
      <c r="D31" s="8">
        <f t="shared" si="0"/>
        <v>0</v>
      </c>
      <c r="E31" s="9">
        <f t="shared" si="1"/>
        <v>0</v>
      </c>
      <c r="F31" s="9"/>
      <c r="G31" s="10"/>
    </row>
    <row r="32" spans="1:11">
      <c r="A32" s="1">
        <v>26</v>
      </c>
      <c r="B32" s="1" t="s">
        <v>75</v>
      </c>
      <c r="C32" s="13">
        <v>0</v>
      </c>
      <c r="D32" s="8">
        <f t="shared" si="0"/>
        <v>0</v>
      </c>
      <c r="E32" s="9">
        <f t="shared" si="1"/>
        <v>0</v>
      </c>
      <c r="F32" s="9"/>
      <c r="G32" s="10"/>
    </row>
    <row r="33" spans="1:7">
      <c r="A33" s="46">
        <v>27</v>
      </c>
      <c r="B33" s="46" t="s">
        <v>76</v>
      </c>
      <c r="C33" s="47">
        <v>51600</v>
      </c>
      <c r="D33" s="48">
        <f t="shared" si="0"/>
        <v>0.11653116531165311</v>
      </c>
      <c r="E33" s="49">
        <f t="shared" si="1"/>
        <v>51600</v>
      </c>
      <c r="F33" s="49"/>
      <c r="G33" s="50"/>
    </row>
    <row r="34" spans="1:7">
      <c r="A34" s="1"/>
      <c r="B34" s="12" t="s">
        <v>77</v>
      </c>
      <c r="C34" s="11">
        <f>SUM(C2:C33)</f>
        <v>442800</v>
      </c>
      <c r="D34" s="8">
        <f t="shared" si="0"/>
        <v>1</v>
      </c>
      <c r="E34" s="11">
        <f t="shared" ref="E34:F34" si="2">SUM(E2:E33)</f>
        <v>392800</v>
      </c>
      <c r="F34" s="11">
        <f t="shared" si="2"/>
        <v>50000</v>
      </c>
      <c r="G34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4</vt:i4>
      </vt:variant>
      <vt:variant>
        <vt:lpstr>Zakresy nazwane</vt:lpstr>
      </vt:variant>
      <vt:variant>
        <vt:i4>1</vt:i4>
      </vt:variant>
    </vt:vector>
  </HeadingPairs>
  <TitlesOfParts>
    <vt:vector size="5" baseType="lpstr">
      <vt:lpstr>Wydatki budowa</vt:lpstr>
      <vt:lpstr>Zestawienie kosztów</vt:lpstr>
      <vt:lpstr>Etapy budowy</vt:lpstr>
      <vt:lpstr>Harmonogram DB </vt:lpstr>
      <vt:lpstr>'Wydatki budowa'!Kryteria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2013-09-17T19:48:04Z</dcterms:modified>
</cp:coreProperties>
</file>