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Wydatki budowa" sheetId="2" r:id="rId2"/>
    <sheet name="Etapy budowy" sheetId="9" r:id="rId3"/>
    <sheet name="Harmonogram DB " sheetId="7" r:id="rId4"/>
    <sheet name="Plan 1. Transza" sheetId="8" r:id="rId5"/>
  </sheets>
  <definedNames>
    <definedName name="_xlnm._FilterDatabase" localSheetId="1" hidden="1">'Wydatki budowa'!$M$2:$M$8</definedName>
    <definedName name="_xlnm.Criteria" localSheetId="1">'Wydatki budowa'!$M$2:$M$5</definedName>
  </definedNames>
  <calcPr calcId="124519"/>
</workbook>
</file>

<file path=xl/calcChain.xml><?xml version="1.0" encoding="utf-8"?>
<calcChain xmlns="http://schemas.openxmlformats.org/spreadsheetml/2006/main">
  <c r="E29" i="2"/>
  <c r="F4" i="9"/>
  <c r="K17" i="7"/>
  <c r="E4" i="9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J29" i="2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  <c r="C14" i="8"/>
  <c r="B14"/>
  <c r="D11"/>
  <c r="D14" s="1"/>
  <c r="I7"/>
  <c r="I6"/>
  <c r="E22" i="1"/>
  <c r="E35"/>
  <c r="E24"/>
  <c r="E23"/>
  <c r="E21"/>
  <c r="E20"/>
  <c r="E19"/>
  <c r="E18"/>
  <c r="E17"/>
  <c r="E16"/>
  <c r="E15"/>
  <c r="E14"/>
  <c r="E13"/>
  <c r="E12"/>
  <c r="E11"/>
  <c r="E10"/>
  <c r="E7"/>
  <c r="E8"/>
  <c r="E9"/>
  <c r="E6"/>
  <c r="I8" i="8" l="1"/>
</calcChain>
</file>

<file path=xl/sharedStrings.xml><?xml version="1.0" encoding="utf-8"?>
<sst xmlns="http://schemas.openxmlformats.org/spreadsheetml/2006/main" count="272" uniqueCount="145">
  <si>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</si>
  <si>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</si>
  <si>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</si>
  <si>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</si>
  <si>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</si>
  <si>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</si>
  <si>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</si>
  <si>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</si>
  <si>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</si>
  <si>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</si>
  <si>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</si>
  <si>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</si>
  <si>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</si>
  <si>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</si>
  <si>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</si>
  <si>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</si>
  <si>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</si>
  <si>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</si>
  <si>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</si>
  <si>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</si>
  <si>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</si>
  <si>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</si>
  <si>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</si>
  <si>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</si>
  <si>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</si>
  <si>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</si>
  <si>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</si>
  <si>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</si>
  <si>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</si>
  <si>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</si>
  <si>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</si>
  <si>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</si>
  <si>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</si>
  <si>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</si>
  <si>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</si>
  <si>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</si>
  <si>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</si>
  <si>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</si>
  <si>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</si>
  <si>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</si>
  <si>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</si>
  <si>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</si>
  <si>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</si>
  <si>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</si>
  <si>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</si>
  <si>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</si>
  <si>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</si>
  <si>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</si>
  <si>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</si>
  <si>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</si>
  <si>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</si>
  <si>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</si>
  <si>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</si>
  <si>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</si>
  <si>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</si>
  <si>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</si>
  <si>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podział</t>
  </si>
  <si>
    <t>DZA</t>
  </si>
  <si>
    <t>ABA</t>
  </si>
  <si>
    <t>JZA</t>
  </si>
  <si>
    <t>budowa</t>
  </si>
  <si>
    <t>wklad własny</t>
  </si>
  <si>
    <t>DB</t>
  </si>
  <si>
    <t>(60000)</t>
  </si>
  <si>
    <t>Środki</t>
  </si>
  <si>
    <t>Wydatki</t>
  </si>
  <si>
    <t>refinans</t>
  </si>
  <si>
    <t>bory</t>
  </si>
  <si>
    <t>MBA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</si>
  <si>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</si>
  <si>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</si>
  <si>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</si>
  <si>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</si>
  <si>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</si>
  <si>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</si>
  <si>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</si>
  <si>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</si>
  <si>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</si>
  <si>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</si>
  <si>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</si>
  <si>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</si>
  <si>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</si>
  <si>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</si>
  <si>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</si>
  <si>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</si>
  <si>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</si>
  <si>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</si>
  <si>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</si>
  <si>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</si>
  <si>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</si>
  <si>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</si>
  <si>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</si>
  <si>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</si>
  <si>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</si>
  <si>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</si>
  <si>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</si>
  <si>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</si>
  <si>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</si>
  <si>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</si>
  <si>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</si>
  <si>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</si>
  <si>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</si>
  <si>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</si>
  <si>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</si>
  <si>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</si>
  <si>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</si>
  <si>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</si>
  <si>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</si>
  <si>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</si>
  <si>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</si>
  <si>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</si>
  <si>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</si>
  <si>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</si>
  <si>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</si>
  <si>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</si>
  <si>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</si>
  <si>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</si>
  <si>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</si>
  <si>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</si>
  <si>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</si>
  <si>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</si>
  <si>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</si>
  <si>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</si>
  <si>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</si>
  <si>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</si>
  <si>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</si>
  <si>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</si>
  <si>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</si>
  <si>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Rzecz suma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</si>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</sst>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6" xfId="0" applyFont="1" applyFill="1" applyBorder="1"/>
    <xf numFmtId="14" fontId="2" fillId="8" borderId="7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0" fontId="0" fillId="0" borderId="9" xfId="0" applyFont="1" applyFill="1" applyBorder="1"/>
    <xf numFmtId="14" fontId="0" fillId="0" borderId="0" xfId="0" applyNumberFormat="1" applyBorder="1"/>
  </cellXfs>
  <cellStyles count="1">
    <cellStyle name="Normalny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suma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3519360"/>
        <c:axId val="63533440"/>
      </c:lineChart>
      <c:catAx>
        <c:axId val="63519360"/>
        <c:scaling>
          <c:orientation val="minMax"/>
        </c:scaling>
        <c:axPos val="b"/>
        <c:majorTickMark val="none"/>
        <c:tickLblPos val="nextTo"/>
        <c:crossAx val="63533440"/>
        <c:crosses val="autoZero"/>
        <c:auto val="1"/>
        <c:lblAlgn val="ctr"/>
        <c:lblOffset val="100"/>
      </c:catAx>
      <c:valAx>
        <c:axId val="63533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51936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114300</xdr:rowOff>
    </xdr:from>
    <xdr:to>
      <xdr:col>20</xdr:col>
      <xdr:colOff>314325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J29" totalsRowCount="1">
  <autoFilter ref="A1:J28">
    <filterColumn colId="0"/>
    <filterColumn colId="1">
      <filters>
        <filter val="Materiał"/>
      </filters>
    </filterColumn>
    <filterColumn colId="3"/>
    <filterColumn colId="7"/>
  </autoFilter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totalsRowDxfId="5"/>
    <tableColumn id="3" name="Faktura numer" totalsRowDxfId="4"/>
    <tableColumn id="8" name="Data faktury" totalsRowDxfId="3"/>
    <tableColumn id="11" name="Data płatności" totalsRowDxfId="2"/>
    <tableColumn id="6" name="Zapłacono" totalsRowDxfId="1"/>
    <tableColumn id="7" name="Konto" totalsRowFunction="count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F18" totalsRowShown="0">
  <autoFilter ref="B2:F18">
    <filterColumn colId="3"/>
    <filterColumn colId="4"/>
  </autoFilter>
  <tableColumns count="5">
    <tableColumn id="1" name="Kolumna1"/>
    <tableColumn id="2" name="Planowane"/>
    <tableColumn id="3" name="Rzeczywiste"/>
    <tableColumn id="4" name="Plan suma" dataDxfId="10">
      <calculatedColumnFormula>Tabela5[[#This Row],[Planowane]]+E2</calculatedColumnFormula>
    </tableColumn>
    <tableColumn id="5" name="Rzecz su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opLeftCell="A4" workbookViewId="0">
      <selection activeCell="E15" sqref="E15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  <row r="35" spans="1:5">
      <c r="E35" s="14">
        <f>SUM(E6:E34)</f>
        <v>21653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30"/>
  <sheetViews>
    <sheetView tabSelected="1" workbookViewId="0">
      <pane ySplit="1" topLeftCell="A2" activePane="bottomLeft" state="frozen"/>
      <selection pane="bottomLeft" activeCell="F33" sqref="F33"/>
    </sheetView>
  </sheetViews>
  <sheetFormatPr defaultRowHeight="15"/>
  <cols>
    <col min="1" max="1" width="16.28515625" bestFit="1" customWidth="1"/>
    <col min="2" max="3" width="12.85546875" customWidth="1"/>
    <col min="4" max="4" width="20.42578125" customWidth="1"/>
    <col min="5" max="5" width="12.5703125" customWidth="1"/>
    <col min="6" max="6" width="14.7109375" customWidth="1"/>
    <col min="7" max="7" width="13.85546875" bestFit="1" customWidth="1"/>
    <col min="8" max="8" width="13.85546875" customWidth="1"/>
    <col min="9" max="9" width="14.42578125" customWidth="1"/>
    <col min="10" max="10" width="11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 ht="15.75" thickBot="1">
      <c r="A1" s="54" t="s">
        <v>114</v>
      </c>
      <c r="B1" s="56" t="s">
        <v>118</v>
      </c>
      <c r="C1" s="56" t="s">
        <v>121</v>
      </c>
      <c r="D1" t="s">
        <v>1</v>
      </c>
      <c r="E1" t="s">
        <v>31</v>
      </c>
      <c r="F1" t="s">
        <v>30</v>
      </c>
      <c r="G1" t="s">
        <v>116</v>
      </c>
      <c r="H1" t="s">
        <v>29</v>
      </c>
      <c r="I1" t="s">
        <v>136</v>
      </c>
      <c r="J1" t="s">
        <v>32</v>
      </c>
    </row>
    <row r="2" spans="1:13" ht="15.75" thickTop="1">
      <c r="A2" s="55" t="s">
        <v>76</v>
      </c>
      <c r="B2" s="57" t="s">
        <v>119</v>
      </c>
      <c r="C2" s="57" t="s">
        <v>122</v>
      </c>
      <c r="D2" s="13" t="s">
        <v>34</v>
      </c>
      <c r="E2" s="13">
        <v>1510.21</v>
      </c>
      <c r="F2" s="13" t="s">
        <v>33</v>
      </c>
      <c r="G2" s="12">
        <v>41494</v>
      </c>
      <c r="H2" s="12">
        <v>41497</v>
      </c>
      <c r="I2" s="12">
        <v>41495</v>
      </c>
      <c r="J2" s="13" t="s">
        <v>35</v>
      </c>
      <c r="L2" s="58" t="s">
        <v>118</v>
      </c>
      <c r="M2" s="58" t="s">
        <v>114</v>
      </c>
    </row>
    <row r="3" spans="1:13">
      <c r="A3" s="55" t="s">
        <v>76</v>
      </c>
      <c r="B3" s="57" t="s">
        <v>119</v>
      </c>
      <c r="C3" s="57" t="s">
        <v>122</v>
      </c>
      <c r="D3" s="13" t="s">
        <v>37</v>
      </c>
      <c r="E3" s="13">
        <v>5878.78</v>
      </c>
      <c r="F3" s="13" t="s">
        <v>36</v>
      </c>
      <c r="G3" s="12">
        <v>41494</v>
      </c>
      <c r="H3" s="12">
        <v>41501</v>
      </c>
      <c r="I3" s="12">
        <v>41501</v>
      </c>
      <c r="J3" s="13" t="s">
        <v>43</v>
      </c>
      <c r="L3" t="s">
        <v>119</v>
      </c>
      <c r="M3" s="124" t="s">
        <v>76</v>
      </c>
    </row>
    <row r="4" spans="1:13">
      <c r="A4" s="55" t="s">
        <v>76</v>
      </c>
      <c r="B4" s="57" t="s">
        <v>119</v>
      </c>
      <c r="C4" s="57" t="s">
        <v>122</v>
      </c>
      <c r="D4" s="13" t="s">
        <v>39</v>
      </c>
      <c r="E4" s="13">
        <v>19.079999999999998</v>
      </c>
      <c r="F4" s="13" t="s">
        <v>38</v>
      </c>
      <c r="G4" s="12">
        <v>41498</v>
      </c>
      <c r="H4" s="12">
        <v>41501</v>
      </c>
      <c r="I4" s="12">
        <v>41501</v>
      </c>
      <c r="J4" s="13" t="s">
        <v>43</v>
      </c>
      <c r="L4" t="s">
        <v>46</v>
      </c>
      <c r="M4" s="125" t="s">
        <v>79</v>
      </c>
    </row>
    <row r="5" spans="1:13">
      <c r="A5" s="55" t="s">
        <v>76</v>
      </c>
      <c r="B5" s="57" t="s">
        <v>119</v>
      </c>
      <c r="C5" s="57" t="s">
        <v>122</v>
      </c>
      <c r="D5" s="13" t="s">
        <v>34</v>
      </c>
      <c r="E5" s="13">
        <v>115.01</v>
      </c>
      <c r="F5" s="13" t="s">
        <v>40</v>
      </c>
      <c r="G5" s="12">
        <v>41498</v>
      </c>
      <c r="H5" s="12">
        <v>41501</v>
      </c>
      <c r="I5" s="12">
        <v>41501</v>
      </c>
      <c r="J5" s="13" t="s">
        <v>43</v>
      </c>
      <c r="L5" t="s">
        <v>120</v>
      </c>
      <c r="M5" s="125" t="s">
        <v>131</v>
      </c>
    </row>
    <row r="6" spans="1:13">
      <c r="A6" s="55" t="s">
        <v>76</v>
      </c>
      <c r="B6" s="57" t="s">
        <v>119</v>
      </c>
      <c r="C6" s="57" t="s">
        <v>122</v>
      </c>
      <c r="D6" s="13" t="s">
        <v>42</v>
      </c>
      <c r="E6" s="13">
        <v>8280.36</v>
      </c>
      <c r="F6" s="13" t="s">
        <v>41</v>
      </c>
      <c r="G6" s="12">
        <v>41499</v>
      </c>
      <c r="H6" s="12">
        <v>41502</v>
      </c>
      <c r="I6" s="12">
        <v>41501</v>
      </c>
      <c r="J6" s="13" t="s">
        <v>43</v>
      </c>
      <c r="M6" s="125" t="s">
        <v>53</v>
      </c>
    </row>
    <row r="7" spans="1:13">
      <c r="A7" s="55" t="s">
        <v>76</v>
      </c>
      <c r="B7" s="57" t="s">
        <v>119</v>
      </c>
      <c r="C7" s="57" t="s">
        <v>122</v>
      </c>
      <c r="D7" t="s">
        <v>37</v>
      </c>
      <c r="E7">
        <v>1657.43</v>
      </c>
      <c r="F7" t="s">
        <v>44</v>
      </c>
      <c r="G7" s="11">
        <v>41502</v>
      </c>
      <c r="H7" s="11">
        <v>41505</v>
      </c>
      <c r="I7" s="11">
        <v>41502</v>
      </c>
      <c r="J7" t="s">
        <v>43</v>
      </c>
      <c r="M7" s="125" t="s">
        <v>130</v>
      </c>
    </row>
    <row r="8" spans="1:13">
      <c r="A8" s="55" t="s">
        <v>76</v>
      </c>
      <c r="B8" s="57" t="s">
        <v>119</v>
      </c>
      <c r="C8" s="57" t="s">
        <v>122</v>
      </c>
      <c r="D8" s="13" t="s">
        <v>37</v>
      </c>
      <c r="E8" s="13">
        <v>512.29999999999995</v>
      </c>
      <c r="F8" s="13" t="s">
        <v>45</v>
      </c>
      <c r="G8" s="12">
        <v>41502</v>
      </c>
      <c r="H8" s="12">
        <v>41509</v>
      </c>
      <c r="I8" s="12">
        <v>41507</v>
      </c>
      <c r="J8" t="s">
        <v>43</v>
      </c>
      <c r="M8" s="125" t="s">
        <v>85</v>
      </c>
    </row>
    <row r="9" spans="1:13" hidden="1">
      <c r="A9" s="55" t="s">
        <v>76</v>
      </c>
      <c r="B9" s="57" t="s">
        <v>46</v>
      </c>
      <c r="C9" s="11" t="s">
        <v>55</v>
      </c>
      <c r="D9" t="s">
        <v>47</v>
      </c>
      <c r="E9">
        <v>10584</v>
      </c>
      <c r="J9" t="s">
        <v>43</v>
      </c>
      <c r="M9" s="125" t="s">
        <v>81</v>
      </c>
    </row>
    <row r="10" spans="1:13" hidden="1">
      <c r="A10" s="55" t="s">
        <v>76</v>
      </c>
      <c r="B10" s="57" t="s">
        <v>120</v>
      </c>
      <c r="C10" s="11" t="s">
        <v>137</v>
      </c>
      <c r="D10" t="s">
        <v>111</v>
      </c>
      <c r="E10">
        <v>400</v>
      </c>
      <c r="H10" s="10"/>
      <c r="J10" t="s">
        <v>117</v>
      </c>
      <c r="M10" s="125" t="s">
        <v>95</v>
      </c>
    </row>
    <row r="11" spans="1:13" hidden="1">
      <c r="A11" s="55" t="s">
        <v>76</v>
      </c>
      <c r="B11" s="57" t="s">
        <v>120</v>
      </c>
      <c r="C11" s="11" t="s">
        <v>137</v>
      </c>
      <c r="D11" t="s">
        <v>112</v>
      </c>
      <c r="E11">
        <v>650</v>
      </c>
      <c r="H11" s="10"/>
      <c r="J11" t="s">
        <v>117</v>
      </c>
      <c r="M11" s="125" t="s">
        <v>92</v>
      </c>
    </row>
    <row r="12" spans="1:13">
      <c r="A12" s="55" t="s">
        <v>76</v>
      </c>
      <c r="B12" s="57" t="s">
        <v>119</v>
      </c>
      <c r="C12" s="11" t="s">
        <v>55</v>
      </c>
      <c r="D12" t="s">
        <v>27</v>
      </c>
      <c r="E12">
        <v>7800</v>
      </c>
      <c r="H12" s="10"/>
      <c r="J12" t="s">
        <v>117</v>
      </c>
      <c r="M12" s="125" t="s">
        <v>135</v>
      </c>
    </row>
    <row r="13" spans="1:13">
      <c r="A13" s="55" t="s">
        <v>76</v>
      </c>
      <c r="B13" s="57" t="s">
        <v>119</v>
      </c>
      <c r="C13" t="s">
        <v>55</v>
      </c>
      <c r="D13" t="s">
        <v>54</v>
      </c>
      <c r="E13">
        <v>335</v>
      </c>
      <c r="H13" s="10"/>
      <c r="M13" s="125" t="s">
        <v>134</v>
      </c>
    </row>
    <row r="14" spans="1:13">
      <c r="A14" s="55" t="s">
        <v>76</v>
      </c>
      <c r="B14" s="57" t="s">
        <v>119</v>
      </c>
      <c r="C14" t="s">
        <v>122</v>
      </c>
      <c r="D14" t="s">
        <v>113</v>
      </c>
      <c r="E14">
        <v>7610.63</v>
      </c>
      <c r="F14" t="s">
        <v>144</v>
      </c>
      <c r="G14" s="11">
        <v>41514</v>
      </c>
      <c r="H14" s="126">
        <v>41517</v>
      </c>
      <c r="M14" s="125" t="s">
        <v>86</v>
      </c>
    </row>
    <row r="15" spans="1:13" hidden="1">
      <c r="A15" s="55"/>
      <c r="B15" s="57"/>
      <c r="M15" s="125" t="s">
        <v>93</v>
      </c>
    </row>
    <row r="16" spans="1:13" hidden="1">
      <c r="A16" s="55"/>
      <c r="B16" s="57"/>
      <c r="M16" s="125" t="s">
        <v>132</v>
      </c>
    </row>
    <row r="17" spans="1:13" hidden="1">
      <c r="A17" s="55" t="s">
        <v>79</v>
      </c>
      <c r="B17" s="57" t="s">
        <v>46</v>
      </c>
      <c r="C17" s="11" t="s">
        <v>55</v>
      </c>
      <c r="D17" t="s">
        <v>48</v>
      </c>
      <c r="E17">
        <v>7236</v>
      </c>
      <c r="M17" s="125" t="s">
        <v>133</v>
      </c>
    </row>
    <row r="18" spans="1:13" hidden="1">
      <c r="A18" s="55" t="s">
        <v>131</v>
      </c>
      <c r="B18" s="57" t="s">
        <v>46</v>
      </c>
      <c r="C18" s="11" t="s">
        <v>55</v>
      </c>
      <c r="D18" t="s">
        <v>49</v>
      </c>
      <c r="E18">
        <v>10584</v>
      </c>
    </row>
    <row r="19" spans="1:13" hidden="1">
      <c r="A19" s="55" t="s">
        <v>79</v>
      </c>
      <c r="B19" s="57" t="s">
        <v>46</v>
      </c>
      <c r="C19" s="11" t="s">
        <v>55</v>
      </c>
      <c r="D19" t="s">
        <v>50</v>
      </c>
      <c r="E19">
        <v>3078</v>
      </c>
    </row>
    <row r="20" spans="1:13" hidden="1">
      <c r="A20" s="55" t="s">
        <v>79</v>
      </c>
      <c r="B20" s="57" t="s">
        <v>46</v>
      </c>
      <c r="C20" s="11" t="s">
        <v>55</v>
      </c>
      <c r="D20" t="s">
        <v>51</v>
      </c>
      <c r="E20">
        <v>2052</v>
      </c>
    </row>
    <row r="21" spans="1:13" hidden="1">
      <c r="A21" s="55" t="s">
        <v>53</v>
      </c>
      <c r="B21" s="57" t="s">
        <v>46</v>
      </c>
      <c r="C21" s="11" t="s">
        <v>55</v>
      </c>
      <c r="D21" t="s">
        <v>52</v>
      </c>
      <c r="E21">
        <v>5724</v>
      </c>
    </row>
    <row r="22" spans="1:13" hidden="1">
      <c r="A22" s="55" t="s">
        <v>53</v>
      </c>
      <c r="B22" s="57" t="s">
        <v>46</v>
      </c>
      <c r="C22" s="11" t="s">
        <v>55</v>
      </c>
      <c r="D22" t="s">
        <v>53</v>
      </c>
      <c r="E22">
        <v>6372</v>
      </c>
    </row>
    <row r="23" spans="1:13" hidden="1">
      <c r="A23" s="55"/>
      <c r="B23" s="57"/>
    </row>
    <row r="24" spans="1:13" hidden="1">
      <c r="A24" s="55"/>
      <c r="B24" s="57"/>
      <c r="C24" s="10"/>
      <c r="D24" s="10"/>
      <c r="E24" s="10"/>
      <c r="F24" s="10"/>
      <c r="G24" s="10"/>
      <c r="H24" s="10"/>
      <c r="I24" s="10"/>
      <c r="J24" s="10"/>
    </row>
    <row r="25" spans="1:13">
      <c r="A25" s="57" t="s">
        <v>79</v>
      </c>
      <c r="B25" s="57" t="s">
        <v>119</v>
      </c>
      <c r="C25" s="10" t="s">
        <v>122</v>
      </c>
      <c r="D25" s="10" t="s">
        <v>138</v>
      </c>
      <c r="E25" s="10">
        <v>3813.05</v>
      </c>
      <c r="F25" s="13" t="s">
        <v>139</v>
      </c>
      <c r="G25" s="126">
        <v>41512</v>
      </c>
      <c r="H25" s="126">
        <v>41519</v>
      </c>
      <c r="I25" s="10"/>
      <c r="J25" s="10"/>
    </row>
    <row r="26" spans="1:13">
      <c r="A26" s="57" t="s">
        <v>79</v>
      </c>
      <c r="B26" s="57" t="s">
        <v>119</v>
      </c>
      <c r="C26" s="10" t="s">
        <v>122</v>
      </c>
      <c r="D26" s="10" t="s">
        <v>140</v>
      </c>
      <c r="E26" s="10">
        <v>66.180000000000007</v>
      </c>
      <c r="F26" s="10" t="s">
        <v>141</v>
      </c>
      <c r="G26" s="126">
        <v>41513</v>
      </c>
      <c r="H26" s="126">
        <v>41516</v>
      </c>
      <c r="I26" s="10"/>
      <c r="J26" s="10"/>
    </row>
    <row r="27" spans="1:13">
      <c r="A27" s="57" t="s">
        <v>79</v>
      </c>
      <c r="B27" s="57" t="s">
        <v>119</v>
      </c>
      <c r="C27" s="10" t="s">
        <v>122</v>
      </c>
      <c r="D27" s="10" t="s">
        <v>142</v>
      </c>
      <c r="E27" s="10">
        <v>649.32000000000005</v>
      </c>
      <c r="F27" s="10" t="s">
        <v>143</v>
      </c>
      <c r="G27" s="126">
        <v>41513</v>
      </c>
      <c r="H27" s="126">
        <v>41516</v>
      </c>
      <c r="I27" s="10"/>
      <c r="J27" s="10"/>
    </row>
    <row r="28" spans="1:13" hidden="1">
      <c r="A28" s="57"/>
      <c r="B28" s="57"/>
      <c r="C28" s="10"/>
      <c r="D28" s="10"/>
      <c r="E28" s="10"/>
      <c r="F28" s="10"/>
      <c r="G28" s="10"/>
      <c r="H28" s="10"/>
      <c r="I28" s="10"/>
      <c r="J28" s="10"/>
    </row>
    <row r="29" spans="1:13" ht="17.25" thickBot="1">
      <c r="A29" s="60" t="s">
        <v>123</v>
      </c>
      <c r="B29" s="60"/>
      <c r="C29" s="60"/>
      <c r="D29" s="60"/>
      <c r="E29" s="60">
        <f>SUBTOTAL(109,[Kwota])</f>
        <v>38247.35</v>
      </c>
      <c r="F29" s="60"/>
      <c r="G29" s="60"/>
      <c r="H29" s="60"/>
      <c r="I29" s="60"/>
      <c r="J29" s="60">
        <f>SUBTOTAL(103,[Konto])</f>
        <v>8</v>
      </c>
    </row>
    <row r="30" spans="1:13" ht="15.75" thickTop="1"/>
  </sheetData>
  <dataValidations count="2">
    <dataValidation type="list" allowBlank="1" showInputMessage="1" showErrorMessage="1" sqref="A2:A28">
      <formula1>$M$3:$M$17</formula1>
    </dataValidation>
    <dataValidation type="list" allowBlank="1" showInputMessage="1" showErrorMessage="1" sqref="B2:B28">
      <formula1>$L$3:$L$5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18"/>
  <sheetViews>
    <sheetView workbookViewId="0">
      <selection activeCell="E20" sqref="E20"/>
    </sheetView>
  </sheetViews>
  <sheetFormatPr defaultRowHeight="15"/>
  <cols>
    <col min="1" max="1" width="3.7109375" customWidth="1"/>
    <col min="2" max="2" width="24.140625" customWidth="1"/>
    <col min="3" max="3" width="9.42578125" customWidth="1"/>
    <col min="4" max="4" width="8" customWidth="1"/>
    <col min="5" max="5" width="10" customWidth="1"/>
    <col min="6" max="6" width="8" customWidth="1"/>
  </cols>
  <sheetData>
    <row r="1" spans="2:6">
      <c r="B1" s="123"/>
      <c r="C1" s="123"/>
      <c r="D1" s="123"/>
    </row>
    <row r="2" spans="2:6">
      <c r="B2" t="s">
        <v>115</v>
      </c>
      <c r="C2" t="s">
        <v>124</v>
      </c>
      <c r="D2" t="s">
        <v>125</v>
      </c>
      <c r="E2" t="s">
        <v>126</v>
      </c>
      <c r="F2" t="s">
        <v>128</v>
      </c>
    </row>
    <row r="3" spans="2:6">
      <c r="B3" t="s">
        <v>127</v>
      </c>
      <c r="C3">
        <v>0</v>
      </c>
      <c r="D3">
        <v>0</v>
      </c>
      <c r="E3" s="59">
        <v>0</v>
      </c>
      <c r="F3">
        <v>0</v>
      </c>
    </row>
    <row r="4" spans="2:6">
      <c r="B4" t="s">
        <v>76</v>
      </c>
      <c r="C4">
        <v>37600</v>
      </c>
      <c r="D4">
        <v>46700</v>
      </c>
      <c r="E4" s="59">
        <f>Tabela5[[#This Row],[Planowane]]+E3</f>
        <v>37600</v>
      </c>
      <c r="F4" s="59">
        <f>Tabela5[[#This Row],[Rzeczywiste]]-Tabela5[[#This Row],[Planowane]]</f>
        <v>9100</v>
      </c>
    </row>
    <row r="5" spans="2:6">
      <c r="B5" t="s">
        <v>79</v>
      </c>
      <c r="C5">
        <v>37800</v>
      </c>
      <c r="E5" s="59">
        <f>Tabela5[[#This Row],[Planowane]]+E4</f>
        <v>75400</v>
      </c>
      <c r="F5" s="59"/>
    </row>
    <row r="6" spans="2:6">
      <c r="B6" t="s">
        <v>131</v>
      </c>
      <c r="C6">
        <v>43200</v>
      </c>
      <c r="E6" s="59">
        <f>Tabela5[[#This Row],[Planowane]]+E5</f>
        <v>118600</v>
      </c>
      <c r="F6" s="59"/>
    </row>
    <row r="7" spans="2:6">
      <c r="B7" t="s">
        <v>53</v>
      </c>
      <c r="C7">
        <v>47500</v>
      </c>
      <c r="E7" s="59">
        <f>Tabela5[[#This Row],[Planowane]]+E6</f>
        <v>166100</v>
      </c>
      <c r="F7" s="59"/>
    </row>
    <row r="8" spans="2:6">
      <c r="B8" t="s">
        <v>130</v>
      </c>
      <c r="C8">
        <v>32000</v>
      </c>
      <c r="E8" s="59">
        <f>Tabela5[[#This Row],[Planowane]]+E7</f>
        <v>198100</v>
      </c>
      <c r="F8" s="59"/>
    </row>
    <row r="9" spans="2:6">
      <c r="B9" t="s">
        <v>85</v>
      </c>
      <c r="C9">
        <v>21600</v>
      </c>
      <c r="E9" s="59">
        <f>Tabela5[[#This Row],[Planowane]]+E8</f>
        <v>219700</v>
      </c>
      <c r="F9" s="59"/>
    </row>
    <row r="10" spans="2:6">
      <c r="B10" t="s">
        <v>81</v>
      </c>
      <c r="C10">
        <v>9700</v>
      </c>
      <c r="E10" s="59">
        <f>Tabela5[[#This Row],[Planowane]]+E9</f>
        <v>229400</v>
      </c>
    </row>
    <row r="11" spans="2:6">
      <c r="B11" t="s">
        <v>95</v>
      </c>
      <c r="C11">
        <v>45700</v>
      </c>
      <c r="E11" s="59">
        <f>Tabela5[[#This Row],[Planowane]]+E10</f>
        <v>275100</v>
      </c>
    </row>
    <row r="12" spans="2:6">
      <c r="B12" t="s">
        <v>92</v>
      </c>
      <c r="C12">
        <v>16200</v>
      </c>
      <c r="E12" s="59">
        <f>Tabela5[[#This Row],[Planowane]]+E11</f>
        <v>291300</v>
      </c>
    </row>
    <row r="13" spans="2:6">
      <c r="B13" t="s">
        <v>135</v>
      </c>
      <c r="C13">
        <v>22200</v>
      </c>
      <c r="E13" s="59">
        <f>Tabela5[[#This Row],[Planowane]]+E12</f>
        <v>313500</v>
      </c>
    </row>
    <row r="14" spans="2:6">
      <c r="B14" t="s">
        <v>134</v>
      </c>
      <c r="C14">
        <v>39900</v>
      </c>
      <c r="E14" s="59">
        <f>Tabela5[[#This Row],[Planowane]]+E13</f>
        <v>353400</v>
      </c>
    </row>
    <row r="15" spans="2:6">
      <c r="B15" t="s">
        <v>86</v>
      </c>
      <c r="C15">
        <v>6500</v>
      </c>
      <c r="E15" s="59">
        <f>Tabela5[[#This Row],[Planowane]]+E14</f>
        <v>359900</v>
      </c>
    </row>
    <row r="16" spans="2:6">
      <c r="B16" t="s">
        <v>93</v>
      </c>
      <c r="C16">
        <v>31300</v>
      </c>
      <c r="E16" s="59">
        <f>Tabela5[[#This Row],[Planowane]]+E15</f>
        <v>391200</v>
      </c>
    </row>
    <row r="17" spans="2:5">
      <c r="B17" t="s">
        <v>132</v>
      </c>
      <c r="C17">
        <v>20000</v>
      </c>
      <c r="E17" s="59">
        <f>Tabela5[[#This Row],[Planowane]]+E16</f>
        <v>411200</v>
      </c>
    </row>
    <row r="18" spans="2:5">
      <c r="B18" t="s">
        <v>133</v>
      </c>
      <c r="C18">
        <v>31600</v>
      </c>
      <c r="E18" s="59">
        <f>Tabela5[[#This Row],[Planowane]]+E17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18" sqref="J18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18" t="s">
        <v>69</v>
      </c>
      <c r="B1" s="18"/>
      <c r="C1" s="18" t="s">
        <v>31</v>
      </c>
      <c r="D1" s="18" t="s">
        <v>70</v>
      </c>
      <c r="E1" s="19" t="s">
        <v>71</v>
      </c>
      <c r="F1" s="19" t="s">
        <v>72</v>
      </c>
      <c r="G1" s="20">
        <f>50000-F3-F4-F5-F7-F8</f>
        <v>0</v>
      </c>
      <c r="J1" s="16" t="s">
        <v>129</v>
      </c>
    </row>
    <row r="2" spans="1:11">
      <c r="A2" s="27">
        <v>1</v>
      </c>
      <c r="B2" s="27" t="s">
        <v>73</v>
      </c>
      <c r="C2" s="28">
        <v>0</v>
      </c>
      <c r="D2" s="29">
        <f>C2/$C$34</f>
        <v>0</v>
      </c>
      <c r="E2" s="30"/>
      <c r="F2" s="30"/>
      <c r="G2" s="31"/>
      <c r="J2" s="108" t="s">
        <v>76</v>
      </c>
      <c r="K2" s="108">
        <v>37600</v>
      </c>
    </row>
    <row r="3" spans="1:11">
      <c r="A3" s="27">
        <v>2</v>
      </c>
      <c r="B3" s="27" t="s">
        <v>74</v>
      </c>
      <c r="C3" s="32">
        <v>8000</v>
      </c>
      <c r="D3" s="29">
        <f t="shared" ref="D3:D34" si="0">C3/$C$34</f>
        <v>1.8066847335140017E-2</v>
      </c>
      <c r="E3" s="30">
        <v>0</v>
      </c>
      <c r="F3" s="30">
        <v>8000</v>
      </c>
      <c r="G3" s="33">
        <f>F3-2100</f>
        <v>5900</v>
      </c>
      <c r="J3" s="109" t="s">
        <v>79</v>
      </c>
      <c r="K3" s="109">
        <v>37800</v>
      </c>
    </row>
    <row r="4" spans="1:11">
      <c r="A4" s="27">
        <v>3</v>
      </c>
      <c r="B4" s="27" t="s">
        <v>75</v>
      </c>
      <c r="C4" s="32">
        <v>3200</v>
      </c>
      <c r="D4" s="29">
        <f t="shared" si="0"/>
        <v>7.2267389340560069E-3</v>
      </c>
      <c r="E4" s="30">
        <v>0</v>
      </c>
      <c r="F4" s="30">
        <v>3200</v>
      </c>
      <c r="G4" s="31"/>
      <c r="J4" s="110" t="s">
        <v>131</v>
      </c>
      <c r="K4" s="110">
        <v>43200</v>
      </c>
    </row>
    <row r="5" spans="1:11">
      <c r="A5" s="27">
        <v>4</v>
      </c>
      <c r="B5" s="27" t="s">
        <v>76</v>
      </c>
      <c r="C5" s="32">
        <v>17800</v>
      </c>
      <c r="D5" s="29">
        <f t="shared" si="0"/>
        <v>4.0198735320686539E-2</v>
      </c>
      <c r="E5" s="30">
        <v>0</v>
      </c>
      <c r="F5" s="30">
        <v>17800</v>
      </c>
      <c r="G5" s="31"/>
      <c r="J5" s="111" t="s">
        <v>53</v>
      </c>
      <c r="K5" s="111">
        <v>47500</v>
      </c>
    </row>
    <row r="6" spans="1:11">
      <c r="A6" s="27">
        <v>5</v>
      </c>
      <c r="B6" s="27" t="s">
        <v>77</v>
      </c>
      <c r="C6" s="32">
        <v>0</v>
      </c>
      <c r="D6" s="29">
        <f t="shared" si="0"/>
        <v>0</v>
      </c>
      <c r="E6" s="30"/>
      <c r="F6" s="30"/>
      <c r="G6" s="31"/>
      <c r="J6" s="112" t="s">
        <v>130</v>
      </c>
      <c r="K6" s="112">
        <v>32000</v>
      </c>
    </row>
    <row r="7" spans="1:11">
      <c r="A7" s="27">
        <v>6</v>
      </c>
      <c r="B7" s="27" t="s">
        <v>78</v>
      </c>
      <c r="C7" s="32">
        <v>8600</v>
      </c>
      <c r="D7" s="29">
        <f t="shared" si="0"/>
        <v>1.9421860885275519E-2</v>
      </c>
      <c r="E7" s="30">
        <v>0</v>
      </c>
      <c r="F7" s="30">
        <v>8600</v>
      </c>
      <c r="G7" s="31"/>
      <c r="J7" s="113" t="s">
        <v>85</v>
      </c>
      <c r="K7" s="113">
        <v>21600</v>
      </c>
    </row>
    <row r="8" spans="1:11">
      <c r="A8" s="44">
        <v>7</v>
      </c>
      <c r="B8" s="44" t="s">
        <v>79</v>
      </c>
      <c r="C8" s="45">
        <v>37800</v>
      </c>
      <c r="D8" s="46">
        <f t="shared" si="0"/>
        <v>8.5365853658536592E-2</v>
      </c>
      <c r="E8" s="47">
        <f>C8-F8</f>
        <v>25400</v>
      </c>
      <c r="F8" s="47">
        <v>12400</v>
      </c>
      <c r="G8" s="48"/>
      <c r="J8" s="114" t="s">
        <v>81</v>
      </c>
      <c r="K8" s="114">
        <v>9700</v>
      </c>
    </row>
    <row r="9" spans="1:11">
      <c r="A9" s="66">
        <v>8</v>
      </c>
      <c r="B9" s="66" t="s">
        <v>80</v>
      </c>
      <c r="C9" s="67">
        <v>43200</v>
      </c>
      <c r="D9" s="68">
        <f t="shared" si="0"/>
        <v>9.7560975609756101E-2</v>
      </c>
      <c r="E9" s="69">
        <f t="shared" ref="E9:E33" si="1">C9-F9</f>
        <v>43200</v>
      </c>
      <c r="F9" s="69"/>
      <c r="G9" s="70"/>
      <c r="J9" s="115" t="s">
        <v>95</v>
      </c>
      <c r="K9" s="115">
        <v>45700</v>
      </c>
    </row>
    <row r="10" spans="1:11">
      <c r="A10" s="88">
        <v>9</v>
      </c>
      <c r="B10" s="88" t="s">
        <v>81</v>
      </c>
      <c r="C10" s="89">
        <v>9700</v>
      </c>
      <c r="D10" s="90">
        <f t="shared" si="0"/>
        <v>2.1906052393857272E-2</v>
      </c>
      <c r="E10" s="91">
        <f t="shared" si="1"/>
        <v>9700</v>
      </c>
      <c r="F10" s="91"/>
      <c r="G10" s="92"/>
      <c r="J10" s="116" t="s">
        <v>92</v>
      </c>
      <c r="K10" s="116">
        <v>16200</v>
      </c>
    </row>
    <row r="11" spans="1:11">
      <c r="A11" s="49">
        <v>10</v>
      </c>
      <c r="B11" s="49" t="s">
        <v>82</v>
      </c>
      <c r="C11" s="50">
        <v>14600</v>
      </c>
      <c r="D11" s="51">
        <f t="shared" si="0"/>
        <v>3.297199638663053E-2</v>
      </c>
      <c r="E11" s="52">
        <f t="shared" si="1"/>
        <v>14600</v>
      </c>
      <c r="F11" s="52"/>
      <c r="G11" s="53"/>
      <c r="J11" s="117" t="s">
        <v>135</v>
      </c>
      <c r="K11" s="117">
        <v>22200</v>
      </c>
    </row>
    <row r="12" spans="1:11">
      <c r="A12" s="49">
        <v>11</v>
      </c>
      <c r="B12" s="49" t="s">
        <v>83</v>
      </c>
      <c r="C12" s="50">
        <v>32900</v>
      </c>
      <c r="D12" s="51">
        <f t="shared" si="0"/>
        <v>7.4299909665763331E-2</v>
      </c>
      <c r="E12" s="52">
        <f t="shared" si="1"/>
        <v>32900</v>
      </c>
      <c r="F12" s="52"/>
      <c r="G12" s="53"/>
      <c r="J12" s="118" t="s">
        <v>134</v>
      </c>
      <c r="K12" s="118">
        <v>39900</v>
      </c>
    </row>
    <row r="13" spans="1:11">
      <c r="A13" s="71">
        <v>12</v>
      </c>
      <c r="B13" s="71" t="s">
        <v>84</v>
      </c>
      <c r="C13" s="72">
        <v>32000</v>
      </c>
      <c r="D13" s="73">
        <f t="shared" si="0"/>
        <v>7.2267389340560068E-2</v>
      </c>
      <c r="E13" s="74">
        <f t="shared" si="1"/>
        <v>32000</v>
      </c>
      <c r="F13" s="74"/>
      <c r="G13" s="75"/>
      <c r="J13" s="119" t="s">
        <v>86</v>
      </c>
      <c r="K13" s="122">
        <v>6500</v>
      </c>
    </row>
    <row r="14" spans="1:11">
      <c r="A14" s="39">
        <v>13</v>
      </c>
      <c r="B14" s="39" t="s">
        <v>85</v>
      </c>
      <c r="C14" s="40">
        <v>21600</v>
      </c>
      <c r="D14" s="41">
        <f t="shared" si="0"/>
        <v>4.878048780487805E-2</v>
      </c>
      <c r="E14" s="42">
        <f t="shared" si="1"/>
        <v>21600</v>
      </c>
      <c r="F14" s="42"/>
      <c r="G14" s="43"/>
      <c r="J14" s="120" t="s">
        <v>93</v>
      </c>
      <c r="K14" s="76">
        <v>31300</v>
      </c>
    </row>
    <row r="15" spans="1:11">
      <c r="A15" s="98">
        <v>14</v>
      </c>
      <c r="B15" s="98" t="s">
        <v>86</v>
      </c>
      <c r="C15" s="99">
        <v>6500</v>
      </c>
      <c r="D15" s="100">
        <f t="shared" si="0"/>
        <v>1.4679313459801264E-2</v>
      </c>
      <c r="E15" s="101">
        <f t="shared" si="1"/>
        <v>6500</v>
      </c>
      <c r="F15" s="101"/>
      <c r="G15" s="102"/>
      <c r="J15" s="121" t="s">
        <v>132</v>
      </c>
      <c r="K15" s="121">
        <v>20000</v>
      </c>
    </row>
    <row r="16" spans="1:11">
      <c r="A16" s="93">
        <v>15</v>
      </c>
      <c r="B16" s="93" t="s">
        <v>87</v>
      </c>
      <c r="C16" s="94">
        <v>18900</v>
      </c>
      <c r="D16" s="95">
        <f t="shared" si="0"/>
        <v>4.2682926829268296E-2</v>
      </c>
      <c r="E16" s="96">
        <f t="shared" si="1"/>
        <v>18900</v>
      </c>
      <c r="F16" s="96"/>
      <c r="G16" s="97"/>
      <c r="J16" s="121" t="s">
        <v>133</v>
      </c>
      <c r="K16" s="121">
        <v>31600</v>
      </c>
    </row>
    <row r="17" spans="1:11">
      <c r="A17" s="93">
        <v>16</v>
      </c>
      <c r="B17" s="93" t="s">
        <v>88</v>
      </c>
      <c r="C17" s="94">
        <v>3300</v>
      </c>
      <c r="D17" s="95">
        <f t="shared" si="0"/>
        <v>7.4525745257452572E-3</v>
      </c>
      <c r="E17" s="96">
        <f t="shared" si="1"/>
        <v>3300</v>
      </c>
      <c r="F17" s="96"/>
      <c r="G17" s="97"/>
      <c r="K17">
        <f>SUM(K2:K16)</f>
        <v>442800</v>
      </c>
    </row>
    <row r="18" spans="1:11">
      <c r="A18" s="77">
        <v>17</v>
      </c>
      <c r="B18" s="77" t="s">
        <v>89</v>
      </c>
      <c r="C18" s="81">
        <v>12000</v>
      </c>
      <c r="D18" s="78">
        <f t="shared" si="0"/>
        <v>2.7100271002710029E-2</v>
      </c>
      <c r="E18" s="79">
        <f t="shared" si="1"/>
        <v>12000</v>
      </c>
      <c r="F18" s="79"/>
      <c r="G18" s="80"/>
    </row>
    <row r="19" spans="1:11">
      <c r="A19" s="77">
        <v>18</v>
      </c>
      <c r="B19" s="77" t="s">
        <v>90</v>
      </c>
      <c r="C19" s="81">
        <v>27900</v>
      </c>
      <c r="D19" s="78">
        <f t="shared" si="0"/>
        <v>6.3008130081300809E-2</v>
      </c>
      <c r="E19" s="79">
        <f t="shared" si="1"/>
        <v>27900</v>
      </c>
      <c r="F19" s="79"/>
      <c r="G19" s="80"/>
    </row>
    <row r="20" spans="1:11">
      <c r="A20" s="10">
        <v>19</v>
      </c>
      <c r="B20" s="10" t="s">
        <v>91</v>
      </c>
      <c r="C20" s="26">
        <v>0</v>
      </c>
      <c r="D20" s="21">
        <f t="shared" si="0"/>
        <v>0</v>
      </c>
      <c r="E20" s="22">
        <f t="shared" si="1"/>
        <v>0</v>
      </c>
      <c r="F20" s="22"/>
      <c r="G20" s="23"/>
    </row>
    <row r="21" spans="1:11">
      <c r="A21" s="103">
        <v>20</v>
      </c>
      <c r="B21" s="103" t="s">
        <v>92</v>
      </c>
      <c r="C21" s="104">
        <v>16200</v>
      </c>
      <c r="D21" s="105">
        <f t="shared" si="0"/>
        <v>3.6585365853658534E-2</v>
      </c>
      <c r="E21" s="106">
        <f t="shared" si="1"/>
        <v>16200</v>
      </c>
      <c r="F21" s="106"/>
      <c r="G21" s="107"/>
    </row>
    <row r="22" spans="1:11">
      <c r="A22" s="34">
        <v>21</v>
      </c>
      <c r="B22" s="34" t="s">
        <v>93</v>
      </c>
      <c r="C22" s="35">
        <v>31300</v>
      </c>
      <c r="D22" s="36">
        <f t="shared" si="0"/>
        <v>7.0686540198735326E-2</v>
      </c>
      <c r="E22" s="37">
        <f t="shared" si="1"/>
        <v>31300</v>
      </c>
      <c r="F22" s="37"/>
      <c r="G22" s="38"/>
    </row>
    <row r="23" spans="1:11">
      <c r="A23" s="10">
        <v>22</v>
      </c>
      <c r="B23" s="10" t="s">
        <v>94</v>
      </c>
      <c r="C23" s="26">
        <v>0</v>
      </c>
      <c r="D23" s="21">
        <f t="shared" si="0"/>
        <v>0</v>
      </c>
      <c r="E23" s="22">
        <f t="shared" si="1"/>
        <v>0</v>
      </c>
      <c r="F23" s="22"/>
      <c r="G23" s="23"/>
    </row>
    <row r="24" spans="1:11">
      <c r="A24" s="82">
        <v>23</v>
      </c>
      <c r="B24" s="82" t="s">
        <v>95</v>
      </c>
      <c r="C24" s="83"/>
      <c r="D24" s="84">
        <f t="shared" si="0"/>
        <v>0</v>
      </c>
      <c r="E24" s="85">
        <f t="shared" si="1"/>
        <v>0</v>
      </c>
      <c r="F24" s="85"/>
      <c r="G24" s="86"/>
    </row>
    <row r="25" spans="1:11">
      <c r="A25" s="82" t="s">
        <v>96</v>
      </c>
      <c r="B25" s="82" t="s">
        <v>97</v>
      </c>
      <c r="C25" s="87">
        <v>2700</v>
      </c>
      <c r="D25" s="84">
        <f t="shared" si="0"/>
        <v>6.0975609756097563E-3</v>
      </c>
      <c r="E25" s="85">
        <f t="shared" si="1"/>
        <v>2700</v>
      </c>
      <c r="F25" s="85"/>
      <c r="G25" s="86"/>
    </row>
    <row r="26" spans="1:11">
      <c r="A26" s="82" t="s">
        <v>98</v>
      </c>
      <c r="B26" s="82" t="s">
        <v>99</v>
      </c>
      <c r="C26" s="87">
        <v>6700</v>
      </c>
      <c r="D26" s="84">
        <f t="shared" si="0"/>
        <v>1.5130984643179765E-2</v>
      </c>
      <c r="E26" s="85">
        <f t="shared" si="1"/>
        <v>6700</v>
      </c>
      <c r="F26" s="85"/>
      <c r="G26" s="86"/>
    </row>
    <row r="27" spans="1:11">
      <c r="A27" s="82" t="s">
        <v>100</v>
      </c>
      <c r="B27" s="82" t="s">
        <v>101</v>
      </c>
      <c r="C27" s="87">
        <v>2200</v>
      </c>
      <c r="D27" s="84">
        <f t="shared" si="0"/>
        <v>4.9683830171635048E-3</v>
      </c>
      <c r="E27" s="85">
        <f t="shared" si="1"/>
        <v>2200</v>
      </c>
      <c r="F27" s="85"/>
      <c r="G27" s="86"/>
    </row>
    <row r="28" spans="1:11">
      <c r="A28" s="82" t="s">
        <v>102</v>
      </c>
      <c r="B28" s="82" t="s">
        <v>103</v>
      </c>
      <c r="C28" s="87">
        <v>15700</v>
      </c>
      <c r="D28" s="84">
        <f t="shared" si="0"/>
        <v>3.5456187895212286E-2</v>
      </c>
      <c r="E28" s="85">
        <f t="shared" si="1"/>
        <v>15700</v>
      </c>
      <c r="F28" s="85"/>
      <c r="G28" s="86"/>
    </row>
    <row r="29" spans="1:11">
      <c r="A29" s="82" t="s">
        <v>104</v>
      </c>
      <c r="B29" s="82" t="s">
        <v>105</v>
      </c>
      <c r="C29" s="87">
        <v>18400</v>
      </c>
      <c r="D29" s="84">
        <f t="shared" si="0"/>
        <v>4.1553748870822041E-2</v>
      </c>
      <c r="E29" s="85">
        <f t="shared" si="1"/>
        <v>18400</v>
      </c>
      <c r="F29" s="85"/>
      <c r="G29" s="86"/>
    </row>
    <row r="30" spans="1:11">
      <c r="A30" s="10">
        <v>24</v>
      </c>
      <c r="B30" s="10" t="s">
        <v>106</v>
      </c>
      <c r="C30" s="26">
        <v>0</v>
      </c>
      <c r="D30" s="21">
        <f t="shared" si="0"/>
        <v>0</v>
      </c>
      <c r="E30" s="22">
        <f t="shared" si="1"/>
        <v>0</v>
      </c>
      <c r="F30" s="22"/>
      <c r="G30" s="23"/>
    </row>
    <row r="31" spans="1:11">
      <c r="A31" s="10">
        <v>25</v>
      </c>
      <c r="B31" s="10" t="s">
        <v>107</v>
      </c>
      <c r="C31" s="26">
        <v>0</v>
      </c>
      <c r="D31" s="21">
        <f t="shared" si="0"/>
        <v>0</v>
      </c>
      <c r="E31" s="22">
        <f t="shared" si="1"/>
        <v>0</v>
      </c>
      <c r="F31" s="22"/>
      <c r="G31" s="23"/>
    </row>
    <row r="32" spans="1:11">
      <c r="A32" s="10">
        <v>26</v>
      </c>
      <c r="B32" s="10" t="s">
        <v>108</v>
      </c>
      <c r="C32" s="26">
        <v>0</v>
      </c>
      <c r="D32" s="21">
        <f t="shared" si="0"/>
        <v>0</v>
      </c>
      <c r="E32" s="22">
        <f t="shared" si="1"/>
        <v>0</v>
      </c>
      <c r="F32" s="22"/>
      <c r="G32" s="23"/>
    </row>
    <row r="33" spans="1:7">
      <c r="A33" s="61">
        <v>27</v>
      </c>
      <c r="B33" s="61" t="s">
        <v>109</v>
      </c>
      <c r="C33" s="62">
        <v>51600</v>
      </c>
      <c r="D33" s="63">
        <f t="shared" si="0"/>
        <v>0.11653116531165311</v>
      </c>
      <c r="E33" s="64">
        <f t="shared" si="1"/>
        <v>51600</v>
      </c>
      <c r="F33" s="64"/>
      <c r="G33" s="65"/>
    </row>
    <row r="34" spans="1:7">
      <c r="A34" s="10"/>
      <c r="B34" s="25" t="s">
        <v>110</v>
      </c>
      <c r="C34" s="24">
        <f>SUM(C2:C33)</f>
        <v>442800</v>
      </c>
      <c r="D34" s="21">
        <f t="shared" si="0"/>
        <v>1</v>
      </c>
      <c r="E34" s="24">
        <f t="shared" ref="E34:F34" si="2">SUM(E2:E33)</f>
        <v>392800</v>
      </c>
      <c r="F34" s="24">
        <f t="shared" si="2"/>
        <v>50000</v>
      </c>
      <c r="G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B6" sqref="B6"/>
    </sheetView>
  </sheetViews>
  <sheetFormatPr defaultRowHeight="15"/>
  <sheetData>
    <row r="4" spans="2:9">
      <c r="B4" s="17" t="s">
        <v>64</v>
      </c>
      <c r="C4" s="16"/>
      <c r="D4" s="17" t="s">
        <v>65</v>
      </c>
    </row>
    <row r="5" spans="2:9">
      <c r="B5">
        <v>70000</v>
      </c>
      <c r="C5" t="s">
        <v>57</v>
      </c>
      <c r="D5">
        <v>29000</v>
      </c>
      <c r="E5" t="s">
        <v>56</v>
      </c>
    </row>
    <row r="6" spans="2:9">
      <c r="B6">
        <v>7000</v>
      </c>
      <c r="C6" t="s">
        <v>68</v>
      </c>
      <c r="D6">
        <v>38000</v>
      </c>
      <c r="E6" t="s">
        <v>60</v>
      </c>
      <c r="G6">
        <v>36500</v>
      </c>
      <c r="H6">
        <v>4.2370000000000001</v>
      </c>
      <c r="I6">
        <f>H6*G6</f>
        <v>154650.5</v>
      </c>
    </row>
    <row r="7" spans="2:9">
      <c r="B7">
        <v>20000</v>
      </c>
      <c r="C7" t="s">
        <v>58</v>
      </c>
      <c r="D7">
        <v>45000</v>
      </c>
      <c r="E7" t="s">
        <v>61</v>
      </c>
      <c r="F7" s="15" t="s">
        <v>63</v>
      </c>
      <c r="G7">
        <v>25500</v>
      </c>
      <c r="H7">
        <v>4.37</v>
      </c>
      <c r="I7">
        <f>H7*G7</f>
        <v>111435</v>
      </c>
    </row>
    <row r="8" spans="2:9">
      <c r="B8">
        <v>10000</v>
      </c>
      <c r="C8" t="s">
        <v>58</v>
      </c>
      <c r="D8">
        <v>20000</v>
      </c>
      <c r="E8" t="s">
        <v>58</v>
      </c>
      <c r="I8">
        <f>SUM(I6:I7)</f>
        <v>266085.5</v>
      </c>
    </row>
    <row r="9" spans="2:9">
      <c r="B9">
        <v>10000</v>
      </c>
      <c r="C9" t="s">
        <v>59</v>
      </c>
      <c r="D9">
        <v>10000</v>
      </c>
      <c r="E9" t="s">
        <v>58</v>
      </c>
    </row>
    <row r="10" spans="2:9">
      <c r="B10">
        <v>180000</v>
      </c>
      <c r="C10" t="s">
        <v>62</v>
      </c>
      <c r="D10">
        <v>10000</v>
      </c>
      <c r="E10" t="s">
        <v>59</v>
      </c>
    </row>
    <row r="11" spans="2:9">
      <c r="B11">
        <v>100000</v>
      </c>
      <c r="C11" t="s">
        <v>66</v>
      </c>
      <c r="D11">
        <f>B10-D6</f>
        <v>142000</v>
      </c>
      <c r="E11" t="s">
        <v>60</v>
      </c>
    </row>
    <row r="12" spans="2:9">
      <c r="D12">
        <v>110000</v>
      </c>
      <c r="E12" t="s">
        <v>67</v>
      </c>
    </row>
    <row r="14" spans="2:9">
      <c r="B14">
        <f>SUM(B5:B13)</f>
        <v>397000</v>
      </c>
      <c r="C14">
        <f>SUM(C5:C13)</f>
        <v>0</v>
      </c>
      <c r="D14">
        <f>SUM(D5:D12)</f>
        <v>404000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Wydatki</vt:lpstr>
      <vt:lpstr>Wydatki budowa</vt:lpstr>
      <vt:lpstr>Etapy budowy</vt:lpstr>
      <vt:lpstr>Harmonogram DB </vt:lpstr>
      <vt:lpstr>Plan 1. Transza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2013-08-28T17:23:38Z</dcterms:modified>
</cp:coreProperties>
</file>