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tables/table14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tables/table13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tabRatio="764" firstSheet="11" activeTab="15"/>
  </bookViews>
  <sheets>
    <sheet name="ProductBacklog" sheetId="1" r:id="rId1"/>
    <sheet name="01_Sprint" sheetId="2" r:id="rId2"/>
    <sheet name="02_Sprint" sheetId="3" r:id="rId3"/>
    <sheet name="03_Sprint" sheetId="4" r:id="rId4"/>
    <sheet name="04_Sprint" sheetId="5" r:id="rId5"/>
    <sheet name="05_Sprint" sheetId="6" r:id="rId6"/>
    <sheet name="06_Sprint" sheetId="9" r:id="rId7"/>
    <sheet name="07_Sprint" sheetId="13" r:id="rId8"/>
    <sheet name="08_Sprint" sheetId="15" r:id="rId9"/>
    <sheet name="09_Sprint" sheetId="17" r:id="rId10"/>
    <sheet name="10_Sprint" sheetId="18" r:id="rId11"/>
    <sheet name="11_Sprint" sheetId="19" r:id="rId12"/>
    <sheet name="12_Sprint" sheetId="20" r:id="rId13"/>
    <sheet name="13_Sprint" sheetId="23" r:id="rId14"/>
    <sheet name="14_Sprint" sheetId="25" r:id="rId15"/>
    <sheet name="15_Sprint" sheetId="27" r:id="rId16"/>
    <sheet name="Zwrot VAT" sheetId="22" r:id="rId17"/>
    <sheet name="Palety" sheetId="21" r:id="rId18"/>
    <sheet name="Brama garazowa" sheetId="16" r:id="rId19"/>
    <sheet name="Harmonogram2013" sheetId="26" r:id="rId20"/>
  </sheets>
  <definedNames>
    <definedName name="_xlnm._FilterDatabase" localSheetId="11" hidden="1">'11_Sprint'!$F$3:$F$5</definedName>
  </definedNames>
  <calcPr calcId="124519"/>
</workbook>
</file>

<file path=xl/calcChain.xml><?xml version="1.0" encoding="utf-8"?>
<calcChain xmlns="http://schemas.openxmlformats.org/spreadsheetml/2006/main">
  <c r="H16" i="21"/>
  <c r="E18"/>
  <c r="F18"/>
  <c r="G18"/>
  <c r="H15"/>
  <c r="H7"/>
  <c r="H8"/>
  <c r="H9"/>
  <c r="H10"/>
  <c r="H18" s="1"/>
  <c r="H11"/>
  <c r="H12"/>
  <c r="H13"/>
  <c r="H14"/>
  <c r="H6"/>
  <c r="E33" i="17" l="1"/>
  <c r="E26"/>
  <c r="E39" s="1"/>
  <c r="E34" i="16" l="1"/>
  <c r="D34"/>
  <c r="C34"/>
  <c r="B34"/>
  <c r="F34"/>
  <c r="C17" l="1"/>
  <c r="E49" i="9"/>
  <c r="D49"/>
  <c r="E30" i="6"/>
  <c r="D30"/>
  <c r="E16" i="5"/>
  <c r="D16"/>
  <c r="E29" i="4" l="1"/>
  <c r="E24" i="3" l="1"/>
  <c r="D24"/>
  <c r="E20" i="2"/>
  <c r="D20"/>
</calcChain>
</file>

<file path=xl/comments1.xml><?xml version="1.0" encoding="utf-8"?>
<comments xmlns="http://schemas.openxmlformats.org/spreadsheetml/2006/main">
  <authors>
    <author>Kotek</author>
  </authors>
  <commentList>
    <comment ref="F2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Prze oferte rozumie się: wycenę, warunki wykonania, warunki umowy, warunki czasowe, ogólne wrazenie.</t>
        </r>
      </text>
    </comment>
    <comment ref="F15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1. Comfortis, Konrad Czerw tel. 695-927-285
2. Rekuperatory.pl, tel ma Słonek
3. OptimumTech, tel: 71 722-02-89 (robią też płyty fundamentowe - chcę z nimi pogadać)
4. Interplast, tel. 71 781 80 27 (robią poza tym wszystkie inne instalacje: ogrzewanie, kanalizacja, płaszcze wodne na kominki)</t>
        </r>
      </text>
    </comment>
  </commentList>
</comments>
</file>

<file path=xl/sharedStrings.xml><?xml version="1.0" encoding="utf-8"?>
<sst xmlns="http://schemas.openxmlformats.org/spreadsheetml/2006/main" count="1123" uniqueCount="565">
  <si>
    <t>Id</t>
  </si>
  <si>
    <t>Priorytet</t>
  </si>
  <si>
    <t>Nr Sprintu</t>
  </si>
  <si>
    <t>Chcę</t>
  </si>
  <si>
    <t>Aby</t>
  </si>
  <si>
    <t>Rozmiar</t>
  </si>
  <si>
    <t>M</t>
  </si>
  <si>
    <t>S</t>
  </si>
  <si>
    <t>C</t>
  </si>
  <si>
    <t>W</t>
  </si>
  <si>
    <t>Cel Sprintu:</t>
  </si>
  <si>
    <t>SPRINT 01</t>
  </si>
  <si>
    <t>Zadanie</t>
  </si>
  <si>
    <t>Rozmiar początkowy [h]</t>
  </si>
  <si>
    <t>Pozostało [h]</t>
  </si>
  <si>
    <t>Status</t>
  </si>
  <si>
    <t>Realizator</t>
  </si>
  <si>
    <t>SPRINT 02</t>
  </si>
  <si>
    <t>Wybrać ekipę do murowania</t>
  </si>
  <si>
    <t>Wybrać ekipę do dachu</t>
  </si>
  <si>
    <t>Wybrać kierownika budowy</t>
  </si>
  <si>
    <t>Zebrać zbiór wycen ekip budowlanych na SSO (z dachem)</t>
  </si>
  <si>
    <t>Mieć przygotowany plac do budowy</t>
  </si>
  <si>
    <t>Mieć projekt wentylacji mechanicznej</t>
  </si>
  <si>
    <t>Mieć projekt instalacji ogrzewania i ciepłej wody (piec/kominek/kominy/panele słoneczne/płaszcz wodny/grzejniki/podłogówka)</t>
  </si>
  <si>
    <t>Zrobić randap</t>
  </si>
  <si>
    <t>Wybrać ekipę, która zbuduje SSO.</t>
  </si>
  <si>
    <t>Żeby mieć kiedyś piękną trawkę.</t>
  </si>
  <si>
    <t>Mieć komplet dokumentów do kredytu (kosztorys)</t>
  </si>
  <si>
    <t>Dostać kredyt.</t>
  </si>
  <si>
    <t>Nie mieć przestojów na budowie.</t>
  </si>
  <si>
    <t>Mieć opracowany proces płynnego dostarczania najtańszych (w swojej klasie) materiałów na budowę</t>
  </si>
  <si>
    <t>Mieć wybudowane fundamenty</t>
  </si>
  <si>
    <t>Mieć ściany i stropy</t>
  </si>
  <si>
    <t>Żeby wiatr nam nie uciekał.</t>
  </si>
  <si>
    <t>Mieć dach</t>
  </si>
  <si>
    <t>Żeby nam nie napadało na głowę na poddaszu.</t>
  </si>
  <si>
    <t>Mieć instalację ogrzewania i ciepłej wody</t>
  </si>
  <si>
    <t>Żeby nie zmarznąć w zimie.</t>
  </si>
  <si>
    <t>Mieć instalację elektryczną</t>
  </si>
  <si>
    <t>Mieć instalację gazową</t>
  </si>
  <si>
    <t>Mieć instalację wodno-kanalizacyjną</t>
  </si>
  <si>
    <t>Mieć przyłącze gazowe</t>
  </si>
  <si>
    <t>Mieć przyłącze wodno-kanalizacyjne</t>
  </si>
  <si>
    <t>Żeby było skąd pociągnąć gaz</t>
  </si>
  <si>
    <t>Żeby było skąd pociągnąć wodę</t>
  </si>
  <si>
    <t>Żeby oglądać filmy.</t>
  </si>
  <si>
    <t>Grzać w piecu.</t>
  </si>
  <si>
    <t>Pić i oddawać do oczyszczalni.</t>
  </si>
  <si>
    <t>Mieć przyjemne powietrze.</t>
  </si>
  <si>
    <t>Mieć posadzki</t>
  </si>
  <si>
    <t>Mieć schody</t>
  </si>
  <si>
    <t>Mieć wykończony domek</t>
  </si>
  <si>
    <t>Mieszkać i się kochać.</t>
  </si>
  <si>
    <t>Mieć zrobiony taras</t>
  </si>
  <si>
    <t>Mieć zrobiony podjazd do garażu</t>
  </si>
  <si>
    <t>Wykonać i wydrukować 5 kopii zestawienia materiałów do SSO</t>
  </si>
  <si>
    <t>Wykonać i wydrukować 5 kopii zestawienia materiałów do SSZ</t>
  </si>
  <si>
    <t>Wybór potencjalnych (przynajmniej 8) ekip murarzy.</t>
  </si>
  <si>
    <t>Wybór potencjalnych (przynajmniej 8) ekip robiących dachy.</t>
  </si>
  <si>
    <t>Umówienie spotkań ze wszystkimi znalezionymi ekipami.</t>
  </si>
  <si>
    <t>Spotkania z ekipami (szacujemy, że spotkań będzie 10)</t>
  </si>
  <si>
    <t>Odbiór i zapoznanie się z ofertą</t>
  </si>
  <si>
    <t>Zestawienie ofert</t>
  </si>
  <si>
    <t>Przygotowanie standardu zapytania ofertowego</t>
  </si>
  <si>
    <t>Dyskusja i zrobienie rankingu otrzymanych ofert</t>
  </si>
  <si>
    <t>Spotkanie z przedstawicielami WM+R</t>
  </si>
  <si>
    <t>Zestawienie i ranking rekuperatorów</t>
  </si>
  <si>
    <t>Zestawienie i ranking ofert firm WM</t>
  </si>
  <si>
    <t>TO DO</t>
  </si>
  <si>
    <t>IN PROGRESS</t>
  </si>
  <si>
    <t>DONE</t>
  </si>
  <si>
    <t>Słonek</t>
  </si>
  <si>
    <t>Słonka</t>
  </si>
  <si>
    <t>data</t>
  </si>
  <si>
    <t>pozostało [h]</t>
  </si>
  <si>
    <t>SUMA</t>
  </si>
  <si>
    <t>S+S</t>
  </si>
  <si>
    <t>Znaleźć trzecią i czwartą firme WM</t>
  </si>
  <si>
    <t>Umówić się na spotkanie z trzema przedstawicielami</t>
  </si>
  <si>
    <t>Ranking firm realizujących instalację wentylacji mechanicznej z rekuperacją oraz posiadanie ofert przynajmniej 5 wykonawców SSO.</t>
  </si>
  <si>
    <t>Żeby Mati miał solidne podstawy.</t>
  </si>
  <si>
    <t>Dobrze pilnować postępu i jakości prac.</t>
  </si>
  <si>
    <t>Mieć dach.</t>
  </si>
  <si>
    <t>Mieć ściany i podłogi.</t>
  </si>
  <si>
    <t>Wybrać materiały, z których budujemy mury, dach, fundament</t>
  </si>
  <si>
    <t>Ekipi wiedziały, z czego robić.</t>
  </si>
  <si>
    <t>Wytyczyć formalnie granice działki</t>
  </si>
  <si>
    <t>Ich nigdy nikt nie podważył.</t>
  </si>
  <si>
    <t>Ekipy miały jak budować.</t>
  </si>
  <si>
    <t>Wiedzieć ile kosztuje budowa, jaki kredyt brać i ile brakuje gotówki na dany etap.</t>
  </si>
  <si>
    <t>Zbadać zdolność kredytową</t>
  </si>
  <si>
    <t>Wiedzieć na jak duży kredyt możemy liczyć.</t>
  </si>
  <si>
    <t>Przygotować kosztorys prac do stanu deweloperskiego dla banku</t>
  </si>
  <si>
    <t>Zapewnić dostęp do prądu</t>
  </si>
  <si>
    <t>Zapewnić dostęp do wody</t>
  </si>
  <si>
    <t>Wykonaną instalację wentylacji mechanicznej</t>
  </si>
  <si>
    <t>Posiadać projekt przyłącza energetycznego</t>
  </si>
  <si>
    <t>Posiadać projekt przyłącza wodno-kanalizacyjnego</t>
  </si>
  <si>
    <t>Posiadać projekt przyłącza gazowego</t>
  </si>
  <si>
    <t>Posiadać pozwolenie na budowę zaktualizowane o przyłącza gazu i wodno-kanalizacyjne</t>
  </si>
  <si>
    <t>Móc wykonać instalację</t>
  </si>
  <si>
    <t>Móc działać w mocy prawa</t>
  </si>
  <si>
    <t>Ekipa miała warunki do pracy</t>
  </si>
  <si>
    <t>Zapewnić uzbrojenie działki. Wybrać materiału do budowy. Rozpatrzyć opcje finansowania.</t>
  </si>
  <si>
    <t>Zrobić listę wad ścian w różnych technologiach.</t>
  </si>
  <si>
    <t>Dyskusja i wybór technologii murowania</t>
  </si>
  <si>
    <t>Zestawienie cech materiałów wraz z kosztami.</t>
  </si>
  <si>
    <t>Umówić się na spotkanie z firmą projektową (od Taurona)</t>
  </si>
  <si>
    <t>Spotkanie z podwykonawcą Taurona</t>
  </si>
  <si>
    <t>Wyegzekwowanie wydania projektu przyłącza energetycznego od podwykonawcy Taurona</t>
  </si>
  <si>
    <t>Wyegzekwowanie wydania projektu wodno-kanalizacyjnego od Partyki</t>
  </si>
  <si>
    <t>Wyegzekwowanie wydania projektu gazowego od Partyki</t>
  </si>
  <si>
    <t>Wyegzekwowanie wydania pozwolenia na budowę zaktualizowanego o przyłącza gazu i wodno-kanalizacyjne</t>
  </si>
  <si>
    <t>Zamówić u geodety formalne wyznaczenie granic działki z wpisem do ksiąg</t>
  </si>
  <si>
    <t>Umówić termin okazania granic działki i zaprosić Niedźwiadki i Beatę</t>
  </si>
  <si>
    <t>Uczestniczyć w okazaniu granic działki i wmurować słupki</t>
  </si>
  <si>
    <t>Zorganizować sprzęt do wmurowania słupków</t>
  </si>
  <si>
    <t>Przygotować kosztorys na szablonie dowolnego banku.</t>
  </si>
  <si>
    <t>Umówić się z doradcą z Expandera na spotkanie</t>
  </si>
  <si>
    <t>Poznać zdolność kredytową (podczas spotkania z doradcą Expandera)</t>
  </si>
  <si>
    <t>Policzyć koszt budowy 1m2 ściany w różnych technologiach (beton kom, pustak, porotherm, silikat, termomur)</t>
  </si>
  <si>
    <t>suma</t>
  </si>
  <si>
    <t>Opisać konsekwencje zastosowania materiału o dużej akumulacji cieplnej.</t>
  </si>
  <si>
    <t>SPRINT 03</t>
  </si>
  <si>
    <t>Dowiedzieć się, czy zostały wprowadzone punkty graniczne urzędowo.</t>
  </si>
  <si>
    <t>Ostatecznie wybrać ekipę. Wybrać okna z parapetami, bramę garażową, drzwi wejściowe i od strony ogrodu.</t>
  </si>
  <si>
    <t>Drzwi wejściowe - wybór trzech producentow.</t>
  </si>
  <si>
    <t>Okna - Spotkania z czterema przedstawicielami wiodących producentow okien.</t>
  </si>
  <si>
    <t>Okna - Zestawienie ofert</t>
  </si>
  <si>
    <t>Okna - Dyskusja, ranking i wybór okien z parapetami</t>
  </si>
  <si>
    <t>Okna połaciowe - Wybór trzech producentów okien połaciowych</t>
  </si>
  <si>
    <t>Okna połaciowe - Spotkania z przedstawicielami producentów okien dachowych.</t>
  </si>
  <si>
    <t>Okna połaciowe - Zestawienie ofert okien połaciowych.</t>
  </si>
  <si>
    <t>Okna połaciowe - Dyskusja, ranking i wybór okien połaciowych z roletami.</t>
  </si>
  <si>
    <t>Brama garażowa - Wybór trzech producentów bram garażowych.</t>
  </si>
  <si>
    <t>Brama garażowa - Spotkania z przedstawicielami producentów bram garażowych.</t>
  </si>
  <si>
    <t>Brama garażowa - Zestawienie ofert bram.</t>
  </si>
  <si>
    <t>Brama garażowa - Dyskusja, ranking, wybór bramy.</t>
  </si>
  <si>
    <t>Drzwi wejściowe - spotkania ze sprzedawcami</t>
  </si>
  <si>
    <t>Drzwi wejściowe - Zestawienie ofert</t>
  </si>
  <si>
    <t>Drzwi wejściowe - Dyskusja, ranking, wybór drzwi.</t>
  </si>
  <si>
    <t>Sprzedać mieszkanie.</t>
  </si>
  <si>
    <t>Mieszkanie - podpisanie aktu notarialnego.</t>
  </si>
  <si>
    <t>Mieszkanie - optymalne spłacenie kredytu walutowego.</t>
  </si>
  <si>
    <t>Kolumna1</t>
  </si>
  <si>
    <t>SPRINT 04</t>
  </si>
  <si>
    <t>Dokończenie zadań z zakresu zbrojenia działki.</t>
  </si>
  <si>
    <t>SPRINT 05</t>
  </si>
  <si>
    <t>Ustalić z Rekuperatorami czy ich projekt ma wpływ na budowę.</t>
  </si>
  <si>
    <t>Ustalić z Rekuperatorami czego potrzebują do rozpoczęcia pracy nad projektem WM.</t>
  </si>
  <si>
    <t>Dostarczyć Rekuperatorom potrzebne im materiały.</t>
  </si>
  <si>
    <t>Zlecić Rekuperatorom wykonanie projektu WM.</t>
  </si>
  <si>
    <t>Odebrać siatkę leśną.</t>
  </si>
  <si>
    <t>Ustalić termin i sposób dostarczenia siatki na teren budowy.</t>
  </si>
  <si>
    <t>Skontaktować się z geodetą od Nowaka i uzgodnić cenę i zakres prac (wytyczenie budynku oraz granice działki)</t>
  </si>
  <si>
    <t>Skontaktować się z 'piaskarnią' i zdobyć ceny klińca i pospółki (kontakt od Glapy)</t>
  </si>
  <si>
    <t>Cennik piaskarni od Glapy przekazać Nowakowi.</t>
  </si>
  <si>
    <t>Wybrać najlepszą ofertę piaskarni</t>
  </si>
  <si>
    <t>Zadzwonić do Nowaka i ustalić jakie ma zniżki w Manexie.</t>
  </si>
  <si>
    <t>Zadzwonić do Glapy i ustalić jak się mają nasze zamówienia towaru do inwestycji na Belgijskiej.</t>
  </si>
  <si>
    <t>Umówić się na wizytę negocjacyjną z Manexem.</t>
  </si>
  <si>
    <t>Wynegocjować z Manexem zniżki na materiały budowlane.</t>
  </si>
  <si>
    <t>Opracować system dostarczania materiałów, zlecić projekt WM, umówić geodetę</t>
  </si>
  <si>
    <t>Znaleźć źródła zakupu stali.</t>
  </si>
  <si>
    <t>Zapoznać się z cennikiem stali u różnych dostawców.</t>
  </si>
  <si>
    <t>Wybrać najlepszą ofertę dostawcy stali.</t>
  </si>
  <si>
    <t>Zapoznać się z cennikiem betonu u różnych dostawców.</t>
  </si>
  <si>
    <t>Wybrać najlepszą ofertę dostawcy betonu.</t>
  </si>
  <si>
    <t>Zrobić dokładne zestawienie całej stali potrzebnej do budowy.</t>
  </si>
  <si>
    <t>Zrobić dokładne zestawienie całego betonu potrzebnego do budowy.</t>
  </si>
  <si>
    <t>Znaleźć dostawców betonu.</t>
  </si>
  <si>
    <t>Poszukać innych piaskarni w okolicy</t>
  </si>
  <si>
    <t>Zapoznać się z cenami kruszywa w różnych piaskarniach</t>
  </si>
  <si>
    <t>Słonki</t>
  </si>
  <si>
    <t>Rozmiar 
początkowy [h]</t>
  </si>
  <si>
    <t>Pozo-
stało [h]</t>
  </si>
  <si>
    <t>szt</t>
  </si>
  <si>
    <t>Okna</t>
  </si>
  <si>
    <t>RAZEM</t>
  </si>
  <si>
    <t>SPRINT 06</t>
  </si>
  <si>
    <t>SPOTKANIE Z GLAPĄ</t>
  </si>
  <si>
    <t xml:space="preserve">wyliczyć dokładnie rozmiary i umiejscowienie w pionie otworów okiennych (i drzwi) </t>
  </si>
  <si>
    <t>ustalić rozmiar bloczków</t>
  </si>
  <si>
    <t>sprawdzić Glapie jak zmienić funkcjonalność lewego Alt</t>
  </si>
  <si>
    <t>zabrać ze sobą projekt budowlany</t>
  </si>
  <si>
    <t>KOZANOWSKA</t>
  </si>
  <si>
    <t>opłacić składki ubezpieczenia na życie w ING</t>
  </si>
  <si>
    <t>ŁADNA</t>
  </si>
  <si>
    <t>sprawdzić, czy został opłacony podatek za grunt</t>
  </si>
  <si>
    <t>KREDYT DB - URUCHOMIENIE</t>
  </si>
  <si>
    <t>zakupić komplet potrzebnych euro na walutomacie</t>
  </si>
  <si>
    <t>nadpłacić kredyt w mBanku</t>
  </si>
  <si>
    <t>zawnioskować o wydanie opinii o kredycie</t>
  </si>
  <si>
    <t>przygotować pisemna dyspozycję całkowitej spłaty</t>
  </si>
  <si>
    <t>uzyskać podpis mBanku (Bogacka) na dyspozycji</t>
  </si>
  <si>
    <t>złożyć dyspozycję wypłaty pierwszej transzy w DB</t>
  </si>
  <si>
    <t>KREDYT DB - POSPRZEDAŻ</t>
  </si>
  <si>
    <t>podpisać notarialnie Wniosek o wpis do hipoteki</t>
  </si>
  <si>
    <t>złożyć w eurobanku zlecenie wypłaty wynagrodzenia na konto DB</t>
  </si>
  <si>
    <t>pamiętać, że po otrzymaniu KK zrobić w ciągu miesiąca jedną operację</t>
  </si>
  <si>
    <t>uzyskać dostęp do konta DB online</t>
  </si>
  <si>
    <t>BUDOWA</t>
  </si>
  <si>
    <t>wysłać zapytania ofertowe na bloczki silikatowe</t>
  </si>
  <si>
    <t>zrobić przelew wynagrodzenia dla Nowaka</t>
  </si>
  <si>
    <t>przygotować gotówkę dla Nowaka za fakturę</t>
  </si>
  <si>
    <t>opłacenie wiszącej faktury Manex (do 22.08)</t>
  </si>
  <si>
    <t>przekazanie Manexowi telefonu do Słonki</t>
  </si>
  <si>
    <t>dowiedzieć się co z fakturą za beton</t>
  </si>
  <si>
    <t>INNE</t>
  </si>
  <si>
    <t>kupić papier do drukarki</t>
  </si>
  <si>
    <t>pamiętać o spłacie pożyczki od Borka</t>
  </si>
  <si>
    <t>zaplanować spotkanie z Rekuparatorami (bądź oszacować, czy zrobimy instalację sami)</t>
  </si>
  <si>
    <t>zrobić listę warunków posprzedażowych wraz z datami (żeby o niczym nie zapomnieć w trakcie 
przynajmniej do terminu odbioru budynku)</t>
  </si>
  <si>
    <t>zanieść Wnioski o wpis do hipoteki do odpowiednich sądów (pamiętać o uzupełnieniu daty, 
zanieść 2egz niech od razu jeden podbiją)</t>
  </si>
  <si>
    <t>Sprawy bieżące: kredyt DB, budowa, inne</t>
  </si>
  <si>
    <t>wypisać harmongram płatności dla Nowaka</t>
  </si>
  <si>
    <t>rozliczyć się z pożyczki - Świdnica</t>
  </si>
  <si>
    <t>rozliczyć się z pożyczki - Tynka</t>
  </si>
  <si>
    <t>narysować komin w ścianie garażu</t>
  </si>
  <si>
    <t xml:space="preserve">rozliczyć się z rodzicami z pożyczki na garaż </t>
  </si>
  <si>
    <t>Paleta</t>
  </si>
  <si>
    <t>wysłać zapytania ofertowe na strop Teriva (zapytać Glape jak o to pytać)</t>
  </si>
  <si>
    <t>sprawdzić czy tańszy będzie styropian 16cm czy 25cm</t>
  </si>
  <si>
    <t>zanieść cesję ubezpieczenia do EB - podpisać aneks zmiany kredytobiorcy</t>
  </si>
  <si>
    <t>Sprawy bieżące: budowa piętro, sprzedaż Kozanowskiej</t>
  </si>
  <si>
    <t>SPRINT 07</t>
  </si>
  <si>
    <t>Lp</t>
  </si>
  <si>
    <t>Telefon do Glapy: jakie ma wskazówki do wykonania wykuszu i stopu nad wykuszem i garażem.</t>
  </si>
  <si>
    <t>Telefon do Glapy: umówić się na spotkanie na środę</t>
  </si>
  <si>
    <t>Spotkanie z Glapą: jakie prace można robić jesienią i zimą i w jakiej kolejności, jakie minimalnie prace trzeba zrobić jesienią, żeby wykorzystać zimę na wykańczanie</t>
  </si>
  <si>
    <t>Spotkanie z Glapą: aktualizacja projektu dachu dla Nowaka (brak komina, przesunięte okno), ustalić wysokość ścianki kolankowej (uwzględnić podłogówkę)</t>
  </si>
  <si>
    <t>Środa</t>
  </si>
  <si>
    <t>Poniedziałek</t>
  </si>
  <si>
    <t>Wtorek</t>
  </si>
  <si>
    <t>Telefon do Nowaka: upewnić się, czy będzie w środę zaczynał strop, kiedy będzie robił schody</t>
  </si>
  <si>
    <t>Umówić się do warsztatu na wtorek rano</t>
  </si>
  <si>
    <t>Kredyt Kozanowska: sprawdzić jaka jest decyzja prawników w sprawie cesji ubezpieczenia</t>
  </si>
  <si>
    <t>Okna: Spotkanie z extherm</t>
  </si>
  <si>
    <t>Do stanu surowego zamkniętego potrzebujemy:</t>
  </si>
  <si>
    <t>pełnej wyceny dachówek wraz z całym osprzętem dachowym od Manexu</t>
  </si>
  <si>
    <t>obejrzeć wystawę okien połaciowych i zorientować się w ich cechac i określić jakie cechy okna są nam potrzebne</t>
  </si>
  <si>
    <t>otrzymać wycenę okien z Manexu</t>
  </si>
  <si>
    <t>otrzymać wycene okien od Agnieszki</t>
  </si>
  <si>
    <t>wycen dachówek od dwóch firm z Bielan</t>
  </si>
  <si>
    <t>Do zamontowania bramy garażowej potrzebujemy:</t>
  </si>
  <si>
    <t>zebrać wyceny bram</t>
  </si>
  <si>
    <t>wybrać bramę</t>
  </si>
  <si>
    <t>zdecydować o tym co będzie na podłodze w garażu (żeby znać wysokość otworu do garażu)</t>
  </si>
  <si>
    <t>zamówić bramę (oczekiwanie 4-5 tygodni)</t>
  </si>
  <si>
    <t>Do zamontowanie okien potrzebujemy:</t>
  </si>
  <si>
    <t>wykleić otwory okienne styropianem</t>
  </si>
  <si>
    <t>zamówić okna</t>
  </si>
  <si>
    <t>zamówić okna w extherm (oczekiwanie 4-5 tygodni)</t>
  </si>
  <si>
    <t>ostatecznie upewnić się co do koloru okien oraz co do typu drzwi tarasowych (na razie mocca+klasyczne z ruchomym słupkiem)</t>
  </si>
  <si>
    <t>Do zamontowania drzwi ogrodowych potrzebujemy:</t>
  </si>
  <si>
    <t>wybrać drzwi ostateczne</t>
  </si>
  <si>
    <t>zamówić drzwi, zorganizować ich montaż</t>
  </si>
  <si>
    <t>Do zamontowania drzwi wejściowych potrzebujemy:</t>
  </si>
  <si>
    <t>zakupić tymczasowe drzwi</t>
  </si>
  <si>
    <t xml:space="preserve">zorganizować montaż drzwi wraz z dopasowaniem do otworu </t>
  </si>
  <si>
    <t>Potrzebujemy dachówek</t>
  </si>
  <si>
    <t>Do zakończenia robót przez Nowaka:</t>
  </si>
  <si>
    <t>Aby mieć dachówki potrzebujemy:</t>
  </si>
  <si>
    <t>Potrzebujemy okien połaciowych</t>
  </si>
  <si>
    <t>Aby mieć okna musimy:</t>
  </si>
  <si>
    <t>Potrzebujemy ścianek działowych</t>
  </si>
  <si>
    <t>Aby mieć ścianki musimy:</t>
  </si>
  <si>
    <t>zlecić wykonanie ścianek</t>
  </si>
  <si>
    <t>wykonać projekt ścianek (nanieść na istniejący projekt korekty)</t>
  </si>
  <si>
    <t>Zamontować bramę garażową</t>
  </si>
  <si>
    <t>Zamontować okna</t>
  </si>
  <si>
    <t>Zamontować drzwi ogrodowe</t>
  </si>
  <si>
    <t>Zamontować drzwi wejściowe</t>
  </si>
  <si>
    <t xml:space="preserve"> - proprosić jeszcze raz mailowo w sobotę
- poprosić jeszcze raz telefonicznie w poniedziałek</t>
  </si>
  <si>
    <t xml:space="preserve"> - ponaglić telefonicznie w sobotę</t>
  </si>
  <si>
    <t>Prace jakie można robić zimą</t>
  </si>
  <si>
    <t xml:space="preserve"> - Fakro i Velux są w ExtraDach na Międzyleskiej (kier Brochów)
 - Velux, Fakro, Roto w Budus na Brucknera</t>
  </si>
  <si>
    <t>wycena ma być na poniedziałek</t>
  </si>
  <si>
    <t>ponaglić telefonicznie w poniedziałek</t>
  </si>
  <si>
    <t>potrzebna wizyta na Ładnej z kartonami i miarką</t>
  </si>
  <si>
    <t>Zakupy materiałów budowalnych, za które można uzyskać zwrot VATu</t>
  </si>
  <si>
    <t>Instalacja elektryczna</t>
  </si>
  <si>
    <t>Instalacja gazowa</t>
  </si>
  <si>
    <t xml:space="preserve">Instalacja wodno-kanalizacyjna </t>
  </si>
  <si>
    <t>Telefon Glapa: Zdobyć wiedzę na temat montażu drzwi wejściowych przed zrobieniem wylewki i połozeniem kafelków.</t>
  </si>
  <si>
    <t>SBB-Bielany ma przysłać wycenę dachu - jeśli nie przyjdzie do 12:00 zadzwonić</t>
  </si>
  <si>
    <t>Wysłanie prośby o wycenę dachu (z oknami, rynnami, stopniami, ławami - całego dachu zgodnie z projektem) do trzech hurtowni</t>
  </si>
  <si>
    <t>Zadzwonić do Agnieszki czy ma wycenę okien</t>
  </si>
  <si>
    <t>Poprosić ponownie Manex o wycene dachu (po otrzymaniu wyceny-zestawienia elementów od SBB Bielany)</t>
  </si>
  <si>
    <t>Telefon do Nowaka czy ma pomysł na zamówienie więźby dachowej</t>
  </si>
  <si>
    <t>Producent</t>
  </si>
  <si>
    <t>Sprzedawca</t>
  </si>
  <si>
    <t>Wiśniowski</t>
  </si>
  <si>
    <t>Budus</t>
  </si>
  <si>
    <t>Model/Typ</t>
  </si>
  <si>
    <t>SSp</t>
  </si>
  <si>
    <t>Kolor</t>
  </si>
  <si>
    <t>Cream White</t>
  </si>
  <si>
    <t>275x225</t>
  </si>
  <si>
    <t>Tak</t>
  </si>
  <si>
    <t>Napęd</t>
  </si>
  <si>
    <t>Optimum 600</t>
  </si>
  <si>
    <t>Nie</t>
  </si>
  <si>
    <t>Ryglowanie</t>
  </si>
  <si>
    <t>Drugi pilot</t>
  </si>
  <si>
    <t>Montaż</t>
  </si>
  <si>
    <t>Razem brutto</t>
  </si>
  <si>
    <t>Prokad</t>
  </si>
  <si>
    <t>Mido600</t>
  </si>
  <si>
    <t>TAK</t>
  </si>
  <si>
    <t>Panele</t>
  </si>
  <si>
    <t>bez przetłoczeń</t>
  </si>
  <si>
    <t>Fotokomórka</t>
  </si>
  <si>
    <t>b.d.</t>
  </si>
  <si>
    <t>Michalczyk</t>
  </si>
  <si>
    <t>LPU40</t>
  </si>
  <si>
    <t>275x235</t>
  </si>
  <si>
    <t>NIE</t>
  </si>
  <si>
    <t>SupraMaticP</t>
  </si>
  <si>
    <t>Hormann</t>
  </si>
  <si>
    <t>Wsp U</t>
  </si>
  <si>
    <t>1,3 W/m2K</t>
  </si>
  <si>
    <t>preferowany</t>
  </si>
  <si>
    <t xml:space="preserve">L </t>
  </si>
  <si>
    <t>bez fotokomórki</t>
  </si>
  <si>
    <t>Mikołajczyk</t>
  </si>
  <si>
    <t>SupraMaticF</t>
  </si>
  <si>
    <t>Krispol</t>
  </si>
  <si>
    <t>dowolny</t>
  </si>
  <si>
    <t>Somfy</t>
  </si>
  <si>
    <t>bez rygla, bez fotokomórki</t>
  </si>
  <si>
    <t>Uwagi</t>
  </si>
  <si>
    <t>ProMatic</t>
  </si>
  <si>
    <t>Dzik</t>
  </si>
  <si>
    <t>Normstahl</t>
  </si>
  <si>
    <t>PremiumCenter</t>
  </si>
  <si>
    <t>Satin</t>
  </si>
  <si>
    <t>bez</t>
  </si>
  <si>
    <t>Magic600</t>
  </si>
  <si>
    <t>1,07W</t>
  </si>
  <si>
    <t>ahl</t>
  </si>
  <si>
    <t>Gerda</t>
  </si>
  <si>
    <t>UHTRobotnicza</t>
  </si>
  <si>
    <t>Clasic</t>
  </si>
  <si>
    <t>Krem</t>
  </si>
  <si>
    <t>Semko</t>
  </si>
  <si>
    <t>Stanhdard</t>
  </si>
  <si>
    <t>L</t>
  </si>
  <si>
    <t>T-Sky</t>
  </si>
  <si>
    <t>Rzeczy do zrobienia przed zimą:</t>
  </si>
  <si>
    <t>Ścianki działowe</t>
  </si>
  <si>
    <t>Przyłącze gazowe</t>
  </si>
  <si>
    <t>Przyłącze wodno-kanalizacyjne</t>
  </si>
  <si>
    <t>Przyłącze elektryczne</t>
  </si>
  <si>
    <t>Instalacja wod-kan</t>
  </si>
  <si>
    <t>Podniesienie terenu</t>
  </si>
  <si>
    <t>Ocieplenie budynku styropianem</t>
  </si>
  <si>
    <t>Bruk, podjazd, taras</t>
  </si>
  <si>
    <t>Drenaż</t>
  </si>
  <si>
    <t>Ogrodzenie, brama wjazdowa</t>
  </si>
  <si>
    <t>Instalacja WM</t>
  </si>
  <si>
    <t>Zakupy:</t>
  </si>
  <si>
    <t>kocioł gazowy</t>
  </si>
  <si>
    <t>płytki/panele</t>
  </si>
  <si>
    <t>AGD do zabudowy</t>
  </si>
  <si>
    <t>armatura (wanna, zlewy, baterie)</t>
  </si>
  <si>
    <t>ogrodzenie, brama wjazdowa</t>
  </si>
  <si>
    <t>tynki, płyty gk, wełna izolacyjna</t>
  </si>
  <si>
    <t>Zaplanować spotkanie z Nowakiem</t>
  </si>
  <si>
    <t>Czwartek</t>
  </si>
  <si>
    <t>Piątek</t>
  </si>
  <si>
    <t>Wznowienie robót</t>
  </si>
  <si>
    <t>16:30 Glapa na Sępa - pamiętać o wydrukowaniu listy poniżej</t>
  </si>
  <si>
    <t>Gazowania - warunki realizacji przyłącza</t>
  </si>
  <si>
    <t>Wydruk drenażu</t>
  </si>
  <si>
    <t>Skąd JDE ma ziemie</t>
  </si>
  <si>
    <t>Telefon do AgnieszkiDB - czy można przesuwać transze, poinformować ją, ze mbank ma 30dni na dostarczenie zaświadczenia o zamknieciu kredytu</t>
  </si>
  <si>
    <t>Cena drenw z drugiego tartaku - uwaga - do 15!</t>
  </si>
  <si>
    <t>D</t>
  </si>
  <si>
    <t>KOSZT</t>
  </si>
  <si>
    <t>Komentarz</t>
  </si>
  <si>
    <t>3640 brutto + 260 za zajęcie pasa + prace goedezyjne (?)</t>
  </si>
  <si>
    <t>Stan zamknięty - okna</t>
  </si>
  <si>
    <t>Stan zamkniety - brama</t>
  </si>
  <si>
    <t>Stan zamknięty - drzwi</t>
  </si>
  <si>
    <t xml:space="preserve">Stan zamknięty - Nowak </t>
  </si>
  <si>
    <t>z harmonogramu db</t>
  </si>
  <si>
    <t>razem z instalacją</t>
  </si>
  <si>
    <t>podniesienie o 10cm to 100m3=180ton, 35zł tona, sama ziemia bez transportu</t>
  </si>
  <si>
    <t>Obsypanie fundamentów i wyłożenie otoczaków</t>
  </si>
  <si>
    <t>drenaż ok. 200zł/mb, obwód domu 50m</t>
  </si>
  <si>
    <t>Komentarz Glapa</t>
  </si>
  <si>
    <t>Pamiętać, żeby wykończyć komin. Ma być "na gotowo"</t>
  </si>
  <si>
    <t>Rozwiązanie ze styropianem na górze jest w porządku i bezpieczne.</t>
  </si>
  <si>
    <t>Wstawiać jednak tymczasowe. Drewniane spuchną przy mokrych robotach</t>
  </si>
  <si>
    <t>Pasek z pospółki na 70-100cm</t>
  </si>
  <si>
    <t>Najważniejsze! Robić na samym początku.</t>
  </si>
  <si>
    <t>Zrobi gazownia - do skrzynki w granicy działki.</t>
  </si>
  <si>
    <t>Tylko za budynkiem i ew po bokach. Robić dopiero po wykonaniu wszystkich przyłączy.</t>
  </si>
  <si>
    <t>Przykleić styropian, niech nawet sobie zażółknie przez zimę. Ze styropianem trudniej wyciągnąć okna.</t>
  </si>
  <si>
    <t>Można, wokół tarasu warto zrobić murek oporowy.</t>
  </si>
  <si>
    <t>Szukać drenażu przy wykonywaniu przyłączy! Jak się znajdzie to zrobić studzienkę i do tej studzienki odprowadzać wodę z drenaży fundamentów.</t>
  </si>
  <si>
    <t>Można.</t>
  </si>
  <si>
    <t>Żądać protokołu odbioru!</t>
  </si>
  <si>
    <t>Robić od razu na początku, przed innymi instalacjami.
Żądać protokołu odbioru!</t>
  </si>
  <si>
    <t>Od skrzynki w granicy działki całość robi instalator.
Żądać protokołu odbioru!</t>
  </si>
  <si>
    <t>Przygotować wniosek do KW o wykreślenie mBank z Gwareckiej</t>
  </si>
  <si>
    <t>Wysłać kupujcym z Gwareckiej zaświadczenie mBank o zwolnieniu z długu</t>
  </si>
  <si>
    <t>Złożyć w EB dyspozycję całkowitej splaty</t>
  </si>
  <si>
    <t>Tauron - telefon o niepłacenie, ew. zaplata</t>
  </si>
  <si>
    <t>Reklamacja DB o wysokości raty</t>
  </si>
  <si>
    <t>Gaz - zbadać warunki, czy potrzebny jest projekt</t>
  </si>
  <si>
    <t>Prąd - wycena instalacji od kolegi Markusa</t>
  </si>
  <si>
    <t>Nowak - namiary na instalatorów</t>
  </si>
  <si>
    <t>Prąd - wycena instalacji od kolegi Glapy</t>
  </si>
  <si>
    <t>Nowak - przygotować faktury i zwroty za palety</t>
  </si>
  <si>
    <t>Nowak - konsultacje i wybor tartaku</t>
  </si>
  <si>
    <t>Nowak - monitoring okien na taras, kuchni, wykuszu, gabinecie</t>
  </si>
  <si>
    <t>Nowak - reprymenda za komin</t>
  </si>
  <si>
    <t>Nowak - uzgodnić murowanie tarasu po ocenie wysokości</t>
  </si>
  <si>
    <t>DB - zapewnić kasę na ratę</t>
  </si>
  <si>
    <t>Marcin</t>
  </si>
  <si>
    <t>Dorotka</t>
  </si>
  <si>
    <t>Przyłącza: zrobić zdjecia projektów i warunków</t>
  </si>
  <si>
    <t>Przyłącza: wysłać warunki i projekt do dziewczyny od Partyki</t>
  </si>
  <si>
    <t>Przyłącza: wysłać warunki i projekt do instalatora Mariusza</t>
  </si>
  <si>
    <t>Kozanowska: pożyczyć kasę od Borka</t>
  </si>
  <si>
    <t>Kozanowska: kupić franki, przelać na konto SG</t>
  </si>
  <si>
    <t>Kozanowska: monitorować, czy całkowita spłata będzie dokonana 10.X</t>
  </si>
  <si>
    <t>Kredyt DB: monitorować wydanie zaświadczenie o zwolnieniu z długu przez mbank</t>
  </si>
  <si>
    <t>Budowa: uzyskać od Nowaka potwierdzenie o poprawnym zamówieniu ilości i rodzaju dachówek i dodatków</t>
  </si>
  <si>
    <t>Budowa: uzyskać od Nowaka wycenę drenażu, zamówić u niego wykonanie drenażu</t>
  </si>
  <si>
    <t>Przyłącza: złożyć do gazowni wniosek o przedłużenie warunków</t>
  </si>
  <si>
    <t>Przyłącza: zdecydować, czy Partyka ma zrobić projekt przyłącza</t>
  </si>
  <si>
    <t>Złożyć wniosek o zaświadczenia Kozanowskiej z SM</t>
  </si>
  <si>
    <t>Budowa: uzyskać kontakt do ziemi z Cisowej, dowiedzieć się czy jest do wzięcia</t>
  </si>
  <si>
    <t>Złożyć wniosek o wykreślenie Gwareckiej z KW, dostarczyć kopię kupującym</t>
  </si>
  <si>
    <t xml:space="preserve">Odblokować kartę debetową Eb, </t>
  </si>
  <si>
    <t>Zamówic nową kartę debetową mBank. (znalazła się stara)</t>
  </si>
  <si>
    <t>Badanie cholesterol</t>
  </si>
  <si>
    <t>Badanie mocz</t>
  </si>
  <si>
    <t>Dentysta umówić</t>
  </si>
  <si>
    <t>Zadzwonić do gminy, czy mają humus gratis (z Cisowej?)</t>
  </si>
  <si>
    <t>Przypilnować zwrotu palet</t>
  </si>
  <si>
    <t>Podpisać i podrzucić faktury korygujące Manex (nr konta)</t>
  </si>
  <si>
    <t>Utworzenie listy materiałów z odliczeniem VAT</t>
  </si>
  <si>
    <t>Telefon do gazowni o proces przłączania gazu</t>
  </si>
  <si>
    <t>Wybrać drzwi ogrodowe</t>
  </si>
  <si>
    <t>Rozpocząć przeglądy rynku na materiały do odliczenia\VAT</t>
  </si>
  <si>
    <t>Data</t>
  </si>
  <si>
    <t>Faktura</t>
  </si>
  <si>
    <t>cena</t>
  </si>
  <si>
    <t>zwrot</t>
  </si>
  <si>
    <t>5291/08/2013</t>
  </si>
  <si>
    <t>SilPro</t>
  </si>
  <si>
    <t>Alpol</t>
  </si>
  <si>
    <t>5327/08/2013</t>
  </si>
  <si>
    <t>5376/08/2013</t>
  </si>
  <si>
    <t>5379/08/2013</t>
  </si>
  <si>
    <t>5433/08/2013</t>
  </si>
  <si>
    <t>euro</t>
  </si>
  <si>
    <t>5889/09/2013</t>
  </si>
  <si>
    <t>termat</t>
  </si>
  <si>
    <t>6199/09/2013</t>
  </si>
  <si>
    <t>6568/10/2013</t>
  </si>
  <si>
    <t>różnica</t>
  </si>
  <si>
    <t>przyszło palet</t>
  </si>
  <si>
    <t>zwrócono</t>
  </si>
  <si>
    <t>na budowie</t>
  </si>
  <si>
    <t>Drzwi</t>
  </si>
  <si>
    <t>Artykuły podlegające zwrotowi VAT</t>
  </si>
  <si>
    <t>Klepki do parkietów</t>
  </si>
  <si>
    <t>Ościeżnice</t>
  </si>
  <si>
    <t>Progi</t>
  </si>
  <si>
    <t>Wyroby sanitarne ceramiczne: zlewy/wc</t>
  </si>
  <si>
    <t>Płytki ceramiczne</t>
  </si>
  <si>
    <t>Cement / wapno / gips</t>
  </si>
  <si>
    <t>Wełna mineralna</t>
  </si>
  <si>
    <t>Styropian</t>
  </si>
  <si>
    <t>Zasobnik wody</t>
  </si>
  <si>
    <t>Kocioł C.O.</t>
  </si>
  <si>
    <t>Zamki do drzwi</t>
  </si>
  <si>
    <t>Drabinka na strych</t>
  </si>
  <si>
    <t>Osprzęt C.O.</t>
  </si>
  <si>
    <t>Kuchenka</t>
  </si>
  <si>
    <t>Liczniki (prąd, gaz, woda)</t>
  </si>
  <si>
    <t>Podłogi</t>
  </si>
  <si>
    <t>Artykuły NIE podlegające zwrotowi VAT</t>
  </si>
  <si>
    <t>Bruk</t>
  </si>
  <si>
    <t>Ogrodzenie</t>
  </si>
  <si>
    <t>Budowa: uzyskać od Nowaka wycenę drenażu, zamówić u niego wykonanie drenażu (bez wyceny)</t>
  </si>
  <si>
    <t>Ziemia</t>
  </si>
  <si>
    <t>Zdobyć cenę Nowaka</t>
  </si>
  <si>
    <t>Znaleźć i zamówić otoczaki (żwir)</t>
  </si>
  <si>
    <t>Konsultacje z Glapą w sprawie żwirku (jaki kupować do rury)</t>
  </si>
  <si>
    <t>Przyłącza</t>
  </si>
  <si>
    <t>Wynegocjować cenę z JA-CK, ustalić termin prac.</t>
  </si>
  <si>
    <t>Pierwszy (z trzech) tygodni czekania na warunki przyłącza gazowego.</t>
  </si>
  <si>
    <t>Zdobyć cenę projektu przyłącza gazowego od Partyki</t>
  </si>
  <si>
    <t>Załatwić wyklejenie otworów styropianem</t>
  </si>
  <si>
    <t>Sprawdzić termin realizacji producenta okien</t>
  </si>
  <si>
    <t>Umówić na pomiar okna (Glapa niech przy tym będzie)</t>
  </si>
  <si>
    <t>Kontrolny telefon do Tłucznia</t>
  </si>
  <si>
    <t>Kontrolny telefon do Cisowiaka</t>
  </si>
  <si>
    <t>Kozanowska</t>
  </si>
  <si>
    <t>Podpisać akt</t>
  </si>
  <si>
    <t>Zakres</t>
  </si>
  <si>
    <t>6922/10/2013</t>
  </si>
  <si>
    <t>betard</t>
  </si>
  <si>
    <t>Sprawdzić termin i szczegóły realizacji producenta bramy</t>
  </si>
  <si>
    <t>Umówić na pomiar bramy</t>
  </si>
  <si>
    <t>Glapa</t>
  </si>
  <si>
    <t>Czy słupki w narożnikach okien mają być dodatkowo wyklejone 5cm styropianem?</t>
  </si>
  <si>
    <t>Kiedy zrobić ocieplenie tarasiku pod dachem.</t>
  </si>
  <si>
    <t>Kiedy zrobić ocieplenie tarasu.</t>
  </si>
  <si>
    <t>Jak odprowadzić wodę z tarasu pod dachem.</t>
  </si>
  <si>
    <t>Jakie wykończenie komina dachowego jest najlepsze?</t>
  </si>
  <si>
    <t>Nowak</t>
  </si>
  <si>
    <t>Narysować Nowakowi ścianki działowe spiżarni.</t>
  </si>
  <si>
    <t>Uwzględnić 'tyłek' wkładu kominkowego w rozplanowaniu ścianek działowych.</t>
  </si>
  <si>
    <t>Gazownia</t>
  </si>
  <si>
    <t>Skontrolować stan odświeżenia warunków przyłączenia</t>
  </si>
  <si>
    <t>Zapytać o możliwosć wykonania projektu przyłącza (i ew zamówić)</t>
  </si>
  <si>
    <t>Drzwi wejściowe: czy to dobry pomysł zamurować wąskimi pustakami otwór i zamontować zwykłe drzi 90cm? (potem ściankę wyburzyć)</t>
  </si>
  <si>
    <t>telefon do Psar - pytanie o zaczepy</t>
  </si>
  <si>
    <t>Ksero, formularz zwrotu za okna Fakro</t>
  </si>
  <si>
    <t>Wysłanie wniosku o zwrot za okna</t>
  </si>
  <si>
    <t>Umówić pomiar okien</t>
  </si>
  <si>
    <t>Umówić pomiar Bramy</t>
  </si>
  <si>
    <t>Brama</t>
  </si>
  <si>
    <t>Poszukać konkurencji dla Partyki (projekt przyłącza gazowego)</t>
  </si>
  <si>
    <t>Ocenić i ew zamówić drzwi blaszane z Jelcza</t>
  </si>
  <si>
    <t>Done</t>
  </si>
  <si>
    <t>Ustalić jak zamykamy sprawę żwirku na opaskę</t>
  </si>
  <si>
    <t>Listopad</t>
  </si>
  <si>
    <t>Grudzień</t>
  </si>
  <si>
    <t>Więźba</t>
  </si>
  <si>
    <t>Pokrycie dachu</t>
  </si>
  <si>
    <t>Orynnowanie</t>
  </si>
  <si>
    <t>Przyłącze wod-kan</t>
  </si>
  <si>
    <t>Projekt przyłacza gazu</t>
  </si>
  <si>
    <t>Brama garażowa</t>
  </si>
  <si>
    <t>Drzwi ogrodowe</t>
  </si>
  <si>
    <t>Drzwi zewn. tymczasowe</t>
  </si>
  <si>
    <t>Ocieplenie budynku</t>
  </si>
  <si>
    <t>Warunki przyłącza gazu</t>
  </si>
  <si>
    <t>Podpisanie umowy na okna</t>
  </si>
  <si>
    <t>Podpisanie umowy na bramę</t>
  </si>
  <si>
    <t>Zaprojektownie instalacji elektr.</t>
  </si>
  <si>
    <t>Otynkowanie bramy</t>
  </si>
  <si>
    <t>Podpisać umowę Extherm - poniedziałek</t>
  </si>
  <si>
    <t>Podpisać umowę z Prokad na bramę - środa rano</t>
  </si>
  <si>
    <t>Wybrać drzwi ogrodowe - do środy rano</t>
  </si>
  <si>
    <t>Ocenić i ew zamówić drzwi blaszane z Jelcza - zadzwonić</t>
  </si>
  <si>
    <t xml:space="preserve">Nowak </t>
  </si>
  <si>
    <t>Wyegzekwować termin zakończenia etapów: więźba i pokrycie dachowe</t>
  </si>
  <si>
    <t>Prąd</t>
  </si>
  <si>
    <t>Umówić się z elektrykiem Arkiem na sobotę i na kuchnię</t>
  </si>
  <si>
    <t>Upewnić się, że ścianki działowe będą gotowe do soboty (dla elektryka)</t>
  </si>
  <si>
    <t>DB</t>
  </si>
  <si>
    <t>Zapewnić środki na ratę</t>
  </si>
  <si>
    <t>Manex</t>
  </si>
  <si>
    <t>Wyjaśnienie ceny zwrotu belek</t>
  </si>
  <si>
    <t>done</t>
  </si>
</sst>
</file>

<file path=xl/styles.xml><?xml version="1.0" encoding="utf-8"?>
<styleSheet xmlns="http://schemas.openxmlformats.org/spreadsheetml/2006/main">
  <numFmts count="1">
    <numFmt numFmtId="6" formatCode="#,##0\ &quot;zł&quot;;[Red]\-#,##0\ &quot;zł&quot;"/>
  </numFmts>
  <fonts count="25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color rgb="FF00B050"/>
      <name val="Tahoma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sz val="8"/>
      <color theme="1"/>
      <name val="Tahoma"/>
      <family val="2"/>
      <charset val="238"/>
    </font>
    <font>
      <b/>
      <sz val="10"/>
      <color rgb="FF00B050"/>
      <name val="Tahoma"/>
      <family val="2"/>
      <charset val="238"/>
    </font>
    <font>
      <b/>
      <sz val="11"/>
      <color theme="1"/>
      <name val="Czcionka tekstu podstawowego"/>
      <family val="2"/>
      <charset val="238"/>
    </font>
    <font>
      <strike/>
      <sz val="10"/>
      <color theme="1"/>
      <name val="Tahoma"/>
      <family val="2"/>
      <charset val="238"/>
    </font>
    <font>
      <b/>
      <sz val="10"/>
      <color theme="1"/>
      <name val="Tahoma"/>
      <family val="2"/>
      <charset val="238"/>
    </font>
    <font>
      <b/>
      <sz val="11"/>
      <color theme="1"/>
      <name val="Czcionka tekstu podstawowego"/>
      <charset val="238"/>
    </font>
    <font>
      <sz val="10"/>
      <name val="Tahoma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name val="Tahoma"/>
      <family val="2"/>
      <charset val="238"/>
    </font>
    <font>
      <sz val="10"/>
      <color rgb="FF00B050"/>
      <name val="Czcionka tekstu podstawowego"/>
      <family val="2"/>
      <charset val="238"/>
    </font>
    <font>
      <b/>
      <sz val="11"/>
      <color theme="3" tint="-0.249977111117893"/>
      <name val="Czcionka tekstu podstawowego"/>
      <charset val="238"/>
    </font>
    <font>
      <sz val="10"/>
      <color theme="1"/>
      <name val="Czcionka tekstu podstawowego"/>
      <charset val="238"/>
    </font>
    <font>
      <sz val="11"/>
      <color theme="9" tint="-0.249977111117893"/>
      <name val="Czcionka tekstu podstawowego"/>
      <family val="2"/>
      <charset val="238"/>
    </font>
    <font>
      <sz val="11"/>
      <name val="Czcionka tekstu podstawowego"/>
      <family val="2"/>
      <charset val="238"/>
    </font>
    <font>
      <b/>
      <sz val="11"/>
      <name val="Czcionka tekstu podstawowego"/>
      <family val="2"/>
      <charset val="238"/>
    </font>
    <font>
      <sz val="10"/>
      <name val="Tahoma"/>
    </font>
    <font>
      <sz val="6"/>
      <color theme="1"/>
      <name val="Czcionka tekstu podstawowego"/>
      <family val="2"/>
      <charset val="238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7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7" tint="0.39997558519241921"/>
      </bottom>
      <diagonal/>
    </border>
    <border>
      <left/>
      <right/>
      <top style="thin">
        <color indexed="64"/>
      </top>
      <bottom style="thin">
        <color theme="7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indexed="64"/>
      </right>
      <top/>
      <bottom style="thin">
        <color theme="7" tint="0.3999755851924192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6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14" fontId="8" fillId="0" borderId="0" xfId="0" applyNumberFormat="1" applyFont="1"/>
    <xf numFmtId="0" fontId="8" fillId="0" borderId="0" xfId="0" applyFont="1"/>
    <xf numFmtId="0" fontId="4" fillId="2" borderId="1" xfId="0" applyFont="1" applyFill="1" applyBorder="1"/>
    <xf numFmtId="0" fontId="4" fillId="0" borderId="7" xfId="0" applyFont="1" applyBorder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5" xfId="0" applyFont="1" applyBorder="1"/>
    <xf numFmtId="0" fontId="1" fillId="0" borderId="9" xfId="0" applyFont="1" applyBorder="1"/>
    <xf numFmtId="0" fontId="1" fillId="0" borderId="0" xfId="0" applyFont="1" applyBorder="1"/>
    <xf numFmtId="0" fontId="9" fillId="0" borderId="5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6" xfId="0" applyFont="1" applyBorder="1"/>
    <xf numFmtId="0" fontId="6" fillId="0" borderId="10" xfId="0" applyFont="1" applyFill="1" applyBorder="1" applyAlignment="1">
      <alignment horizontal="center"/>
    </xf>
    <xf numFmtId="0" fontId="7" fillId="0" borderId="5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6" xfId="0" applyFont="1" applyFill="1" applyBorder="1"/>
    <xf numFmtId="0" fontId="7" fillId="0" borderId="7" xfId="0" applyFont="1" applyFill="1" applyBorder="1"/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/>
    <xf numFmtId="0" fontId="7" fillId="0" borderId="9" xfId="0" applyFont="1" applyFill="1" applyBorder="1"/>
    <xf numFmtId="0" fontId="1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wrapText="1"/>
    </xf>
    <xf numFmtId="0" fontId="5" fillId="4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wrapText="1"/>
    </xf>
    <xf numFmtId="0" fontId="1" fillId="4" borderId="6" xfId="0" applyFont="1" applyFill="1" applyBorder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wrapText="1"/>
    </xf>
    <xf numFmtId="0" fontId="11" fillId="0" borderId="6" xfId="0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 wrapText="1"/>
    </xf>
    <xf numFmtId="0" fontId="12" fillId="0" borderId="0" xfId="0" applyFont="1" applyAlignment="1"/>
    <xf numFmtId="0" fontId="10" fillId="0" borderId="0" xfId="0" applyFont="1"/>
    <xf numFmtId="0" fontId="0" fillId="0" borderId="1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7" fillId="5" borderId="5" xfId="0" applyFont="1" applyFill="1" applyBorder="1"/>
    <xf numFmtId="0" fontId="1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7" fillId="5" borderId="6" xfId="0" applyFont="1" applyFill="1" applyBorder="1"/>
    <xf numFmtId="0" fontId="7" fillId="5" borderId="7" xfId="0" applyFont="1" applyFill="1" applyBorder="1"/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/>
    <xf numFmtId="0" fontId="13" fillId="0" borderId="0" xfId="0" applyFont="1"/>
    <xf numFmtId="0" fontId="13" fillId="0" borderId="1" xfId="0" applyFont="1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14" fillId="0" borderId="9" xfId="0" applyFont="1" applyFill="1" applyBorder="1"/>
    <xf numFmtId="0" fontId="14" fillId="0" borderId="7" xfId="0" applyFont="1" applyFill="1" applyBorder="1" applyAlignment="1">
      <alignment horizontal="center"/>
    </xf>
    <xf numFmtId="0" fontId="14" fillId="0" borderId="7" xfId="0" applyFont="1" applyFill="1" applyBorder="1"/>
    <xf numFmtId="0" fontId="14" fillId="0" borderId="8" xfId="0" applyFont="1" applyFill="1" applyBorder="1"/>
    <xf numFmtId="0" fontId="1" fillId="0" borderId="1" xfId="0" applyFont="1" applyFill="1" applyBorder="1" applyAlignment="1">
      <alignment horizontal="center"/>
    </xf>
    <xf numFmtId="0" fontId="16" fillId="0" borderId="6" xfId="0" applyFont="1" applyFill="1" applyBorder="1"/>
    <xf numFmtId="0" fontId="15" fillId="0" borderId="1" xfId="0" applyFont="1" applyBorder="1"/>
    <xf numFmtId="0" fontId="16" fillId="0" borderId="1" xfId="0" applyFont="1" applyFill="1" applyBorder="1"/>
    <xf numFmtId="0" fontId="15" fillId="0" borderId="1" xfId="0" applyFont="1" applyBorder="1" applyAlignment="1">
      <alignment wrapText="1"/>
    </xf>
    <xf numFmtId="0" fontId="4" fillId="0" borderId="5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7" xfId="0" applyFont="1" applyFill="1" applyBorder="1"/>
    <xf numFmtId="0" fontId="4" fillId="0" borderId="7" xfId="0" applyFont="1" applyFill="1" applyBorder="1" applyAlignment="1">
      <alignment horizontal="center"/>
    </xf>
    <xf numFmtId="0" fontId="17" fillId="0" borderId="1" xfId="0" applyFont="1" applyBorder="1"/>
    <xf numFmtId="0" fontId="4" fillId="0" borderId="8" xfId="0" applyFont="1" applyFill="1" applyBorder="1"/>
    <xf numFmtId="0" fontId="4" fillId="0" borderId="1" xfId="0" applyFont="1" applyFill="1" applyBorder="1"/>
    <xf numFmtId="0" fontId="17" fillId="0" borderId="1" xfId="0" applyFont="1" applyBorder="1" applyAlignment="1">
      <alignment wrapText="1"/>
    </xf>
    <xf numFmtId="0" fontId="4" fillId="0" borderId="9" xfId="0" applyFont="1" applyFill="1" applyBorder="1"/>
    <xf numFmtId="0" fontId="6" fillId="3" borderId="25" xfId="0" applyFont="1" applyFill="1" applyBorder="1"/>
    <xf numFmtId="0" fontId="6" fillId="3" borderId="26" xfId="0" applyFont="1" applyFill="1" applyBorder="1" applyAlignment="1"/>
    <xf numFmtId="0" fontId="6" fillId="3" borderId="26" xfId="0" applyFont="1" applyFill="1" applyBorder="1" applyAlignment="1">
      <alignment horizontal="center"/>
    </xf>
    <xf numFmtId="0" fontId="6" fillId="3" borderId="26" xfId="0" applyFont="1" applyFill="1" applyBorder="1" applyAlignment="1">
      <alignment horizontal="center" wrapText="1"/>
    </xf>
    <xf numFmtId="0" fontId="6" fillId="3" borderId="27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4" fillId="0" borderId="28" xfId="0" applyFont="1" applyFill="1" applyBorder="1"/>
    <xf numFmtId="0" fontId="7" fillId="0" borderId="6" xfId="0" applyFont="1" applyFill="1" applyBorder="1" applyAlignment="1">
      <alignment wrapText="1"/>
    </xf>
    <xf numFmtId="0" fontId="16" fillId="0" borderId="6" xfId="0" applyFont="1" applyFill="1" applyBorder="1" applyAlignment="1">
      <alignment wrapText="1"/>
    </xf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3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19" fillId="0" borderId="0" xfId="0" applyFont="1" applyAlignment="1">
      <alignment horizontal="right" vertical="top" wrapText="1"/>
    </xf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wrapText="1"/>
    </xf>
    <xf numFmtId="0" fontId="15" fillId="0" borderId="0" xfId="0" applyFont="1" applyAlignment="1">
      <alignment horizontal="right" vertical="top" wrapText="1"/>
    </xf>
    <xf numFmtId="0" fontId="15" fillId="0" borderId="0" xfId="0" applyFont="1" applyAlignment="1">
      <alignment horizontal="left" vertical="top" wrapText="1"/>
    </xf>
    <xf numFmtId="0" fontId="15" fillId="0" borderId="0" xfId="0" applyFont="1" applyAlignment="1">
      <alignment wrapText="1"/>
    </xf>
    <xf numFmtId="0" fontId="7" fillId="6" borderId="29" xfId="0" applyFont="1" applyFill="1" applyBorder="1"/>
    <xf numFmtId="0" fontId="1" fillId="6" borderId="1" xfId="0" applyFont="1" applyFill="1" applyBorder="1" applyAlignment="1">
      <alignment horizontal="center"/>
    </xf>
    <xf numFmtId="0" fontId="7" fillId="6" borderId="7" xfId="0" applyFont="1" applyFill="1" applyBorder="1"/>
    <xf numFmtId="0" fontId="4" fillId="0" borderId="29" xfId="0" applyFont="1" applyFill="1" applyBorder="1"/>
    <xf numFmtId="0" fontId="4" fillId="0" borderId="31" xfId="0" applyFont="1" applyFill="1" applyBorder="1"/>
    <xf numFmtId="0" fontId="7" fillId="6" borderId="30" xfId="0" applyFont="1" applyFill="1" applyBorder="1" applyAlignment="1">
      <alignment wrapText="1"/>
    </xf>
    <xf numFmtId="0" fontId="7" fillId="0" borderId="30" xfId="0" applyFont="1" applyFill="1" applyBorder="1" applyAlignment="1">
      <alignment wrapText="1"/>
    </xf>
    <xf numFmtId="0" fontId="6" fillId="3" borderId="32" xfId="0" applyFont="1" applyFill="1" applyBorder="1"/>
    <xf numFmtId="0" fontId="6" fillId="3" borderId="33" xfId="0" applyFont="1" applyFill="1" applyBorder="1" applyAlignment="1"/>
    <xf numFmtId="0" fontId="6" fillId="3" borderId="33" xfId="0" applyFont="1" applyFill="1" applyBorder="1" applyAlignment="1">
      <alignment horizontal="center"/>
    </xf>
    <xf numFmtId="0" fontId="6" fillId="3" borderId="34" xfId="0" applyFont="1" applyFill="1" applyBorder="1" applyAlignment="1">
      <alignment horizontal="center" wrapText="1"/>
    </xf>
    <xf numFmtId="0" fontId="0" fillId="0" borderId="5" xfId="0" applyBorder="1"/>
    <xf numFmtId="0" fontId="0" fillId="0" borderId="22" xfId="0" applyBorder="1"/>
    <xf numFmtId="0" fontId="0" fillId="0" borderId="23" xfId="0" applyBorder="1"/>
    <xf numFmtId="0" fontId="0" fillId="0" borderId="35" xfId="0" applyBorder="1"/>
    <xf numFmtId="0" fontId="0" fillId="0" borderId="9" xfId="0" applyBorder="1"/>
    <xf numFmtId="0" fontId="0" fillId="0" borderId="7" xfId="0" applyBorder="1"/>
    <xf numFmtId="0" fontId="0" fillId="0" borderId="36" xfId="0" applyBorder="1"/>
    <xf numFmtId="0" fontId="0" fillId="0" borderId="37" xfId="0" applyFill="1" applyBorder="1"/>
    <xf numFmtId="0" fontId="0" fillId="7" borderId="1" xfId="0" applyFill="1" applyBorder="1"/>
    <xf numFmtId="0" fontId="0" fillId="7" borderId="6" xfId="0" applyFill="1" applyBorder="1"/>
    <xf numFmtId="0" fontId="13" fillId="7" borderId="1" xfId="0" applyFont="1" applyFill="1" applyBorder="1"/>
    <xf numFmtId="0" fontId="13" fillId="7" borderId="6" xfId="0" applyFont="1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12" xfId="0" applyFill="1" applyBorder="1"/>
    <xf numFmtId="0" fontId="0" fillId="7" borderId="17" xfId="0" applyFill="1" applyBorder="1"/>
    <xf numFmtId="0" fontId="0" fillId="0" borderId="1" xfId="0" applyFill="1" applyBorder="1"/>
    <xf numFmtId="6" fontId="0" fillId="7" borderId="6" xfId="0" applyNumberFormat="1" applyFill="1" applyBorder="1"/>
    <xf numFmtId="0" fontId="0" fillId="7" borderId="19" xfId="0" applyFill="1" applyBorder="1"/>
    <xf numFmtId="0" fontId="0" fillId="7" borderId="20" xfId="0" applyFill="1" applyBorder="1"/>
    <xf numFmtId="0" fontId="20" fillId="8" borderId="12" xfId="0" applyFont="1" applyFill="1" applyBorder="1"/>
    <xf numFmtId="0" fontId="20" fillId="8" borderId="17" xfId="0" applyFont="1" applyFill="1" applyBorder="1"/>
    <xf numFmtId="0" fontId="21" fillId="8" borderId="1" xfId="0" applyFont="1" applyFill="1" applyBorder="1"/>
    <xf numFmtId="0" fontId="22" fillId="8" borderId="1" xfId="0" applyFont="1" applyFill="1" applyBorder="1"/>
    <xf numFmtId="0" fontId="21" fillId="8" borderId="7" xfId="0" applyFont="1" applyFill="1" applyBorder="1"/>
    <xf numFmtId="0" fontId="21" fillId="8" borderId="12" xfId="0" applyFont="1" applyFill="1" applyBorder="1"/>
    <xf numFmtId="0" fontId="21" fillId="8" borderId="17" xfId="0" applyFont="1" applyFill="1" applyBorder="1"/>
    <xf numFmtId="0" fontId="4" fillId="6" borderId="29" xfId="0" applyFont="1" applyFill="1" applyBorder="1"/>
    <xf numFmtId="0" fontId="4" fillId="6" borderId="1" xfId="0" applyFont="1" applyFill="1" applyBorder="1" applyAlignment="1">
      <alignment horizontal="center"/>
    </xf>
    <xf numFmtId="0" fontId="13" fillId="0" borderId="1" xfId="0" applyFont="1" applyBorder="1" applyAlignment="1">
      <alignment wrapText="1"/>
    </xf>
    <xf numFmtId="0" fontId="0" fillId="0" borderId="28" xfId="0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0" fontId="7" fillId="0" borderId="7" xfId="0" applyFont="1" applyFill="1" applyBorder="1" applyAlignment="1">
      <alignment wrapText="1"/>
    </xf>
    <xf numFmtId="0" fontId="7" fillId="0" borderId="8" xfId="0" applyFont="1" applyFill="1" applyBorder="1" applyAlignment="1">
      <alignment wrapText="1"/>
    </xf>
    <xf numFmtId="0" fontId="16" fillId="0" borderId="33" xfId="0" applyFont="1" applyFill="1" applyBorder="1"/>
    <xf numFmtId="0" fontId="16" fillId="0" borderId="33" xfId="0" applyFont="1" applyFill="1" applyBorder="1" applyAlignment="1"/>
    <xf numFmtId="0" fontId="16" fillId="0" borderId="33" xfId="0" applyFont="1" applyFill="1" applyBorder="1" applyAlignment="1">
      <alignment horizontal="center"/>
    </xf>
    <xf numFmtId="0" fontId="16" fillId="0" borderId="10" xfId="0" applyFont="1" applyFill="1" applyBorder="1" applyAlignment="1">
      <alignment horizontal="center" wrapText="1"/>
    </xf>
    <xf numFmtId="17" fontId="0" fillId="0" borderId="1" xfId="0" applyNumberFormat="1" applyBorder="1"/>
    <xf numFmtId="0" fontId="23" fillId="0" borderId="5" xfId="0" applyFont="1" applyFill="1" applyBorder="1"/>
    <xf numFmtId="0" fontId="23" fillId="0" borderId="1" xfId="0" applyFont="1" applyFill="1" applyBorder="1"/>
    <xf numFmtId="0" fontId="23" fillId="0" borderId="6" xfId="0" applyFont="1" applyFill="1" applyBorder="1" applyAlignment="1">
      <alignment wrapText="1"/>
    </xf>
    <xf numFmtId="0" fontId="23" fillId="0" borderId="9" xfId="0" applyFont="1" applyFill="1" applyBorder="1"/>
    <xf numFmtId="0" fontId="23" fillId="0" borderId="7" xfId="0" applyFont="1" applyFill="1" applyBorder="1"/>
    <xf numFmtId="0" fontId="23" fillId="0" borderId="8" xfId="0" applyFont="1" applyFill="1" applyBorder="1" applyAlignment="1">
      <alignment wrapText="1"/>
    </xf>
    <xf numFmtId="0" fontId="16" fillId="0" borderId="10" xfId="0" applyFont="1" applyFill="1" applyBorder="1" applyAlignment="1">
      <alignment horizontal="center"/>
    </xf>
    <xf numFmtId="0" fontId="23" fillId="0" borderId="6" xfId="0" applyFont="1" applyFill="1" applyBorder="1"/>
    <xf numFmtId="0" fontId="0" fillId="9" borderId="0" xfId="0" applyFill="1"/>
    <xf numFmtId="0" fontId="0" fillId="9" borderId="40" xfId="0" applyFill="1" applyBorder="1"/>
    <xf numFmtId="0" fontId="0" fillId="9" borderId="0" xfId="0" applyFill="1" applyBorder="1"/>
    <xf numFmtId="0" fontId="0" fillId="0" borderId="0" xfId="0" applyBorder="1"/>
    <xf numFmtId="0" fontId="0" fillId="9" borderId="44" xfId="0" applyFill="1" applyBorder="1"/>
    <xf numFmtId="0" fontId="0" fillId="9" borderId="45" xfId="0" applyFill="1" applyBorder="1"/>
    <xf numFmtId="0" fontId="0" fillId="9" borderId="46" xfId="0" applyFill="1" applyBorder="1"/>
    <xf numFmtId="0" fontId="0" fillId="0" borderId="46" xfId="0" applyBorder="1"/>
    <xf numFmtId="0" fontId="0" fillId="9" borderId="47" xfId="0" applyFill="1" applyBorder="1"/>
    <xf numFmtId="0" fontId="0" fillId="0" borderId="44" xfId="0" applyBorder="1"/>
    <xf numFmtId="0" fontId="0" fillId="0" borderId="47" xfId="0" applyBorder="1"/>
    <xf numFmtId="0" fontId="0" fillId="0" borderId="48" xfId="0" applyBorder="1"/>
    <xf numFmtId="0" fontId="24" fillId="9" borderId="49" xfId="0" applyFont="1" applyFill="1" applyBorder="1"/>
    <xf numFmtId="0" fontId="24" fillId="0" borderId="49" xfId="0" applyFont="1" applyBorder="1"/>
    <xf numFmtId="0" fontId="24" fillId="0" borderId="50" xfId="0" applyFont="1" applyBorder="1"/>
    <xf numFmtId="0" fontId="0" fillId="0" borderId="41" xfId="0" applyBorder="1"/>
    <xf numFmtId="0" fontId="0" fillId="9" borderId="51" xfId="0" applyFill="1" applyBorder="1"/>
    <xf numFmtId="0" fontId="0" fillId="0" borderId="51" xfId="0" applyBorder="1"/>
    <xf numFmtId="0" fontId="0" fillId="0" borderId="52" xfId="0" applyBorder="1"/>
    <xf numFmtId="0" fontId="0" fillId="9" borderId="53" xfId="0" applyFill="1" applyBorder="1"/>
    <xf numFmtId="0" fontId="0" fillId="0" borderId="53" xfId="0" applyBorder="1"/>
    <xf numFmtId="0" fontId="0" fillId="0" borderId="2" xfId="0" applyBorder="1"/>
    <xf numFmtId="0" fontId="0" fillId="9" borderId="54" xfId="0" applyFill="1" applyBorder="1"/>
    <xf numFmtId="0" fontId="0" fillId="0" borderId="54" xfId="0" applyBorder="1"/>
    <xf numFmtId="0" fontId="0" fillId="0" borderId="46" xfId="0" applyBorder="1" applyAlignment="1"/>
    <xf numFmtId="0" fontId="0" fillId="0" borderId="55" xfId="0" applyBorder="1"/>
    <xf numFmtId="0" fontId="24" fillId="9" borderId="21" xfId="0" applyFont="1" applyFill="1" applyBorder="1"/>
    <xf numFmtId="0" fontId="24" fillId="9" borderId="42" xfId="0" applyFont="1" applyFill="1" applyBorder="1"/>
    <xf numFmtId="0" fontId="24" fillId="0" borderId="42" xfId="0" applyFont="1" applyBorder="1"/>
    <xf numFmtId="0" fontId="24" fillId="9" borderId="43" xfId="0" applyFont="1" applyFill="1" applyBorder="1"/>
    <xf numFmtId="0" fontId="0" fillId="9" borderId="1" xfId="0" applyFill="1" applyBorder="1"/>
    <xf numFmtId="0" fontId="0" fillId="17" borderId="1" xfId="0" applyFill="1" applyBorder="1"/>
    <xf numFmtId="0" fontId="0" fillId="10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2" borderId="1" xfId="0" applyFill="1" applyBorder="1"/>
    <xf numFmtId="0" fontId="0" fillId="15" borderId="1" xfId="0" applyFill="1" applyBorder="1"/>
    <xf numFmtId="0" fontId="0" fillId="9" borderId="57" xfId="0" applyFill="1" applyBorder="1"/>
    <xf numFmtId="0" fontId="0" fillId="11" borderId="57" xfId="0" applyFill="1" applyBorder="1"/>
    <xf numFmtId="0" fontId="0" fillId="0" borderId="57" xfId="0" applyBorder="1"/>
    <xf numFmtId="0" fontId="0" fillId="0" borderId="58" xfId="0" applyBorder="1"/>
    <xf numFmtId="0" fontId="0" fillId="9" borderId="12" xfId="0" applyFill="1" applyBorder="1"/>
    <xf numFmtId="0" fontId="0" fillId="17" borderId="12" xfId="0" applyFill="1" applyBorder="1"/>
    <xf numFmtId="0" fontId="0" fillId="9" borderId="17" xfId="0" applyFill="1" applyBorder="1"/>
    <xf numFmtId="0" fontId="0" fillId="17" borderId="17" xfId="0" applyFill="1" applyBorder="1"/>
    <xf numFmtId="0" fontId="0" fillId="10" borderId="12" xfId="0" applyFill="1" applyBorder="1"/>
    <xf numFmtId="0" fontId="0" fillId="10" borderId="17" xfId="0" applyFill="1" applyBorder="1"/>
    <xf numFmtId="0" fontId="0" fillId="14" borderId="12" xfId="0" applyFill="1" applyBorder="1"/>
    <xf numFmtId="0" fontId="0" fillId="14" borderId="17" xfId="0" applyFill="1" applyBorder="1"/>
    <xf numFmtId="0" fontId="0" fillId="12" borderId="12" xfId="0" applyFill="1" applyBorder="1"/>
    <xf numFmtId="0" fontId="0" fillId="15" borderId="17" xfId="0" applyFill="1" applyBorder="1"/>
    <xf numFmtId="0" fontId="0" fillId="16" borderId="57" xfId="0" applyFill="1" applyBorder="1"/>
    <xf numFmtId="0" fontId="0" fillId="9" borderId="28" xfId="0" applyFill="1" applyBorder="1"/>
    <xf numFmtId="0" fontId="0" fillId="0" borderId="28" xfId="0" applyBorder="1"/>
    <xf numFmtId="0" fontId="0" fillId="11" borderId="28" xfId="0" applyFill="1" applyBorder="1"/>
    <xf numFmtId="0" fontId="0" fillId="11" borderId="58" xfId="0" applyFill="1" applyBorder="1"/>
    <xf numFmtId="0" fontId="0" fillId="9" borderId="59" xfId="0" applyFill="1" applyBorder="1"/>
    <xf numFmtId="0" fontId="0" fillId="9" borderId="38" xfId="0" applyFill="1" applyBorder="1"/>
    <xf numFmtId="0" fontId="0" fillId="9" borderId="5" xfId="0" applyFill="1" applyBorder="1"/>
    <xf numFmtId="0" fontId="0" fillId="9" borderId="39" xfId="0" applyFill="1" applyBorder="1"/>
    <xf numFmtId="0" fontId="0" fillId="9" borderId="52" xfId="0" applyFill="1" applyBorder="1"/>
    <xf numFmtId="0" fontId="0" fillId="0" borderId="24" xfId="0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41" xfId="0" applyFill="1" applyBorder="1"/>
    <xf numFmtId="0" fontId="0" fillId="0" borderId="60" xfId="0" applyFill="1" applyBorder="1"/>
    <xf numFmtId="0" fontId="24" fillId="0" borderId="43" xfId="0" applyFont="1" applyBorder="1"/>
    <xf numFmtId="0" fontId="0" fillId="0" borderId="61" xfId="0" applyBorder="1"/>
    <xf numFmtId="0" fontId="0" fillId="9" borderId="56" xfId="0" applyFill="1" applyBorder="1"/>
    <xf numFmtId="0" fontId="0" fillId="9" borderId="58" xfId="0" applyFill="1" applyBorder="1"/>
    <xf numFmtId="0" fontId="0" fillId="9" borderId="11" xfId="0" applyFill="1" applyBorder="1"/>
    <xf numFmtId="0" fontId="0" fillId="9" borderId="13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6" xfId="0" applyFill="1" applyBorder="1"/>
    <xf numFmtId="0" fontId="0" fillId="9" borderId="18" xfId="0" applyFill="1" applyBorder="1"/>
    <xf numFmtId="0" fontId="0" fillId="9" borderId="62" xfId="0" applyFill="1" applyBorder="1"/>
    <xf numFmtId="0" fontId="0" fillId="9" borderId="61" xfId="0" applyFill="1" applyBorder="1"/>
    <xf numFmtId="0" fontId="0" fillId="0" borderId="21" xfId="0" applyFill="1" applyBorder="1"/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</cellXfs>
  <cellStyles count="1">
    <cellStyle name="Normalny" xfId="0" builtinId="0"/>
  </cellStyles>
  <dxfs count="166"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burndown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3448840769903794"/>
          <c:y val="8.3692403032954207E-2"/>
          <c:w val="0.71441426071740077"/>
          <c:h val="0.49521580635753881"/>
        </c:manualLayout>
      </c:layout>
      <c:lineChart>
        <c:grouping val="standard"/>
        <c:ser>
          <c:idx val="0"/>
          <c:order val="0"/>
          <c:tx>
            <c:v>spalanie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trendline>
            <c:name>trend</c:name>
            <c:spPr>
              <a:ln w="12700">
                <a:gradFill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5400000" scaled="0"/>
                </a:gradFill>
              </a:ln>
            </c:spPr>
            <c:trendlineType val="linear"/>
          </c:trendline>
          <c:cat>
            <c:numRef>
              <c:f>'01_Sprint'!$A$41:$A$75</c:f>
              <c:numCache>
                <c:formatCode>yyyy/mm/dd</c:formatCode>
                <c:ptCount val="35"/>
                <c:pt idx="0">
                  <c:v>41273</c:v>
                </c:pt>
                <c:pt idx="1">
                  <c:v>41274</c:v>
                </c:pt>
                <c:pt idx="2">
                  <c:v>41275</c:v>
                </c:pt>
                <c:pt idx="3">
                  <c:v>41276</c:v>
                </c:pt>
                <c:pt idx="4">
                  <c:v>41277</c:v>
                </c:pt>
                <c:pt idx="5">
                  <c:v>41278</c:v>
                </c:pt>
                <c:pt idx="6">
                  <c:v>41279</c:v>
                </c:pt>
                <c:pt idx="7">
                  <c:v>41280</c:v>
                </c:pt>
                <c:pt idx="8">
                  <c:v>41281</c:v>
                </c:pt>
                <c:pt idx="9">
                  <c:v>41282</c:v>
                </c:pt>
                <c:pt idx="10">
                  <c:v>41283</c:v>
                </c:pt>
                <c:pt idx="11">
                  <c:v>41284</c:v>
                </c:pt>
                <c:pt idx="12">
                  <c:v>41285</c:v>
                </c:pt>
                <c:pt idx="13">
                  <c:v>41286</c:v>
                </c:pt>
                <c:pt idx="14">
                  <c:v>41287</c:v>
                </c:pt>
                <c:pt idx="15">
                  <c:v>41288</c:v>
                </c:pt>
                <c:pt idx="16">
                  <c:v>41289</c:v>
                </c:pt>
                <c:pt idx="17">
                  <c:v>41290</c:v>
                </c:pt>
                <c:pt idx="18">
                  <c:v>41291</c:v>
                </c:pt>
                <c:pt idx="19">
                  <c:v>41292</c:v>
                </c:pt>
                <c:pt idx="20">
                  <c:v>41293</c:v>
                </c:pt>
                <c:pt idx="21">
                  <c:v>41294</c:v>
                </c:pt>
                <c:pt idx="22">
                  <c:v>41295</c:v>
                </c:pt>
                <c:pt idx="23">
                  <c:v>41296</c:v>
                </c:pt>
                <c:pt idx="24">
                  <c:v>41297</c:v>
                </c:pt>
                <c:pt idx="25">
                  <c:v>41298</c:v>
                </c:pt>
                <c:pt idx="26">
                  <c:v>41299</c:v>
                </c:pt>
                <c:pt idx="27">
                  <c:v>41300</c:v>
                </c:pt>
                <c:pt idx="28">
                  <c:v>41301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41307</c:v>
                </c:pt>
              </c:numCache>
            </c:numRef>
          </c:cat>
          <c:val>
            <c:numRef>
              <c:f>'01_Sprint'!$B$41:$B$75</c:f>
              <c:numCache>
                <c:formatCode>General</c:formatCode>
                <c:ptCount val="35"/>
                <c:pt idx="0">
                  <c:v>80.5</c:v>
                </c:pt>
                <c:pt idx="1">
                  <c:v>79</c:v>
                </c:pt>
                <c:pt idx="2">
                  <c:v>76.5</c:v>
                </c:pt>
                <c:pt idx="3">
                  <c:v>75.25</c:v>
                </c:pt>
                <c:pt idx="4">
                  <c:v>70.45</c:v>
                </c:pt>
                <c:pt idx="5">
                  <c:v>70.45</c:v>
                </c:pt>
                <c:pt idx="6">
                  <c:v>69.95</c:v>
                </c:pt>
                <c:pt idx="7">
                  <c:v>69.75</c:v>
                </c:pt>
                <c:pt idx="8">
                  <c:v>69.75</c:v>
                </c:pt>
                <c:pt idx="9">
                  <c:v>69.95</c:v>
                </c:pt>
                <c:pt idx="10">
                  <c:v>64.25</c:v>
                </c:pt>
                <c:pt idx="11">
                  <c:v>62.25</c:v>
                </c:pt>
                <c:pt idx="12">
                  <c:v>60.25</c:v>
                </c:pt>
                <c:pt idx="13">
                  <c:v>60.25</c:v>
                </c:pt>
                <c:pt idx="14">
                  <c:v>60.25</c:v>
                </c:pt>
                <c:pt idx="15">
                  <c:v>53.5</c:v>
                </c:pt>
                <c:pt idx="16">
                  <c:v>53.5</c:v>
                </c:pt>
                <c:pt idx="17">
                  <c:v>53.5</c:v>
                </c:pt>
                <c:pt idx="18">
                  <c:v>50.5</c:v>
                </c:pt>
                <c:pt idx="19">
                  <c:v>50.5</c:v>
                </c:pt>
                <c:pt idx="20">
                  <c:v>50.5</c:v>
                </c:pt>
                <c:pt idx="21">
                  <c:v>50.5</c:v>
                </c:pt>
                <c:pt idx="22">
                  <c:v>50.5</c:v>
                </c:pt>
                <c:pt idx="23">
                  <c:v>29.5</c:v>
                </c:pt>
                <c:pt idx="24">
                  <c:v>29.5</c:v>
                </c:pt>
                <c:pt idx="25">
                  <c:v>29.5</c:v>
                </c:pt>
                <c:pt idx="26">
                  <c:v>23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16</c:v>
                </c:pt>
                <c:pt idx="33">
                  <c:v>13</c:v>
                </c:pt>
                <c:pt idx="34">
                  <c:v>10</c:v>
                </c:pt>
              </c:numCache>
            </c:numRef>
          </c:val>
        </c:ser>
        <c:marker val="1"/>
        <c:axId val="62923520"/>
        <c:axId val="62925056"/>
      </c:lineChart>
      <c:catAx>
        <c:axId val="62923520"/>
        <c:scaling>
          <c:orientation val="minMax"/>
        </c:scaling>
        <c:axPos val="b"/>
        <c:numFmt formatCode="yyyy/mm/dd" sourceLinked="1"/>
        <c:tickLblPos val="nextTo"/>
        <c:crossAx val="62925056"/>
        <c:crosses val="autoZero"/>
        <c:lblAlgn val="ctr"/>
        <c:lblOffset val="100"/>
      </c:catAx>
      <c:valAx>
        <c:axId val="62925056"/>
        <c:scaling>
          <c:orientation val="minMax"/>
          <c:max val="81"/>
          <c:min val="0"/>
        </c:scaling>
        <c:axPos val="l"/>
        <c:majorGridlines/>
        <c:numFmt formatCode="General" sourceLinked="1"/>
        <c:tickLblPos val="nextTo"/>
        <c:crossAx val="62923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38523325289296"/>
          <c:y val="0.29353966170895834"/>
          <c:w val="0.11894812645906698"/>
          <c:h val="0.22334823203957854"/>
        </c:manualLayout>
      </c:layout>
    </c:legend>
    <c:plotVisOnly val="1"/>
  </c:chart>
  <c:printSettings>
    <c:headerFooter/>
    <c:pageMargins b="0.75000000000000977" l="0.70000000000000062" r="0.70000000000000062" t="0.750000000000009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spalanie</c:v>
          </c:tx>
          <c:trendline>
            <c:trendlineType val="linear"/>
          </c:trendline>
          <c:cat>
            <c:numRef>
              <c:f>'02_Sprint'!$A$31:$A$58</c:f>
              <c:numCache>
                <c:formatCode>yyyy/mm/dd</c:formatCode>
                <c:ptCount val="28"/>
                <c:pt idx="0">
                  <c:v>41294</c:v>
                </c:pt>
                <c:pt idx="1">
                  <c:v>41295</c:v>
                </c:pt>
                <c:pt idx="2">
                  <c:v>41296</c:v>
                </c:pt>
                <c:pt idx="3">
                  <c:v>41297</c:v>
                </c:pt>
                <c:pt idx="4">
                  <c:v>41298</c:v>
                </c:pt>
                <c:pt idx="5">
                  <c:v>41299</c:v>
                </c:pt>
                <c:pt idx="6">
                  <c:v>41300</c:v>
                </c:pt>
                <c:pt idx="7">
                  <c:v>41301</c:v>
                </c:pt>
                <c:pt idx="8">
                  <c:v>41302</c:v>
                </c:pt>
                <c:pt idx="9">
                  <c:v>41303</c:v>
                </c:pt>
                <c:pt idx="10">
                  <c:v>41304</c:v>
                </c:pt>
                <c:pt idx="11">
                  <c:v>41305</c:v>
                </c:pt>
                <c:pt idx="12">
                  <c:v>41306</c:v>
                </c:pt>
                <c:pt idx="13">
                  <c:v>41307</c:v>
                </c:pt>
                <c:pt idx="14">
                  <c:v>41308</c:v>
                </c:pt>
                <c:pt idx="15">
                  <c:v>41309</c:v>
                </c:pt>
                <c:pt idx="16">
                  <c:v>41310</c:v>
                </c:pt>
                <c:pt idx="17">
                  <c:v>41311</c:v>
                </c:pt>
                <c:pt idx="18">
                  <c:v>41312</c:v>
                </c:pt>
                <c:pt idx="19">
                  <c:v>41313</c:v>
                </c:pt>
                <c:pt idx="20">
                  <c:v>41314</c:v>
                </c:pt>
                <c:pt idx="21">
                  <c:v>41315</c:v>
                </c:pt>
                <c:pt idx="22">
                  <c:v>41316</c:v>
                </c:pt>
                <c:pt idx="23">
                  <c:v>41317</c:v>
                </c:pt>
                <c:pt idx="24">
                  <c:v>41318</c:v>
                </c:pt>
                <c:pt idx="25">
                  <c:v>41319</c:v>
                </c:pt>
                <c:pt idx="26">
                  <c:v>41320</c:v>
                </c:pt>
                <c:pt idx="27">
                  <c:v>41321</c:v>
                </c:pt>
              </c:numCache>
            </c:numRef>
          </c:cat>
          <c:val>
            <c:numRef>
              <c:f>'02_Sprint'!$B$31:$B$58</c:f>
              <c:numCache>
                <c:formatCode>General</c:formatCode>
                <c:ptCount val="28"/>
                <c:pt idx="0">
                  <c:v>41</c:v>
                </c:pt>
                <c:pt idx="1">
                  <c:v>45.5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35</c:v>
                </c:pt>
                <c:pt idx="6">
                  <c:v>32</c:v>
                </c:pt>
                <c:pt idx="7">
                  <c:v>29</c:v>
                </c:pt>
                <c:pt idx="8">
                  <c:v>28</c:v>
                </c:pt>
                <c:pt idx="9">
                  <c:v>25</c:v>
                </c:pt>
                <c:pt idx="10">
                  <c:v>21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</c:numCache>
            </c:numRef>
          </c:val>
        </c:ser>
        <c:marker val="1"/>
        <c:axId val="62979072"/>
        <c:axId val="63771392"/>
      </c:lineChart>
      <c:dateAx>
        <c:axId val="62979072"/>
        <c:scaling>
          <c:orientation val="minMax"/>
        </c:scaling>
        <c:axPos val="b"/>
        <c:numFmt formatCode="yyyy/mm/dd" sourceLinked="1"/>
        <c:tickLblPos val="nextTo"/>
        <c:crossAx val="63771392"/>
        <c:crosses val="autoZero"/>
        <c:auto val="1"/>
        <c:lblOffset val="100"/>
      </c:dateAx>
      <c:valAx>
        <c:axId val="63771392"/>
        <c:scaling>
          <c:orientation val="minMax"/>
          <c:max val="60"/>
          <c:min val="0"/>
        </c:scaling>
        <c:axPos val="l"/>
        <c:majorGridlines/>
        <c:numFmt formatCode="General" sourceLinked="1"/>
        <c:tickLblPos val="nextTo"/>
        <c:crossAx val="629790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766" l="0.70000000000000062" r="0.70000000000000062" t="0.750000000000007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cat>
            <c:numRef>
              <c:f>'03_Sprint'!$A$32:$A$58</c:f>
              <c:numCache>
                <c:formatCode>yyyy/mm/dd</c:formatCode>
                <c:ptCount val="27"/>
                <c:pt idx="0">
                  <c:v>41308</c:v>
                </c:pt>
                <c:pt idx="1">
                  <c:v>41309</c:v>
                </c:pt>
                <c:pt idx="2">
                  <c:v>41310</c:v>
                </c:pt>
                <c:pt idx="3">
                  <c:v>41311</c:v>
                </c:pt>
                <c:pt idx="4">
                  <c:v>41312</c:v>
                </c:pt>
                <c:pt idx="5">
                  <c:v>41313</c:v>
                </c:pt>
                <c:pt idx="6">
                  <c:v>41314</c:v>
                </c:pt>
                <c:pt idx="7">
                  <c:v>41315</c:v>
                </c:pt>
                <c:pt idx="8">
                  <c:v>41316</c:v>
                </c:pt>
                <c:pt idx="9">
                  <c:v>41317</c:v>
                </c:pt>
                <c:pt idx="10">
                  <c:v>41318</c:v>
                </c:pt>
                <c:pt idx="11">
                  <c:v>41319</c:v>
                </c:pt>
                <c:pt idx="12">
                  <c:v>41320</c:v>
                </c:pt>
                <c:pt idx="13">
                  <c:v>41321</c:v>
                </c:pt>
                <c:pt idx="14">
                  <c:v>41322</c:v>
                </c:pt>
                <c:pt idx="15">
                  <c:v>41323</c:v>
                </c:pt>
                <c:pt idx="16">
                  <c:v>41324</c:v>
                </c:pt>
                <c:pt idx="17">
                  <c:v>41325</c:v>
                </c:pt>
                <c:pt idx="18">
                  <c:v>41326</c:v>
                </c:pt>
                <c:pt idx="19">
                  <c:v>41327</c:v>
                </c:pt>
                <c:pt idx="20">
                  <c:v>41328</c:v>
                </c:pt>
                <c:pt idx="21">
                  <c:v>41329</c:v>
                </c:pt>
                <c:pt idx="22">
                  <c:v>41330</c:v>
                </c:pt>
                <c:pt idx="23">
                  <c:v>41331</c:v>
                </c:pt>
                <c:pt idx="24">
                  <c:v>41332</c:v>
                </c:pt>
                <c:pt idx="25">
                  <c:v>41333</c:v>
                </c:pt>
                <c:pt idx="26">
                  <c:v>41334</c:v>
                </c:pt>
              </c:numCache>
            </c:numRef>
          </c:cat>
          <c:val>
            <c:numRef>
              <c:f>'03_Sprint'!$B$32:$B$58</c:f>
              <c:numCache>
                <c:formatCode>General</c:formatCode>
                <c:ptCount val="27"/>
                <c:pt idx="0">
                  <c:v>80</c:v>
                </c:pt>
                <c:pt idx="1">
                  <c:v>80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69</c:v>
                </c:pt>
                <c:pt idx="9">
                  <c:v>69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58</c:v>
                </c:pt>
              </c:numCache>
            </c:numRef>
          </c:val>
        </c:ser>
        <c:marker val="1"/>
        <c:axId val="64108032"/>
        <c:axId val="64109568"/>
      </c:lineChart>
      <c:dateAx>
        <c:axId val="64108032"/>
        <c:scaling>
          <c:orientation val="minMax"/>
        </c:scaling>
        <c:axPos val="b"/>
        <c:numFmt formatCode="yyyy/mm/dd" sourceLinked="1"/>
        <c:tickLblPos val="nextTo"/>
        <c:crossAx val="64109568"/>
        <c:crosses val="autoZero"/>
        <c:auto val="1"/>
        <c:lblOffset val="100"/>
      </c:dateAx>
      <c:valAx>
        <c:axId val="64109568"/>
        <c:scaling>
          <c:orientation val="minMax"/>
          <c:max val="85"/>
          <c:min val="0"/>
        </c:scaling>
        <c:axPos val="l"/>
        <c:majorGridlines/>
        <c:numFmt formatCode="General" sourceLinked="1"/>
        <c:tickLblPos val="nextTo"/>
        <c:crossAx val="641080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cat>
            <c:numRef>
              <c:f>'04_Sprint'!$A$19:$A$43</c:f>
              <c:numCache>
                <c:formatCode>yyyy/mm/dd</c:formatCode>
                <c:ptCount val="25"/>
                <c:pt idx="0">
                  <c:v>41321</c:v>
                </c:pt>
                <c:pt idx="1">
                  <c:v>41322</c:v>
                </c:pt>
                <c:pt idx="2">
                  <c:v>41323</c:v>
                </c:pt>
                <c:pt idx="3">
                  <c:v>41324</c:v>
                </c:pt>
                <c:pt idx="4">
                  <c:v>41325</c:v>
                </c:pt>
                <c:pt idx="5">
                  <c:v>41326</c:v>
                </c:pt>
                <c:pt idx="6">
                  <c:v>41327</c:v>
                </c:pt>
                <c:pt idx="7">
                  <c:v>41328</c:v>
                </c:pt>
                <c:pt idx="8">
                  <c:v>41329</c:v>
                </c:pt>
                <c:pt idx="9">
                  <c:v>41330</c:v>
                </c:pt>
                <c:pt idx="10">
                  <c:v>41331</c:v>
                </c:pt>
                <c:pt idx="11">
                  <c:v>41332</c:v>
                </c:pt>
                <c:pt idx="12">
                  <c:v>41333</c:v>
                </c:pt>
                <c:pt idx="13">
                  <c:v>41334</c:v>
                </c:pt>
                <c:pt idx="14">
                  <c:v>41335</c:v>
                </c:pt>
                <c:pt idx="15">
                  <c:v>41336</c:v>
                </c:pt>
                <c:pt idx="16">
                  <c:v>41337</c:v>
                </c:pt>
                <c:pt idx="17">
                  <c:v>41338</c:v>
                </c:pt>
                <c:pt idx="18">
                  <c:v>41339</c:v>
                </c:pt>
                <c:pt idx="19">
                  <c:v>41340</c:v>
                </c:pt>
                <c:pt idx="20">
                  <c:v>41341</c:v>
                </c:pt>
                <c:pt idx="21">
                  <c:v>41342</c:v>
                </c:pt>
                <c:pt idx="22">
                  <c:v>41343</c:v>
                </c:pt>
                <c:pt idx="23">
                  <c:v>41344</c:v>
                </c:pt>
                <c:pt idx="24">
                  <c:v>41345</c:v>
                </c:pt>
              </c:numCache>
            </c:numRef>
          </c:cat>
          <c:val>
            <c:numRef>
              <c:f>'04_Sprint'!$B$19:$B$43</c:f>
              <c:numCache>
                <c:formatCode>General</c:formatCode>
                <c:ptCount val="25"/>
                <c:pt idx="0">
                  <c:v>15</c:v>
                </c:pt>
              </c:numCache>
            </c:numRef>
          </c:val>
        </c:ser>
        <c:marker val="1"/>
        <c:axId val="64199296"/>
        <c:axId val="64209280"/>
      </c:lineChart>
      <c:dateAx>
        <c:axId val="64199296"/>
        <c:scaling>
          <c:orientation val="minMax"/>
        </c:scaling>
        <c:axPos val="b"/>
        <c:numFmt formatCode="yyyy/mm/dd" sourceLinked="1"/>
        <c:majorTickMark val="in"/>
        <c:tickLblPos val="nextTo"/>
        <c:crossAx val="64209280"/>
        <c:crosses val="autoZero"/>
        <c:auto val="1"/>
        <c:lblOffset val="100"/>
      </c:dateAx>
      <c:valAx>
        <c:axId val="64209280"/>
        <c:scaling>
          <c:orientation val="minMax"/>
        </c:scaling>
        <c:axPos val="l"/>
        <c:majorGridlines/>
        <c:numFmt formatCode="General" sourceLinked="1"/>
        <c:tickLblPos val="nextTo"/>
        <c:crossAx val="641992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7181562830961755"/>
          <c:y val="3.2882035578886443E-2"/>
          <c:w val="0.65643820838184763"/>
          <c:h val="0.63861876640420678"/>
        </c:manualLayout>
      </c:layout>
      <c:lineChart>
        <c:grouping val="standard"/>
        <c:ser>
          <c:idx val="0"/>
          <c:order val="0"/>
          <c:cat>
            <c:numRef>
              <c:f>'05_Sprint'!$A$33:$A$56</c:f>
              <c:numCache>
                <c:formatCode>yyyy/mm/dd</c:formatCode>
                <c:ptCount val="24"/>
                <c:pt idx="0">
                  <c:v>41407</c:v>
                </c:pt>
                <c:pt idx="1">
                  <c:v>41408</c:v>
                </c:pt>
                <c:pt idx="2">
                  <c:v>41409</c:v>
                </c:pt>
                <c:pt idx="3">
                  <c:v>41410</c:v>
                </c:pt>
                <c:pt idx="4">
                  <c:v>41411</c:v>
                </c:pt>
                <c:pt idx="5">
                  <c:v>41412</c:v>
                </c:pt>
                <c:pt idx="6">
                  <c:v>41413</c:v>
                </c:pt>
                <c:pt idx="7">
                  <c:v>41414</c:v>
                </c:pt>
                <c:pt idx="8">
                  <c:v>41415</c:v>
                </c:pt>
                <c:pt idx="9">
                  <c:v>41416</c:v>
                </c:pt>
                <c:pt idx="10">
                  <c:v>41417</c:v>
                </c:pt>
                <c:pt idx="11">
                  <c:v>41418</c:v>
                </c:pt>
                <c:pt idx="12">
                  <c:v>41419</c:v>
                </c:pt>
                <c:pt idx="13">
                  <c:v>41420</c:v>
                </c:pt>
                <c:pt idx="14">
                  <c:v>41421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41426</c:v>
                </c:pt>
                <c:pt idx="20">
                  <c:v>41427</c:v>
                </c:pt>
                <c:pt idx="21">
                  <c:v>41428</c:v>
                </c:pt>
                <c:pt idx="22">
                  <c:v>41429</c:v>
                </c:pt>
                <c:pt idx="23">
                  <c:v>41430</c:v>
                </c:pt>
              </c:numCache>
            </c:numRef>
          </c:cat>
          <c:val>
            <c:numRef>
              <c:f>'05_Sprint'!$B$33:$B$56</c:f>
              <c:numCache>
                <c:formatCode>General</c:formatCode>
                <c:ptCount val="24"/>
                <c:pt idx="0">
                  <c:v>31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26</c:v>
                </c:pt>
                <c:pt idx="9">
                  <c:v>22</c:v>
                </c:pt>
                <c:pt idx="10">
                  <c:v>21</c:v>
                </c:pt>
                <c:pt idx="11">
                  <c:v>19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7.5</c:v>
                </c:pt>
              </c:numCache>
            </c:numRef>
          </c:val>
        </c:ser>
        <c:marker val="1"/>
        <c:axId val="64279296"/>
        <c:axId val="64280832"/>
      </c:lineChart>
      <c:dateAx>
        <c:axId val="64279296"/>
        <c:scaling>
          <c:orientation val="minMax"/>
        </c:scaling>
        <c:axPos val="b"/>
        <c:numFmt formatCode="yyyy/mm/dd" sourceLinked="1"/>
        <c:majorTickMark val="in"/>
        <c:tickLblPos val="nextTo"/>
        <c:crossAx val="64280832"/>
        <c:crosses val="autoZero"/>
        <c:auto val="1"/>
        <c:lblOffset val="100"/>
      </c:dateAx>
      <c:valAx>
        <c:axId val="64280832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642792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666" l="0.70000000000000062" r="0.70000000000000062" t="0.750000000000006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21</xdr:row>
      <xdr:rowOff>76199</xdr:rowOff>
    </xdr:from>
    <xdr:to>
      <xdr:col>6</xdr:col>
      <xdr:colOff>19049</xdr:colOff>
      <xdr:row>42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30</xdr:row>
      <xdr:rowOff>85724</xdr:rowOff>
    </xdr:from>
    <xdr:to>
      <xdr:col>5</xdr:col>
      <xdr:colOff>2276475</xdr:colOff>
      <xdr:row>46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32</xdr:row>
      <xdr:rowOff>171450</xdr:rowOff>
    </xdr:from>
    <xdr:to>
      <xdr:col>5</xdr:col>
      <xdr:colOff>3038475</xdr:colOff>
      <xdr:row>48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19</xdr:row>
      <xdr:rowOff>142875</xdr:rowOff>
    </xdr:from>
    <xdr:to>
      <xdr:col>5</xdr:col>
      <xdr:colOff>1790700</xdr:colOff>
      <xdr:row>34</xdr:row>
      <xdr:rowOff>171450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34</xdr:row>
      <xdr:rowOff>114299</xdr:rowOff>
    </xdr:from>
    <xdr:to>
      <xdr:col>5</xdr:col>
      <xdr:colOff>5457825</xdr:colOff>
      <xdr:row>50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F43" totalsRowShown="0" headerRowDxfId="165" dataDxfId="163" headerRowBorderDxfId="164" tableBorderDxfId="162" totalsRowBorderDxfId="161">
  <autoFilter ref="A1:F43"/>
  <tableColumns count="6">
    <tableColumn id="1" name="Id" dataDxfId="160"/>
    <tableColumn id="2" name="Priorytet" dataDxfId="159"/>
    <tableColumn id="3" name="Rozmiar" dataDxfId="158"/>
    <tableColumn id="4" name="Nr Sprintu" dataDxfId="157"/>
    <tableColumn id="5" name="Chcę" dataDxfId="156"/>
    <tableColumn id="6" name="Aby" dataDxfId="155"/>
  </tableColumns>
  <tableStyleInfo name="TableStyleMedium19" showFirstColumn="0" showLastColumn="0" showRowStripes="1" showColumnStripes="0"/>
</table>
</file>

<file path=xl/tables/table10.xml><?xml version="1.0" encoding="utf-8"?>
<table xmlns="http://schemas.openxmlformats.org/spreadsheetml/2006/main" id="13" name="Tabela1214" displayName="Tabela1214" ref="A2:D13" totalsRowShown="0" headerRowBorderDxfId="53" tableBorderDxfId="52" totalsRowBorderDxfId="51">
  <autoFilter ref="A2:D13"/>
  <tableColumns count="4">
    <tableColumn id="1" name="Lp" dataDxfId="50"/>
    <tableColumn id="2" name="Status" dataDxfId="49"/>
    <tableColumn id="3" name="Realizator" dataDxfId="48"/>
    <tableColumn id="4" name="Zadanie" dataDxfId="47"/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id="14" name="Tabela121415" displayName="Tabela121415" ref="A2:D28" totalsRowShown="0" headerRowBorderDxfId="46" tableBorderDxfId="45" totalsRowBorderDxfId="44">
  <autoFilter ref="A2:D28"/>
  <tableColumns count="4">
    <tableColumn id="1" name="Lp" dataDxfId="43"/>
    <tableColumn id="2" name="Status" dataDxfId="42"/>
    <tableColumn id="3" name="Realizator" dataDxfId="41"/>
    <tableColumn id="4" name="Zadanie" dataDxfId="40"/>
  </tableColumns>
  <tableStyleInfo name="TableStyleMedium5" showFirstColumn="0" showLastColumn="0" showRowStripes="1" showColumnStripes="0"/>
</table>
</file>

<file path=xl/tables/table12.xml><?xml version="1.0" encoding="utf-8"?>
<table xmlns="http://schemas.openxmlformats.org/spreadsheetml/2006/main" id="15" name="Tabela15" displayName="Tabela15" ref="A3:D19" totalsRowShown="0" headerRowDxfId="39" dataDxfId="37" headerRowBorderDxfId="38" tableBorderDxfId="36" totalsRowBorderDxfId="35">
  <autoFilter ref="A3:D19"/>
  <tableColumns count="4">
    <tableColumn id="1" name="Lp" dataDxfId="34"/>
    <tableColumn id="2" name="Status" dataDxfId="33"/>
    <tableColumn id="3" name="Realizator" dataDxfId="32"/>
    <tableColumn id="4" name="Zadanie" dataDxfId="31"/>
  </tableColumns>
  <tableStyleInfo name="TableStyleLight19" showFirstColumn="0" showLastColumn="0" showRowStripes="1" showColumnStripes="0"/>
</table>
</file>

<file path=xl/tables/table13.xml><?xml version="1.0" encoding="utf-8"?>
<table xmlns="http://schemas.openxmlformats.org/spreadsheetml/2006/main" id="16" name="Tabela1517" displayName="Tabela1517" ref="A4:D20" totalsRowShown="0" headerRowBorderDxfId="30" tableBorderDxfId="29" totalsRowBorderDxfId="28">
  <autoFilter ref="A4:D20">
    <filterColumn colId="1"/>
  </autoFilter>
  <tableColumns count="4">
    <tableColumn id="1" name="Lp" dataDxfId="27"/>
    <tableColumn id="2" name="Kolumna1" dataDxfId="26"/>
    <tableColumn id="3" name="Realizator" dataDxfId="25"/>
    <tableColumn id="4" name="Zadanie" dataDxfId="24"/>
  </tableColumns>
  <tableStyleInfo name="TableStyleLight19" showFirstColumn="0" showLastColumn="0" showRowStripes="1" showColumnStripes="0"/>
</table>
</file>

<file path=xl/tables/table14.xml><?xml version="1.0" encoding="utf-8"?>
<table xmlns="http://schemas.openxmlformats.org/spreadsheetml/2006/main" id="17" name="Tabela151718" displayName="Tabela151718" ref="B4:F29" totalsRowShown="0" headerRowBorderDxfId="23" tableBorderDxfId="22" totalsRowBorderDxfId="21">
  <autoFilter ref="B4:F29">
    <filterColumn colId="3"/>
  </autoFilter>
  <tableColumns count="5">
    <tableColumn id="1" name="Lp" dataDxfId="20"/>
    <tableColumn id="2" name="Status" dataDxfId="19"/>
    <tableColumn id="3" name="Realizator" dataDxfId="18"/>
    <tableColumn id="5" name="Zakres" dataDxfId="17"/>
    <tableColumn id="4" name="Zadanie" dataDxfId="16"/>
  </tableColumns>
  <tableStyleInfo name="TableStyleLight19" showFirstColumn="0" showLastColumn="0" showRowStripes="1" showColumnStripes="0"/>
</table>
</file>

<file path=xl/tables/table15.xml><?xml version="1.0" encoding="utf-8"?>
<table xmlns="http://schemas.openxmlformats.org/spreadsheetml/2006/main" id="18" name="Tabela15171819" displayName="Tabela15171819" ref="B2:F24" totalsRowShown="0" headerRowBorderDxfId="15" tableBorderDxfId="14" totalsRowBorderDxfId="13">
  <autoFilter ref="B2:F24"/>
  <tableColumns count="5">
    <tableColumn id="1" name="Lp" dataDxfId="12"/>
    <tableColumn id="2" name="Status" dataDxfId="11"/>
    <tableColumn id="3" name="Realizator" dataDxfId="10"/>
    <tableColumn id="5" name="Zakres" dataDxfId="9"/>
    <tableColumn id="4" name="Zadanie" dataDxfId="8"/>
  </tableColumns>
  <tableStyleInfo name="TableStyleLight19" showFirstColumn="0" showLastColumn="0" showRowStripes="1" showColumnStripes="0"/>
</table>
</file>

<file path=xl/tables/table16.xml><?xml version="1.0" encoding="utf-8"?>
<table xmlns="http://schemas.openxmlformats.org/spreadsheetml/2006/main" id="7" name="Tabela151718198" displayName="Tabela151718198" ref="B3:F29" totalsRowShown="0" headerRowBorderDxfId="1" tableBorderDxfId="2" totalsRowBorderDxfId="0">
  <autoFilter ref="B3:F29"/>
  <tableColumns count="5">
    <tableColumn id="1" name="Lp" dataDxfId="7"/>
    <tableColumn id="2" name="Status" dataDxfId="6"/>
    <tableColumn id="3" name="Realizator" dataDxfId="5"/>
    <tableColumn id="5" name="Zakres" dataDxfId="4"/>
    <tableColumn id="4" name="Zadanie" dataDxfId="3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F20" totalsRowShown="0" headerRowDxfId="154" dataDxfId="153">
  <autoFilter ref="A4:F20"/>
  <tableColumns count="6">
    <tableColumn id="1" name="Id" dataDxfId="152"/>
    <tableColumn id="2" name="Status" dataDxfId="151"/>
    <tableColumn id="3" name="Realizator" dataDxfId="150"/>
    <tableColumn id="4" name="Rozmiar początkowy [h]" dataDxfId="149"/>
    <tableColumn id="5" name="Pozostało [h]" dataDxfId="148"/>
    <tableColumn id="6" name="Zadanie" dataDxfId="147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4:F24" totalsRowCount="1" headerRowDxfId="146" dataDxfId="145" tableBorderDxfId="144">
  <autoFilter ref="A4:F23"/>
  <tableColumns count="6">
    <tableColumn id="1" name="Id" totalsRowLabel="suma" dataDxfId="143" totalsRowDxfId="142"/>
    <tableColumn id="2" name="Status" dataDxfId="141" totalsRowDxfId="140"/>
    <tableColumn id="3" name="Realizator" dataDxfId="139" totalsRowDxfId="138"/>
    <tableColumn id="4" name="Rozmiar początkowy [h]" totalsRowFunction="custom" dataDxfId="137" totalsRowDxfId="136">
      <totalsRowFormula>SUM([Rozmiar początkowy '[h']])</totalsRowFormula>
    </tableColumn>
    <tableColumn id="5" name="Pozostało [h]" totalsRowFunction="custom" dataDxfId="135" totalsRowDxfId="134">
      <totalsRowFormula>SUM([Pozostało '[h']])</totalsRowFormula>
    </tableColumn>
    <tableColumn id="6" name="Zadanie" dataDxfId="133" totalsRowDxfId="132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A6:F29" totalsRowShown="0" headerRowDxfId="131" dataDxfId="129" headerRowBorderDxfId="130" tableBorderDxfId="128" totalsRowBorderDxfId="127">
  <autoFilter ref="A6:F29"/>
  <tableColumns count="6">
    <tableColumn id="1" name="Id" dataDxfId="126"/>
    <tableColumn id="2" name="Status" dataDxfId="125"/>
    <tableColumn id="3" name="Realizator" dataDxfId="124"/>
    <tableColumn id="4" name="Rozmiar początkowy [h]" dataDxfId="123"/>
    <tableColumn id="5" name="Pozostało [h]" dataDxfId="122"/>
    <tableColumn id="6" name="Zadanie" dataDxfId="121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4" name="Tabela4" displayName="Tabela4" ref="A5:F16" totalsRowCount="1" headerRowDxfId="120" dataDxfId="118" headerRowBorderDxfId="119" tableBorderDxfId="117" totalsRowBorderDxfId="116">
  <autoFilter ref="A5:F15"/>
  <tableColumns count="6">
    <tableColumn id="1" name="Kolumna1" dataDxfId="115" totalsRowDxfId="114"/>
    <tableColumn id="2" name="Sprzedać mieszkanie." dataDxfId="113" totalsRowDxfId="112"/>
    <tableColumn id="3" name="Realizator" dataDxfId="111" totalsRowDxfId="110"/>
    <tableColumn id="4" name="Rozmiar początkowy [h]" totalsRowFunction="sum" dataDxfId="109" totalsRowDxfId="108"/>
    <tableColumn id="5" name="Pozostało [h]" totalsRowFunction="sum" dataDxfId="107" totalsRowDxfId="106"/>
    <tableColumn id="6" name="Zadanie" dataDxfId="105" totalsRowDxfId="10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ela47" displayName="Tabela47" ref="A5:F30" totalsRowCount="1" headerRowDxfId="103" dataDxfId="101" headerRowBorderDxfId="102" tableBorderDxfId="100" totalsRowBorderDxfId="99">
  <autoFilter ref="A5:F29"/>
  <tableColumns count="6">
    <tableColumn id="1" name="Kolumna1" dataDxfId="98" totalsRowDxfId="97"/>
    <tableColumn id="2" name="Status" dataDxfId="96" totalsRowDxfId="95"/>
    <tableColumn id="3" name="Realizator" dataDxfId="94" totalsRowDxfId="93"/>
    <tableColumn id="4" name="Rozmiar &#10;początkowy [h]" totalsRowFunction="sum" dataDxfId="92" totalsRowDxfId="91"/>
    <tableColumn id="5" name="Pozo-&#10;stało [h]" totalsRowFunction="sum" dataDxfId="90" totalsRowDxfId="89"/>
    <tableColumn id="6" name="Zadanie" dataDxfId="88" totalsRowDxfId="8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8" name="Tabela479" displayName="Tabela479" ref="A5:F49" totalsRowCount="1" headerRowDxfId="86" dataDxfId="84" headerRowBorderDxfId="85" tableBorderDxfId="83" totalsRowBorderDxfId="82">
  <autoFilter ref="A5:F48"/>
  <tableColumns count="6">
    <tableColumn id="1" name="Kolumna1" dataDxfId="81" totalsRowDxfId="80"/>
    <tableColumn id="2" name="Status" dataDxfId="79" totalsRowDxfId="78"/>
    <tableColumn id="3" name="Realizator" dataDxfId="77" totalsRowDxfId="76"/>
    <tableColumn id="4" name="Rozmiar &#10;początkowy [h]" totalsRowFunction="sum" dataDxfId="75" totalsRowDxfId="74"/>
    <tableColumn id="5" name="Pozo-&#10;stało [h]" totalsRowFunction="sum" dataDxfId="73" totalsRowDxfId="72"/>
    <tableColumn id="6" name="Zadanie" dataDxfId="71" totalsRowDxfId="70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id="11" name="Tabela11" displayName="Tabela11" ref="A5:F23" totalsRowShown="0" dataDxfId="68" headerRowBorderDxfId="69" tableBorderDxfId="67" totalsRowBorderDxfId="66">
  <autoFilter ref="A5:F23"/>
  <tableColumns count="6">
    <tableColumn id="1" name="Lp" dataDxfId="65"/>
    <tableColumn id="2" name="Status" dataDxfId="64"/>
    <tableColumn id="3" name="Realizator" dataDxfId="63"/>
    <tableColumn id="4" name="Rozmiar &#10;początkowy [h]" dataDxfId="62"/>
    <tableColumn id="5" name="Pozo-&#10;stało [h]" dataDxfId="61"/>
    <tableColumn id="6" name="Zadanie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12" name="Tabela12" displayName="Tabela12" ref="A3:D10" totalsRowShown="0" headerRowBorderDxfId="60" tableBorderDxfId="59" totalsRowBorderDxfId="58">
  <autoFilter ref="A3:D10"/>
  <tableColumns count="4">
    <tableColumn id="1" name="Lp" dataDxfId="57"/>
    <tableColumn id="2" name="Status" dataDxfId="56"/>
    <tableColumn id="3" name="Realizator" dataDxfId="55"/>
    <tableColumn id="4" name="Zadanie" dataDxfId="54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topLeftCell="A4" workbookViewId="0">
      <selection activeCell="D17" sqref="D17"/>
    </sheetView>
  </sheetViews>
  <sheetFormatPr defaultColWidth="9" defaultRowHeight="12.75"/>
  <cols>
    <col min="1" max="1" width="4" style="3" customWidth="1"/>
    <col min="2" max="3" width="9" style="3"/>
    <col min="4" max="4" width="9.88671875" style="3" customWidth="1"/>
    <col min="5" max="5" width="46.44140625" style="1" customWidth="1"/>
    <col min="6" max="6" width="50.33203125" style="1" customWidth="1"/>
    <col min="7" max="16384" width="9" style="1"/>
  </cols>
  <sheetData>
    <row r="1" spans="1:9">
      <c r="A1" s="4" t="s">
        <v>0</v>
      </c>
      <c r="B1" s="5" t="s">
        <v>1</v>
      </c>
      <c r="C1" s="5" t="s">
        <v>5</v>
      </c>
      <c r="D1" s="5" t="s">
        <v>2</v>
      </c>
      <c r="E1" s="6" t="s">
        <v>3</v>
      </c>
      <c r="F1" s="7" t="s">
        <v>4</v>
      </c>
    </row>
    <row r="2" spans="1:9">
      <c r="A2" s="50">
        <v>1</v>
      </c>
      <c r="B2" s="54" t="s">
        <v>6</v>
      </c>
      <c r="C2" s="54"/>
      <c r="D2" s="54">
        <v>1</v>
      </c>
      <c r="E2" s="55" t="s">
        <v>21</v>
      </c>
      <c r="F2" s="56" t="s">
        <v>26</v>
      </c>
      <c r="I2" s="3" t="s">
        <v>6</v>
      </c>
    </row>
    <row r="3" spans="1:9">
      <c r="A3" s="50">
        <v>2</v>
      </c>
      <c r="B3" s="54" t="s">
        <v>6</v>
      </c>
      <c r="C3" s="54"/>
      <c r="D3" s="54"/>
      <c r="E3" s="55" t="s">
        <v>18</v>
      </c>
      <c r="F3" s="56" t="s">
        <v>84</v>
      </c>
      <c r="I3" s="3" t="s">
        <v>7</v>
      </c>
    </row>
    <row r="4" spans="1:9">
      <c r="A4" s="50">
        <v>3</v>
      </c>
      <c r="B4" s="54" t="s">
        <v>6</v>
      </c>
      <c r="C4" s="54"/>
      <c r="D4" s="54"/>
      <c r="E4" s="55" t="s">
        <v>19</v>
      </c>
      <c r="F4" s="56" t="s">
        <v>83</v>
      </c>
      <c r="I4" s="3" t="s">
        <v>8</v>
      </c>
    </row>
    <row r="5" spans="1:9">
      <c r="A5" s="50">
        <v>4</v>
      </c>
      <c r="B5" s="54" t="s">
        <v>6</v>
      </c>
      <c r="C5" s="54"/>
      <c r="D5" s="54">
        <v>1</v>
      </c>
      <c r="E5" s="55" t="s">
        <v>20</v>
      </c>
      <c r="F5" s="56" t="s">
        <v>82</v>
      </c>
      <c r="I5" s="3" t="s">
        <v>9</v>
      </c>
    </row>
    <row r="6" spans="1:9">
      <c r="A6" s="50">
        <v>5</v>
      </c>
      <c r="B6" s="51" t="s">
        <v>6</v>
      </c>
      <c r="C6" s="51"/>
      <c r="D6" s="51">
        <v>2</v>
      </c>
      <c r="E6" s="52" t="s">
        <v>85</v>
      </c>
      <c r="F6" s="53" t="s">
        <v>86</v>
      </c>
      <c r="I6" s="3"/>
    </row>
    <row r="7" spans="1:9">
      <c r="A7" s="8">
        <v>6</v>
      </c>
      <c r="B7" s="18" t="s">
        <v>7</v>
      </c>
      <c r="C7" s="18"/>
      <c r="D7" s="18">
        <v>6</v>
      </c>
      <c r="E7" s="19" t="s">
        <v>87</v>
      </c>
      <c r="F7" s="20" t="s">
        <v>88</v>
      </c>
      <c r="I7" s="3"/>
    </row>
    <row r="8" spans="1:9">
      <c r="A8" s="50">
        <v>7</v>
      </c>
      <c r="B8" s="51" t="s">
        <v>6</v>
      </c>
      <c r="C8" s="51"/>
      <c r="D8" s="51">
        <v>2</v>
      </c>
      <c r="E8" s="52" t="s">
        <v>97</v>
      </c>
      <c r="F8" s="53" t="s">
        <v>101</v>
      </c>
      <c r="I8" s="3"/>
    </row>
    <row r="9" spans="1:9">
      <c r="A9" s="50">
        <v>8</v>
      </c>
      <c r="B9" s="51" t="s">
        <v>6</v>
      </c>
      <c r="C9" s="51"/>
      <c r="D9" s="51">
        <v>2</v>
      </c>
      <c r="E9" s="52" t="s">
        <v>98</v>
      </c>
      <c r="F9" s="53" t="s">
        <v>101</v>
      </c>
      <c r="I9" s="3"/>
    </row>
    <row r="10" spans="1:9">
      <c r="A10" s="50">
        <v>9</v>
      </c>
      <c r="B10" s="51" t="s">
        <v>6</v>
      </c>
      <c r="C10" s="51"/>
      <c r="D10" s="51">
        <v>2</v>
      </c>
      <c r="E10" s="52" t="s">
        <v>99</v>
      </c>
      <c r="F10" s="53" t="s">
        <v>101</v>
      </c>
      <c r="I10" s="3"/>
    </row>
    <row r="11" spans="1:9" ht="25.5">
      <c r="A11" s="50">
        <v>10</v>
      </c>
      <c r="B11" s="51" t="s">
        <v>6</v>
      </c>
      <c r="C11" s="51"/>
      <c r="D11" s="51">
        <v>2</v>
      </c>
      <c r="E11" s="52" t="s">
        <v>100</v>
      </c>
      <c r="F11" s="53" t="s">
        <v>102</v>
      </c>
      <c r="I11" s="3"/>
    </row>
    <row r="12" spans="1:9">
      <c r="A12" s="50">
        <v>11</v>
      </c>
      <c r="B12" s="51" t="s">
        <v>7</v>
      </c>
      <c r="C12" s="51"/>
      <c r="D12" s="51"/>
      <c r="E12" s="52" t="s">
        <v>94</v>
      </c>
      <c r="F12" s="53" t="s">
        <v>89</v>
      </c>
      <c r="I12" s="3"/>
    </row>
    <row r="13" spans="1:9">
      <c r="A13" s="50">
        <v>12</v>
      </c>
      <c r="B13" s="51" t="s">
        <v>7</v>
      </c>
      <c r="C13" s="51"/>
      <c r="D13" s="51"/>
      <c r="E13" s="52" t="s">
        <v>95</v>
      </c>
      <c r="F13" s="53" t="s">
        <v>89</v>
      </c>
      <c r="I13" s="3"/>
    </row>
    <row r="14" spans="1:9" ht="25.5">
      <c r="A14" s="50">
        <v>13</v>
      </c>
      <c r="B14" s="51" t="s">
        <v>6</v>
      </c>
      <c r="C14" s="51"/>
      <c r="D14" s="51">
        <v>2</v>
      </c>
      <c r="E14" s="52" t="s">
        <v>93</v>
      </c>
      <c r="F14" s="55" t="s">
        <v>90</v>
      </c>
      <c r="I14" s="3"/>
    </row>
    <row r="15" spans="1:9">
      <c r="A15" s="50">
        <v>14</v>
      </c>
      <c r="B15" s="51" t="s">
        <v>6</v>
      </c>
      <c r="C15" s="51"/>
      <c r="D15" s="51">
        <v>2</v>
      </c>
      <c r="E15" s="52" t="s">
        <v>91</v>
      </c>
      <c r="F15" s="53" t="s">
        <v>92</v>
      </c>
      <c r="I15" s="3"/>
    </row>
    <row r="16" spans="1:9">
      <c r="A16" s="8">
        <v>15</v>
      </c>
      <c r="B16" s="9" t="s">
        <v>6</v>
      </c>
      <c r="C16" s="9"/>
      <c r="D16" s="9">
        <v>6</v>
      </c>
      <c r="E16" s="10" t="s">
        <v>22</v>
      </c>
      <c r="F16" s="11" t="s">
        <v>103</v>
      </c>
    </row>
    <row r="17" spans="1:6">
      <c r="A17" s="8">
        <v>16</v>
      </c>
      <c r="B17" s="9" t="s">
        <v>6</v>
      </c>
      <c r="C17" s="9"/>
      <c r="D17" s="9">
        <v>5</v>
      </c>
      <c r="E17" s="10" t="s">
        <v>23</v>
      </c>
      <c r="F17" s="11" t="s">
        <v>101</v>
      </c>
    </row>
    <row r="18" spans="1:6" ht="38.25">
      <c r="A18" s="8">
        <v>17</v>
      </c>
      <c r="B18" s="9" t="s">
        <v>6</v>
      </c>
      <c r="C18" s="9"/>
      <c r="D18" s="9"/>
      <c r="E18" s="10" t="s">
        <v>24</v>
      </c>
      <c r="F18" s="11" t="s">
        <v>101</v>
      </c>
    </row>
    <row r="19" spans="1:6">
      <c r="A19" s="57">
        <v>18</v>
      </c>
      <c r="B19" s="58" t="s">
        <v>7</v>
      </c>
      <c r="C19" s="58"/>
      <c r="D19" s="58"/>
      <c r="E19" s="59" t="s">
        <v>25</v>
      </c>
      <c r="F19" s="60" t="s">
        <v>27</v>
      </c>
    </row>
    <row r="20" spans="1:6">
      <c r="A20" s="50">
        <v>19</v>
      </c>
      <c r="B20" s="54" t="s">
        <v>6</v>
      </c>
      <c r="C20" s="54"/>
      <c r="D20" s="54"/>
      <c r="E20" s="55" t="s">
        <v>28</v>
      </c>
      <c r="F20" s="56" t="s">
        <v>29</v>
      </c>
    </row>
    <row r="21" spans="1:6" ht="25.5">
      <c r="A21" s="8">
        <v>20</v>
      </c>
      <c r="B21" s="9" t="s">
        <v>7</v>
      </c>
      <c r="C21" s="9"/>
      <c r="D21" s="9">
        <v>5</v>
      </c>
      <c r="E21" s="10" t="s">
        <v>31</v>
      </c>
      <c r="F21" s="11" t="s">
        <v>30</v>
      </c>
    </row>
    <row r="22" spans="1:6">
      <c r="A22" s="8">
        <v>21</v>
      </c>
      <c r="B22" s="9" t="s">
        <v>6</v>
      </c>
      <c r="C22" s="9"/>
      <c r="D22" s="9"/>
      <c r="E22" s="10" t="s">
        <v>96</v>
      </c>
      <c r="F22" s="11" t="s">
        <v>49</v>
      </c>
    </row>
    <row r="23" spans="1:6">
      <c r="A23" s="8">
        <v>22</v>
      </c>
      <c r="B23" s="9" t="s">
        <v>6</v>
      </c>
      <c r="C23" s="9"/>
      <c r="D23" s="9"/>
      <c r="E23" s="10" t="s">
        <v>32</v>
      </c>
      <c r="F23" s="11" t="s">
        <v>81</v>
      </c>
    </row>
    <row r="24" spans="1:6">
      <c r="A24" s="8">
        <v>23</v>
      </c>
      <c r="B24" s="9" t="s">
        <v>6</v>
      </c>
      <c r="C24" s="9"/>
      <c r="D24" s="9"/>
      <c r="E24" s="10" t="s">
        <v>33</v>
      </c>
      <c r="F24" s="11" t="s">
        <v>34</v>
      </c>
    </row>
    <row r="25" spans="1:6">
      <c r="A25" s="8">
        <v>24</v>
      </c>
      <c r="B25" s="9" t="s">
        <v>6</v>
      </c>
      <c r="C25" s="9"/>
      <c r="D25" s="9"/>
      <c r="E25" s="10" t="s">
        <v>35</v>
      </c>
      <c r="F25" s="11" t="s">
        <v>36</v>
      </c>
    </row>
    <row r="26" spans="1:6">
      <c r="A26" s="8">
        <v>25</v>
      </c>
      <c r="B26" s="9" t="s">
        <v>6</v>
      </c>
      <c r="C26" s="9"/>
      <c r="D26" s="9"/>
      <c r="E26" s="10" t="s">
        <v>37</v>
      </c>
      <c r="F26" s="11" t="s">
        <v>38</v>
      </c>
    </row>
    <row r="27" spans="1:6">
      <c r="A27" s="8">
        <v>26</v>
      </c>
      <c r="B27" s="9" t="s">
        <v>6</v>
      </c>
      <c r="C27" s="9"/>
      <c r="D27" s="9"/>
      <c r="E27" s="2" t="s">
        <v>39</v>
      </c>
      <c r="F27" s="11" t="s">
        <v>46</v>
      </c>
    </row>
    <row r="28" spans="1:6">
      <c r="A28" s="8">
        <v>27</v>
      </c>
      <c r="B28" s="9" t="s">
        <v>6</v>
      </c>
      <c r="C28" s="9"/>
      <c r="D28" s="9"/>
      <c r="E28" s="2" t="s">
        <v>40</v>
      </c>
      <c r="F28" s="11" t="s">
        <v>47</v>
      </c>
    </row>
    <row r="29" spans="1:6">
      <c r="A29" s="8">
        <v>28</v>
      </c>
      <c r="B29" s="9" t="s">
        <v>6</v>
      </c>
      <c r="C29" s="9"/>
      <c r="D29" s="9"/>
      <c r="E29" s="2" t="s">
        <v>41</v>
      </c>
      <c r="F29" s="11" t="s">
        <v>48</v>
      </c>
    </row>
    <row r="30" spans="1:6">
      <c r="A30" s="8">
        <v>29</v>
      </c>
      <c r="B30" s="9" t="s">
        <v>6</v>
      </c>
      <c r="C30" s="9"/>
      <c r="D30" s="9"/>
      <c r="E30" s="2" t="s">
        <v>42</v>
      </c>
      <c r="F30" s="11" t="s">
        <v>44</v>
      </c>
    </row>
    <row r="31" spans="1:6">
      <c r="A31" s="8">
        <v>30</v>
      </c>
      <c r="B31" s="9" t="s">
        <v>6</v>
      </c>
      <c r="C31" s="9"/>
      <c r="D31" s="9"/>
      <c r="E31" s="2" t="s">
        <v>43</v>
      </c>
      <c r="F31" s="11" t="s">
        <v>45</v>
      </c>
    </row>
    <row r="32" spans="1:6">
      <c r="A32" s="8">
        <v>31</v>
      </c>
      <c r="B32" s="9" t="s">
        <v>6</v>
      </c>
      <c r="C32" s="9"/>
      <c r="D32" s="9"/>
      <c r="E32" s="2" t="s">
        <v>50</v>
      </c>
      <c r="F32" s="11"/>
    </row>
    <row r="33" spans="1:6">
      <c r="A33" s="8">
        <v>32</v>
      </c>
      <c r="B33" s="9" t="s">
        <v>6</v>
      </c>
      <c r="C33" s="9"/>
      <c r="D33" s="9"/>
      <c r="E33" s="2" t="s">
        <v>51</v>
      </c>
      <c r="F33" s="11"/>
    </row>
    <row r="34" spans="1:6">
      <c r="A34" s="8">
        <v>33</v>
      </c>
      <c r="B34" s="9" t="s">
        <v>7</v>
      </c>
      <c r="C34" s="9"/>
      <c r="D34" s="9"/>
      <c r="E34" s="2" t="s">
        <v>52</v>
      </c>
      <c r="F34" s="11" t="s">
        <v>53</v>
      </c>
    </row>
    <row r="35" spans="1:6">
      <c r="A35" s="8">
        <v>34</v>
      </c>
      <c r="B35" s="9" t="s">
        <v>7</v>
      </c>
      <c r="C35" s="9"/>
      <c r="D35" s="9"/>
      <c r="E35" s="2" t="s">
        <v>54</v>
      </c>
      <c r="F35" s="11"/>
    </row>
    <row r="36" spans="1:6">
      <c r="A36" s="8">
        <v>35</v>
      </c>
      <c r="B36" s="9" t="s">
        <v>8</v>
      </c>
      <c r="C36" s="12"/>
      <c r="D36" s="12"/>
      <c r="E36" s="13" t="s">
        <v>55</v>
      </c>
      <c r="F36" s="14"/>
    </row>
    <row r="37" spans="1:6">
      <c r="A37" s="8">
        <v>36</v>
      </c>
      <c r="B37" s="9"/>
      <c r="C37" s="9"/>
      <c r="D37" s="9"/>
      <c r="E37" s="2"/>
      <c r="F37" s="11"/>
    </row>
    <row r="38" spans="1:6">
      <c r="A38" s="8">
        <v>37</v>
      </c>
      <c r="B38" s="9"/>
      <c r="C38" s="9"/>
      <c r="D38" s="9"/>
      <c r="E38" s="2"/>
      <c r="F38" s="11"/>
    </row>
    <row r="39" spans="1:6">
      <c r="A39" s="8">
        <v>38</v>
      </c>
      <c r="B39" s="9"/>
      <c r="C39" s="9"/>
      <c r="D39" s="9"/>
      <c r="E39" s="2"/>
      <c r="F39" s="11"/>
    </row>
    <row r="40" spans="1:6">
      <c r="A40" s="8">
        <v>39</v>
      </c>
      <c r="B40" s="9"/>
      <c r="C40" s="9"/>
      <c r="D40" s="9"/>
      <c r="E40" s="2"/>
      <c r="F40" s="11"/>
    </row>
    <row r="41" spans="1:6">
      <c r="A41" s="8">
        <v>40</v>
      </c>
      <c r="B41" s="9"/>
      <c r="C41" s="9"/>
      <c r="D41" s="9"/>
      <c r="E41" s="2"/>
      <c r="F41" s="11"/>
    </row>
    <row r="42" spans="1:6">
      <c r="A42" s="8">
        <v>41</v>
      </c>
      <c r="B42" s="9"/>
      <c r="C42" s="9"/>
      <c r="D42" s="9"/>
      <c r="E42" s="2"/>
      <c r="F42" s="11"/>
    </row>
    <row r="43" spans="1:6">
      <c r="A43" s="8">
        <v>42</v>
      </c>
      <c r="B43" s="12"/>
      <c r="C43" s="12"/>
      <c r="D43" s="12"/>
      <c r="E43" s="13"/>
      <c r="F43" s="14"/>
    </row>
  </sheetData>
  <dataValidations count="2">
    <dataValidation type="list" allowBlank="1" showInputMessage="1" showErrorMessage="1" sqref="B4:B36">
      <formula1>$I$2:$I$5</formula1>
    </dataValidation>
    <dataValidation type="list" allowBlank="1" showInputMessage="1" showErrorMessage="1" sqref="B2:B3">
      <formula1>$I$1:$I$5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2:E47"/>
  <sheetViews>
    <sheetView workbookViewId="0">
      <selection activeCell="C14" sqref="C14"/>
    </sheetView>
  </sheetViews>
  <sheetFormatPr defaultRowHeight="14.25"/>
  <cols>
    <col min="2" max="2" width="28.88671875" customWidth="1"/>
    <col min="3" max="3" width="25.44140625" customWidth="1"/>
    <col min="4" max="4" width="34.33203125" customWidth="1"/>
    <col min="5" max="5" width="9" bestFit="1" customWidth="1"/>
  </cols>
  <sheetData>
    <row r="2" spans="1:4">
      <c r="A2" s="130" t="s">
        <v>227</v>
      </c>
      <c r="B2" s="131" t="s">
        <v>15</v>
      </c>
      <c r="C2" s="132" t="s">
        <v>16</v>
      </c>
      <c r="D2" s="133" t="s">
        <v>12</v>
      </c>
    </row>
    <row r="3" spans="1:4">
      <c r="A3" s="123" t="s">
        <v>232</v>
      </c>
      <c r="B3" s="124"/>
      <c r="C3" s="125" t="s">
        <v>6</v>
      </c>
      <c r="D3" s="128" t="s">
        <v>369</v>
      </c>
    </row>
    <row r="4" spans="1:4">
      <c r="A4" s="126"/>
      <c r="B4" s="96"/>
      <c r="C4" s="97" t="s">
        <v>379</v>
      </c>
      <c r="D4" s="129" t="s">
        <v>374</v>
      </c>
    </row>
    <row r="5" spans="1:4">
      <c r="A5" s="161"/>
      <c r="B5" s="162"/>
      <c r="C5" s="97" t="s">
        <v>379</v>
      </c>
      <c r="D5" s="128" t="s">
        <v>375</v>
      </c>
    </row>
    <row r="6" spans="1:4" ht="38.25">
      <c r="A6" s="161"/>
      <c r="B6" s="162"/>
      <c r="C6" s="97" t="s">
        <v>6</v>
      </c>
      <c r="D6" s="128" t="s">
        <v>377</v>
      </c>
    </row>
    <row r="7" spans="1:4">
      <c r="A7" s="161"/>
      <c r="B7" s="162"/>
      <c r="C7" s="97" t="s">
        <v>379</v>
      </c>
      <c r="D7" s="128" t="s">
        <v>378</v>
      </c>
    </row>
    <row r="8" spans="1:4">
      <c r="A8" s="161"/>
      <c r="B8" s="162"/>
      <c r="C8" s="97"/>
      <c r="D8" s="128"/>
    </row>
    <row r="9" spans="1:4" ht="25.5">
      <c r="A9" s="123" t="s">
        <v>370</v>
      </c>
      <c r="B9" s="124"/>
      <c r="C9" s="125" t="s">
        <v>7</v>
      </c>
      <c r="D9" s="128" t="s">
        <v>373</v>
      </c>
    </row>
    <row r="10" spans="1:4">
      <c r="A10" s="126"/>
      <c r="B10" s="96"/>
      <c r="C10" s="97" t="s">
        <v>379</v>
      </c>
      <c r="D10" s="129" t="s">
        <v>376</v>
      </c>
    </row>
    <row r="11" spans="1:4">
      <c r="A11" s="123" t="s">
        <v>371</v>
      </c>
      <c r="B11" s="124"/>
      <c r="C11" s="125"/>
      <c r="D11" s="128" t="s">
        <v>372</v>
      </c>
    </row>
    <row r="12" spans="1:4">
      <c r="A12" s="126"/>
      <c r="B12" s="96"/>
      <c r="C12" s="97"/>
      <c r="D12" s="129"/>
    </row>
    <row r="13" spans="1:4">
      <c r="A13" s="126"/>
      <c r="B13" s="96"/>
      <c r="C13" s="127"/>
      <c r="D13" s="129"/>
    </row>
    <row r="19" spans="1:5" ht="15">
      <c r="A19" s="83" t="s">
        <v>350</v>
      </c>
      <c r="B19" s="66"/>
      <c r="C19" s="66" t="s">
        <v>392</v>
      </c>
      <c r="D19" s="66" t="s">
        <v>381</v>
      </c>
      <c r="E19" s="66" t="s">
        <v>380</v>
      </c>
    </row>
    <row r="20" spans="1:5" ht="15">
      <c r="A20" s="163"/>
      <c r="B20" s="84"/>
      <c r="C20" s="84"/>
      <c r="D20" s="84"/>
      <c r="E20" s="84"/>
    </row>
    <row r="21" spans="1:5" ht="28.5">
      <c r="A21" s="84"/>
      <c r="B21" s="84" t="s">
        <v>386</v>
      </c>
      <c r="C21" s="84" t="s">
        <v>393</v>
      </c>
      <c r="D21" s="84"/>
      <c r="E21" s="84">
        <v>50000</v>
      </c>
    </row>
    <row r="22" spans="1:5">
      <c r="A22" s="84"/>
      <c r="B22" s="84" t="s">
        <v>383</v>
      </c>
      <c r="C22" s="84"/>
      <c r="D22" s="84"/>
      <c r="E22" s="84">
        <v>16000</v>
      </c>
    </row>
    <row r="23" spans="1:5" ht="42.75">
      <c r="A23" s="84"/>
      <c r="B23" s="84" t="s">
        <v>384</v>
      </c>
      <c r="C23" s="84" t="s">
        <v>394</v>
      </c>
      <c r="D23" s="84"/>
      <c r="E23" s="84">
        <v>5000</v>
      </c>
    </row>
    <row r="24" spans="1:5" ht="57">
      <c r="A24" s="84"/>
      <c r="B24" s="84" t="s">
        <v>385</v>
      </c>
      <c r="C24" s="84" t="s">
        <v>395</v>
      </c>
      <c r="D24" s="84"/>
      <c r="E24" s="84">
        <v>4000</v>
      </c>
    </row>
    <row r="25" spans="1:5">
      <c r="A25" s="84"/>
      <c r="B25" s="84" t="s">
        <v>351</v>
      </c>
      <c r="C25" s="84"/>
      <c r="D25" s="84"/>
      <c r="E25" s="84"/>
    </row>
    <row r="26" spans="1:5" ht="28.5">
      <c r="A26" s="84"/>
      <c r="B26" s="84" t="s">
        <v>390</v>
      </c>
      <c r="C26" s="84" t="s">
        <v>396</v>
      </c>
      <c r="D26" s="84" t="s">
        <v>391</v>
      </c>
      <c r="E26" s="84">
        <f>200*50</f>
        <v>10000</v>
      </c>
    </row>
    <row r="27" spans="1:5" ht="28.5">
      <c r="A27" s="84"/>
      <c r="B27" s="84" t="s">
        <v>352</v>
      </c>
      <c r="C27" s="164" t="s">
        <v>398</v>
      </c>
      <c r="D27" s="84"/>
      <c r="E27" s="84"/>
    </row>
    <row r="28" spans="1:5" ht="28.5">
      <c r="A28" s="84"/>
      <c r="B28" s="84" t="s">
        <v>353</v>
      </c>
      <c r="C28" s="84" t="s">
        <v>397</v>
      </c>
      <c r="D28" s="84" t="s">
        <v>382</v>
      </c>
      <c r="E28" s="84">
        <v>5000</v>
      </c>
    </row>
    <row r="29" spans="1:5">
      <c r="A29" s="84"/>
      <c r="B29" s="84" t="s">
        <v>354</v>
      </c>
      <c r="C29" s="84"/>
      <c r="D29" s="84" t="s">
        <v>388</v>
      </c>
      <c r="E29" s="84">
        <v>0</v>
      </c>
    </row>
    <row r="30" spans="1:5" ht="42.75">
      <c r="A30" s="84"/>
      <c r="B30" s="84" t="s">
        <v>283</v>
      </c>
      <c r="C30" s="84" t="s">
        <v>406</v>
      </c>
      <c r="D30" s="84" t="s">
        <v>387</v>
      </c>
      <c r="E30" s="84">
        <v>2200</v>
      </c>
    </row>
    <row r="31" spans="1:5" ht="42.75">
      <c r="A31" s="84"/>
      <c r="B31" s="84" t="s">
        <v>355</v>
      </c>
      <c r="C31" s="84" t="s">
        <v>405</v>
      </c>
      <c r="D31" s="84" t="s">
        <v>387</v>
      </c>
      <c r="E31" s="84">
        <v>9400</v>
      </c>
    </row>
    <row r="32" spans="1:5">
      <c r="A32" s="84"/>
      <c r="B32" s="84" t="s">
        <v>282</v>
      </c>
      <c r="C32" s="84" t="s">
        <v>404</v>
      </c>
      <c r="D32" s="84" t="s">
        <v>387</v>
      </c>
      <c r="E32" s="84">
        <v>15700</v>
      </c>
    </row>
    <row r="33" spans="1:5" ht="57">
      <c r="A33" s="84"/>
      <c r="B33" s="84" t="s">
        <v>356</v>
      </c>
      <c r="C33" s="84" t="s">
        <v>399</v>
      </c>
      <c r="D33" s="84" t="s">
        <v>389</v>
      </c>
      <c r="E33" s="84">
        <f>35*180</f>
        <v>6300</v>
      </c>
    </row>
    <row r="34" spans="1:5" ht="57">
      <c r="A34" s="84"/>
      <c r="B34" s="84" t="s">
        <v>357</v>
      </c>
      <c r="C34" s="84" t="s">
        <v>400</v>
      </c>
      <c r="D34" s="84"/>
      <c r="E34" s="84"/>
    </row>
    <row r="35" spans="1:5" ht="28.5">
      <c r="A35" s="84"/>
      <c r="B35" s="84" t="s">
        <v>358</v>
      </c>
      <c r="C35" s="84" t="s">
        <v>401</v>
      </c>
      <c r="D35" s="84"/>
      <c r="E35" s="84"/>
    </row>
    <row r="36" spans="1:5" ht="99.75">
      <c r="A36" s="84"/>
      <c r="B36" s="84" t="s">
        <v>359</v>
      </c>
      <c r="C36" s="84" t="s">
        <v>402</v>
      </c>
      <c r="D36" s="84"/>
      <c r="E36" s="84"/>
    </row>
    <row r="37" spans="1:5">
      <c r="A37" s="84"/>
      <c r="B37" s="84" t="s">
        <v>360</v>
      </c>
      <c r="C37" s="84" t="s">
        <v>403</v>
      </c>
      <c r="D37" s="84"/>
      <c r="E37" s="84">
        <v>5000</v>
      </c>
    </row>
    <row r="38" spans="1:5">
      <c r="A38" s="84"/>
      <c r="B38" s="84" t="s">
        <v>361</v>
      </c>
      <c r="C38" s="84" t="s">
        <v>300</v>
      </c>
      <c r="D38" s="84"/>
      <c r="E38" s="84">
        <v>20800</v>
      </c>
    </row>
    <row r="39" spans="1:5">
      <c r="B39" s="164" t="s">
        <v>179</v>
      </c>
      <c r="E39">
        <f>SUM(E21:E38)</f>
        <v>149400</v>
      </c>
    </row>
    <row r="41" spans="1:5" ht="15">
      <c r="A41" s="82" t="s">
        <v>362</v>
      </c>
    </row>
    <row r="42" spans="1:5">
      <c r="A42" t="s">
        <v>363</v>
      </c>
    </row>
    <row r="43" spans="1:5">
      <c r="A43" t="s">
        <v>364</v>
      </c>
    </row>
    <row r="44" spans="1:5">
      <c r="A44" t="s">
        <v>365</v>
      </c>
    </row>
    <row r="45" spans="1:5">
      <c r="A45" t="s">
        <v>366</v>
      </c>
    </row>
    <row r="46" spans="1:5">
      <c r="A46" t="s">
        <v>367</v>
      </c>
    </row>
    <row r="47" spans="1:5">
      <c r="A47" t="s">
        <v>368</v>
      </c>
    </row>
  </sheetData>
  <dataValidations count="1">
    <dataValidation type="list" allowBlank="1" showInputMessage="1" showErrorMessage="1" sqref="B3:B13">
      <formula1>$G$13:$G$18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2:D28"/>
  <sheetViews>
    <sheetView workbookViewId="0">
      <selection activeCell="B3" sqref="B3"/>
    </sheetView>
  </sheetViews>
  <sheetFormatPr defaultRowHeight="14.25"/>
  <cols>
    <col min="1" max="1" width="7.77734375" customWidth="1"/>
    <col min="2" max="2" width="32.109375" customWidth="1"/>
    <col min="3" max="3" width="23.33203125" customWidth="1"/>
    <col min="4" max="4" width="55.88671875" customWidth="1"/>
  </cols>
  <sheetData>
    <row r="2" spans="1:4">
      <c r="A2" s="130" t="s">
        <v>227</v>
      </c>
      <c r="B2" s="131" t="s">
        <v>15</v>
      </c>
      <c r="C2" s="132" t="s">
        <v>16</v>
      </c>
      <c r="D2" s="133" t="s">
        <v>12</v>
      </c>
    </row>
    <row r="3" spans="1:4">
      <c r="A3" s="123"/>
      <c r="B3" s="124"/>
      <c r="C3" s="125" t="s">
        <v>73</v>
      </c>
      <c r="D3" s="128" t="s">
        <v>407</v>
      </c>
    </row>
    <row r="4" spans="1:4">
      <c r="A4" s="126"/>
      <c r="B4" s="96"/>
      <c r="C4" s="46" t="s">
        <v>422</v>
      </c>
      <c r="D4" s="129" t="s">
        <v>408</v>
      </c>
    </row>
    <row r="5" spans="1:4">
      <c r="A5" s="123"/>
      <c r="B5" s="124"/>
      <c r="C5" s="125"/>
      <c r="D5" s="128"/>
    </row>
    <row r="6" spans="1:4">
      <c r="A6" s="126"/>
      <c r="B6" s="96"/>
      <c r="C6" s="46" t="s">
        <v>422</v>
      </c>
      <c r="D6" s="129" t="s">
        <v>409</v>
      </c>
    </row>
    <row r="7" spans="1:4">
      <c r="A7" s="123"/>
      <c r="B7" s="124"/>
      <c r="C7" s="125" t="s">
        <v>422</v>
      </c>
      <c r="D7" s="128" t="s">
        <v>410</v>
      </c>
    </row>
    <row r="8" spans="1:4">
      <c r="A8" s="126"/>
      <c r="B8" s="96"/>
      <c r="C8" s="46"/>
      <c r="D8" s="129"/>
    </row>
    <row r="9" spans="1:4">
      <c r="A9" s="123"/>
      <c r="B9" s="124"/>
      <c r="C9" s="125" t="s">
        <v>423</v>
      </c>
      <c r="D9" s="128" t="s">
        <v>411</v>
      </c>
    </row>
    <row r="10" spans="1:4">
      <c r="A10" s="126"/>
      <c r="B10" s="96"/>
      <c r="C10" s="46" t="s">
        <v>423</v>
      </c>
      <c r="D10" s="129" t="s">
        <v>421</v>
      </c>
    </row>
    <row r="11" spans="1:4">
      <c r="A11" s="123"/>
      <c r="B11" s="124"/>
      <c r="C11" s="125"/>
      <c r="D11" s="128"/>
    </row>
    <row r="12" spans="1:4">
      <c r="A12" s="126"/>
      <c r="B12" s="96"/>
      <c r="C12" s="46" t="s">
        <v>423</v>
      </c>
      <c r="D12" s="129" t="s">
        <v>412</v>
      </c>
    </row>
    <row r="13" spans="1:4">
      <c r="A13" s="123"/>
      <c r="B13" s="124"/>
      <c r="C13" s="125"/>
      <c r="D13" s="128"/>
    </row>
    <row r="14" spans="1:4">
      <c r="A14" s="126"/>
      <c r="B14" s="96"/>
      <c r="C14" s="46" t="s">
        <v>422</v>
      </c>
      <c r="D14" s="129" t="s">
        <v>413</v>
      </c>
    </row>
    <row r="15" spans="1:4">
      <c r="A15" s="123"/>
      <c r="B15" s="124"/>
      <c r="C15" s="125" t="s">
        <v>422</v>
      </c>
      <c r="D15" s="128" t="s">
        <v>415</v>
      </c>
    </row>
    <row r="16" spans="1:4">
      <c r="A16" s="126"/>
      <c r="B16" s="96"/>
      <c r="C16" s="46"/>
      <c r="D16" s="129"/>
    </row>
    <row r="17" spans="1:4">
      <c r="A17" s="123"/>
      <c r="B17" s="124"/>
      <c r="C17" s="125" t="s">
        <v>73</v>
      </c>
      <c r="D17" s="128" t="s">
        <v>414</v>
      </c>
    </row>
    <row r="18" spans="1:4">
      <c r="A18" s="126"/>
      <c r="B18" s="96"/>
      <c r="C18" s="46" t="s">
        <v>73</v>
      </c>
      <c r="D18" s="129" t="s">
        <v>416</v>
      </c>
    </row>
    <row r="19" spans="1:4">
      <c r="A19" s="123"/>
      <c r="B19" s="124"/>
      <c r="C19" s="125" t="s">
        <v>73</v>
      </c>
      <c r="D19" s="128" t="s">
        <v>417</v>
      </c>
    </row>
    <row r="20" spans="1:4">
      <c r="A20" s="126"/>
      <c r="B20" s="96"/>
      <c r="C20" s="46" t="s">
        <v>73</v>
      </c>
      <c r="D20" s="129" t="s">
        <v>420</v>
      </c>
    </row>
    <row r="21" spans="1:4">
      <c r="A21" s="123"/>
      <c r="B21" s="124"/>
      <c r="C21" s="125" t="s">
        <v>73</v>
      </c>
      <c r="D21" s="128" t="s">
        <v>418</v>
      </c>
    </row>
    <row r="22" spans="1:4">
      <c r="A22" s="126"/>
      <c r="B22" s="96"/>
      <c r="C22" s="46" t="s">
        <v>73</v>
      </c>
      <c r="D22" s="129" t="s">
        <v>419</v>
      </c>
    </row>
    <row r="23" spans="1:4">
      <c r="A23" s="123"/>
      <c r="B23" s="124"/>
      <c r="C23" s="125"/>
      <c r="D23" s="128"/>
    </row>
    <row r="24" spans="1:4">
      <c r="A24" s="126"/>
      <c r="B24" s="96"/>
      <c r="C24" s="97"/>
      <c r="D24" s="129"/>
    </row>
    <row r="25" spans="1:4">
      <c r="A25" s="123"/>
      <c r="B25" s="124"/>
      <c r="C25" s="125"/>
      <c r="D25" s="128"/>
    </row>
    <row r="26" spans="1:4">
      <c r="A26" s="126"/>
      <c r="B26" s="96"/>
      <c r="C26" s="97"/>
      <c r="D26" s="129"/>
    </row>
    <row r="27" spans="1:4">
      <c r="A27" s="123"/>
      <c r="B27" s="124"/>
      <c r="C27" s="125"/>
      <c r="D27" s="128"/>
    </row>
    <row r="28" spans="1:4">
      <c r="A28" s="126"/>
      <c r="B28" s="96"/>
      <c r="C28" s="97"/>
      <c r="D28" s="129"/>
    </row>
  </sheetData>
  <dataValidations count="1">
    <dataValidation type="list" allowBlank="1" showInputMessage="1" showErrorMessage="1" sqref="B3:B28">
      <formula1>$G$14:$G$19</formula1>
    </dataValidation>
  </dataValidations>
  <pageMargins left="0.7" right="0.7" top="0.75" bottom="0.75" header="0.3" footer="0.3"/>
  <pageSetup paperSize="9" orientation="landscape" horizontalDpi="0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3:F19"/>
  <sheetViews>
    <sheetView workbookViewId="0">
      <selection activeCell="D19" sqref="A3:D19"/>
    </sheetView>
  </sheetViews>
  <sheetFormatPr defaultRowHeight="14.25"/>
  <cols>
    <col min="1" max="1" width="7.33203125" customWidth="1"/>
    <col min="2" max="2" width="15.21875" customWidth="1"/>
    <col min="3" max="3" width="11.44140625" customWidth="1"/>
    <col min="4" max="4" width="72.44140625" customWidth="1"/>
  </cols>
  <sheetData>
    <row r="3" spans="1:6">
      <c r="A3" s="168" t="s">
        <v>227</v>
      </c>
      <c r="B3" s="169" t="s">
        <v>15</v>
      </c>
      <c r="C3" s="170" t="s">
        <v>16</v>
      </c>
      <c r="D3" s="171" t="s">
        <v>12</v>
      </c>
      <c r="F3" t="s">
        <v>69</v>
      </c>
    </row>
    <row r="4" spans="1:6">
      <c r="A4" s="42"/>
      <c r="B4" s="165" t="s">
        <v>71</v>
      </c>
      <c r="C4" s="44"/>
      <c r="D4" s="111" t="s">
        <v>424</v>
      </c>
      <c r="F4" t="s">
        <v>70</v>
      </c>
    </row>
    <row r="5" spans="1:6">
      <c r="A5" s="42"/>
      <c r="B5" s="165" t="s">
        <v>71</v>
      </c>
      <c r="C5" s="44"/>
      <c r="D5" s="111" t="s">
        <v>425</v>
      </c>
      <c r="F5" t="s">
        <v>71</v>
      </c>
    </row>
    <row r="6" spans="1:6">
      <c r="A6" s="42"/>
      <c r="B6" s="165" t="s">
        <v>71</v>
      </c>
      <c r="C6" s="44"/>
      <c r="D6" s="111" t="s">
        <v>426</v>
      </c>
    </row>
    <row r="7" spans="1:6">
      <c r="A7" s="42"/>
      <c r="B7" s="165"/>
      <c r="C7" s="44" t="s">
        <v>73</v>
      </c>
      <c r="D7" s="111" t="s">
        <v>433</v>
      </c>
    </row>
    <row r="8" spans="1:6">
      <c r="A8" s="42"/>
      <c r="B8" s="165"/>
      <c r="C8" s="44"/>
      <c r="D8" s="111" t="s">
        <v>434</v>
      </c>
    </row>
    <row r="9" spans="1:6">
      <c r="A9" s="42"/>
      <c r="B9" s="165" t="s">
        <v>71</v>
      </c>
      <c r="C9" s="44" t="s">
        <v>73</v>
      </c>
      <c r="D9" s="111" t="s">
        <v>427</v>
      </c>
    </row>
    <row r="10" spans="1:6">
      <c r="A10" s="42"/>
      <c r="B10" s="165" t="s">
        <v>71</v>
      </c>
      <c r="C10" s="44" t="s">
        <v>72</v>
      </c>
      <c r="D10" s="111" t="s">
        <v>428</v>
      </c>
    </row>
    <row r="11" spans="1:6">
      <c r="A11" s="42"/>
      <c r="B11" s="165" t="s">
        <v>71</v>
      </c>
      <c r="C11" s="44"/>
      <c r="D11" s="111" t="s">
        <v>429</v>
      </c>
    </row>
    <row r="12" spans="1:6">
      <c r="A12" s="42"/>
      <c r="B12" s="165" t="s">
        <v>71</v>
      </c>
      <c r="C12" s="44" t="s">
        <v>73</v>
      </c>
      <c r="D12" s="111" t="s">
        <v>430</v>
      </c>
    </row>
    <row r="13" spans="1:6">
      <c r="A13" s="42"/>
      <c r="B13" s="165" t="s">
        <v>71</v>
      </c>
      <c r="C13" s="44"/>
      <c r="D13" s="111" t="s">
        <v>431</v>
      </c>
    </row>
    <row r="14" spans="1:6">
      <c r="A14" s="42"/>
      <c r="B14" s="165"/>
      <c r="C14" s="44"/>
      <c r="D14" s="111" t="s">
        <v>432</v>
      </c>
    </row>
    <row r="15" spans="1:6">
      <c r="A15" s="42"/>
      <c r="B15" s="165"/>
      <c r="C15" s="44"/>
      <c r="D15" s="111" t="s">
        <v>436</v>
      </c>
    </row>
    <row r="16" spans="1:6">
      <c r="A16" s="42"/>
      <c r="B16" s="165" t="s">
        <v>71</v>
      </c>
      <c r="C16" s="44" t="s">
        <v>72</v>
      </c>
      <c r="D16" s="111" t="s">
        <v>437</v>
      </c>
    </row>
    <row r="17" spans="1:4">
      <c r="A17" s="42"/>
      <c r="B17" s="165" t="s">
        <v>71</v>
      </c>
      <c r="C17" s="44" t="s">
        <v>72</v>
      </c>
      <c r="D17" s="111" t="s">
        <v>435</v>
      </c>
    </row>
    <row r="18" spans="1:4">
      <c r="A18" s="42"/>
      <c r="B18" s="165" t="s">
        <v>71</v>
      </c>
      <c r="C18" s="44" t="s">
        <v>72</v>
      </c>
      <c r="D18" s="111" t="s">
        <v>438</v>
      </c>
    </row>
    <row r="19" spans="1:4">
      <c r="A19" s="49"/>
      <c r="B19" s="166" t="s">
        <v>71</v>
      </c>
      <c r="C19" s="46"/>
      <c r="D19" s="167" t="s">
        <v>439</v>
      </c>
    </row>
  </sheetData>
  <dataValidations count="1">
    <dataValidation type="list" allowBlank="1" showInputMessage="1" showErrorMessage="1" sqref="B4:B19">
      <formula1>$F$3:$F$5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4:D20"/>
  <sheetViews>
    <sheetView workbookViewId="0">
      <selection activeCell="D17" sqref="D17:D18"/>
    </sheetView>
  </sheetViews>
  <sheetFormatPr defaultRowHeight="14.25"/>
  <cols>
    <col min="1" max="1" width="4.109375" bestFit="1" customWidth="1"/>
    <col min="2" max="2" width="10.6640625" customWidth="1"/>
    <col min="3" max="3" width="11.44140625" bestFit="1" customWidth="1"/>
    <col min="4" max="4" width="81.5546875" customWidth="1"/>
  </cols>
  <sheetData>
    <row r="4" spans="1:4">
      <c r="A4" s="168" t="s">
        <v>227</v>
      </c>
      <c r="B4" s="168" t="s">
        <v>145</v>
      </c>
      <c r="C4" s="170" t="s">
        <v>16</v>
      </c>
      <c r="D4" s="171" t="s">
        <v>12</v>
      </c>
    </row>
    <row r="5" spans="1:4">
      <c r="A5" s="42"/>
      <c r="B5" s="42" t="s">
        <v>71</v>
      </c>
      <c r="C5" s="44" t="s">
        <v>77</v>
      </c>
      <c r="D5" s="111" t="s">
        <v>433</v>
      </c>
    </row>
    <row r="6" spans="1:4">
      <c r="A6" s="42"/>
      <c r="B6" s="42" t="s">
        <v>71</v>
      </c>
      <c r="C6" s="44" t="s">
        <v>73</v>
      </c>
      <c r="D6" s="111" t="s">
        <v>447</v>
      </c>
    </row>
    <row r="7" spans="1:4">
      <c r="A7" s="42"/>
      <c r="B7" s="42"/>
      <c r="C7" s="44"/>
      <c r="D7" s="111" t="s">
        <v>434</v>
      </c>
    </row>
    <row r="8" spans="1:4">
      <c r="A8" s="42"/>
      <c r="B8" s="42" t="s">
        <v>71</v>
      </c>
      <c r="C8" s="44"/>
      <c r="D8" s="111" t="s">
        <v>491</v>
      </c>
    </row>
    <row r="9" spans="1:4">
      <c r="A9" s="42"/>
      <c r="B9" s="42" t="s">
        <v>71</v>
      </c>
      <c r="C9" s="44"/>
      <c r="D9" s="111" t="s">
        <v>436</v>
      </c>
    </row>
    <row r="10" spans="1:4">
      <c r="A10" s="42"/>
      <c r="B10" s="42" t="s">
        <v>71</v>
      </c>
      <c r="C10" s="44" t="s">
        <v>72</v>
      </c>
      <c r="D10" s="111" t="s">
        <v>440</v>
      </c>
    </row>
    <row r="11" spans="1:4">
      <c r="A11" s="42"/>
      <c r="B11" s="42" t="s">
        <v>71</v>
      </c>
      <c r="C11" s="44" t="s">
        <v>72</v>
      </c>
      <c r="D11" s="111" t="s">
        <v>441</v>
      </c>
    </row>
    <row r="12" spans="1:4">
      <c r="A12" s="42"/>
      <c r="B12" s="42"/>
      <c r="C12" s="44" t="s">
        <v>72</v>
      </c>
      <c r="D12" s="111" t="s">
        <v>442</v>
      </c>
    </row>
    <row r="13" spans="1:4">
      <c r="A13" s="42"/>
      <c r="B13" s="42" t="s">
        <v>71</v>
      </c>
      <c r="C13" s="44" t="s">
        <v>73</v>
      </c>
      <c r="D13" s="111" t="s">
        <v>443</v>
      </c>
    </row>
    <row r="14" spans="1:4">
      <c r="A14" s="42"/>
      <c r="B14" s="42" t="s">
        <v>71</v>
      </c>
      <c r="C14" s="44" t="s">
        <v>72</v>
      </c>
      <c r="D14" s="111" t="s">
        <v>444</v>
      </c>
    </row>
    <row r="15" spans="1:4">
      <c r="A15" s="42"/>
      <c r="B15" s="42"/>
      <c r="C15" s="44" t="s">
        <v>72</v>
      </c>
      <c r="D15" s="111" t="s">
        <v>445</v>
      </c>
    </row>
    <row r="16" spans="1:4">
      <c r="A16" s="49"/>
      <c r="B16" s="49" t="s">
        <v>71</v>
      </c>
      <c r="C16" s="44" t="s">
        <v>174</v>
      </c>
      <c r="D16" s="167" t="s">
        <v>446</v>
      </c>
    </row>
    <row r="17" spans="1:4">
      <c r="A17" s="42"/>
      <c r="B17" s="42"/>
      <c r="C17" s="44"/>
      <c r="D17" s="111" t="s">
        <v>448</v>
      </c>
    </row>
    <row r="18" spans="1:4">
      <c r="A18" s="42"/>
      <c r="B18" s="42"/>
      <c r="C18" s="44"/>
      <c r="D18" s="111" t="s">
        <v>449</v>
      </c>
    </row>
    <row r="19" spans="1:4">
      <c r="A19" s="42"/>
      <c r="B19" s="42"/>
      <c r="C19" s="44"/>
      <c r="D19" s="111"/>
    </row>
    <row r="20" spans="1:4">
      <c r="A20" s="49"/>
      <c r="B20" s="49"/>
      <c r="C20" s="46"/>
      <c r="D20" s="167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B4:F29"/>
  <sheetViews>
    <sheetView workbookViewId="0">
      <selection activeCell="F9" sqref="B7:F9"/>
    </sheetView>
  </sheetViews>
  <sheetFormatPr defaultRowHeight="14.25"/>
  <cols>
    <col min="4" max="5" width="10.109375" customWidth="1"/>
    <col min="6" max="6" width="64.88671875" customWidth="1"/>
  </cols>
  <sheetData>
    <row r="4" spans="2:6">
      <c r="B4" s="168" t="s">
        <v>227</v>
      </c>
      <c r="C4" s="168" t="s">
        <v>15</v>
      </c>
      <c r="D4" s="170" t="s">
        <v>16</v>
      </c>
      <c r="E4" s="179" t="s">
        <v>507</v>
      </c>
      <c r="F4" s="171" t="s">
        <v>12</v>
      </c>
    </row>
    <row r="5" spans="2:6">
      <c r="B5" s="42"/>
      <c r="C5" s="42"/>
      <c r="D5" s="44"/>
      <c r="E5" s="45"/>
      <c r="F5" s="111"/>
    </row>
    <row r="6" spans="2:6">
      <c r="B6" s="42"/>
      <c r="C6" s="42" t="s">
        <v>71</v>
      </c>
      <c r="D6" s="44" t="s">
        <v>72</v>
      </c>
      <c r="E6" s="45"/>
      <c r="F6" s="111" t="s">
        <v>445</v>
      </c>
    </row>
    <row r="7" spans="2:6">
      <c r="B7" s="42"/>
      <c r="C7" s="42"/>
      <c r="D7" s="44"/>
      <c r="E7" s="45"/>
      <c r="F7" s="111" t="s">
        <v>448</v>
      </c>
    </row>
    <row r="8" spans="2:6">
      <c r="B8" s="42"/>
      <c r="C8" s="42"/>
      <c r="D8" s="44"/>
      <c r="E8" s="45"/>
      <c r="F8" s="111" t="s">
        <v>449</v>
      </c>
    </row>
    <row r="9" spans="2:6">
      <c r="B9" s="173"/>
      <c r="C9" s="173"/>
      <c r="D9" s="174"/>
      <c r="E9" s="180"/>
      <c r="F9" s="111" t="s">
        <v>442</v>
      </c>
    </row>
    <row r="10" spans="2:6">
      <c r="B10" s="173"/>
      <c r="C10" s="173"/>
      <c r="D10" s="174"/>
      <c r="E10" s="180"/>
      <c r="F10" s="175"/>
    </row>
    <row r="11" spans="2:6">
      <c r="B11" s="42"/>
      <c r="C11" s="173" t="s">
        <v>71</v>
      </c>
      <c r="D11" s="174" t="s">
        <v>72</v>
      </c>
      <c r="E11" s="44" t="s">
        <v>496</v>
      </c>
      <c r="F11" s="111" t="s">
        <v>497</v>
      </c>
    </row>
    <row r="12" spans="2:6">
      <c r="B12" s="42"/>
      <c r="C12" s="42" t="s">
        <v>71</v>
      </c>
      <c r="D12" s="44"/>
      <c r="E12" s="44"/>
      <c r="F12" s="111" t="s">
        <v>498</v>
      </c>
    </row>
    <row r="13" spans="2:6">
      <c r="B13" s="42"/>
      <c r="C13" s="42" t="s">
        <v>71</v>
      </c>
      <c r="D13" s="44" t="s">
        <v>73</v>
      </c>
      <c r="E13" s="44"/>
      <c r="F13" s="111" t="s">
        <v>499</v>
      </c>
    </row>
    <row r="14" spans="2:6">
      <c r="B14" s="173"/>
      <c r="C14" s="173"/>
      <c r="D14" s="174"/>
      <c r="E14" s="180"/>
      <c r="F14" s="175"/>
    </row>
    <row r="15" spans="2:6">
      <c r="B15" s="42"/>
      <c r="C15" s="42" t="s">
        <v>71</v>
      </c>
      <c r="D15" s="44" t="s">
        <v>72</v>
      </c>
      <c r="E15" s="44" t="s">
        <v>359</v>
      </c>
      <c r="F15" s="111" t="s">
        <v>493</v>
      </c>
    </row>
    <row r="16" spans="2:6">
      <c r="B16" s="49"/>
      <c r="C16" s="173" t="s">
        <v>71</v>
      </c>
      <c r="D16" s="174" t="s">
        <v>72</v>
      </c>
      <c r="E16" s="44"/>
      <c r="F16" s="167" t="s">
        <v>494</v>
      </c>
    </row>
    <row r="17" spans="2:6">
      <c r="B17" s="173"/>
      <c r="C17" s="42" t="s">
        <v>71</v>
      </c>
      <c r="D17" s="44" t="s">
        <v>72</v>
      </c>
      <c r="E17" s="174"/>
      <c r="F17" s="175" t="s">
        <v>495</v>
      </c>
    </row>
    <row r="18" spans="2:6">
      <c r="B18" s="173"/>
      <c r="C18" s="173"/>
      <c r="D18" s="174"/>
      <c r="E18" s="180"/>
      <c r="F18" s="175"/>
    </row>
    <row r="19" spans="2:6">
      <c r="B19" s="42"/>
      <c r="C19" s="42" t="s">
        <v>71</v>
      </c>
      <c r="D19" s="44" t="s">
        <v>73</v>
      </c>
      <c r="E19" s="44" t="s">
        <v>492</v>
      </c>
      <c r="F19" s="111" t="s">
        <v>503</v>
      </c>
    </row>
    <row r="20" spans="2:6">
      <c r="B20" s="42"/>
      <c r="C20" s="173" t="s">
        <v>71</v>
      </c>
      <c r="D20" s="174" t="s">
        <v>72</v>
      </c>
      <c r="E20" s="44"/>
      <c r="F20" s="111" t="s">
        <v>504</v>
      </c>
    </row>
    <row r="21" spans="2:6">
      <c r="B21" s="173"/>
      <c r="C21" s="173"/>
      <c r="D21" s="174"/>
      <c r="E21" s="180"/>
      <c r="F21" s="175"/>
    </row>
    <row r="22" spans="2:6">
      <c r="B22" s="173"/>
      <c r="C22" s="173" t="s">
        <v>71</v>
      </c>
      <c r="D22" s="174" t="s">
        <v>72</v>
      </c>
      <c r="E22" s="174" t="s">
        <v>178</v>
      </c>
      <c r="F22" s="175" t="s">
        <v>500</v>
      </c>
    </row>
    <row r="23" spans="2:6">
      <c r="B23" s="173"/>
      <c r="C23" s="173" t="s">
        <v>71</v>
      </c>
      <c r="D23" s="174" t="s">
        <v>73</v>
      </c>
      <c r="E23" s="174"/>
      <c r="F23" s="175" t="s">
        <v>501</v>
      </c>
    </row>
    <row r="24" spans="2:6">
      <c r="B24" s="173"/>
      <c r="C24" s="173"/>
      <c r="D24" s="174"/>
      <c r="E24" s="174"/>
      <c r="F24" s="175" t="s">
        <v>502</v>
      </c>
    </row>
    <row r="25" spans="2:6">
      <c r="B25" s="173"/>
      <c r="C25" s="173" t="s">
        <v>71</v>
      </c>
      <c r="D25" s="174" t="s">
        <v>73</v>
      </c>
      <c r="E25" s="180"/>
      <c r="F25" s="175" t="s">
        <v>510</v>
      </c>
    </row>
    <row r="26" spans="2:6">
      <c r="B26" s="173"/>
      <c r="C26" s="173"/>
      <c r="D26" s="174"/>
      <c r="E26" s="180"/>
      <c r="F26" s="175" t="s">
        <v>511</v>
      </c>
    </row>
    <row r="27" spans="2:6">
      <c r="B27" s="173"/>
      <c r="C27" s="173"/>
      <c r="D27" s="174"/>
      <c r="E27" s="180"/>
      <c r="F27" s="175"/>
    </row>
    <row r="28" spans="2:6">
      <c r="B28" s="49"/>
      <c r="C28" s="49" t="s">
        <v>71</v>
      </c>
      <c r="D28" s="46" t="s">
        <v>72</v>
      </c>
      <c r="E28" s="46" t="s">
        <v>505</v>
      </c>
      <c r="F28" s="167" t="s">
        <v>506</v>
      </c>
    </row>
    <row r="29" spans="2:6">
      <c r="B29" s="176"/>
      <c r="C29" s="176"/>
      <c r="D29" s="177"/>
      <c r="E29" s="177"/>
      <c r="F29" s="178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B2:G24"/>
  <sheetViews>
    <sheetView workbookViewId="0">
      <selection activeCell="F22" sqref="F22"/>
    </sheetView>
  </sheetViews>
  <sheetFormatPr defaultRowHeight="14.25"/>
  <cols>
    <col min="6" max="6" width="60.44140625" customWidth="1"/>
  </cols>
  <sheetData>
    <row r="2" spans="2:6">
      <c r="B2" s="168" t="s">
        <v>227</v>
      </c>
      <c r="C2" s="168" t="s">
        <v>15</v>
      </c>
      <c r="D2" s="170" t="s">
        <v>16</v>
      </c>
      <c r="E2" s="179" t="s">
        <v>507</v>
      </c>
      <c r="F2" s="171" t="s">
        <v>12</v>
      </c>
    </row>
    <row r="3" spans="2:6">
      <c r="B3" s="42">
        <v>1</v>
      </c>
      <c r="C3" s="42" t="s">
        <v>533</v>
      </c>
      <c r="D3" s="174" t="s">
        <v>72</v>
      </c>
      <c r="E3" s="45" t="s">
        <v>512</v>
      </c>
      <c r="F3" s="111" t="s">
        <v>513</v>
      </c>
    </row>
    <row r="4" spans="2:6">
      <c r="B4" s="42">
        <v>2</v>
      </c>
      <c r="C4" s="42" t="s">
        <v>533</v>
      </c>
      <c r="D4" s="174" t="s">
        <v>72</v>
      </c>
      <c r="E4" s="45"/>
      <c r="F4" s="111" t="s">
        <v>514</v>
      </c>
    </row>
    <row r="5" spans="2:6">
      <c r="B5" s="42">
        <v>3</v>
      </c>
      <c r="C5" s="42" t="s">
        <v>533</v>
      </c>
      <c r="D5" s="174" t="s">
        <v>72</v>
      </c>
      <c r="E5" s="45"/>
      <c r="F5" s="111" t="s">
        <v>515</v>
      </c>
    </row>
    <row r="6" spans="2:6">
      <c r="B6" s="42">
        <v>4</v>
      </c>
      <c r="C6" s="42" t="s">
        <v>533</v>
      </c>
      <c r="D6" s="174" t="s">
        <v>72</v>
      </c>
      <c r="E6" s="45"/>
      <c r="F6" s="111" t="s">
        <v>516</v>
      </c>
    </row>
    <row r="7" spans="2:6">
      <c r="B7" s="173">
        <v>5</v>
      </c>
      <c r="C7" s="42" t="s">
        <v>533</v>
      </c>
      <c r="D7" s="174" t="s">
        <v>72</v>
      </c>
      <c r="E7" s="180"/>
      <c r="F7" s="111" t="s">
        <v>517</v>
      </c>
    </row>
    <row r="8" spans="2:6" ht="25.5">
      <c r="B8" s="173"/>
      <c r="C8" s="173"/>
      <c r="D8" s="174" t="s">
        <v>72</v>
      </c>
      <c r="E8" s="180"/>
      <c r="F8" s="175" t="s">
        <v>524</v>
      </c>
    </row>
    <row r="9" spans="2:6">
      <c r="B9" s="42">
        <v>6</v>
      </c>
      <c r="C9" s="173" t="s">
        <v>533</v>
      </c>
      <c r="D9" s="174" t="s">
        <v>72</v>
      </c>
      <c r="E9" s="44" t="s">
        <v>518</v>
      </c>
      <c r="F9" s="111" t="s">
        <v>519</v>
      </c>
    </row>
    <row r="10" spans="2:6">
      <c r="B10" s="42">
        <v>7</v>
      </c>
      <c r="C10" s="42" t="s">
        <v>533</v>
      </c>
      <c r="D10" s="174" t="s">
        <v>72</v>
      </c>
      <c r="E10" s="44"/>
      <c r="F10" s="111" t="s">
        <v>520</v>
      </c>
    </row>
    <row r="11" spans="2:6">
      <c r="B11" s="173">
        <v>8</v>
      </c>
      <c r="C11" s="173"/>
      <c r="D11" s="44" t="s">
        <v>73</v>
      </c>
      <c r="E11" s="180" t="s">
        <v>521</v>
      </c>
      <c r="F11" s="175" t="s">
        <v>522</v>
      </c>
    </row>
    <row r="12" spans="2:6">
      <c r="B12" s="42">
        <v>9</v>
      </c>
      <c r="C12" s="42" t="s">
        <v>71</v>
      </c>
      <c r="D12" s="44" t="s">
        <v>73</v>
      </c>
      <c r="E12" s="44"/>
      <c r="F12" s="111" t="s">
        <v>523</v>
      </c>
    </row>
    <row r="13" spans="2:6">
      <c r="B13" s="173"/>
      <c r="C13" s="173"/>
      <c r="D13" s="44" t="s">
        <v>73</v>
      </c>
      <c r="E13" s="180"/>
      <c r="F13" s="175" t="s">
        <v>531</v>
      </c>
    </row>
    <row r="14" spans="2:6">
      <c r="B14" s="173">
        <v>10</v>
      </c>
      <c r="C14" s="42" t="s">
        <v>71</v>
      </c>
      <c r="D14" s="44" t="s">
        <v>73</v>
      </c>
      <c r="E14" s="174" t="s">
        <v>178</v>
      </c>
      <c r="F14" s="175" t="s">
        <v>525</v>
      </c>
    </row>
    <row r="15" spans="2:6">
      <c r="B15" s="173">
        <v>11</v>
      </c>
      <c r="C15" s="42" t="s">
        <v>71</v>
      </c>
      <c r="D15" s="44" t="s">
        <v>73</v>
      </c>
      <c r="E15" s="180"/>
      <c r="F15" s="175" t="s">
        <v>526</v>
      </c>
    </row>
    <row r="16" spans="2:6">
      <c r="B16" s="42">
        <v>12</v>
      </c>
      <c r="C16" s="42"/>
      <c r="D16" s="44" t="s">
        <v>73</v>
      </c>
      <c r="E16" s="44"/>
      <c r="F16" s="111" t="s">
        <v>527</v>
      </c>
    </row>
    <row r="17" spans="2:7">
      <c r="B17" s="42">
        <v>13</v>
      </c>
      <c r="C17" s="42" t="s">
        <v>71</v>
      </c>
      <c r="D17" s="44" t="s">
        <v>73</v>
      </c>
      <c r="E17" s="44"/>
      <c r="F17" s="111" t="s">
        <v>528</v>
      </c>
    </row>
    <row r="18" spans="2:7">
      <c r="B18" s="173">
        <v>14</v>
      </c>
      <c r="C18" s="42" t="s">
        <v>71</v>
      </c>
      <c r="D18" s="44" t="s">
        <v>73</v>
      </c>
      <c r="E18" s="180" t="s">
        <v>530</v>
      </c>
      <c r="F18" s="175" t="s">
        <v>529</v>
      </c>
    </row>
    <row r="19" spans="2:7">
      <c r="B19" s="173">
        <v>15</v>
      </c>
      <c r="C19" s="173"/>
      <c r="D19" s="174" t="s">
        <v>72</v>
      </c>
      <c r="E19" s="174" t="s">
        <v>470</v>
      </c>
      <c r="F19" s="175" t="s">
        <v>532</v>
      </c>
    </row>
    <row r="20" spans="2:7">
      <c r="B20" s="42">
        <v>16</v>
      </c>
      <c r="C20" s="42"/>
      <c r="D20" s="44" t="s">
        <v>77</v>
      </c>
      <c r="E20" s="45"/>
      <c r="F20" s="111" t="s">
        <v>448</v>
      </c>
      <c r="G20" s="111"/>
    </row>
    <row r="21" spans="2:7">
      <c r="B21" s="173">
        <v>17</v>
      </c>
      <c r="C21" s="173"/>
      <c r="D21" s="174" t="s">
        <v>72</v>
      </c>
      <c r="E21" s="180"/>
      <c r="F21" s="111" t="s">
        <v>442</v>
      </c>
      <c r="G21" s="111"/>
    </row>
    <row r="22" spans="2:7">
      <c r="B22" s="42">
        <v>18</v>
      </c>
      <c r="C22" s="42" t="s">
        <v>71</v>
      </c>
      <c r="D22" s="174" t="s">
        <v>72</v>
      </c>
      <c r="E22" s="180"/>
      <c r="F22" s="175" t="s">
        <v>534</v>
      </c>
    </row>
    <row r="23" spans="2:7">
      <c r="B23" s="49"/>
      <c r="C23" s="49"/>
      <c r="D23" s="46"/>
      <c r="E23" s="46"/>
      <c r="F23" s="167"/>
    </row>
    <row r="24" spans="2:7">
      <c r="B24" s="176"/>
      <c r="C24" s="176"/>
      <c r="D24" s="177"/>
      <c r="E24" s="177"/>
      <c r="F24" s="178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>
  <dimension ref="B3:F29"/>
  <sheetViews>
    <sheetView tabSelected="1" workbookViewId="0">
      <selection activeCell="C18" sqref="C18"/>
    </sheetView>
  </sheetViews>
  <sheetFormatPr defaultRowHeight="14.25"/>
  <cols>
    <col min="6" max="6" width="53.5546875" customWidth="1"/>
  </cols>
  <sheetData>
    <row r="3" spans="2:6">
      <c r="B3" s="168" t="s">
        <v>227</v>
      </c>
      <c r="C3" s="168" t="s">
        <v>15</v>
      </c>
      <c r="D3" s="170" t="s">
        <v>16</v>
      </c>
      <c r="E3" s="179" t="s">
        <v>507</v>
      </c>
      <c r="F3" s="171" t="s">
        <v>12</v>
      </c>
    </row>
    <row r="4" spans="2:6">
      <c r="B4" s="42"/>
      <c r="C4" s="42"/>
      <c r="D4" s="174"/>
      <c r="E4" s="180" t="s">
        <v>521</v>
      </c>
      <c r="F4" s="175" t="s">
        <v>522</v>
      </c>
    </row>
    <row r="5" spans="2:6">
      <c r="B5" s="42"/>
      <c r="C5" s="42"/>
      <c r="D5" s="174"/>
      <c r="E5" s="45"/>
      <c r="F5" s="175" t="s">
        <v>531</v>
      </c>
    </row>
    <row r="6" spans="2:6">
      <c r="B6" s="42"/>
      <c r="C6" s="42"/>
      <c r="D6" s="174"/>
      <c r="E6" s="45" t="s">
        <v>178</v>
      </c>
      <c r="F6" s="111" t="s">
        <v>527</v>
      </c>
    </row>
    <row r="7" spans="2:6">
      <c r="B7" s="173"/>
      <c r="C7" s="173"/>
      <c r="D7" s="174"/>
      <c r="E7" s="180"/>
      <c r="F7" s="175" t="s">
        <v>551</v>
      </c>
    </row>
    <row r="8" spans="2:6">
      <c r="B8" s="173"/>
      <c r="C8" s="173"/>
      <c r="D8" s="174"/>
      <c r="E8" s="180" t="s">
        <v>530</v>
      </c>
      <c r="F8" s="175" t="s">
        <v>552</v>
      </c>
    </row>
    <row r="9" spans="2:6">
      <c r="B9" s="173"/>
      <c r="C9" s="173"/>
      <c r="D9" s="174"/>
      <c r="E9" s="180"/>
      <c r="F9" s="175" t="s">
        <v>553</v>
      </c>
    </row>
    <row r="10" spans="2:6">
      <c r="B10" s="42"/>
      <c r="C10" s="42"/>
      <c r="D10" s="174"/>
      <c r="E10" s="45"/>
      <c r="F10" s="175" t="s">
        <v>554</v>
      </c>
    </row>
    <row r="11" spans="2:6">
      <c r="B11" s="173"/>
      <c r="C11" s="173"/>
      <c r="D11" s="174"/>
      <c r="E11" s="180"/>
      <c r="F11" s="111"/>
    </row>
    <row r="12" spans="2:6">
      <c r="B12" s="173"/>
      <c r="C12" s="173"/>
      <c r="D12" s="174"/>
      <c r="E12" s="180"/>
      <c r="F12" s="111" t="s">
        <v>442</v>
      </c>
    </row>
    <row r="13" spans="2:6">
      <c r="B13" s="42"/>
      <c r="C13" s="173"/>
      <c r="D13" s="174"/>
      <c r="E13" s="44" t="s">
        <v>555</v>
      </c>
      <c r="F13" s="111" t="s">
        <v>556</v>
      </c>
    </row>
    <row r="14" spans="2:6">
      <c r="B14" s="173"/>
      <c r="C14" s="173"/>
      <c r="D14" s="174"/>
      <c r="E14" s="180"/>
      <c r="F14" s="175" t="s">
        <v>559</v>
      </c>
    </row>
    <row r="15" spans="2:6">
      <c r="B15" s="42"/>
      <c r="C15" s="42"/>
      <c r="D15" s="174"/>
      <c r="E15" s="44" t="s">
        <v>557</v>
      </c>
      <c r="F15" s="111" t="s">
        <v>558</v>
      </c>
    </row>
    <row r="16" spans="2:6">
      <c r="B16" s="173"/>
      <c r="C16" s="173"/>
      <c r="D16" s="44"/>
      <c r="E16" s="180" t="s">
        <v>560</v>
      </c>
      <c r="F16" s="175" t="s">
        <v>561</v>
      </c>
    </row>
    <row r="17" spans="2:6">
      <c r="B17" s="42"/>
      <c r="C17" s="42" t="s">
        <v>564</v>
      </c>
      <c r="D17" s="44"/>
      <c r="E17" s="44" t="s">
        <v>562</v>
      </c>
      <c r="F17" s="111" t="s">
        <v>563</v>
      </c>
    </row>
    <row r="18" spans="2:6">
      <c r="B18" s="173"/>
      <c r="C18" s="173"/>
      <c r="D18" s="44"/>
      <c r="E18" s="180"/>
      <c r="F18" s="175"/>
    </row>
    <row r="19" spans="2:6">
      <c r="B19" s="173"/>
      <c r="C19" s="42"/>
      <c r="D19" s="44"/>
      <c r="E19" s="174"/>
      <c r="F19" s="175"/>
    </row>
    <row r="20" spans="2:6">
      <c r="B20" s="173"/>
      <c r="C20" s="42"/>
      <c r="D20" s="44"/>
      <c r="E20" s="180"/>
      <c r="F20" s="175"/>
    </row>
    <row r="21" spans="2:6">
      <c r="B21" s="42"/>
      <c r="C21" s="42"/>
      <c r="D21" s="44"/>
      <c r="E21" s="44"/>
      <c r="F21" s="111"/>
    </row>
    <row r="22" spans="2:6">
      <c r="B22" s="42"/>
      <c r="C22" s="42"/>
      <c r="D22" s="44"/>
      <c r="E22" s="44"/>
      <c r="F22" s="111"/>
    </row>
    <row r="23" spans="2:6">
      <c r="B23" s="173"/>
      <c r="C23" s="42"/>
      <c r="D23" s="44"/>
      <c r="E23" s="180"/>
      <c r="F23" s="175"/>
    </row>
    <row r="24" spans="2:6">
      <c r="B24" s="173"/>
      <c r="C24" s="173"/>
      <c r="D24" s="174"/>
      <c r="E24" s="174"/>
      <c r="F24" s="175"/>
    </row>
    <row r="25" spans="2:6">
      <c r="B25" s="42"/>
      <c r="C25" s="42"/>
      <c r="D25" s="44"/>
      <c r="E25" s="45"/>
      <c r="F25" s="111"/>
    </row>
    <row r="26" spans="2:6">
      <c r="B26" s="173"/>
      <c r="C26" s="173"/>
      <c r="D26" s="174"/>
      <c r="E26" s="180"/>
      <c r="F26" s="111"/>
    </row>
    <row r="27" spans="2:6">
      <c r="B27" s="42"/>
      <c r="C27" s="173"/>
      <c r="D27" s="174"/>
      <c r="E27" s="180"/>
      <c r="F27" s="175"/>
    </row>
    <row r="28" spans="2:6">
      <c r="B28" s="49"/>
      <c r="C28" s="49"/>
      <c r="D28" s="46"/>
      <c r="E28" s="46"/>
      <c r="F28" s="167"/>
    </row>
    <row r="29" spans="2:6">
      <c r="B29" s="176"/>
      <c r="C29" s="176"/>
      <c r="D29" s="177"/>
      <c r="E29" s="177"/>
      <c r="F29" s="178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>
  <dimension ref="A2:G20"/>
  <sheetViews>
    <sheetView workbookViewId="0">
      <selection activeCell="G2" sqref="G2"/>
    </sheetView>
  </sheetViews>
  <sheetFormatPr defaultRowHeight="14.25"/>
  <sheetData>
    <row r="2" spans="1:7" ht="15">
      <c r="A2" s="82" t="s">
        <v>471</v>
      </c>
      <c r="G2" s="82" t="s">
        <v>488</v>
      </c>
    </row>
    <row r="3" spans="1:7">
      <c r="A3" t="s">
        <v>472</v>
      </c>
      <c r="G3" t="s">
        <v>489</v>
      </c>
    </row>
    <row r="4" spans="1:7">
      <c r="A4" t="s">
        <v>178</v>
      </c>
      <c r="G4" t="s">
        <v>490</v>
      </c>
    </row>
    <row r="5" spans="1:7">
      <c r="A5" t="s">
        <v>470</v>
      </c>
    </row>
    <row r="6" spans="1:7">
      <c r="A6" t="s">
        <v>473</v>
      </c>
    </row>
    <row r="7" spans="1:7">
      <c r="A7" t="s">
        <v>474</v>
      </c>
    </row>
    <row r="8" spans="1:7">
      <c r="A8" t="s">
        <v>475</v>
      </c>
    </row>
    <row r="9" spans="1:7">
      <c r="A9" t="s">
        <v>476</v>
      </c>
    </row>
    <row r="10" spans="1:7">
      <c r="A10" t="s">
        <v>477</v>
      </c>
    </row>
    <row r="11" spans="1:7">
      <c r="A11" t="s">
        <v>478</v>
      </c>
    </row>
    <row r="12" spans="1:7">
      <c r="A12" t="s">
        <v>479</v>
      </c>
    </row>
    <row r="13" spans="1:7">
      <c r="A13" t="s">
        <v>480</v>
      </c>
    </row>
    <row r="14" spans="1:7">
      <c r="A14" t="s">
        <v>481</v>
      </c>
    </row>
    <row r="15" spans="1:7">
      <c r="A15" t="s">
        <v>482</v>
      </c>
    </row>
    <row r="16" spans="1:7">
      <c r="A16" t="s">
        <v>483</v>
      </c>
    </row>
    <row r="17" spans="1:1">
      <c r="A17" t="s">
        <v>484</v>
      </c>
    </row>
    <row r="18" spans="1:1">
      <c r="A18" t="s">
        <v>485</v>
      </c>
    </row>
    <row r="19" spans="1:1">
      <c r="A19" t="s">
        <v>486</v>
      </c>
    </row>
    <row r="20" spans="1:1">
      <c r="A20" t="s">
        <v>487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B5:H18"/>
  <sheetViews>
    <sheetView workbookViewId="0">
      <selection activeCell="G21" sqref="G21"/>
    </sheetView>
  </sheetViews>
  <sheetFormatPr defaultRowHeight="14.25"/>
  <cols>
    <col min="2" max="2" width="11" bestFit="1" customWidth="1"/>
    <col min="3" max="3" width="12.77734375" bestFit="1" customWidth="1"/>
  </cols>
  <sheetData>
    <row r="5" spans="2:8">
      <c r="B5" s="66" t="s">
        <v>450</v>
      </c>
      <c r="C5" s="66" t="s">
        <v>451</v>
      </c>
      <c r="D5" s="66" t="s">
        <v>221</v>
      </c>
      <c r="E5" s="66" t="s">
        <v>177</v>
      </c>
      <c r="F5" s="66" t="s">
        <v>452</v>
      </c>
      <c r="G5" s="66" t="s">
        <v>453</v>
      </c>
      <c r="H5" s="66" t="s">
        <v>466</v>
      </c>
    </row>
    <row r="6" spans="2:8">
      <c r="B6" s="85">
        <v>41512</v>
      </c>
      <c r="C6" s="172" t="s">
        <v>454</v>
      </c>
      <c r="D6" s="66" t="s">
        <v>455</v>
      </c>
      <c r="E6" s="66">
        <v>16</v>
      </c>
      <c r="F6" s="66">
        <v>432.96</v>
      </c>
      <c r="G6" s="66">
        <v>10</v>
      </c>
      <c r="H6" s="66">
        <f>G6-E6</f>
        <v>-6</v>
      </c>
    </row>
    <row r="7" spans="2:8">
      <c r="B7" s="85">
        <v>41512</v>
      </c>
      <c r="C7" s="172" t="s">
        <v>454</v>
      </c>
      <c r="D7" s="66" t="s">
        <v>456</v>
      </c>
      <c r="E7" s="66">
        <v>1</v>
      </c>
      <c r="F7" s="66">
        <v>30.75</v>
      </c>
      <c r="G7" s="66">
        <v>1</v>
      </c>
      <c r="H7" s="66">
        <f t="shared" ref="H7:H16" si="0">G7-E7</f>
        <v>0</v>
      </c>
    </row>
    <row r="8" spans="2:8">
      <c r="B8" s="85">
        <v>41513</v>
      </c>
      <c r="C8" s="66" t="s">
        <v>457</v>
      </c>
      <c r="D8" s="66" t="s">
        <v>455</v>
      </c>
      <c r="E8" s="66">
        <v>2</v>
      </c>
      <c r="F8" s="66">
        <v>54.12</v>
      </c>
      <c r="G8" s="66"/>
      <c r="H8" s="66">
        <f t="shared" si="0"/>
        <v>-2</v>
      </c>
    </row>
    <row r="9" spans="2:8">
      <c r="B9" s="85">
        <v>41515</v>
      </c>
      <c r="C9" s="66" t="s">
        <v>458</v>
      </c>
      <c r="D9" s="66" t="s">
        <v>455</v>
      </c>
      <c r="E9" s="66">
        <v>7</v>
      </c>
      <c r="F9" s="66">
        <v>189.42</v>
      </c>
      <c r="G9" s="66"/>
      <c r="H9" s="66">
        <f t="shared" si="0"/>
        <v>-7</v>
      </c>
    </row>
    <row r="10" spans="2:8">
      <c r="B10" s="85">
        <v>41515</v>
      </c>
      <c r="C10" s="66" t="s">
        <v>459</v>
      </c>
      <c r="D10" s="66" t="s">
        <v>455</v>
      </c>
      <c r="E10" s="66">
        <v>24</v>
      </c>
      <c r="F10" s="66">
        <v>649.44000000000005</v>
      </c>
      <c r="G10" s="66">
        <v>24</v>
      </c>
      <c r="H10" s="66">
        <f t="shared" si="0"/>
        <v>0</v>
      </c>
    </row>
    <row r="11" spans="2:8">
      <c r="B11" s="85">
        <v>41516</v>
      </c>
      <c r="C11" s="66" t="s">
        <v>460</v>
      </c>
      <c r="D11" s="66" t="s">
        <v>461</v>
      </c>
      <c r="E11" s="66">
        <v>2</v>
      </c>
      <c r="F11" s="66">
        <v>61.5</v>
      </c>
      <c r="G11" s="66">
        <v>2</v>
      </c>
      <c r="H11" s="66">
        <f t="shared" si="0"/>
        <v>0</v>
      </c>
    </row>
    <row r="12" spans="2:8">
      <c r="B12" s="85">
        <v>41533</v>
      </c>
      <c r="C12" s="66" t="s">
        <v>462</v>
      </c>
      <c r="D12" s="66" t="s">
        <v>463</v>
      </c>
      <c r="E12" s="66">
        <v>9</v>
      </c>
      <c r="F12" s="66">
        <v>531.36</v>
      </c>
      <c r="G12" s="66">
        <v>9</v>
      </c>
      <c r="H12" s="66">
        <f t="shared" si="0"/>
        <v>0</v>
      </c>
    </row>
    <row r="13" spans="2:8">
      <c r="B13" s="85">
        <v>41544</v>
      </c>
      <c r="C13" s="66" t="s">
        <v>464</v>
      </c>
      <c r="D13" s="66" t="s">
        <v>455</v>
      </c>
      <c r="E13" s="66">
        <v>15</v>
      </c>
      <c r="F13" s="66">
        <v>405.9</v>
      </c>
      <c r="G13" s="66">
        <v>15</v>
      </c>
      <c r="H13" s="66">
        <f t="shared" si="0"/>
        <v>0</v>
      </c>
    </row>
    <row r="14" spans="2:8">
      <c r="B14" s="85">
        <v>41557</v>
      </c>
      <c r="C14" s="66" t="s">
        <v>465</v>
      </c>
      <c r="D14" s="66" t="s">
        <v>455</v>
      </c>
      <c r="E14" s="66">
        <v>12</v>
      </c>
      <c r="F14" s="66">
        <v>324.72000000000003</v>
      </c>
      <c r="G14" s="66"/>
      <c r="H14" s="66">
        <f t="shared" si="0"/>
        <v>-12</v>
      </c>
    </row>
    <row r="15" spans="2:8">
      <c r="B15" s="85">
        <v>41570</v>
      </c>
      <c r="C15" s="150" t="s">
        <v>508</v>
      </c>
      <c r="D15" s="150" t="s">
        <v>455</v>
      </c>
      <c r="E15" s="150">
        <v>18</v>
      </c>
      <c r="F15" s="150">
        <v>487.08</v>
      </c>
      <c r="G15" s="66"/>
      <c r="H15" s="150">
        <f t="shared" si="0"/>
        <v>-18</v>
      </c>
    </row>
    <row r="16" spans="2:8">
      <c r="B16" s="85">
        <v>41570</v>
      </c>
      <c r="C16" s="150" t="s">
        <v>508</v>
      </c>
      <c r="D16" s="150" t="s">
        <v>509</v>
      </c>
      <c r="E16" s="150">
        <v>1</v>
      </c>
      <c r="F16" s="150">
        <v>34.44</v>
      </c>
      <c r="G16" s="66"/>
      <c r="H16" s="150">
        <f t="shared" si="0"/>
        <v>-1</v>
      </c>
    </row>
    <row r="17" spans="4:8">
      <c r="E17" t="s">
        <v>467</v>
      </c>
      <c r="G17" t="s">
        <v>468</v>
      </c>
      <c r="H17" t="s">
        <v>469</v>
      </c>
    </row>
    <row r="18" spans="4:8">
      <c r="D18" t="s">
        <v>76</v>
      </c>
      <c r="E18" s="66">
        <f t="shared" ref="E18:G18" si="1">SUM(E6:E16)</f>
        <v>107</v>
      </c>
      <c r="F18" s="66">
        <f t="shared" si="1"/>
        <v>3201.69</v>
      </c>
      <c r="G18" s="66">
        <f t="shared" si="1"/>
        <v>61</v>
      </c>
      <c r="H18" s="66">
        <f>SUM(H6:H16)</f>
        <v>-46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3:H35"/>
  <sheetViews>
    <sheetView topLeftCell="A10" workbookViewId="0">
      <selection activeCell="C17" sqref="C17"/>
    </sheetView>
  </sheetViews>
  <sheetFormatPr defaultRowHeight="14.25"/>
  <cols>
    <col min="1" max="1" width="12.21875" bestFit="1" customWidth="1"/>
    <col min="2" max="2" width="13.77734375" customWidth="1"/>
    <col min="3" max="3" width="13.6640625" customWidth="1"/>
    <col min="4" max="6" width="14.5546875" customWidth="1"/>
    <col min="7" max="7" width="16.33203125" customWidth="1"/>
    <col min="8" max="8" width="13.21875" customWidth="1"/>
    <col min="9" max="9" width="14.77734375" customWidth="1"/>
  </cols>
  <sheetData>
    <row r="3" spans="1:4" ht="15" thickBot="1"/>
    <row r="4" spans="1:4">
      <c r="A4" s="135" t="s">
        <v>291</v>
      </c>
      <c r="B4" s="134" t="s">
        <v>293</v>
      </c>
      <c r="C4" s="156" t="s">
        <v>293</v>
      </c>
      <c r="D4" s="66" t="s">
        <v>320</v>
      </c>
    </row>
    <row r="5" spans="1:4">
      <c r="A5" s="136" t="s">
        <v>292</v>
      </c>
      <c r="B5" s="134" t="s">
        <v>294</v>
      </c>
      <c r="C5" s="156" t="s">
        <v>308</v>
      </c>
      <c r="D5" s="66" t="s">
        <v>334</v>
      </c>
    </row>
    <row r="6" spans="1:4">
      <c r="A6" s="136" t="s">
        <v>295</v>
      </c>
      <c r="B6" s="134" t="s">
        <v>296</v>
      </c>
      <c r="C6" s="156" t="s">
        <v>314</v>
      </c>
      <c r="D6" s="66" t="s">
        <v>316</v>
      </c>
    </row>
    <row r="7" spans="1:4">
      <c r="A7" s="136" t="s">
        <v>297</v>
      </c>
      <c r="B7" s="134" t="s">
        <v>298</v>
      </c>
      <c r="C7" s="156" t="s">
        <v>298</v>
      </c>
      <c r="D7" s="66" t="s">
        <v>323</v>
      </c>
    </row>
    <row r="8" spans="1:4">
      <c r="A8" s="136" t="s">
        <v>311</v>
      </c>
      <c r="B8" s="134" t="s">
        <v>312</v>
      </c>
      <c r="C8" s="156" t="s">
        <v>312</v>
      </c>
      <c r="D8" s="66" t="s">
        <v>6</v>
      </c>
    </row>
    <row r="9" spans="1:4">
      <c r="A9" s="136" t="s">
        <v>5</v>
      </c>
      <c r="B9" s="134" t="s">
        <v>299</v>
      </c>
      <c r="C9" s="156" t="s">
        <v>299</v>
      </c>
      <c r="D9" s="66" t="s">
        <v>299</v>
      </c>
    </row>
    <row r="10" spans="1:4">
      <c r="A10" s="136" t="s">
        <v>301</v>
      </c>
      <c r="B10" s="134" t="s">
        <v>302</v>
      </c>
      <c r="C10" s="156" t="s">
        <v>309</v>
      </c>
      <c r="D10" s="66" t="s">
        <v>333</v>
      </c>
    </row>
    <row r="11" spans="1:4">
      <c r="A11" s="136" t="s">
        <v>313</v>
      </c>
      <c r="B11" s="134" t="s">
        <v>303</v>
      </c>
      <c r="C11" s="156">
        <v>206</v>
      </c>
      <c r="D11" s="66" t="s">
        <v>318</v>
      </c>
    </row>
    <row r="12" spans="1:4">
      <c r="A12" s="136" t="s">
        <v>304</v>
      </c>
      <c r="B12" s="134" t="s">
        <v>300</v>
      </c>
      <c r="C12" s="156">
        <v>150</v>
      </c>
      <c r="D12" s="66">
        <v>126</v>
      </c>
    </row>
    <row r="13" spans="1:4">
      <c r="A13" s="136" t="s">
        <v>305</v>
      </c>
      <c r="B13" s="134">
        <v>75</v>
      </c>
      <c r="C13" s="156" t="s">
        <v>310</v>
      </c>
      <c r="D13" s="66">
        <v>103</v>
      </c>
    </row>
    <row r="14" spans="1:4">
      <c r="A14" s="136" t="s">
        <v>306</v>
      </c>
      <c r="B14" s="134">
        <v>750</v>
      </c>
      <c r="C14" s="156">
        <v>500</v>
      </c>
      <c r="D14" s="66">
        <v>700</v>
      </c>
    </row>
    <row r="15" spans="1:4">
      <c r="A15" s="136" t="s">
        <v>321</v>
      </c>
      <c r="B15" s="134"/>
      <c r="C15" s="156"/>
      <c r="D15" s="66" t="s">
        <v>322</v>
      </c>
    </row>
    <row r="16" spans="1:4" ht="15" thickBot="1">
      <c r="A16" s="137"/>
      <c r="B16" s="138"/>
      <c r="C16" s="158"/>
      <c r="D16" s="139"/>
    </row>
    <row r="17" spans="1:8">
      <c r="A17" s="140" t="s">
        <v>307</v>
      </c>
      <c r="B17" s="67">
        <v>5142</v>
      </c>
      <c r="C17" s="159">
        <f>4059+150+206</f>
        <v>4415</v>
      </c>
      <c r="D17" s="68">
        <v>4737</v>
      </c>
    </row>
    <row r="18" spans="1:8" ht="15" thickBot="1">
      <c r="A18" s="141" t="s">
        <v>332</v>
      </c>
      <c r="B18" s="71" t="s">
        <v>325</v>
      </c>
      <c r="C18" s="160"/>
      <c r="D18" s="72" t="s">
        <v>325</v>
      </c>
    </row>
    <row r="20" spans="1:8" ht="15" thickBot="1"/>
    <row r="21" spans="1:8">
      <c r="A21" s="135" t="s">
        <v>291</v>
      </c>
      <c r="B21" s="156" t="s">
        <v>293</v>
      </c>
      <c r="C21" s="142" t="s">
        <v>320</v>
      </c>
      <c r="D21" s="142" t="s">
        <v>320</v>
      </c>
      <c r="E21" s="143" t="s">
        <v>328</v>
      </c>
      <c r="F21" s="143" t="s">
        <v>335</v>
      </c>
      <c r="G21" s="142" t="s">
        <v>342</v>
      </c>
      <c r="H21" s="142" t="s">
        <v>342</v>
      </c>
    </row>
    <row r="22" spans="1:8">
      <c r="A22" s="136" t="s">
        <v>292</v>
      </c>
      <c r="B22" s="156" t="s">
        <v>308</v>
      </c>
      <c r="C22" s="142" t="s">
        <v>315</v>
      </c>
      <c r="D22" s="142" t="s">
        <v>326</v>
      </c>
      <c r="E22" s="143" t="s">
        <v>326</v>
      </c>
      <c r="F22" s="143" t="s">
        <v>336</v>
      </c>
      <c r="G22" s="142" t="s">
        <v>343</v>
      </c>
      <c r="H22" s="142" t="s">
        <v>346</v>
      </c>
    </row>
    <row r="23" spans="1:8">
      <c r="A23" s="136" t="s">
        <v>295</v>
      </c>
      <c r="B23" s="156" t="s">
        <v>314</v>
      </c>
      <c r="C23" s="142" t="s">
        <v>316</v>
      </c>
      <c r="D23" s="142" t="s">
        <v>316</v>
      </c>
      <c r="E23" s="143"/>
      <c r="F23" s="143" t="s">
        <v>337</v>
      </c>
      <c r="G23" s="142" t="s">
        <v>344</v>
      </c>
      <c r="H23" s="142" t="s">
        <v>347</v>
      </c>
    </row>
    <row r="24" spans="1:8">
      <c r="A24" s="136" t="s">
        <v>297</v>
      </c>
      <c r="B24" s="156" t="s">
        <v>298</v>
      </c>
      <c r="C24" s="142" t="s">
        <v>323</v>
      </c>
      <c r="D24" s="142" t="s">
        <v>323</v>
      </c>
      <c r="E24" s="143" t="s">
        <v>329</v>
      </c>
      <c r="F24" s="151" t="s">
        <v>341</v>
      </c>
      <c r="G24" s="142" t="s">
        <v>345</v>
      </c>
      <c r="H24" s="142" t="s">
        <v>345</v>
      </c>
    </row>
    <row r="25" spans="1:8">
      <c r="A25" s="136" t="s">
        <v>311</v>
      </c>
      <c r="B25" s="156" t="s">
        <v>312</v>
      </c>
      <c r="C25" s="142" t="s">
        <v>324</v>
      </c>
      <c r="D25" s="142" t="s">
        <v>312</v>
      </c>
      <c r="E25" s="143" t="s">
        <v>312</v>
      </c>
      <c r="F25" s="143" t="s">
        <v>338</v>
      </c>
      <c r="G25" s="142" t="s">
        <v>312</v>
      </c>
      <c r="H25" s="142" t="s">
        <v>348</v>
      </c>
    </row>
    <row r="26" spans="1:8" ht="15">
      <c r="A26" s="136" t="s">
        <v>5</v>
      </c>
      <c r="B26" s="157" t="s">
        <v>317</v>
      </c>
      <c r="C26" s="144" t="s">
        <v>317</v>
      </c>
      <c r="D26" s="144" t="s">
        <v>317</v>
      </c>
      <c r="E26" s="145" t="s">
        <v>317</v>
      </c>
      <c r="F26" s="145" t="s">
        <v>317</v>
      </c>
      <c r="G26" s="144" t="s">
        <v>317</v>
      </c>
      <c r="H26" s="142" t="s">
        <v>317</v>
      </c>
    </row>
    <row r="27" spans="1:8">
      <c r="A27" s="136" t="s">
        <v>301</v>
      </c>
      <c r="B27" s="156" t="s">
        <v>309</v>
      </c>
      <c r="C27" s="142" t="s">
        <v>319</v>
      </c>
      <c r="D27" s="142" t="s">
        <v>327</v>
      </c>
      <c r="E27" s="143" t="s">
        <v>330</v>
      </c>
      <c r="F27" s="143" t="s">
        <v>339</v>
      </c>
      <c r="G27" s="142" t="s">
        <v>314</v>
      </c>
      <c r="H27" s="142" t="s">
        <v>349</v>
      </c>
    </row>
    <row r="28" spans="1:8">
      <c r="A28" s="136" t="s">
        <v>313</v>
      </c>
      <c r="B28" s="156">
        <v>206</v>
      </c>
      <c r="C28" s="142" t="s">
        <v>310</v>
      </c>
      <c r="D28" s="142" t="s">
        <v>318</v>
      </c>
      <c r="E28" s="143" t="s">
        <v>318</v>
      </c>
      <c r="F28" s="143">
        <v>250</v>
      </c>
      <c r="G28" s="142" t="s">
        <v>310</v>
      </c>
      <c r="H28" s="142">
        <v>124</v>
      </c>
    </row>
    <row r="29" spans="1:8">
      <c r="A29" s="136" t="s">
        <v>304</v>
      </c>
      <c r="B29" s="156">
        <v>150</v>
      </c>
      <c r="C29" s="142">
        <v>126</v>
      </c>
      <c r="D29" s="142">
        <v>124</v>
      </c>
      <c r="E29" s="143" t="s">
        <v>318</v>
      </c>
      <c r="F29" s="143" t="s">
        <v>310</v>
      </c>
      <c r="G29" s="142" t="s">
        <v>310</v>
      </c>
      <c r="H29" s="142">
        <v>192</v>
      </c>
    </row>
    <row r="30" spans="1:8">
      <c r="A30" s="136" t="s">
        <v>305</v>
      </c>
      <c r="B30" s="156" t="s">
        <v>310</v>
      </c>
      <c r="C30" s="142">
        <v>119</v>
      </c>
      <c r="D30" s="142">
        <v>89</v>
      </c>
      <c r="E30" s="143" t="s">
        <v>310</v>
      </c>
      <c r="F30" s="143" t="s">
        <v>310</v>
      </c>
      <c r="G30" s="142" t="s">
        <v>310</v>
      </c>
      <c r="H30" s="142">
        <v>74</v>
      </c>
    </row>
    <row r="31" spans="1:8">
      <c r="A31" s="136" t="s">
        <v>306</v>
      </c>
      <c r="B31" s="156">
        <v>500</v>
      </c>
      <c r="C31" s="142" t="s">
        <v>310</v>
      </c>
      <c r="D31" s="142">
        <v>700</v>
      </c>
      <c r="E31" s="143">
        <v>700</v>
      </c>
      <c r="F31" s="143" t="s">
        <v>310</v>
      </c>
      <c r="G31" s="142" t="s">
        <v>310</v>
      </c>
      <c r="H31" s="142">
        <v>500</v>
      </c>
    </row>
    <row r="32" spans="1:8">
      <c r="A32" s="136" t="s">
        <v>321</v>
      </c>
      <c r="B32" s="156" t="s">
        <v>340</v>
      </c>
      <c r="C32" s="142" t="s">
        <v>322</v>
      </c>
      <c r="D32" s="142" t="s">
        <v>322</v>
      </c>
      <c r="E32" s="143"/>
      <c r="F32" s="143"/>
      <c r="G32" s="142"/>
      <c r="H32" s="142"/>
    </row>
    <row r="33" spans="1:8" ht="15" thickBot="1">
      <c r="A33" s="137"/>
      <c r="B33" s="158"/>
      <c r="C33" s="146"/>
      <c r="D33" s="146"/>
      <c r="E33" s="147"/>
      <c r="F33" s="147"/>
      <c r="G33" s="146"/>
      <c r="H33" s="142"/>
    </row>
    <row r="34" spans="1:8">
      <c r="A34" s="140" t="s">
        <v>307</v>
      </c>
      <c r="B34" s="154">
        <f>5016+150+206</f>
        <v>5372</v>
      </c>
      <c r="C34" s="148">
        <f>6500+126+119</f>
        <v>6745</v>
      </c>
      <c r="D34" s="148">
        <f>6599+124</f>
        <v>6723</v>
      </c>
      <c r="E34" s="148">
        <f>5314</f>
        <v>5314</v>
      </c>
      <c r="F34" s="152">
        <f>5439+360</f>
        <v>5799</v>
      </c>
      <c r="G34" s="148">
        <v>6232</v>
      </c>
      <c r="H34" s="142">
        <v>5292</v>
      </c>
    </row>
    <row r="35" spans="1:8" ht="15" thickBot="1">
      <c r="A35" s="141" t="s">
        <v>332</v>
      </c>
      <c r="B35" s="155"/>
      <c r="C35" s="149"/>
      <c r="D35" s="149" t="s">
        <v>325</v>
      </c>
      <c r="E35" s="149" t="s">
        <v>331</v>
      </c>
      <c r="F35" s="153"/>
      <c r="G35" s="149"/>
      <c r="H35" s="14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6"/>
  <sheetViews>
    <sheetView topLeftCell="C1" workbookViewId="0">
      <selection activeCell="I5" sqref="I5:I7"/>
    </sheetView>
  </sheetViews>
  <sheetFormatPr defaultColWidth="9" defaultRowHeight="12.75"/>
  <cols>
    <col min="1" max="1" width="9.33203125" style="1" bestFit="1" customWidth="1"/>
    <col min="2" max="2" width="22" style="1" customWidth="1"/>
    <col min="3" max="3" width="10.44140625" style="1" customWidth="1"/>
    <col min="4" max="4" width="19.88671875" style="1" customWidth="1"/>
    <col min="5" max="5" width="16.44140625" style="1" customWidth="1"/>
    <col min="6" max="6" width="47.109375" style="1" bestFit="1" customWidth="1"/>
    <col min="7" max="16384" width="9" style="1"/>
  </cols>
  <sheetData>
    <row r="1" spans="1:9">
      <c r="A1" s="1" t="s">
        <v>11</v>
      </c>
    </row>
    <row r="2" spans="1:9">
      <c r="A2" s="1" t="s">
        <v>10</v>
      </c>
      <c r="B2" s="1" t="s">
        <v>80</v>
      </c>
    </row>
    <row r="4" spans="1:9">
      <c r="A4" s="3" t="s">
        <v>0</v>
      </c>
      <c r="B4" s="3" t="s">
        <v>15</v>
      </c>
      <c r="C4" s="3" t="s">
        <v>16</v>
      </c>
      <c r="D4" s="3" t="s">
        <v>13</v>
      </c>
      <c r="E4" s="3" t="s">
        <v>14</v>
      </c>
      <c r="F4" s="3" t="s">
        <v>12</v>
      </c>
    </row>
    <row r="5" spans="1:9">
      <c r="A5" s="16">
        <v>1</v>
      </c>
      <c r="B5" s="17" t="s">
        <v>71</v>
      </c>
      <c r="C5" s="16" t="s">
        <v>72</v>
      </c>
      <c r="D5" s="17">
        <v>1</v>
      </c>
      <c r="E5" s="16">
        <v>0</v>
      </c>
      <c r="F5" s="16" t="s">
        <v>56</v>
      </c>
      <c r="I5" s="1" t="s">
        <v>69</v>
      </c>
    </row>
    <row r="6" spans="1:9">
      <c r="A6" s="16">
        <v>2</v>
      </c>
      <c r="B6" s="17" t="s">
        <v>71</v>
      </c>
      <c r="C6" s="16" t="s">
        <v>72</v>
      </c>
      <c r="D6" s="17">
        <v>1</v>
      </c>
      <c r="E6" s="16">
        <v>0</v>
      </c>
      <c r="F6" s="16" t="s">
        <v>57</v>
      </c>
      <c r="I6" s="1" t="s">
        <v>70</v>
      </c>
    </row>
    <row r="7" spans="1:9">
      <c r="A7" s="16">
        <v>3</v>
      </c>
      <c r="B7" s="17" t="s">
        <v>71</v>
      </c>
      <c r="C7" s="16" t="s">
        <v>77</v>
      </c>
      <c r="D7" s="17">
        <v>2.5</v>
      </c>
      <c r="E7" s="16">
        <v>0</v>
      </c>
      <c r="F7" s="16" t="s">
        <v>58</v>
      </c>
      <c r="I7" s="1" t="s">
        <v>71</v>
      </c>
    </row>
    <row r="8" spans="1:9">
      <c r="A8" s="16">
        <v>4</v>
      </c>
      <c r="B8" s="17" t="s">
        <v>71</v>
      </c>
      <c r="C8" s="16"/>
      <c r="D8" s="17">
        <v>2.5</v>
      </c>
      <c r="E8" s="16">
        <v>0</v>
      </c>
      <c r="F8" s="16" t="s">
        <v>59</v>
      </c>
    </row>
    <row r="9" spans="1:9">
      <c r="A9" s="2">
        <v>5</v>
      </c>
      <c r="B9" s="9" t="s">
        <v>70</v>
      </c>
      <c r="C9" s="2" t="s">
        <v>72</v>
      </c>
      <c r="D9" s="9">
        <v>2</v>
      </c>
      <c r="E9" s="2">
        <v>0.5</v>
      </c>
      <c r="F9" s="2" t="s">
        <v>60</v>
      </c>
    </row>
    <row r="10" spans="1:9">
      <c r="A10" s="16">
        <v>6</v>
      </c>
      <c r="B10" s="17" t="s">
        <v>71</v>
      </c>
      <c r="C10" s="16" t="s">
        <v>73</v>
      </c>
      <c r="D10" s="17">
        <v>2</v>
      </c>
      <c r="E10" s="16">
        <v>0</v>
      </c>
      <c r="F10" s="16" t="s">
        <v>64</v>
      </c>
    </row>
    <row r="11" spans="1:9">
      <c r="A11" s="16">
        <v>7</v>
      </c>
      <c r="B11" s="17" t="s">
        <v>71</v>
      </c>
      <c r="C11" s="16" t="s">
        <v>77</v>
      </c>
      <c r="D11" s="17">
        <v>20</v>
      </c>
      <c r="E11" s="16">
        <v>0</v>
      </c>
      <c r="F11" s="16" t="s">
        <v>61</v>
      </c>
    </row>
    <row r="12" spans="1:9">
      <c r="A12" s="2">
        <v>8</v>
      </c>
      <c r="B12" s="9" t="s">
        <v>70</v>
      </c>
      <c r="C12" s="2" t="s">
        <v>77</v>
      </c>
      <c r="D12" s="9">
        <v>2</v>
      </c>
      <c r="E12" s="2">
        <v>1.5</v>
      </c>
      <c r="F12" s="2" t="s">
        <v>62</v>
      </c>
    </row>
    <row r="13" spans="1:9">
      <c r="A13" s="2">
        <v>9</v>
      </c>
      <c r="B13" s="9" t="s">
        <v>70</v>
      </c>
      <c r="C13" s="2" t="s">
        <v>77</v>
      </c>
      <c r="D13" s="9">
        <v>20</v>
      </c>
      <c r="E13" s="2">
        <v>2</v>
      </c>
      <c r="F13" s="2" t="s">
        <v>63</v>
      </c>
    </row>
    <row r="14" spans="1:9">
      <c r="A14" s="2">
        <v>10</v>
      </c>
      <c r="B14" s="9" t="s">
        <v>70</v>
      </c>
      <c r="C14" s="2" t="s">
        <v>77</v>
      </c>
      <c r="D14" s="9">
        <v>10</v>
      </c>
      <c r="E14" s="2">
        <v>6</v>
      </c>
      <c r="F14" s="2" t="s">
        <v>65</v>
      </c>
    </row>
    <row r="15" spans="1:9">
      <c r="A15" s="16">
        <v>11</v>
      </c>
      <c r="B15" s="17" t="s">
        <v>71</v>
      </c>
      <c r="C15" s="16" t="s">
        <v>73</v>
      </c>
      <c r="D15" s="17">
        <v>1</v>
      </c>
      <c r="E15" s="16">
        <v>0</v>
      </c>
      <c r="F15" s="16" t="s">
        <v>78</v>
      </c>
    </row>
    <row r="16" spans="1:9">
      <c r="A16" s="16">
        <v>12</v>
      </c>
      <c r="B16" s="17" t="s">
        <v>71</v>
      </c>
      <c r="C16" s="16" t="s">
        <v>72</v>
      </c>
      <c r="D16" s="17">
        <v>0.5</v>
      </c>
      <c r="E16" s="16">
        <v>0</v>
      </c>
      <c r="F16" s="16" t="s">
        <v>79</v>
      </c>
    </row>
    <row r="17" spans="1:6">
      <c r="A17" s="16">
        <v>13</v>
      </c>
      <c r="B17" s="17" t="s">
        <v>71</v>
      </c>
      <c r="C17" s="16" t="s">
        <v>77</v>
      </c>
      <c r="D17" s="17">
        <v>9</v>
      </c>
      <c r="E17" s="16">
        <v>0</v>
      </c>
      <c r="F17" s="16" t="s">
        <v>66</v>
      </c>
    </row>
    <row r="18" spans="1:6">
      <c r="A18" s="16">
        <v>14</v>
      </c>
      <c r="B18" s="17" t="s">
        <v>71</v>
      </c>
      <c r="C18" s="16" t="s">
        <v>73</v>
      </c>
      <c r="D18" s="17">
        <v>2</v>
      </c>
      <c r="E18" s="16">
        <v>0</v>
      </c>
      <c r="F18" s="16" t="s">
        <v>68</v>
      </c>
    </row>
    <row r="19" spans="1:6">
      <c r="A19" s="16">
        <v>15</v>
      </c>
      <c r="B19" s="17" t="s">
        <v>71</v>
      </c>
      <c r="C19" s="16" t="s">
        <v>73</v>
      </c>
      <c r="D19" s="17">
        <v>4</v>
      </c>
      <c r="E19" s="16">
        <v>0</v>
      </c>
      <c r="F19" s="16" t="s">
        <v>67</v>
      </c>
    </row>
    <row r="20" spans="1:6">
      <c r="A20" s="2" t="s">
        <v>76</v>
      </c>
      <c r="B20" s="9"/>
      <c r="C20" s="2"/>
      <c r="D20" s="2">
        <f>SUM(D5:D19)</f>
        <v>79.5</v>
      </c>
      <c r="E20" s="2">
        <f>SUM(E5:E19)</f>
        <v>10</v>
      </c>
      <c r="F20" s="2"/>
    </row>
    <row r="40" spans="1:2">
      <c r="A40" s="1" t="s">
        <v>74</v>
      </c>
      <c r="B40" s="1" t="s">
        <v>75</v>
      </c>
    </row>
    <row r="41" spans="1:2">
      <c r="A41" s="15">
        <v>41273</v>
      </c>
      <c r="B41" s="1">
        <v>80.5</v>
      </c>
    </row>
    <row r="42" spans="1:2">
      <c r="A42" s="15">
        <v>41274</v>
      </c>
      <c r="B42" s="1">
        <v>79</v>
      </c>
    </row>
    <row r="43" spans="1:2">
      <c r="A43" s="15">
        <v>41275</v>
      </c>
      <c r="B43" s="1">
        <v>76.5</v>
      </c>
    </row>
    <row r="44" spans="1:2">
      <c r="A44" s="15">
        <v>41276</v>
      </c>
      <c r="B44" s="1">
        <v>75.25</v>
      </c>
    </row>
    <row r="45" spans="1:2">
      <c r="A45" s="15">
        <v>41277</v>
      </c>
      <c r="B45" s="1">
        <v>70.45</v>
      </c>
    </row>
    <row r="46" spans="1:2">
      <c r="A46" s="15">
        <v>41278</v>
      </c>
      <c r="B46" s="1">
        <v>70.45</v>
      </c>
    </row>
    <row r="47" spans="1:2">
      <c r="A47" s="15">
        <v>41279</v>
      </c>
      <c r="B47" s="1">
        <v>69.95</v>
      </c>
    </row>
    <row r="48" spans="1:2">
      <c r="A48" s="15">
        <v>41280</v>
      </c>
      <c r="B48" s="1">
        <v>69.75</v>
      </c>
    </row>
    <row r="49" spans="1:2">
      <c r="A49" s="15">
        <v>41281</v>
      </c>
      <c r="B49" s="1">
        <v>69.75</v>
      </c>
    </row>
    <row r="50" spans="1:2">
      <c r="A50" s="15">
        <v>41282</v>
      </c>
      <c r="B50" s="1">
        <v>69.95</v>
      </c>
    </row>
    <row r="51" spans="1:2">
      <c r="A51" s="15">
        <v>41283</v>
      </c>
      <c r="B51" s="1">
        <v>64.25</v>
      </c>
    </row>
    <row r="52" spans="1:2">
      <c r="A52" s="15">
        <v>41284</v>
      </c>
      <c r="B52" s="1">
        <v>62.25</v>
      </c>
    </row>
    <row r="53" spans="1:2">
      <c r="A53" s="15">
        <v>41285</v>
      </c>
      <c r="B53" s="1">
        <v>60.25</v>
      </c>
    </row>
    <row r="54" spans="1:2">
      <c r="A54" s="15">
        <v>41286</v>
      </c>
      <c r="B54" s="1">
        <v>60.25</v>
      </c>
    </row>
    <row r="55" spans="1:2">
      <c r="A55" s="15">
        <v>41287</v>
      </c>
      <c r="B55" s="1">
        <v>60.25</v>
      </c>
    </row>
    <row r="56" spans="1:2">
      <c r="A56" s="15">
        <v>41288</v>
      </c>
      <c r="B56" s="1">
        <v>53.5</v>
      </c>
    </row>
    <row r="57" spans="1:2">
      <c r="A57" s="15">
        <v>41289</v>
      </c>
      <c r="B57" s="1">
        <v>53.5</v>
      </c>
    </row>
    <row r="58" spans="1:2">
      <c r="A58" s="15">
        <v>41290</v>
      </c>
      <c r="B58" s="1">
        <v>53.5</v>
      </c>
    </row>
    <row r="59" spans="1:2">
      <c r="A59" s="15">
        <v>41291</v>
      </c>
      <c r="B59" s="1">
        <v>50.5</v>
      </c>
    </row>
    <row r="60" spans="1:2">
      <c r="A60" s="15">
        <v>41292</v>
      </c>
      <c r="B60" s="1">
        <v>50.5</v>
      </c>
    </row>
    <row r="61" spans="1:2">
      <c r="A61" s="15">
        <v>41293</v>
      </c>
      <c r="B61" s="1">
        <v>50.5</v>
      </c>
    </row>
    <row r="62" spans="1:2">
      <c r="A62" s="15">
        <v>41294</v>
      </c>
      <c r="B62" s="1">
        <v>50.5</v>
      </c>
    </row>
    <row r="63" spans="1:2">
      <c r="A63" s="15">
        <v>41295</v>
      </c>
      <c r="B63" s="1">
        <v>50.5</v>
      </c>
    </row>
    <row r="64" spans="1:2">
      <c r="A64" s="15">
        <v>41296</v>
      </c>
      <c r="B64" s="1">
        <v>29.5</v>
      </c>
    </row>
    <row r="65" spans="1:2">
      <c r="A65" s="15">
        <v>41297</v>
      </c>
      <c r="B65" s="1">
        <v>29.5</v>
      </c>
    </row>
    <row r="66" spans="1:2">
      <c r="A66" s="15">
        <v>41298</v>
      </c>
      <c r="B66" s="1">
        <v>29.5</v>
      </c>
    </row>
    <row r="67" spans="1:2">
      <c r="A67" s="15">
        <v>41299</v>
      </c>
      <c r="B67" s="1">
        <v>23</v>
      </c>
    </row>
    <row r="68" spans="1:2">
      <c r="A68" s="15">
        <v>41300</v>
      </c>
      <c r="B68" s="1">
        <v>20</v>
      </c>
    </row>
    <row r="69" spans="1:2">
      <c r="A69" s="15">
        <v>41301</v>
      </c>
      <c r="B69" s="1">
        <v>19</v>
      </c>
    </row>
    <row r="70" spans="1:2">
      <c r="A70" s="15">
        <v>41302</v>
      </c>
      <c r="B70" s="1">
        <v>18</v>
      </c>
    </row>
    <row r="71" spans="1:2">
      <c r="A71" s="15">
        <v>41303</v>
      </c>
      <c r="B71" s="1">
        <v>18</v>
      </c>
    </row>
    <row r="72" spans="1:2">
      <c r="A72" s="15">
        <v>41304</v>
      </c>
      <c r="B72" s="1">
        <v>18</v>
      </c>
    </row>
    <row r="73" spans="1:2">
      <c r="A73" s="15">
        <v>41305</v>
      </c>
      <c r="B73" s="1">
        <v>16</v>
      </c>
    </row>
    <row r="74" spans="1:2">
      <c r="A74" s="15">
        <v>41306</v>
      </c>
      <c r="B74" s="1">
        <v>13</v>
      </c>
    </row>
    <row r="75" spans="1:2">
      <c r="A75" s="15">
        <v>41307</v>
      </c>
      <c r="B75" s="1">
        <v>10</v>
      </c>
    </row>
    <row r="76" spans="1:2">
      <c r="A76" s="15">
        <v>41308</v>
      </c>
      <c r="B76" s="1">
        <v>10</v>
      </c>
    </row>
  </sheetData>
  <dataValidations count="1">
    <dataValidation type="list" allowBlank="1" showInputMessage="1" showErrorMessage="1" sqref="B5:B20">
      <formula1>$I$5:$I$7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tableParts count="1"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>
  <dimension ref="A1:BJ49"/>
  <sheetViews>
    <sheetView workbookViewId="0">
      <selection activeCell="M19" sqref="M19"/>
    </sheetView>
  </sheetViews>
  <sheetFormatPr defaultRowHeight="14.25"/>
  <cols>
    <col min="1" max="1" width="29.6640625" customWidth="1"/>
    <col min="2" max="2" width="1.77734375" style="181" customWidth="1"/>
    <col min="3" max="3" width="1.6640625" style="181" customWidth="1"/>
    <col min="4" max="4" width="1.77734375" style="181" customWidth="1"/>
    <col min="5" max="9" width="1.77734375" customWidth="1"/>
    <col min="10" max="12" width="1.77734375" style="181" customWidth="1"/>
    <col min="13" max="16" width="1.77734375" customWidth="1"/>
    <col min="17" max="18" width="1.77734375" style="181" customWidth="1"/>
    <col min="19" max="23" width="1.77734375" customWidth="1"/>
    <col min="24" max="25" width="1.77734375" style="181" customWidth="1"/>
    <col min="26" max="30" width="1.77734375" customWidth="1"/>
    <col min="31" max="32" width="1.77734375" style="181" customWidth="1"/>
    <col min="33" max="37" width="1.77734375" customWidth="1"/>
    <col min="38" max="39" width="1.77734375" style="181" customWidth="1"/>
    <col min="40" max="44" width="1.77734375" customWidth="1"/>
    <col min="45" max="46" width="1.77734375" style="181" customWidth="1"/>
    <col min="47" max="51" width="1.77734375" customWidth="1"/>
    <col min="52" max="53" width="1.77734375" style="181" customWidth="1"/>
    <col min="54" max="55" width="1.77734375" customWidth="1"/>
    <col min="56" max="57" width="1.77734375" style="181" customWidth="1"/>
    <col min="58" max="58" width="1.77734375" customWidth="1"/>
    <col min="59" max="60" width="1.77734375" style="181" customWidth="1"/>
    <col min="61" max="62" width="1.6640625" customWidth="1"/>
  </cols>
  <sheetData>
    <row r="1" spans="1:62" ht="15" thickBot="1">
      <c r="A1" s="192"/>
      <c r="B1" s="261" t="s">
        <v>535</v>
      </c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3"/>
      <c r="AF1" s="262" t="s">
        <v>536</v>
      </c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3"/>
      <c r="AS1" s="205"/>
      <c r="AT1" s="205"/>
      <c r="AU1" s="205"/>
      <c r="AV1" s="205"/>
      <c r="AW1" s="205"/>
      <c r="AX1" s="205"/>
      <c r="AY1" s="205"/>
      <c r="AZ1" s="205"/>
      <c r="BA1" s="205"/>
      <c r="BB1" s="205"/>
      <c r="BC1" s="205"/>
      <c r="BD1" s="205"/>
      <c r="BE1" s="205"/>
      <c r="BF1" s="205"/>
      <c r="BG1" s="205"/>
      <c r="BH1" s="205"/>
      <c r="BI1" s="205"/>
      <c r="BJ1" s="205"/>
    </row>
    <row r="2" spans="1:62" ht="16.5" thickBot="1">
      <c r="A2" s="206"/>
      <c r="B2" s="207">
        <v>1</v>
      </c>
      <c r="C2" s="208">
        <v>2</v>
      </c>
      <c r="D2" s="208">
        <v>3</v>
      </c>
      <c r="E2" s="209">
        <v>4</v>
      </c>
      <c r="F2" s="209">
        <v>5</v>
      </c>
      <c r="G2" s="209">
        <v>6</v>
      </c>
      <c r="H2" s="209">
        <v>7</v>
      </c>
      <c r="I2" s="209">
        <v>8</v>
      </c>
      <c r="J2" s="208">
        <v>9</v>
      </c>
      <c r="K2" s="208">
        <v>10</v>
      </c>
      <c r="L2" s="208">
        <v>11</v>
      </c>
      <c r="M2" s="209">
        <v>12</v>
      </c>
      <c r="N2" s="209">
        <v>13</v>
      </c>
      <c r="O2" s="209">
        <v>14</v>
      </c>
      <c r="P2" s="209">
        <v>15</v>
      </c>
      <c r="Q2" s="208">
        <v>16</v>
      </c>
      <c r="R2" s="208">
        <v>17</v>
      </c>
      <c r="S2" s="209">
        <v>18</v>
      </c>
      <c r="T2" s="209">
        <v>19</v>
      </c>
      <c r="U2" s="209">
        <v>20</v>
      </c>
      <c r="V2" s="209">
        <v>21</v>
      </c>
      <c r="W2" s="209">
        <v>22</v>
      </c>
      <c r="X2" s="208">
        <v>23</v>
      </c>
      <c r="Y2" s="208">
        <v>24</v>
      </c>
      <c r="Z2" s="209">
        <v>25</v>
      </c>
      <c r="AA2" s="209">
        <v>26</v>
      </c>
      <c r="AB2" s="209">
        <v>27</v>
      </c>
      <c r="AC2" s="209">
        <v>28</v>
      </c>
      <c r="AD2" s="209">
        <v>29</v>
      </c>
      <c r="AE2" s="210">
        <v>30</v>
      </c>
      <c r="AF2" s="208">
        <v>1</v>
      </c>
      <c r="AG2" s="209">
        <v>2</v>
      </c>
      <c r="AH2" s="209">
        <v>3</v>
      </c>
      <c r="AI2" s="209">
        <v>4</v>
      </c>
      <c r="AJ2" s="209">
        <v>5</v>
      </c>
      <c r="AK2" s="209">
        <v>6</v>
      </c>
      <c r="AL2" s="208">
        <v>7</v>
      </c>
      <c r="AM2" s="208">
        <v>8</v>
      </c>
      <c r="AN2" s="209">
        <v>9</v>
      </c>
      <c r="AO2" s="209">
        <v>10</v>
      </c>
      <c r="AP2" s="209">
        <v>11</v>
      </c>
      <c r="AQ2" s="209">
        <v>12</v>
      </c>
      <c r="AR2" s="248">
        <v>13</v>
      </c>
      <c r="AS2" s="193">
        <v>14</v>
      </c>
      <c r="AT2" s="193">
        <v>15</v>
      </c>
      <c r="AU2" s="194">
        <v>16</v>
      </c>
      <c r="AV2" s="194">
        <v>17</v>
      </c>
      <c r="AW2" s="194">
        <v>18</v>
      </c>
      <c r="AX2" s="194">
        <v>19</v>
      </c>
      <c r="AY2" s="194">
        <v>20</v>
      </c>
      <c r="AZ2" s="193">
        <v>21</v>
      </c>
      <c r="BA2" s="193">
        <v>22</v>
      </c>
      <c r="BB2" s="194">
        <v>23</v>
      </c>
      <c r="BC2" s="194">
        <v>24</v>
      </c>
      <c r="BD2" s="193">
        <v>25</v>
      </c>
      <c r="BE2" s="193">
        <v>26</v>
      </c>
      <c r="BF2" s="194">
        <v>27</v>
      </c>
      <c r="BG2" s="193">
        <v>28</v>
      </c>
      <c r="BH2" s="193">
        <v>29</v>
      </c>
      <c r="BI2" s="194">
        <v>30</v>
      </c>
      <c r="BJ2" s="195">
        <v>31</v>
      </c>
    </row>
    <row r="3" spans="1:62" ht="15" thickBot="1">
      <c r="A3" s="196" t="s">
        <v>351</v>
      </c>
      <c r="B3" s="250"/>
      <c r="C3" s="218"/>
      <c r="D3" s="218"/>
      <c r="E3" s="219"/>
      <c r="F3" s="219"/>
      <c r="G3" s="219"/>
      <c r="H3" s="219"/>
      <c r="I3" s="219"/>
      <c r="J3" s="218"/>
      <c r="K3" s="218"/>
      <c r="L3" s="218"/>
      <c r="M3" s="220"/>
      <c r="N3" s="220"/>
      <c r="O3" s="220"/>
      <c r="P3" s="220"/>
      <c r="Q3" s="218"/>
      <c r="R3" s="218"/>
      <c r="S3" s="220"/>
      <c r="T3" s="220"/>
      <c r="U3" s="220"/>
      <c r="V3" s="220"/>
      <c r="W3" s="220"/>
      <c r="X3" s="218"/>
      <c r="Y3" s="218"/>
      <c r="Z3" s="220"/>
      <c r="AA3" s="220"/>
      <c r="AB3" s="220"/>
      <c r="AC3" s="220"/>
      <c r="AD3" s="220"/>
      <c r="AE3" s="251"/>
      <c r="AF3" s="237"/>
      <c r="AG3" s="220"/>
      <c r="AH3" s="220"/>
      <c r="AI3" s="220"/>
      <c r="AJ3" s="220"/>
      <c r="AK3" s="220"/>
      <c r="AL3" s="218"/>
      <c r="AM3" s="218"/>
      <c r="AN3" s="220"/>
      <c r="AO3" s="220"/>
      <c r="AP3" s="220"/>
      <c r="AQ3" s="220"/>
      <c r="AR3" s="221"/>
      <c r="AS3" s="183"/>
      <c r="AT3" s="183"/>
      <c r="AU3" s="184"/>
      <c r="AV3" s="184"/>
      <c r="AW3" s="184"/>
      <c r="AX3" s="184"/>
      <c r="AY3" s="184"/>
      <c r="AZ3" s="183"/>
      <c r="BA3" s="183"/>
      <c r="BB3" s="184"/>
      <c r="BC3" s="184"/>
      <c r="BD3" s="183"/>
      <c r="BE3" s="183"/>
      <c r="BF3" s="184"/>
      <c r="BG3" s="183"/>
      <c r="BH3" s="183"/>
      <c r="BI3" s="184"/>
      <c r="BJ3" s="190"/>
    </row>
    <row r="4" spans="1:62">
      <c r="A4" s="135" t="s">
        <v>537</v>
      </c>
      <c r="B4" s="252"/>
      <c r="C4" s="222"/>
      <c r="D4" s="222"/>
      <c r="E4" s="223"/>
      <c r="F4" s="223"/>
      <c r="G4" s="223"/>
      <c r="H4" s="223"/>
      <c r="I4" s="223"/>
      <c r="J4" s="222"/>
      <c r="K4" s="222"/>
      <c r="L4" s="222"/>
      <c r="M4" s="68"/>
      <c r="N4" s="68"/>
      <c r="O4" s="68"/>
      <c r="P4" s="68"/>
      <c r="Q4" s="222"/>
      <c r="R4" s="222"/>
      <c r="S4" s="68"/>
      <c r="T4" s="68"/>
      <c r="U4" s="68"/>
      <c r="V4" s="68"/>
      <c r="W4" s="68"/>
      <c r="X4" s="222"/>
      <c r="Y4" s="222"/>
      <c r="Z4" s="68"/>
      <c r="AA4" s="68"/>
      <c r="AB4" s="68"/>
      <c r="AC4" s="68"/>
      <c r="AD4" s="68"/>
      <c r="AE4" s="253"/>
      <c r="AF4" s="238"/>
      <c r="AG4" s="68"/>
      <c r="AH4" s="68"/>
      <c r="AI4" s="68"/>
      <c r="AJ4" s="68"/>
      <c r="AK4" s="68"/>
      <c r="AL4" s="222"/>
      <c r="AM4" s="222"/>
      <c r="AN4" s="68"/>
      <c r="AO4" s="68"/>
      <c r="AP4" s="68"/>
      <c r="AQ4" s="68"/>
      <c r="AR4" s="69"/>
      <c r="AS4" s="197"/>
      <c r="AT4" s="197"/>
      <c r="AU4" s="198"/>
      <c r="AV4" s="198"/>
      <c r="AW4" s="198"/>
      <c r="AX4" s="198"/>
      <c r="AY4" s="198"/>
      <c r="AZ4" s="197"/>
      <c r="BA4" s="197"/>
      <c r="BB4" s="198"/>
      <c r="BC4" s="198"/>
      <c r="BD4" s="197"/>
      <c r="BE4" s="197"/>
      <c r="BF4" s="198"/>
      <c r="BG4" s="197"/>
      <c r="BH4" s="197"/>
      <c r="BI4" s="198"/>
      <c r="BJ4" s="138"/>
    </row>
    <row r="5" spans="1:62">
      <c r="A5" s="136" t="s">
        <v>538</v>
      </c>
      <c r="B5" s="254"/>
      <c r="C5" s="211"/>
      <c r="D5" s="211"/>
      <c r="E5" s="66"/>
      <c r="F5" s="66"/>
      <c r="G5" s="66"/>
      <c r="H5" s="66"/>
      <c r="I5" s="66"/>
      <c r="J5" s="211"/>
      <c r="K5" s="211"/>
      <c r="L5" s="211"/>
      <c r="M5" s="212"/>
      <c r="N5" s="212"/>
      <c r="O5" s="212"/>
      <c r="P5" s="212"/>
      <c r="Q5" s="211"/>
      <c r="R5" s="211"/>
      <c r="S5" s="66"/>
      <c r="T5" s="66"/>
      <c r="U5" s="66"/>
      <c r="V5" s="66"/>
      <c r="W5" s="66"/>
      <c r="X5" s="211"/>
      <c r="Y5" s="211"/>
      <c r="Z5" s="66"/>
      <c r="AA5" s="66"/>
      <c r="AB5" s="66"/>
      <c r="AC5" s="66"/>
      <c r="AD5" s="66"/>
      <c r="AE5" s="255"/>
      <c r="AF5" s="239"/>
      <c r="AG5" s="66"/>
      <c r="AH5" s="66"/>
      <c r="AI5" s="66"/>
      <c r="AJ5" s="66"/>
      <c r="AK5" s="66"/>
      <c r="AL5" s="211"/>
      <c r="AM5" s="211"/>
      <c r="AN5" s="66"/>
      <c r="AO5" s="66"/>
      <c r="AP5" s="66"/>
      <c r="AQ5" s="66"/>
      <c r="AR5" s="70"/>
      <c r="AS5" s="183"/>
      <c r="AT5" s="183"/>
      <c r="AU5" s="184"/>
      <c r="AV5" s="184"/>
      <c r="AW5" s="184"/>
      <c r="AX5" s="184"/>
      <c r="AY5" s="184"/>
      <c r="AZ5" s="183"/>
      <c r="BA5" s="183"/>
      <c r="BB5" s="184"/>
      <c r="BC5" s="184"/>
      <c r="BD5" s="183"/>
      <c r="BE5" s="183"/>
      <c r="BF5" s="184"/>
      <c r="BG5" s="183"/>
      <c r="BH5" s="183"/>
      <c r="BI5" s="184"/>
      <c r="BJ5" s="199"/>
    </row>
    <row r="6" spans="1:62" ht="15" thickBot="1">
      <c r="A6" s="242" t="s">
        <v>539</v>
      </c>
      <c r="B6" s="256"/>
      <c r="C6" s="224"/>
      <c r="D6" s="224"/>
      <c r="E6" s="72"/>
      <c r="F6" s="72"/>
      <c r="G6" s="72"/>
      <c r="H6" s="72"/>
      <c r="I6" s="72"/>
      <c r="J6" s="224"/>
      <c r="K6" s="224"/>
      <c r="L6" s="224"/>
      <c r="M6" s="72"/>
      <c r="N6" s="72"/>
      <c r="O6" s="72"/>
      <c r="P6" s="72"/>
      <c r="Q6" s="224"/>
      <c r="R6" s="224"/>
      <c r="S6" s="225"/>
      <c r="T6" s="225"/>
      <c r="U6" s="225"/>
      <c r="V6" s="225"/>
      <c r="W6" s="225"/>
      <c r="X6" s="224"/>
      <c r="Y6" s="224"/>
      <c r="Z6" s="72"/>
      <c r="AA6" s="72"/>
      <c r="AB6" s="72"/>
      <c r="AC6" s="72"/>
      <c r="AD6" s="72"/>
      <c r="AE6" s="257"/>
      <c r="AF6" s="240"/>
      <c r="AG6" s="72"/>
      <c r="AH6" s="72"/>
      <c r="AI6" s="72"/>
      <c r="AJ6" s="72"/>
      <c r="AK6" s="72"/>
      <c r="AL6" s="224"/>
      <c r="AM6" s="224"/>
      <c r="AN6" s="72"/>
      <c r="AO6" s="72"/>
      <c r="AP6" s="72"/>
      <c r="AQ6" s="72"/>
      <c r="AR6" s="73"/>
      <c r="AS6" s="200"/>
      <c r="AT6" s="200"/>
      <c r="AU6" s="201"/>
      <c r="AV6" s="201"/>
      <c r="AW6" s="201"/>
      <c r="AX6" s="201"/>
      <c r="AY6" s="201"/>
      <c r="AZ6" s="200"/>
      <c r="BA6" s="200"/>
      <c r="BB6" s="201"/>
      <c r="BC6" s="201"/>
      <c r="BD6" s="200"/>
      <c r="BE6" s="200"/>
      <c r="BF6" s="201"/>
      <c r="BG6" s="200"/>
      <c r="BH6" s="200"/>
      <c r="BI6" s="201"/>
      <c r="BJ6" s="202"/>
    </row>
    <row r="7" spans="1:62">
      <c r="A7" s="243" t="s">
        <v>540</v>
      </c>
      <c r="B7" s="252"/>
      <c r="C7" s="222"/>
      <c r="D7" s="222"/>
      <c r="E7" s="68"/>
      <c r="F7" s="68"/>
      <c r="G7" s="68"/>
      <c r="H7" s="68"/>
      <c r="I7" s="68"/>
      <c r="J7" s="222"/>
      <c r="K7" s="222"/>
      <c r="L7" s="222"/>
      <c r="M7" s="68"/>
      <c r="N7" s="68"/>
      <c r="O7" s="68"/>
      <c r="P7" s="68"/>
      <c r="Q7" s="222"/>
      <c r="R7" s="222"/>
      <c r="S7" s="68"/>
      <c r="T7" s="68"/>
      <c r="U7" s="68"/>
      <c r="V7" s="68"/>
      <c r="W7" s="226"/>
      <c r="X7" s="222"/>
      <c r="Y7" s="222"/>
      <c r="Z7" s="68"/>
      <c r="AA7" s="68"/>
      <c r="AB7" s="68"/>
      <c r="AC7" s="68"/>
      <c r="AD7" s="68"/>
      <c r="AE7" s="253"/>
      <c r="AF7" s="238"/>
      <c r="AG7" s="68"/>
      <c r="AH7" s="68"/>
      <c r="AI7" s="68"/>
      <c r="AJ7" s="68"/>
      <c r="AK7" s="68"/>
      <c r="AL7" s="222"/>
      <c r="AM7" s="222"/>
      <c r="AN7" s="68"/>
      <c r="AO7" s="68"/>
      <c r="AP7" s="68"/>
      <c r="AQ7" s="68"/>
      <c r="AR7" s="69"/>
      <c r="AS7" s="197"/>
      <c r="AT7" s="197"/>
      <c r="AU7" s="198"/>
      <c r="AV7" s="198"/>
      <c r="AW7" s="198"/>
      <c r="AX7" s="198"/>
      <c r="AY7" s="198"/>
      <c r="AZ7" s="197"/>
      <c r="BA7" s="197"/>
      <c r="BB7" s="198"/>
      <c r="BC7" s="198"/>
      <c r="BD7" s="197"/>
      <c r="BE7" s="197"/>
      <c r="BF7" s="198"/>
      <c r="BG7" s="197"/>
      <c r="BH7" s="197"/>
      <c r="BI7" s="198"/>
      <c r="BJ7" s="138"/>
    </row>
    <row r="8" spans="1:62">
      <c r="A8" s="244" t="s">
        <v>546</v>
      </c>
      <c r="B8" s="254"/>
      <c r="C8" s="211"/>
      <c r="D8" s="211"/>
      <c r="E8" s="66"/>
      <c r="F8" s="66"/>
      <c r="G8" s="66"/>
      <c r="H8" s="66"/>
      <c r="I8" s="213"/>
      <c r="J8" s="211"/>
      <c r="K8" s="211"/>
      <c r="L8" s="211"/>
      <c r="M8" s="66"/>
      <c r="N8" s="66"/>
      <c r="O8" s="66"/>
      <c r="P8" s="66"/>
      <c r="Q8" s="211"/>
      <c r="R8" s="211"/>
      <c r="S8" s="66"/>
      <c r="T8" s="66"/>
      <c r="U8" s="66"/>
      <c r="V8" s="66"/>
      <c r="W8" s="66"/>
      <c r="X8" s="211"/>
      <c r="Y8" s="211"/>
      <c r="Z8" s="66"/>
      <c r="AA8" s="66"/>
      <c r="AB8" s="66"/>
      <c r="AC8" s="66"/>
      <c r="AD8" s="66"/>
      <c r="AE8" s="255"/>
      <c r="AF8" s="239"/>
      <c r="AG8" s="66"/>
      <c r="AH8" s="66"/>
      <c r="AI8" s="66"/>
      <c r="AJ8" s="66"/>
      <c r="AK8" s="66"/>
      <c r="AL8" s="211"/>
      <c r="AM8" s="211"/>
      <c r="AN8" s="66"/>
      <c r="AO8" s="66"/>
      <c r="AP8" s="66"/>
      <c r="AQ8" s="66"/>
      <c r="AR8" s="70"/>
      <c r="AS8" s="183"/>
      <c r="AT8" s="183"/>
      <c r="AU8" s="184"/>
      <c r="AV8" s="184"/>
      <c r="AW8" s="184"/>
      <c r="AX8" s="184"/>
      <c r="AY8" s="184"/>
      <c r="AZ8" s="183"/>
      <c r="BA8" s="183"/>
      <c r="BB8" s="184"/>
      <c r="BC8" s="184"/>
      <c r="BD8" s="183"/>
      <c r="BE8" s="183"/>
      <c r="BF8" s="184"/>
      <c r="BG8" s="183"/>
      <c r="BH8" s="183"/>
      <c r="BI8" s="184"/>
      <c r="BJ8" s="199"/>
    </row>
    <row r="9" spans="1:62">
      <c r="A9" s="244" t="s">
        <v>541</v>
      </c>
      <c r="B9" s="254"/>
      <c r="C9" s="211"/>
      <c r="D9" s="211"/>
      <c r="E9" s="66"/>
      <c r="F9" s="66"/>
      <c r="G9" s="66"/>
      <c r="H9" s="66"/>
      <c r="I9" s="66"/>
      <c r="J9" s="211"/>
      <c r="K9" s="211"/>
      <c r="L9" s="211"/>
      <c r="M9" s="214"/>
      <c r="N9" s="214"/>
      <c r="O9" s="214"/>
      <c r="P9" s="214"/>
      <c r="Q9" s="211"/>
      <c r="R9" s="211"/>
      <c r="S9" s="66"/>
      <c r="T9" s="66"/>
      <c r="U9" s="66"/>
      <c r="V9" s="66"/>
      <c r="W9" s="66"/>
      <c r="X9" s="211"/>
      <c r="Y9" s="211"/>
      <c r="Z9" s="66"/>
      <c r="AA9" s="66"/>
      <c r="AB9" s="66"/>
      <c r="AC9" s="66"/>
      <c r="AD9" s="66"/>
      <c r="AE9" s="255"/>
      <c r="AF9" s="239"/>
      <c r="AG9" s="66"/>
      <c r="AH9" s="66"/>
      <c r="AI9" s="66"/>
      <c r="AJ9" s="66"/>
      <c r="AK9" s="66"/>
      <c r="AL9" s="211"/>
      <c r="AM9" s="211"/>
      <c r="AN9" s="66"/>
      <c r="AO9" s="66"/>
      <c r="AP9" s="66"/>
      <c r="AQ9" s="66"/>
      <c r="AR9" s="70"/>
      <c r="AS9" s="183"/>
      <c r="AT9" s="183"/>
      <c r="AU9" s="184"/>
      <c r="AV9" s="184"/>
      <c r="AW9" s="184"/>
      <c r="AX9" s="184"/>
      <c r="AY9" s="184"/>
      <c r="AZ9" s="183"/>
      <c r="BA9" s="183"/>
      <c r="BB9" s="184"/>
      <c r="BC9" s="184"/>
      <c r="BD9" s="183"/>
      <c r="BE9" s="183"/>
      <c r="BF9" s="184"/>
      <c r="BG9" s="183"/>
      <c r="BH9" s="183"/>
      <c r="BI9" s="184"/>
      <c r="BJ9" s="199"/>
    </row>
    <row r="10" spans="1:62" ht="15" thickBot="1">
      <c r="A10" s="245" t="s">
        <v>352</v>
      </c>
      <c r="B10" s="256"/>
      <c r="C10" s="224"/>
      <c r="D10" s="224"/>
      <c r="E10" s="72"/>
      <c r="F10" s="72"/>
      <c r="G10" s="72"/>
      <c r="H10" s="72"/>
      <c r="I10" s="72"/>
      <c r="J10" s="224"/>
      <c r="K10" s="224"/>
      <c r="L10" s="224"/>
      <c r="M10" s="72"/>
      <c r="N10" s="72"/>
      <c r="O10" s="72"/>
      <c r="P10" s="72"/>
      <c r="Q10" s="224"/>
      <c r="R10" s="224"/>
      <c r="S10" s="72"/>
      <c r="T10" s="72"/>
      <c r="U10" s="72"/>
      <c r="V10" s="72"/>
      <c r="W10" s="227"/>
      <c r="X10" s="224"/>
      <c r="Y10" s="224"/>
      <c r="Z10" s="72"/>
      <c r="AA10" s="72"/>
      <c r="AB10" s="72"/>
      <c r="AC10" s="72"/>
      <c r="AD10" s="72"/>
      <c r="AE10" s="257"/>
      <c r="AF10" s="240"/>
      <c r="AG10" s="72"/>
      <c r="AH10" s="72"/>
      <c r="AI10" s="72"/>
      <c r="AJ10" s="72"/>
      <c r="AK10" s="72"/>
      <c r="AL10" s="224"/>
      <c r="AM10" s="224"/>
      <c r="AN10" s="72"/>
      <c r="AO10" s="72"/>
      <c r="AP10" s="72"/>
      <c r="AQ10" s="72"/>
      <c r="AR10" s="73"/>
      <c r="AS10" s="200"/>
      <c r="AT10" s="200"/>
      <c r="AU10" s="201"/>
      <c r="AV10" s="201"/>
      <c r="AW10" s="201"/>
      <c r="AX10" s="201"/>
      <c r="AY10" s="201"/>
      <c r="AZ10" s="200"/>
      <c r="BA10" s="200"/>
      <c r="BB10" s="201"/>
      <c r="BC10" s="201"/>
      <c r="BD10" s="200"/>
      <c r="BE10" s="200"/>
      <c r="BF10" s="201"/>
      <c r="BG10" s="200"/>
      <c r="BH10" s="200"/>
      <c r="BI10" s="201"/>
      <c r="BJ10" s="202"/>
    </row>
    <row r="11" spans="1:62">
      <c r="A11" s="243" t="s">
        <v>355</v>
      </c>
      <c r="B11" s="252"/>
      <c r="C11" s="222"/>
      <c r="D11" s="222"/>
      <c r="E11" s="68"/>
      <c r="F11" s="68"/>
      <c r="G11" s="68"/>
      <c r="H11" s="68"/>
      <c r="I11" s="68"/>
      <c r="J11" s="222"/>
      <c r="K11" s="222"/>
      <c r="L11" s="222"/>
      <c r="M11" s="68"/>
      <c r="N11" s="68"/>
      <c r="O11" s="68"/>
      <c r="P11" s="68"/>
      <c r="Q11" s="222"/>
      <c r="R11" s="222"/>
      <c r="S11" s="68"/>
      <c r="T11" s="68"/>
      <c r="U11" s="68"/>
      <c r="V11" s="68"/>
      <c r="W11" s="68"/>
      <c r="X11" s="222"/>
      <c r="Y11" s="222"/>
      <c r="Z11" s="68"/>
      <c r="AA11" s="68"/>
      <c r="AB11" s="68"/>
      <c r="AC11" s="68"/>
      <c r="AD11" s="68"/>
      <c r="AE11" s="253"/>
      <c r="AF11" s="238"/>
      <c r="AG11" s="228"/>
      <c r="AH11" s="68"/>
      <c r="AI11" s="68"/>
      <c r="AJ11" s="68"/>
      <c r="AK11" s="68"/>
      <c r="AL11" s="222"/>
      <c r="AM11" s="222"/>
      <c r="AN11" s="68"/>
      <c r="AO11" s="68"/>
      <c r="AP11" s="68"/>
      <c r="AQ11" s="68"/>
      <c r="AR11" s="69"/>
      <c r="AS11" s="197"/>
      <c r="AT11" s="197"/>
      <c r="AU11" s="198"/>
      <c r="AV11" s="198"/>
      <c r="AW11" s="198"/>
      <c r="AX11" s="198"/>
      <c r="AY11" s="198"/>
      <c r="AZ11" s="197"/>
      <c r="BA11" s="197"/>
      <c r="BB11" s="198"/>
      <c r="BC11" s="198"/>
      <c r="BD11" s="197"/>
      <c r="BE11" s="197"/>
      <c r="BF11" s="198"/>
      <c r="BG11" s="197"/>
      <c r="BH11" s="197"/>
      <c r="BI11" s="198"/>
      <c r="BJ11" s="138"/>
    </row>
    <row r="12" spans="1:62">
      <c r="A12" s="244" t="s">
        <v>283</v>
      </c>
      <c r="B12" s="254"/>
      <c r="C12" s="211"/>
      <c r="D12" s="211"/>
      <c r="E12" s="66"/>
      <c r="F12" s="66"/>
      <c r="G12" s="66"/>
      <c r="H12" s="66"/>
      <c r="I12" s="66"/>
      <c r="J12" s="211"/>
      <c r="K12" s="211"/>
      <c r="L12" s="211"/>
      <c r="M12" s="66"/>
      <c r="N12" s="66"/>
      <c r="O12" s="66"/>
      <c r="P12" s="66"/>
      <c r="Q12" s="211"/>
      <c r="R12" s="211"/>
      <c r="S12" s="66"/>
      <c r="T12" s="66"/>
      <c r="U12" s="66"/>
      <c r="V12" s="66"/>
      <c r="W12" s="66"/>
      <c r="X12" s="211"/>
      <c r="Y12" s="211"/>
      <c r="Z12" s="66"/>
      <c r="AA12" s="66"/>
      <c r="AB12" s="66"/>
      <c r="AC12" s="66"/>
      <c r="AD12" s="66"/>
      <c r="AE12" s="255"/>
      <c r="AF12" s="239"/>
      <c r="AG12" s="215"/>
      <c r="AH12" s="66"/>
      <c r="AI12" s="66"/>
      <c r="AJ12" s="66"/>
      <c r="AK12" s="66"/>
      <c r="AL12" s="211"/>
      <c r="AM12" s="211"/>
      <c r="AN12" s="66"/>
      <c r="AO12" s="66"/>
      <c r="AP12" s="66"/>
      <c r="AQ12" s="66"/>
      <c r="AR12" s="70"/>
      <c r="AS12" s="183"/>
      <c r="AT12" s="183"/>
      <c r="AU12" s="184"/>
      <c r="AV12" s="184"/>
      <c r="AW12" s="184"/>
      <c r="AX12" s="184"/>
      <c r="AY12" s="184"/>
      <c r="AZ12" s="183"/>
      <c r="BA12" s="183"/>
      <c r="BB12" s="184"/>
      <c r="BC12" s="184"/>
      <c r="BD12" s="183"/>
      <c r="BE12" s="183"/>
      <c r="BF12" s="184"/>
      <c r="BG12" s="183"/>
      <c r="BH12" s="183"/>
      <c r="BI12" s="184"/>
      <c r="BJ12" s="199"/>
    </row>
    <row r="13" spans="1:62">
      <c r="A13" s="244" t="s">
        <v>549</v>
      </c>
      <c r="B13" s="254"/>
      <c r="C13" s="211"/>
      <c r="D13" s="211"/>
      <c r="E13" s="66"/>
      <c r="F13" s="66"/>
      <c r="G13" s="66"/>
      <c r="H13" s="66"/>
      <c r="I13" s="66"/>
      <c r="J13" s="215"/>
      <c r="K13" s="211"/>
      <c r="L13" s="211"/>
      <c r="M13" s="66"/>
      <c r="N13" s="66"/>
      <c r="O13" s="66"/>
      <c r="P13" s="66"/>
      <c r="Q13" s="211"/>
      <c r="R13" s="211"/>
      <c r="S13" s="66"/>
      <c r="T13" s="66"/>
      <c r="U13" s="66"/>
      <c r="V13" s="66"/>
      <c r="W13" s="66"/>
      <c r="X13" s="211"/>
      <c r="Y13" s="211"/>
      <c r="Z13" s="66"/>
      <c r="AA13" s="66"/>
      <c r="AB13" s="66"/>
      <c r="AC13" s="66"/>
      <c r="AD13" s="66"/>
      <c r="AE13" s="255"/>
      <c r="AF13" s="239"/>
      <c r="AG13" s="66"/>
      <c r="AH13" s="66"/>
      <c r="AI13" s="66"/>
      <c r="AJ13" s="66"/>
      <c r="AK13" s="66"/>
      <c r="AL13" s="211"/>
      <c r="AM13" s="211"/>
      <c r="AN13" s="66"/>
      <c r="AO13" s="66"/>
      <c r="AP13" s="66"/>
      <c r="AQ13" s="66"/>
      <c r="AR13" s="70"/>
      <c r="AS13" s="183"/>
      <c r="AT13" s="183"/>
      <c r="AU13" s="184"/>
      <c r="AV13" s="184"/>
      <c r="AW13" s="184"/>
      <c r="AX13" s="184"/>
      <c r="AY13" s="184"/>
      <c r="AZ13" s="183"/>
      <c r="BA13" s="183"/>
      <c r="BB13" s="184"/>
      <c r="BC13" s="184"/>
      <c r="BD13" s="183"/>
      <c r="BE13" s="183"/>
      <c r="BF13" s="184"/>
      <c r="BG13" s="183"/>
      <c r="BH13" s="183"/>
      <c r="BI13" s="184"/>
      <c r="BJ13" s="199"/>
    </row>
    <row r="14" spans="1:62">
      <c r="A14" s="244" t="s">
        <v>282</v>
      </c>
      <c r="B14" s="254"/>
      <c r="C14" s="211"/>
      <c r="D14" s="211"/>
      <c r="E14" s="66"/>
      <c r="F14" s="66"/>
      <c r="G14" s="66"/>
      <c r="H14" s="66"/>
      <c r="I14" s="66"/>
      <c r="J14" s="211"/>
      <c r="K14" s="211"/>
      <c r="L14" s="211"/>
      <c r="M14" s="66"/>
      <c r="N14" s="66"/>
      <c r="O14" s="66"/>
      <c r="P14" s="66"/>
      <c r="Q14" s="211"/>
      <c r="R14" s="211"/>
      <c r="S14" s="66"/>
      <c r="T14" s="66"/>
      <c r="U14" s="66"/>
      <c r="V14" s="66"/>
      <c r="W14" s="66"/>
      <c r="X14" s="211"/>
      <c r="Y14" s="211"/>
      <c r="Z14" s="66"/>
      <c r="AA14" s="66"/>
      <c r="AB14" s="66"/>
      <c r="AC14" s="66"/>
      <c r="AD14" s="66"/>
      <c r="AE14" s="255"/>
      <c r="AF14" s="239"/>
      <c r="AG14" s="66"/>
      <c r="AH14" s="66"/>
      <c r="AI14" s="66"/>
      <c r="AJ14" s="66"/>
      <c r="AK14" s="66"/>
      <c r="AL14" s="211"/>
      <c r="AM14" s="211"/>
      <c r="AN14" s="215"/>
      <c r="AO14" s="66"/>
      <c r="AP14" s="66"/>
      <c r="AQ14" s="66"/>
      <c r="AR14" s="70"/>
      <c r="AS14" s="183"/>
      <c r="AT14" s="183"/>
      <c r="AU14" s="184"/>
      <c r="AV14" s="184"/>
      <c r="AW14" s="184"/>
      <c r="AX14" s="184"/>
      <c r="AY14" s="184"/>
      <c r="AZ14" s="183"/>
      <c r="BA14" s="183"/>
      <c r="BB14" s="184"/>
      <c r="BC14" s="184"/>
      <c r="BD14" s="183"/>
      <c r="BE14" s="183"/>
      <c r="BF14" s="184"/>
      <c r="BG14" s="183"/>
      <c r="BH14" s="183"/>
      <c r="BI14" s="184"/>
      <c r="BJ14" s="199"/>
    </row>
    <row r="15" spans="1:62" ht="15" thickBot="1">
      <c r="A15" s="245" t="s">
        <v>361</v>
      </c>
      <c r="B15" s="256"/>
      <c r="C15" s="224"/>
      <c r="D15" s="224"/>
      <c r="E15" s="72"/>
      <c r="F15" s="72"/>
      <c r="G15" s="72"/>
      <c r="H15" s="72"/>
      <c r="I15" s="72"/>
      <c r="J15" s="224"/>
      <c r="K15" s="224"/>
      <c r="L15" s="224"/>
      <c r="M15" s="72"/>
      <c r="N15" s="72"/>
      <c r="O15" s="72"/>
      <c r="P15" s="72"/>
      <c r="Q15" s="224"/>
      <c r="R15" s="224"/>
      <c r="S15" s="72"/>
      <c r="T15" s="72"/>
      <c r="U15" s="72"/>
      <c r="V15" s="72"/>
      <c r="W15" s="72"/>
      <c r="X15" s="224"/>
      <c r="Y15" s="224"/>
      <c r="Z15" s="72"/>
      <c r="AA15" s="72"/>
      <c r="AB15" s="72"/>
      <c r="AC15" s="72"/>
      <c r="AD15" s="72"/>
      <c r="AE15" s="257"/>
      <c r="AF15" s="240"/>
      <c r="AG15" s="72"/>
      <c r="AH15" s="72"/>
      <c r="AI15" s="72"/>
      <c r="AJ15" s="72"/>
      <c r="AK15" s="72"/>
      <c r="AL15" s="224"/>
      <c r="AM15" s="224"/>
      <c r="AN15" s="229"/>
      <c r="AO15" s="72"/>
      <c r="AP15" s="72"/>
      <c r="AQ15" s="72"/>
      <c r="AR15" s="73"/>
      <c r="AS15" s="200"/>
      <c r="AT15" s="200"/>
      <c r="AU15" s="201"/>
      <c r="AV15" s="201"/>
      <c r="AW15" s="201"/>
      <c r="AX15" s="201"/>
      <c r="AY15" s="201"/>
      <c r="AZ15" s="200"/>
      <c r="BA15" s="200"/>
      <c r="BB15" s="201"/>
      <c r="BC15" s="201"/>
      <c r="BD15" s="200"/>
      <c r="BE15" s="200"/>
      <c r="BF15" s="201"/>
      <c r="BG15" s="200"/>
      <c r="BH15" s="200"/>
      <c r="BI15" s="201"/>
      <c r="BJ15" s="202"/>
    </row>
    <row r="16" spans="1:62">
      <c r="A16" s="243" t="s">
        <v>547</v>
      </c>
      <c r="B16" s="252"/>
      <c r="C16" s="222"/>
      <c r="D16" s="222"/>
      <c r="E16" s="230"/>
      <c r="F16" s="68"/>
      <c r="G16" s="68"/>
      <c r="H16" s="68"/>
      <c r="I16" s="68"/>
      <c r="J16" s="222"/>
      <c r="K16" s="222"/>
      <c r="L16" s="222"/>
      <c r="M16" s="68"/>
      <c r="N16" s="68"/>
      <c r="O16" s="68"/>
      <c r="P16" s="68"/>
      <c r="Q16" s="222"/>
      <c r="R16" s="222"/>
      <c r="S16" s="68"/>
      <c r="T16" s="68"/>
      <c r="U16" s="68"/>
      <c r="V16" s="68"/>
      <c r="W16" s="68"/>
      <c r="X16" s="222"/>
      <c r="Y16" s="222"/>
      <c r="Z16" s="68"/>
      <c r="AA16" s="68"/>
      <c r="AB16" s="68"/>
      <c r="AC16" s="68"/>
      <c r="AD16" s="68"/>
      <c r="AE16" s="253"/>
      <c r="AF16" s="238"/>
      <c r="AG16" s="68"/>
      <c r="AH16" s="68"/>
      <c r="AI16" s="68"/>
      <c r="AJ16" s="68"/>
      <c r="AK16" s="68"/>
      <c r="AL16" s="222"/>
      <c r="AM16" s="222"/>
      <c r="AN16" s="68"/>
      <c r="AO16" s="68"/>
      <c r="AP16" s="68"/>
      <c r="AQ16" s="68"/>
      <c r="AR16" s="69"/>
      <c r="AS16" s="183"/>
      <c r="AT16" s="183"/>
      <c r="AU16" s="184"/>
      <c r="AV16" s="184"/>
      <c r="AW16" s="184"/>
      <c r="AX16" s="184"/>
      <c r="AY16" s="184"/>
      <c r="AZ16" s="183"/>
      <c r="BA16" s="183"/>
      <c r="BB16" s="184"/>
      <c r="BC16" s="184"/>
      <c r="BD16" s="183"/>
      <c r="BE16" s="183"/>
      <c r="BF16" s="184"/>
      <c r="BG16" s="183"/>
      <c r="BH16" s="183"/>
      <c r="BI16" s="184"/>
      <c r="BJ16" s="184"/>
    </row>
    <row r="17" spans="1:62">
      <c r="A17" s="244" t="s">
        <v>178</v>
      </c>
      <c r="B17" s="254"/>
      <c r="C17" s="211"/>
      <c r="D17" s="211"/>
      <c r="E17" s="66"/>
      <c r="F17" s="66"/>
      <c r="G17" s="66"/>
      <c r="H17" s="66"/>
      <c r="I17" s="66"/>
      <c r="J17" s="211"/>
      <c r="K17" s="211"/>
      <c r="L17" s="211"/>
      <c r="M17" s="66"/>
      <c r="N17" s="66"/>
      <c r="O17" s="66"/>
      <c r="P17" s="66"/>
      <c r="Q17" s="211"/>
      <c r="R17" s="211"/>
      <c r="S17" s="66"/>
      <c r="T17" s="66"/>
      <c r="U17" s="66"/>
      <c r="V17" s="66"/>
      <c r="W17" s="66"/>
      <c r="X17" s="211"/>
      <c r="Y17" s="211"/>
      <c r="Z17" s="66"/>
      <c r="AA17" s="66"/>
      <c r="AB17" s="66"/>
      <c r="AC17" s="66"/>
      <c r="AD17" s="66"/>
      <c r="AE17" s="255"/>
      <c r="AF17" s="239"/>
      <c r="AG17" s="66"/>
      <c r="AH17" s="66"/>
      <c r="AI17" s="66"/>
      <c r="AJ17" s="66"/>
      <c r="AK17" s="217"/>
      <c r="AL17" s="211"/>
      <c r="AM17" s="211"/>
      <c r="AN17" s="66"/>
      <c r="AO17" s="66"/>
      <c r="AP17" s="66"/>
      <c r="AQ17" s="66"/>
      <c r="AR17" s="70"/>
      <c r="AS17" s="183"/>
      <c r="AT17" s="183"/>
      <c r="AU17" s="184"/>
      <c r="AV17" s="184"/>
      <c r="AW17" s="184"/>
      <c r="AX17" s="184"/>
      <c r="AY17" s="184"/>
      <c r="AZ17" s="183"/>
      <c r="BA17" s="183"/>
      <c r="BB17" s="184"/>
      <c r="BC17" s="184"/>
      <c r="BD17" s="183"/>
      <c r="BE17" s="183"/>
      <c r="BF17" s="184"/>
      <c r="BG17" s="183"/>
      <c r="BH17" s="183"/>
      <c r="BI17" s="184"/>
      <c r="BJ17" s="190"/>
    </row>
    <row r="18" spans="1:62">
      <c r="A18" s="244" t="s">
        <v>548</v>
      </c>
      <c r="B18" s="254"/>
      <c r="C18" s="211"/>
      <c r="D18" s="211"/>
      <c r="E18" s="66"/>
      <c r="F18" s="66"/>
      <c r="G18" s="216"/>
      <c r="H18" s="66"/>
      <c r="I18" s="66"/>
      <c r="J18" s="211"/>
      <c r="K18" s="211"/>
      <c r="L18" s="211"/>
      <c r="M18" s="66"/>
      <c r="N18" s="66"/>
      <c r="O18" s="66"/>
      <c r="P18" s="66"/>
      <c r="Q18" s="211"/>
      <c r="R18" s="211"/>
      <c r="S18" s="66"/>
      <c r="T18" s="66"/>
      <c r="U18" s="66"/>
      <c r="V18" s="66"/>
      <c r="W18" s="66"/>
      <c r="X18" s="211"/>
      <c r="Y18" s="211"/>
      <c r="Z18" s="66"/>
      <c r="AA18" s="66"/>
      <c r="AB18" s="66"/>
      <c r="AC18" s="66"/>
      <c r="AD18" s="66"/>
      <c r="AE18" s="255"/>
      <c r="AF18" s="239"/>
      <c r="AG18" s="66"/>
      <c r="AH18" s="66"/>
      <c r="AI18" s="66"/>
      <c r="AJ18" s="66"/>
      <c r="AK18" s="66"/>
      <c r="AL18" s="211"/>
      <c r="AM18" s="211"/>
      <c r="AN18" s="66"/>
      <c r="AO18" s="66"/>
      <c r="AP18" s="66"/>
      <c r="AQ18" s="66"/>
      <c r="AR18" s="70"/>
      <c r="AS18" s="183"/>
      <c r="AT18" s="183"/>
      <c r="AU18" s="184"/>
      <c r="AV18" s="184"/>
      <c r="AW18" s="184"/>
      <c r="AX18" s="184"/>
      <c r="AY18" s="184"/>
      <c r="AZ18" s="183"/>
      <c r="BA18" s="183"/>
      <c r="BB18" s="184"/>
      <c r="BC18" s="184"/>
      <c r="BD18" s="183"/>
      <c r="BE18" s="183"/>
      <c r="BF18" s="184"/>
      <c r="BG18" s="183"/>
      <c r="BH18" s="183"/>
      <c r="BI18" s="184"/>
      <c r="BJ18" s="190"/>
    </row>
    <row r="19" spans="1:62">
      <c r="A19" s="244" t="s">
        <v>550</v>
      </c>
      <c r="B19" s="254"/>
      <c r="C19" s="211"/>
      <c r="D19" s="211"/>
      <c r="E19" s="66"/>
      <c r="F19" s="66"/>
      <c r="G19" s="66"/>
      <c r="H19" s="66"/>
      <c r="I19" s="66"/>
      <c r="J19" s="211"/>
      <c r="K19" s="211"/>
      <c r="L19" s="211"/>
      <c r="M19" s="216"/>
      <c r="N19" s="66"/>
      <c r="O19" s="66"/>
      <c r="P19" s="66"/>
      <c r="Q19" s="211"/>
      <c r="R19" s="211"/>
      <c r="S19" s="66"/>
      <c r="T19" s="66"/>
      <c r="U19" s="66"/>
      <c r="V19" s="66"/>
      <c r="W19" s="66"/>
      <c r="X19" s="211"/>
      <c r="Y19" s="211"/>
      <c r="Z19" s="66"/>
      <c r="AA19" s="66"/>
      <c r="AB19" s="66"/>
      <c r="AC19" s="66"/>
      <c r="AD19" s="66"/>
      <c r="AE19" s="255"/>
      <c r="AF19" s="239"/>
      <c r="AG19" s="66"/>
      <c r="AH19" s="66"/>
      <c r="AI19" s="66"/>
      <c r="AJ19" s="66"/>
      <c r="AK19" s="66"/>
      <c r="AL19" s="211"/>
      <c r="AM19" s="211"/>
      <c r="AN19" s="66"/>
      <c r="AO19" s="66"/>
      <c r="AP19" s="66"/>
      <c r="AQ19" s="66"/>
      <c r="AR19" s="70"/>
      <c r="AS19" s="183"/>
      <c r="AT19" s="183"/>
      <c r="AU19" s="184"/>
      <c r="AV19" s="184"/>
      <c r="AW19" s="184"/>
      <c r="AX19" s="184"/>
      <c r="AY19" s="184"/>
      <c r="AZ19" s="183"/>
      <c r="BA19" s="183"/>
      <c r="BB19" s="184"/>
      <c r="BC19" s="184"/>
      <c r="BD19" s="183"/>
      <c r="BE19" s="183"/>
      <c r="BF19" s="184"/>
      <c r="BG19" s="183"/>
      <c r="BH19" s="183"/>
      <c r="BI19" s="184"/>
      <c r="BJ19" s="190"/>
    </row>
    <row r="20" spans="1:62">
      <c r="A20" s="244" t="s">
        <v>542</v>
      </c>
      <c r="B20" s="254"/>
      <c r="C20" s="211"/>
      <c r="D20" s="211"/>
      <c r="E20" s="66"/>
      <c r="F20" s="66"/>
      <c r="G20" s="66"/>
      <c r="H20" s="66"/>
      <c r="I20" s="66"/>
      <c r="J20" s="211"/>
      <c r="K20" s="211"/>
      <c r="L20" s="211"/>
      <c r="M20" s="66"/>
      <c r="N20" s="66"/>
      <c r="O20" s="66"/>
      <c r="P20" s="66"/>
      <c r="Q20" s="211"/>
      <c r="R20" s="211"/>
      <c r="S20" s="66"/>
      <c r="T20" s="66"/>
      <c r="U20" s="66"/>
      <c r="V20" s="66"/>
      <c r="W20" s="66"/>
      <c r="X20" s="211"/>
      <c r="Y20" s="211"/>
      <c r="Z20" s="66"/>
      <c r="AA20" s="66"/>
      <c r="AB20" s="66"/>
      <c r="AC20" s="66"/>
      <c r="AD20" s="66"/>
      <c r="AE20" s="255"/>
      <c r="AF20" s="239"/>
      <c r="AG20" s="217"/>
      <c r="AH20" s="66"/>
      <c r="AI20" s="66"/>
      <c r="AJ20" s="66"/>
      <c r="AK20" s="66"/>
      <c r="AL20" s="211"/>
      <c r="AM20" s="211"/>
      <c r="AN20" s="66"/>
      <c r="AO20" s="66"/>
      <c r="AP20" s="66"/>
      <c r="AQ20" s="66"/>
      <c r="AR20" s="70"/>
      <c r="AS20" s="183"/>
      <c r="AT20" s="183"/>
      <c r="AU20" s="184"/>
      <c r="AV20" s="184"/>
      <c r="AW20" s="184"/>
      <c r="AX20" s="184"/>
      <c r="AY20" s="184"/>
      <c r="AZ20" s="183"/>
      <c r="BA20" s="183"/>
      <c r="BB20" s="184"/>
      <c r="BC20" s="184"/>
      <c r="BD20" s="183"/>
      <c r="BE20" s="183"/>
      <c r="BF20" s="184"/>
      <c r="BG20" s="183"/>
      <c r="BH20" s="183"/>
      <c r="BI20" s="184"/>
      <c r="BJ20" s="190"/>
    </row>
    <row r="21" spans="1:62">
      <c r="A21" s="244" t="s">
        <v>543</v>
      </c>
      <c r="B21" s="254"/>
      <c r="C21" s="211"/>
      <c r="D21" s="211"/>
      <c r="E21" s="66"/>
      <c r="F21" s="66"/>
      <c r="G21" s="66"/>
      <c r="H21" s="66"/>
      <c r="I21" s="66"/>
      <c r="J21" s="211"/>
      <c r="K21" s="211"/>
      <c r="L21" s="211"/>
      <c r="M21" s="66"/>
      <c r="N21" s="66"/>
      <c r="O21" s="66"/>
      <c r="P21" s="66"/>
      <c r="Q21" s="211"/>
      <c r="R21" s="211"/>
      <c r="S21" s="66"/>
      <c r="T21" s="66"/>
      <c r="U21" s="66"/>
      <c r="V21" s="66"/>
      <c r="W21" s="66"/>
      <c r="X21" s="211"/>
      <c r="Y21" s="211"/>
      <c r="Z21" s="66"/>
      <c r="AA21" s="66"/>
      <c r="AB21" s="66"/>
      <c r="AC21" s="66"/>
      <c r="AD21" s="66"/>
      <c r="AE21" s="255"/>
      <c r="AF21" s="239"/>
      <c r="AG21" s="217"/>
      <c r="AH21" s="66"/>
      <c r="AI21" s="66"/>
      <c r="AJ21" s="66"/>
      <c r="AK21" s="66"/>
      <c r="AL21" s="211"/>
      <c r="AM21" s="211"/>
      <c r="AN21" s="66"/>
      <c r="AO21" s="66"/>
      <c r="AP21" s="66"/>
      <c r="AQ21" s="66"/>
      <c r="AR21" s="70"/>
      <c r="AS21" s="183"/>
      <c r="AT21" s="183"/>
      <c r="AU21" s="184"/>
      <c r="AV21" s="184"/>
      <c r="AW21" s="184"/>
      <c r="AX21" s="184"/>
      <c r="AY21" s="184"/>
      <c r="AZ21" s="183"/>
      <c r="BA21" s="183"/>
      <c r="BB21" s="184"/>
      <c r="BC21" s="184"/>
      <c r="BD21" s="183"/>
      <c r="BE21" s="183"/>
      <c r="BF21" s="184"/>
      <c r="BG21" s="183"/>
      <c r="BH21" s="183"/>
      <c r="BI21" s="184"/>
      <c r="BJ21" s="190"/>
    </row>
    <row r="22" spans="1:62" ht="15" thickBot="1">
      <c r="A22" s="245" t="s">
        <v>544</v>
      </c>
      <c r="B22" s="256"/>
      <c r="C22" s="224"/>
      <c r="D22" s="224"/>
      <c r="E22" s="72"/>
      <c r="F22" s="72"/>
      <c r="G22" s="72"/>
      <c r="H22" s="72"/>
      <c r="I22" s="72"/>
      <c r="J22" s="224"/>
      <c r="K22" s="224"/>
      <c r="L22" s="224"/>
      <c r="M22" s="72"/>
      <c r="N22" s="72"/>
      <c r="O22" s="72"/>
      <c r="P22" s="72"/>
      <c r="Q22" s="224"/>
      <c r="R22" s="224"/>
      <c r="S22" s="72"/>
      <c r="T22" s="72"/>
      <c r="U22" s="72"/>
      <c r="V22" s="72"/>
      <c r="W22" s="72"/>
      <c r="X22" s="224"/>
      <c r="Y22" s="224"/>
      <c r="Z22" s="72"/>
      <c r="AA22" s="72"/>
      <c r="AB22" s="72"/>
      <c r="AC22" s="72"/>
      <c r="AD22" s="72"/>
      <c r="AE22" s="257"/>
      <c r="AF22" s="240"/>
      <c r="AG22" s="231"/>
      <c r="AH22" s="72"/>
      <c r="AI22" s="72"/>
      <c r="AJ22" s="72"/>
      <c r="AK22" s="72"/>
      <c r="AL22" s="224"/>
      <c r="AM22" s="224"/>
      <c r="AN22" s="72"/>
      <c r="AO22" s="72"/>
      <c r="AP22" s="72"/>
      <c r="AQ22" s="72"/>
      <c r="AR22" s="73"/>
      <c r="AS22" s="183"/>
      <c r="AT22" s="183"/>
      <c r="AU22" s="184"/>
      <c r="AV22" s="184"/>
      <c r="AW22" s="184"/>
      <c r="AX22" s="184"/>
      <c r="AY22" s="184"/>
      <c r="AZ22" s="183"/>
      <c r="BA22" s="183"/>
      <c r="BB22" s="184"/>
      <c r="BC22" s="184"/>
      <c r="BD22" s="183"/>
      <c r="BE22" s="183"/>
      <c r="BF22" s="184"/>
      <c r="BG22" s="183"/>
      <c r="BH22" s="183"/>
      <c r="BI22" s="184"/>
      <c r="BJ22" s="190"/>
    </row>
    <row r="23" spans="1:62" ht="15" thickBot="1">
      <c r="A23" s="246" t="s">
        <v>545</v>
      </c>
      <c r="B23" s="250"/>
      <c r="C23" s="218"/>
      <c r="D23" s="218"/>
      <c r="E23" s="220"/>
      <c r="F23" s="220"/>
      <c r="G23" s="220"/>
      <c r="H23" s="220"/>
      <c r="I23" s="220"/>
      <c r="J23" s="218"/>
      <c r="K23" s="218"/>
      <c r="L23" s="218"/>
      <c r="M23" s="220"/>
      <c r="N23" s="220"/>
      <c r="O23" s="220"/>
      <c r="P23" s="220"/>
      <c r="Q23" s="218"/>
      <c r="R23" s="218"/>
      <c r="S23" s="220"/>
      <c r="T23" s="220"/>
      <c r="U23" s="220"/>
      <c r="V23" s="220"/>
      <c r="W23" s="220"/>
      <c r="X23" s="218"/>
      <c r="Y23" s="218"/>
      <c r="Z23" s="220"/>
      <c r="AA23" s="220"/>
      <c r="AB23" s="232"/>
      <c r="AC23" s="232"/>
      <c r="AD23" s="232"/>
      <c r="AE23" s="251"/>
      <c r="AF23" s="237"/>
      <c r="AG23" s="220"/>
      <c r="AH23" s="220"/>
      <c r="AI23" s="220"/>
      <c r="AJ23" s="220"/>
      <c r="AK23" s="220"/>
      <c r="AL23" s="218"/>
      <c r="AM23" s="218"/>
      <c r="AN23" s="220"/>
      <c r="AO23" s="220"/>
      <c r="AP23" s="220"/>
      <c r="AQ23" s="220"/>
      <c r="AR23" s="221"/>
      <c r="AS23" s="203"/>
      <c r="AT23" s="203"/>
      <c r="AU23" s="204"/>
      <c r="AV23" s="204"/>
      <c r="AW23" s="204"/>
      <c r="AX23" s="204"/>
      <c r="AY23" s="204"/>
      <c r="AZ23" s="203"/>
      <c r="BA23" s="203"/>
      <c r="BB23" s="204"/>
      <c r="BC23" s="204"/>
      <c r="BD23" s="203"/>
      <c r="BE23" s="203"/>
      <c r="BF23" s="204"/>
      <c r="BG23" s="203"/>
      <c r="BH23" s="203"/>
      <c r="BI23" s="204"/>
      <c r="BJ23" s="134"/>
    </row>
    <row r="24" spans="1:62" ht="15" thickBot="1">
      <c r="A24" s="247" t="s">
        <v>359</v>
      </c>
      <c r="B24" s="258"/>
      <c r="C24" s="233"/>
      <c r="D24" s="233"/>
      <c r="E24" s="234"/>
      <c r="F24" s="234"/>
      <c r="G24" s="234"/>
      <c r="H24" s="234"/>
      <c r="I24" s="234"/>
      <c r="J24" s="233"/>
      <c r="K24" s="233"/>
      <c r="L24" s="233"/>
      <c r="M24" s="235"/>
      <c r="N24" s="235"/>
      <c r="O24" s="235"/>
      <c r="P24" s="235"/>
      <c r="Q24" s="233"/>
      <c r="R24" s="233"/>
      <c r="S24" s="234"/>
      <c r="T24" s="234"/>
      <c r="U24" s="234"/>
      <c r="V24" s="234"/>
      <c r="W24" s="234"/>
      <c r="X24" s="233"/>
      <c r="Y24" s="233"/>
      <c r="Z24" s="234"/>
      <c r="AA24" s="234"/>
      <c r="AB24" s="234"/>
      <c r="AC24" s="234"/>
      <c r="AD24" s="234"/>
      <c r="AE24" s="259"/>
      <c r="AF24" s="241"/>
      <c r="AG24" s="234"/>
      <c r="AH24" s="234"/>
      <c r="AI24" s="234"/>
      <c r="AJ24" s="234"/>
      <c r="AK24" s="234"/>
      <c r="AL24" s="233"/>
      <c r="AM24" s="233"/>
      <c r="AN24" s="234"/>
      <c r="AO24" s="234"/>
      <c r="AP24" s="234"/>
      <c r="AQ24" s="234"/>
      <c r="AR24" s="249"/>
      <c r="AS24" s="183"/>
      <c r="AT24" s="183"/>
      <c r="AU24" s="184"/>
      <c r="AV24" s="184"/>
      <c r="AW24" s="184"/>
      <c r="AX24" s="184"/>
      <c r="AY24" s="184"/>
      <c r="AZ24" s="183"/>
      <c r="BA24" s="183"/>
      <c r="BB24" s="184"/>
      <c r="BC24" s="184"/>
      <c r="BD24" s="183"/>
      <c r="BE24" s="183"/>
      <c r="BF24" s="184"/>
      <c r="BG24" s="183"/>
      <c r="BH24" s="183"/>
      <c r="BI24" s="184"/>
      <c r="BJ24" s="190"/>
    </row>
    <row r="25" spans="1:62" ht="15" thickBot="1">
      <c r="A25" s="260" t="s">
        <v>356</v>
      </c>
      <c r="B25" s="250"/>
      <c r="C25" s="218"/>
      <c r="D25" s="218"/>
      <c r="E25" s="220"/>
      <c r="F25" s="220"/>
      <c r="G25" s="220"/>
      <c r="H25" s="220"/>
      <c r="I25" s="220"/>
      <c r="J25" s="218"/>
      <c r="K25" s="218"/>
      <c r="L25" s="218"/>
      <c r="M25" s="220"/>
      <c r="N25" s="220"/>
      <c r="O25" s="220"/>
      <c r="P25" s="220"/>
      <c r="Q25" s="218"/>
      <c r="R25" s="218"/>
      <c r="S25" s="220"/>
      <c r="T25" s="220"/>
      <c r="U25" s="220"/>
      <c r="V25" s="220"/>
      <c r="W25" s="220"/>
      <c r="X25" s="218"/>
      <c r="Y25" s="218"/>
      <c r="Z25" s="220"/>
      <c r="AA25" s="220"/>
      <c r="AB25" s="220"/>
      <c r="AC25" s="220"/>
      <c r="AD25" s="220"/>
      <c r="AE25" s="251"/>
      <c r="AF25" s="237"/>
      <c r="AG25" s="220"/>
      <c r="AH25" s="220"/>
      <c r="AI25" s="220"/>
      <c r="AJ25" s="220"/>
      <c r="AK25" s="220"/>
      <c r="AL25" s="218"/>
      <c r="AM25" s="218"/>
      <c r="AN25" s="219"/>
      <c r="AO25" s="219"/>
      <c r="AP25" s="219"/>
      <c r="AQ25" s="219"/>
      <c r="AR25" s="236"/>
      <c r="AS25" s="183"/>
      <c r="AT25" s="183"/>
      <c r="AU25" s="184"/>
      <c r="AV25" s="184"/>
      <c r="AW25" s="184"/>
      <c r="AX25" s="184"/>
      <c r="AY25" s="184"/>
      <c r="AZ25" s="183"/>
      <c r="BA25" s="183"/>
      <c r="BB25" s="184"/>
      <c r="BC25" s="184"/>
      <c r="BD25" s="183"/>
      <c r="BE25" s="183"/>
      <c r="BF25" s="184"/>
      <c r="BG25" s="183"/>
      <c r="BH25" s="183"/>
      <c r="BI25" s="184"/>
      <c r="BJ25" s="190"/>
    </row>
    <row r="26" spans="1:62">
      <c r="A26" s="135"/>
      <c r="B26" s="238"/>
      <c r="C26" s="222"/>
      <c r="D26" s="222"/>
      <c r="E26" s="68"/>
      <c r="F26" s="68"/>
      <c r="G26" s="68"/>
      <c r="H26" s="68"/>
      <c r="I26" s="68"/>
      <c r="J26" s="222"/>
      <c r="K26" s="222"/>
      <c r="L26" s="222"/>
      <c r="M26" s="68"/>
      <c r="N26" s="68"/>
      <c r="O26" s="68"/>
      <c r="P26" s="68"/>
      <c r="Q26" s="222"/>
      <c r="R26" s="222"/>
      <c r="S26" s="68"/>
      <c r="T26" s="68"/>
      <c r="U26" s="68"/>
      <c r="V26" s="68"/>
      <c r="W26" s="68"/>
      <c r="X26" s="222"/>
      <c r="Y26" s="222"/>
      <c r="Z26" s="68"/>
      <c r="AA26" s="68"/>
      <c r="AB26" s="68"/>
      <c r="AC26" s="68"/>
      <c r="AD26" s="68"/>
      <c r="AE26" s="253"/>
      <c r="AF26" s="238"/>
      <c r="AG26" s="68"/>
      <c r="AH26" s="68"/>
      <c r="AI26" s="68"/>
      <c r="AJ26" s="68"/>
      <c r="AK26" s="68"/>
      <c r="AL26" s="222"/>
      <c r="AM26" s="222"/>
      <c r="AN26" s="68"/>
      <c r="AO26" s="68"/>
      <c r="AP26" s="68"/>
      <c r="AQ26" s="68"/>
      <c r="AR26" s="69"/>
      <c r="AS26" s="183"/>
      <c r="AT26" s="183"/>
      <c r="AU26" s="184"/>
      <c r="AV26" s="184"/>
      <c r="AW26" s="184"/>
      <c r="AX26" s="184"/>
      <c r="AY26" s="184"/>
      <c r="AZ26" s="183"/>
      <c r="BA26" s="183"/>
      <c r="BB26" s="184"/>
      <c r="BC26" s="184"/>
      <c r="BD26" s="183"/>
      <c r="BE26" s="183"/>
      <c r="BF26" s="184"/>
      <c r="BG26" s="183"/>
      <c r="BH26" s="183"/>
      <c r="BI26" s="184"/>
      <c r="BJ26" s="190"/>
    </row>
    <row r="27" spans="1:62">
      <c r="A27" s="136"/>
      <c r="B27" s="239"/>
      <c r="C27" s="211"/>
      <c r="D27" s="211"/>
      <c r="E27" s="66"/>
      <c r="F27" s="66"/>
      <c r="G27" s="66"/>
      <c r="H27" s="66"/>
      <c r="I27" s="66"/>
      <c r="J27" s="211"/>
      <c r="K27" s="211"/>
      <c r="L27" s="211"/>
      <c r="M27" s="66"/>
      <c r="N27" s="66"/>
      <c r="O27" s="66"/>
      <c r="P27" s="66"/>
      <c r="Q27" s="211"/>
      <c r="R27" s="211"/>
      <c r="S27" s="66"/>
      <c r="T27" s="66"/>
      <c r="U27" s="66"/>
      <c r="V27" s="66"/>
      <c r="W27" s="66"/>
      <c r="X27" s="211"/>
      <c r="Y27" s="211"/>
      <c r="Z27" s="66"/>
      <c r="AA27" s="66"/>
      <c r="AB27" s="66"/>
      <c r="AC27" s="66"/>
      <c r="AD27" s="66"/>
      <c r="AE27" s="255"/>
      <c r="AF27" s="239"/>
      <c r="AG27" s="66"/>
      <c r="AH27" s="66"/>
      <c r="AI27" s="66"/>
      <c r="AJ27" s="66"/>
      <c r="AK27" s="66"/>
      <c r="AL27" s="211"/>
      <c r="AM27" s="211"/>
      <c r="AN27" s="66"/>
      <c r="AO27" s="66"/>
      <c r="AP27" s="66"/>
      <c r="AQ27" s="66"/>
      <c r="AR27" s="70"/>
      <c r="AS27" s="183"/>
      <c r="AT27" s="183"/>
      <c r="AU27" s="184"/>
      <c r="AV27" s="184"/>
      <c r="AW27" s="184"/>
      <c r="AX27" s="184"/>
      <c r="AY27" s="184"/>
      <c r="AZ27" s="183"/>
      <c r="BA27" s="183"/>
      <c r="BB27" s="184"/>
      <c r="BC27" s="184"/>
      <c r="BD27" s="183"/>
      <c r="BE27" s="183"/>
      <c r="BF27" s="184"/>
      <c r="BG27" s="183"/>
      <c r="BH27" s="183"/>
      <c r="BI27" s="184"/>
      <c r="BJ27" s="190"/>
    </row>
    <row r="28" spans="1:62">
      <c r="A28" s="136"/>
      <c r="B28" s="239"/>
      <c r="C28" s="211"/>
      <c r="D28" s="211"/>
      <c r="E28" s="66"/>
      <c r="F28" s="66"/>
      <c r="G28" s="66"/>
      <c r="H28" s="66"/>
      <c r="I28" s="66"/>
      <c r="J28" s="211"/>
      <c r="K28" s="211"/>
      <c r="L28" s="211"/>
      <c r="M28" s="66"/>
      <c r="N28" s="66"/>
      <c r="O28" s="66"/>
      <c r="P28" s="66"/>
      <c r="Q28" s="211"/>
      <c r="R28" s="211"/>
      <c r="S28" s="66"/>
      <c r="T28" s="66"/>
      <c r="U28" s="66"/>
      <c r="V28" s="66"/>
      <c r="W28" s="66"/>
      <c r="X28" s="211"/>
      <c r="Y28" s="211"/>
      <c r="Z28" s="66"/>
      <c r="AA28" s="66"/>
      <c r="AB28" s="66"/>
      <c r="AC28" s="66"/>
      <c r="AD28" s="66"/>
      <c r="AE28" s="255"/>
      <c r="AF28" s="239"/>
      <c r="AG28" s="66"/>
      <c r="AH28" s="66"/>
      <c r="AI28" s="66"/>
      <c r="AJ28" s="66"/>
      <c r="AK28" s="66"/>
      <c r="AL28" s="211"/>
      <c r="AM28" s="211"/>
      <c r="AN28" s="66"/>
      <c r="AO28" s="66"/>
      <c r="AP28" s="66"/>
      <c r="AQ28" s="66"/>
      <c r="AR28" s="70"/>
      <c r="AS28" s="183"/>
      <c r="AT28" s="183"/>
      <c r="AU28" s="184"/>
      <c r="AV28" s="184"/>
      <c r="AW28" s="184"/>
      <c r="AX28" s="184"/>
      <c r="AY28" s="184"/>
      <c r="AZ28" s="183"/>
      <c r="BA28" s="183"/>
      <c r="BB28" s="184"/>
      <c r="BC28" s="184"/>
      <c r="BD28" s="183"/>
      <c r="BE28" s="183"/>
      <c r="BF28" s="184"/>
      <c r="BG28" s="183"/>
      <c r="BH28" s="183"/>
      <c r="BI28" s="184"/>
      <c r="BJ28" s="190"/>
    </row>
    <row r="29" spans="1:62">
      <c r="A29" s="136"/>
      <c r="B29" s="239"/>
      <c r="C29" s="211"/>
      <c r="D29" s="211"/>
      <c r="E29" s="66"/>
      <c r="F29" s="66"/>
      <c r="G29" s="66"/>
      <c r="H29" s="66"/>
      <c r="I29" s="66"/>
      <c r="J29" s="211"/>
      <c r="K29" s="211"/>
      <c r="L29" s="211"/>
      <c r="M29" s="66"/>
      <c r="N29" s="66"/>
      <c r="O29" s="66"/>
      <c r="P29" s="66"/>
      <c r="Q29" s="211"/>
      <c r="R29" s="211"/>
      <c r="S29" s="66"/>
      <c r="T29" s="66"/>
      <c r="U29" s="66"/>
      <c r="V29" s="66"/>
      <c r="W29" s="66"/>
      <c r="X29" s="211"/>
      <c r="Y29" s="211"/>
      <c r="Z29" s="66"/>
      <c r="AA29" s="66"/>
      <c r="AB29" s="66"/>
      <c r="AC29" s="66"/>
      <c r="AD29" s="66"/>
      <c r="AE29" s="255"/>
      <c r="AF29" s="239"/>
      <c r="AG29" s="66"/>
      <c r="AH29" s="66"/>
      <c r="AI29" s="66"/>
      <c r="AJ29" s="66"/>
      <c r="AK29" s="66"/>
      <c r="AL29" s="211"/>
      <c r="AM29" s="211"/>
      <c r="AN29" s="66"/>
      <c r="AO29" s="66"/>
      <c r="AP29" s="66"/>
      <c r="AQ29" s="66"/>
      <c r="AR29" s="70"/>
      <c r="AS29" s="183"/>
      <c r="AT29" s="183"/>
      <c r="AU29" s="184"/>
      <c r="AV29" s="184"/>
      <c r="AW29" s="184"/>
      <c r="AX29" s="184"/>
      <c r="AY29" s="184"/>
      <c r="AZ29" s="183"/>
      <c r="BA29" s="183"/>
      <c r="BB29" s="184"/>
      <c r="BC29" s="184"/>
      <c r="BD29" s="183"/>
      <c r="BE29" s="183"/>
      <c r="BF29" s="184"/>
      <c r="BG29" s="183"/>
      <c r="BH29" s="183"/>
      <c r="BI29" s="184"/>
      <c r="BJ29" s="190"/>
    </row>
    <row r="30" spans="1:62" ht="15" thickBot="1">
      <c r="A30" s="242"/>
      <c r="B30" s="240"/>
      <c r="C30" s="224"/>
      <c r="D30" s="224"/>
      <c r="E30" s="72"/>
      <c r="F30" s="72"/>
      <c r="G30" s="72"/>
      <c r="H30" s="72"/>
      <c r="I30" s="72"/>
      <c r="J30" s="224"/>
      <c r="K30" s="224"/>
      <c r="L30" s="224"/>
      <c r="M30" s="72"/>
      <c r="N30" s="72"/>
      <c r="O30" s="72"/>
      <c r="P30" s="72"/>
      <c r="Q30" s="224"/>
      <c r="R30" s="224"/>
      <c r="S30" s="72"/>
      <c r="T30" s="72"/>
      <c r="U30" s="72"/>
      <c r="V30" s="72"/>
      <c r="W30" s="72"/>
      <c r="X30" s="224"/>
      <c r="Y30" s="224"/>
      <c r="Z30" s="72"/>
      <c r="AA30" s="72"/>
      <c r="AB30" s="72"/>
      <c r="AC30" s="72"/>
      <c r="AD30" s="72"/>
      <c r="AE30" s="257"/>
      <c r="AF30" s="240"/>
      <c r="AG30" s="72"/>
      <c r="AH30" s="72"/>
      <c r="AI30" s="72"/>
      <c r="AJ30" s="72"/>
      <c r="AK30" s="72"/>
      <c r="AL30" s="224"/>
      <c r="AM30" s="224"/>
      <c r="AN30" s="72"/>
      <c r="AO30" s="72"/>
      <c r="AP30" s="72"/>
      <c r="AQ30" s="72"/>
      <c r="AR30" s="73"/>
      <c r="AS30" s="183"/>
      <c r="AT30" s="183"/>
      <c r="AU30" s="184"/>
      <c r="AV30" s="184"/>
      <c r="AW30" s="184"/>
      <c r="AX30" s="184"/>
      <c r="AY30" s="184"/>
      <c r="AZ30" s="183"/>
      <c r="BA30" s="183"/>
      <c r="BB30" s="184"/>
      <c r="BC30" s="184"/>
      <c r="BD30" s="183"/>
      <c r="BE30" s="183"/>
      <c r="BF30" s="184"/>
      <c r="BG30" s="183"/>
      <c r="BH30" s="183"/>
      <c r="BI30" s="184"/>
      <c r="BJ30" s="190"/>
    </row>
    <row r="31" spans="1:62">
      <c r="B31" s="182"/>
      <c r="C31" s="183"/>
      <c r="D31" s="183"/>
      <c r="E31" s="184"/>
      <c r="F31" s="184"/>
      <c r="G31" s="184"/>
      <c r="H31" s="184"/>
      <c r="I31" s="184"/>
      <c r="J31" s="183"/>
      <c r="K31" s="183"/>
      <c r="L31" s="183"/>
      <c r="M31" s="184"/>
      <c r="N31" s="184"/>
      <c r="O31" s="184"/>
      <c r="P31" s="184"/>
      <c r="Q31" s="183"/>
      <c r="R31" s="183"/>
      <c r="S31" s="184"/>
      <c r="T31" s="184"/>
      <c r="U31" s="184"/>
      <c r="V31" s="184"/>
      <c r="W31" s="184"/>
      <c r="X31" s="183"/>
      <c r="Y31" s="183"/>
      <c r="Z31" s="184"/>
      <c r="AA31" s="184"/>
      <c r="AB31" s="184"/>
      <c r="AC31" s="184"/>
      <c r="AD31" s="184"/>
      <c r="AE31" s="185"/>
      <c r="AF31" s="182"/>
      <c r="AG31" s="184"/>
      <c r="AH31" s="184"/>
      <c r="AI31" s="184"/>
      <c r="AJ31" s="184"/>
      <c r="AK31" s="184"/>
      <c r="AL31" s="183"/>
      <c r="AM31" s="183"/>
      <c r="AN31" s="184"/>
      <c r="AO31" s="184"/>
      <c r="AP31" s="184"/>
      <c r="AQ31" s="184"/>
      <c r="AR31" s="184"/>
      <c r="AS31" s="183"/>
      <c r="AT31" s="183"/>
      <c r="AU31" s="184"/>
      <c r="AV31" s="184"/>
      <c r="AW31" s="184"/>
      <c r="AX31" s="184"/>
      <c r="AY31" s="184"/>
      <c r="AZ31" s="183"/>
      <c r="BA31" s="183"/>
      <c r="BB31" s="184"/>
      <c r="BC31" s="184"/>
      <c r="BD31" s="183"/>
      <c r="BE31" s="183"/>
      <c r="BF31" s="184"/>
      <c r="BG31" s="183"/>
      <c r="BH31" s="183"/>
      <c r="BI31" s="184"/>
      <c r="BJ31" s="190"/>
    </row>
    <row r="32" spans="1:62">
      <c r="B32" s="182"/>
      <c r="C32" s="183"/>
      <c r="D32" s="183"/>
      <c r="E32" s="184"/>
      <c r="F32" s="184"/>
      <c r="G32" s="184"/>
      <c r="H32" s="184"/>
      <c r="I32" s="184"/>
      <c r="J32" s="183"/>
      <c r="K32" s="183"/>
      <c r="L32" s="183"/>
      <c r="M32" s="184"/>
      <c r="N32" s="184"/>
      <c r="O32" s="184"/>
      <c r="P32" s="184"/>
      <c r="Q32" s="183"/>
      <c r="R32" s="183"/>
      <c r="S32" s="184"/>
      <c r="T32" s="184"/>
      <c r="U32" s="184"/>
      <c r="V32" s="184"/>
      <c r="W32" s="184"/>
      <c r="X32" s="183"/>
      <c r="Y32" s="183"/>
      <c r="Z32" s="184"/>
      <c r="AA32" s="184"/>
      <c r="AB32" s="184"/>
      <c r="AC32" s="184"/>
      <c r="AD32" s="184"/>
      <c r="AE32" s="185"/>
      <c r="AF32" s="182"/>
      <c r="AG32" s="184"/>
      <c r="AH32" s="184"/>
      <c r="AI32" s="184"/>
      <c r="AJ32" s="184"/>
      <c r="AK32" s="184"/>
      <c r="AL32" s="183"/>
      <c r="AM32" s="183"/>
      <c r="AN32" s="184"/>
      <c r="AO32" s="184"/>
      <c r="AP32" s="184"/>
      <c r="AQ32" s="184"/>
      <c r="AR32" s="184"/>
      <c r="AS32" s="183"/>
      <c r="AT32" s="183"/>
      <c r="AU32" s="184"/>
      <c r="AV32" s="184"/>
      <c r="AW32" s="184"/>
      <c r="AX32" s="184"/>
      <c r="AY32" s="184"/>
      <c r="AZ32" s="183"/>
      <c r="BA32" s="183"/>
      <c r="BB32" s="184"/>
      <c r="BC32" s="184"/>
      <c r="BD32" s="183"/>
      <c r="BE32" s="183"/>
      <c r="BF32" s="184"/>
      <c r="BG32" s="183"/>
      <c r="BH32" s="183"/>
      <c r="BI32" s="184"/>
      <c r="BJ32" s="190"/>
    </row>
    <row r="33" spans="2:62">
      <c r="B33" s="182"/>
      <c r="C33" s="183"/>
      <c r="D33" s="183"/>
      <c r="E33" s="184"/>
      <c r="F33" s="184"/>
      <c r="G33" s="184"/>
      <c r="H33" s="184"/>
      <c r="I33" s="184"/>
      <c r="J33" s="183"/>
      <c r="K33" s="183"/>
      <c r="L33" s="183"/>
      <c r="M33" s="184"/>
      <c r="N33" s="184"/>
      <c r="O33" s="184"/>
      <c r="P33" s="184"/>
      <c r="Q33" s="183"/>
      <c r="R33" s="183"/>
      <c r="S33" s="184"/>
      <c r="T33" s="184"/>
      <c r="U33" s="184"/>
      <c r="V33" s="184"/>
      <c r="W33" s="184"/>
      <c r="X33" s="183"/>
      <c r="Y33" s="183"/>
      <c r="Z33" s="184"/>
      <c r="AA33" s="184"/>
      <c r="AB33" s="184"/>
      <c r="AC33" s="184"/>
      <c r="AD33" s="184"/>
      <c r="AE33" s="185"/>
      <c r="AF33" s="182"/>
      <c r="AG33" s="184"/>
      <c r="AH33" s="184"/>
      <c r="AI33" s="184"/>
      <c r="AJ33" s="184"/>
      <c r="AK33" s="184"/>
      <c r="AL33" s="183"/>
      <c r="AM33" s="183"/>
      <c r="AN33" s="184"/>
      <c r="AO33" s="184"/>
      <c r="AP33" s="184"/>
      <c r="AQ33" s="184"/>
      <c r="AR33" s="184"/>
      <c r="AS33" s="183"/>
      <c r="AT33" s="183"/>
      <c r="AU33" s="184"/>
      <c r="AV33" s="184"/>
      <c r="AW33" s="184"/>
      <c r="AX33" s="184"/>
      <c r="AY33" s="184"/>
      <c r="AZ33" s="183"/>
      <c r="BA33" s="183"/>
      <c r="BB33" s="184"/>
      <c r="BC33" s="184"/>
      <c r="BD33" s="183"/>
      <c r="BE33" s="183"/>
      <c r="BF33" s="184"/>
      <c r="BG33" s="183"/>
      <c r="BH33" s="183"/>
      <c r="BI33" s="184"/>
      <c r="BJ33" s="190"/>
    </row>
    <row r="34" spans="2:62">
      <c r="B34" s="182"/>
      <c r="C34" s="183"/>
      <c r="D34" s="183"/>
      <c r="E34" s="184"/>
      <c r="F34" s="184"/>
      <c r="G34" s="184"/>
      <c r="H34" s="184"/>
      <c r="I34" s="184"/>
      <c r="J34" s="183"/>
      <c r="K34" s="183"/>
      <c r="L34" s="183"/>
      <c r="M34" s="184"/>
      <c r="N34" s="184"/>
      <c r="O34" s="184"/>
      <c r="P34" s="184"/>
      <c r="Q34" s="183"/>
      <c r="R34" s="183"/>
      <c r="S34" s="184"/>
      <c r="T34" s="184"/>
      <c r="U34" s="184"/>
      <c r="V34" s="184"/>
      <c r="W34" s="184"/>
      <c r="X34" s="183"/>
      <c r="Y34" s="183"/>
      <c r="Z34" s="184"/>
      <c r="AA34" s="184"/>
      <c r="AB34" s="184"/>
      <c r="AC34" s="184"/>
      <c r="AD34" s="184"/>
      <c r="AE34" s="185"/>
      <c r="AF34" s="182"/>
      <c r="AG34" s="184"/>
      <c r="AH34" s="184"/>
      <c r="AI34" s="184"/>
      <c r="AJ34" s="184"/>
      <c r="AK34" s="184"/>
      <c r="AL34" s="183"/>
      <c r="AM34" s="183"/>
      <c r="AN34" s="184"/>
      <c r="AO34" s="184"/>
      <c r="AP34" s="184"/>
      <c r="AQ34" s="184"/>
      <c r="AR34" s="184"/>
      <c r="AS34" s="183"/>
      <c r="AT34" s="183"/>
      <c r="AU34" s="184"/>
      <c r="AV34" s="184"/>
      <c r="AW34" s="184"/>
      <c r="AX34" s="184"/>
      <c r="AY34" s="184"/>
      <c r="AZ34" s="183"/>
      <c r="BA34" s="183"/>
      <c r="BB34" s="184"/>
      <c r="BC34" s="184"/>
      <c r="BD34" s="183"/>
      <c r="BE34" s="183"/>
      <c r="BF34" s="184"/>
      <c r="BG34" s="183"/>
      <c r="BH34" s="183"/>
      <c r="BI34" s="184"/>
      <c r="BJ34" s="190"/>
    </row>
    <row r="35" spans="2:62">
      <c r="B35" s="182"/>
      <c r="C35" s="183"/>
      <c r="D35" s="183"/>
      <c r="E35" s="184"/>
      <c r="F35" s="184"/>
      <c r="G35" s="184"/>
      <c r="H35" s="184"/>
      <c r="I35" s="184"/>
      <c r="J35" s="183"/>
      <c r="K35" s="183"/>
      <c r="L35" s="183"/>
      <c r="M35" s="184"/>
      <c r="N35" s="184"/>
      <c r="O35" s="184"/>
      <c r="P35" s="184"/>
      <c r="Q35" s="183"/>
      <c r="R35" s="183"/>
      <c r="S35" s="184"/>
      <c r="T35" s="184"/>
      <c r="U35" s="184"/>
      <c r="V35" s="184"/>
      <c r="W35" s="184"/>
      <c r="X35" s="183"/>
      <c r="Y35" s="183"/>
      <c r="Z35" s="184"/>
      <c r="AA35" s="184"/>
      <c r="AB35" s="184"/>
      <c r="AC35" s="184"/>
      <c r="AD35" s="184"/>
      <c r="AE35" s="185"/>
      <c r="AF35" s="182"/>
      <c r="AG35" s="184"/>
      <c r="AH35" s="184"/>
      <c r="AI35" s="184"/>
      <c r="AJ35" s="184"/>
      <c r="AK35" s="184"/>
      <c r="AL35" s="183"/>
      <c r="AM35" s="183"/>
      <c r="AN35" s="184"/>
      <c r="AO35" s="184"/>
      <c r="AP35" s="184"/>
      <c r="AQ35" s="184"/>
      <c r="AR35" s="184"/>
      <c r="AS35" s="183"/>
      <c r="AT35" s="183"/>
      <c r="AU35" s="184"/>
      <c r="AV35" s="184"/>
      <c r="AW35" s="184"/>
      <c r="AX35" s="184"/>
      <c r="AY35" s="184"/>
      <c r="AZ35" s="183"/>
      <c r="BA35" s="183"/>
      <c r="BB35" s="184"/>
      <c r="BC35" s="184"/>
      <c r="BD35" s="183"/>
      <c r="BE35" s="183"/>
      <c r="BF35" s="184"/>
      <c r="BG35" s="183"/>
      <c r="BH35" s="183"/>
      <c r="BI35" s="184"/>
      <c r="BJ35" s="190"/>
    </row>
    <row r="36" spans="2:62">
      <c r="B36" s="182"/>
      <c r="C36" s="183"/>
      <c r="D36" s="183"/>
      <c r="E36" s="184"/>
      <c r="F36" s="184"/>
      <c r="G36" s="184"/>
      <c r="H36" s="184"/>
      <c r="I36" s="184"/>
      <c r="J36" s="183"/>
      <c r="K36" s="183"/>
      <c r="L36" s="183"/>
      <c r="M36" s="184"/>
      <c r="N36" s="184"/>
      <c r="O36" s="184"/>
      <c r="P36" s="184"/>
      <c r="Q36" s="183"/>
      <c r="R36" s="183"/>
      <c r="S36" s="184"/>
      <c r="T36" s="184"/>
      <c r="U36" s="184"/>
      <c r="V36" s="184"/>
      <c r="W36" s="184"/>
      <c r="X36" s="183"/>
      <c r="Y36" s="183"/>
      <c r="Z36" s="184"/>
      <c r="AA36" s="184"/>
      <c r="AB36" s="184"/>
      <c r="AC36" s="184"/>
      <c r="AD36" s="184"/>
      <c r="AE36" s="185"/>
      <c r="AF36" s="182"/>
      <c r="AG36" s="184"/>
      <c r="AH36" s="184"/>
      <c r="AI36" s="184"/>
      <c r="AJ36" s="184"/>
      <c r="AK36" s="184"/>
      <c r="AL36" s="183"/>
      <c r="AM36" s="183"/>
      <c r="AN36" s="184"/>
      <c r="AO36" s="184"/>
      <c r="AP36" s="184"/>
      <c r="AQ36" s="184"/>
      <c r="AR36" s="184"/>
      <c r="AS36" s="183"/>
      <c r="AT36" s="183"/>
      <c r="AU36" s="184"/>
      <c r="AV36" s="184"/>
      <c r="AW36" s="184"/>
      <c r="AX36" s="184"/>
      <c r="AY36" s="184"/>
      <c r="AZ36" s="183"/>
      <c r="BA36" s="183"/>
      <c r="BB36" s="184"/>
      <c r="BC36" s="184"/>
      <c r="BD36" s="183"/>
      <c r="BE36" s="183"/>
      <c r="BF36" s="184"/>
      <c r="BG36" s="183"/>
      <c r="BH36" s="183"/>
      <c r="BI36" s="184"/>
      <c r="BJ36" s="190"/>
    </row>
    <row r="37" spans="2:62">
      <c r="B37" s="182"/>
      <c r="C37" s="183"/>
      <c r="D37" s="183"/>
      <c r="E37" s="184"/>
      <c r="F37" s="184"/>
      <c r="G37" s="184"/>
      <c r="H37" s="184"/>
      <c r="I37" s="184"/>
      <c r="J37" s="183"/>
      <c r="K37" s="183"/>
      <c r="L37" s="183"/>
      <c r="M37" s="184"/>
      <c r="N37" s="184"/>
      <c r="O37" s="184"/>
      <c r="P37" s="184"/>
      <c r="Q37" s="183"/>
      <c r="R37" s="183"/>
      <c r="S37" s="184"/>
      <c r="T37" s="184"/>
      <c r="U37" s="184"/>
      <c r="V37" s="184"/>
      <c r="W37" s="184"/>
      <c r="X37" s="183"/>
      <c r="Y37" s="183"/>
      <c r="Z37" s="184"/>
      <c r="AA37" s="184"/>
      <c r="AB37" s="184"/>
      <c r="AC37" s="184"/>
      <c r="AD37" s="184"/>
      <c r="AE37" s="185"/>
      <c r="AF37" s="182"/>
      <c r="AG37" s="184"/>
      <c r="AH37" s="184"/>
      <c r="AI37" s="184"/>
      <c r="AJ37" s="184"/>
      <c r="AK37" s="184"/>
      <c r="AL37" s="183"/>
      <c r="AM37" s="183"/>
      <c r="AN37" s="184"/>
      <c r="AO37" s="184"/>
      <c r="AP37" s="184"/>
      <c r="AQ37" s="184"/>
      <c r="AR37" s="184"/>
      <c r="AS37" s="183"/>
      <c r="AT37" s="183"/>
      <c r="AU37" s="184"/>
      <c r="AV37" s="184"/>
      <c r="AW37" s="184"/>
      <c r="AX37" s="184"/>
      <c r="AY37" s="184"/>
      <c r="AZ37" s="183"/>
      <c r="BA37" s="183"/>
      <c r="BB37" s="184"/>
      <c r="BC37" s="184"/>
      <c r="BD37" s="183"/>
      <c r="BE37" s="183"/>
      <c r="BF37" s="184"/>
      <c r="BG37" s="183"/>
      <c r="BH37" s="183"/>
      <c r="BI37" s="184"/>
      <c r="BJ37" s="190"/>
    </row>
    <row r="38" spans="2:62">
      <c r="B38" s="182"/>
      <c r="C38" s="183"/>
      <c r="D38" s="183"/>
      <c r="E38" s="184"/>
      <c r="F38" s="184"/>
      <c r="G38" s="184"/>
      <c r="H38" s="184"/>
      <c r="I38" s="184"/>
      <c r="J38" s="183"/>
      <c r="K38" s="183"/>
      <c r="L38" s="183"/>
      <c r="M38" s="184"/>
      <c r="N38" s="184"/>
      <c r="O38" s="184"/>
      <c r="P38" s="184"/>
      <c r="Q38" s="183"/>
      <c r="R38" s="183"/>
      <c r="S38" s="184"/>
      <c r="T38" s="184"/>
      <c r="U38" s="184"/>
      <c r="V38" s="184"/>
      <c r="W38" s="184"/>
      <c r="X38" s="183"/>
      <c r="Y38" s="183"/>
      <c r="Z38" s="184"/>
      <c r="AA38" s="184"/>
      <c r="AB38" s="184"/>
      <c r="AC38" s="184"/>
      <c r="AD38" s="184"/>
      <c r="AE38" s="185"/>
      <c r="AF38" s="182"/>
      <c r="AG38" s="184"/>
      <c r="AH38" s="184"/>
      <c r="AI38" s="184"/>
      <c r="AJ38" s="184"/>
      <c r="AK38" s="184"/>
      <c r="AL38" s="183"/>
      <c r="AM38" s="183"/>
      <c r="AN38" s="184"/>
      <c r="AO38" s="184"/>
      <c r="AP38" s="184"/>
      <c r="AQ38" s="184"/>
      <c r="AR38" s="184"/>
      <c r="AS38" s="183"/>
      <c r="AT38" s="183"/>
      <c r="AU38" s="184"/>
      <c r="AV38" s="184"/>
      <c r="AW38" s="184"/>
      <c r="AX38" s="184"/>
      <c r="AY38" s="184"/>
      <c r="AZ38" s="183"/>
      <c r="BA38" s="183"/>
      <c r="BB38" s="184"/>
      <c r="BC38" s="184"/>
      <c r="BD38" s="183"/>
      <c r="BE38" s="183"/>
      <c r="BF38" s="184"/>
      <c r="BG38" s="183"/>
      <c r="BH38" s="183"/>
      <c r="BI38" s="184"/>
      <c r="BJ38" s="190"/>
    </row>
    <row r="39" spans="2:62">
      <c r="B39" s="182"/>
      <c r="C39" s="183"/>
      <c r="D39" s="183"/>
      <c r="E39" s="184"/>
      <c r="F39" s="184"/>
      <c r="G39" s="184"/>
      <c r="H39" s="184"/>
      <c r="I39" s="184"/>
      <c r="J39" s="183"/>
      <c r="K39" s="183"/>
      <c r="L39" s="183"/>
      <c r="M39" s="184"/>
      <c r="N39" s="184"/>
      <c r="O39" s="184"/>
      <c r="P39" s="184"/>
      <c r="Q39" s="183"/>
      <c r="R39" s="183"/>
      <c r="S39" s="184"/>
      <c r="T39" s="184"/>
      <c r="U39" s="184"/>
      <c r="V39" s="184"/>
      <c r="W39" s="184"/>
      <c r="X39" s="183"/>
      <c r="Y39" s="183"/>
      <c r="Z39" s="184"/>
      <c r="AA39" s="184"/>
      <c r="AB39" s="184"/>
      <c r="AC39" s="184"/>
      <c r="AD39" s="184"/>
      <c r="AE39" s="185"/>
      <c r="AF39" s="182"/>
      <c r="AG39" s="184"/>
      <c r="AH39" s="184"/>
      <c r="AI39" s="184"/>
      <c r="AJ39" s="184"/>
      <c r="AK39" s="184"/>
      <c r="AL39" s="183"/>
      <c r="AM39" s="183"/>
      <c r="AN39" s="184"/>
      <c r="AO39" s="184"/>
      <c r="AP39" s="184"/>
      <c r="AQ39" s="184"/>
      <c r="AR39" s="184"/>
      <c r="AS39" s="183"/>
      <c r="AT39" s="183"/>
      <c r="AU39" s="184"/>
      <c r="AV39" s="184"/>
      <c r="AW39" s="184"/>
      <c r="AX39" s="184"/>
      <c r="AY39" s="184"/>
      <c r="AZ39" s="183"/>
      <c r="BA39" s="183"/>
      <c r="BB39" s="184"/>
      <c r="BC39" s="184"/>
      <c r="BD39" s="183"/>
      <c r="BE39" s="183"/>
      <c r="BF39" s="184"/>
      <c r="BG39" s="183"/>
      <c r="BH39" s="183"/>
      <c r="BI39" s="184"/>
      <c r="BJ39" s="190"/>
    </row>
    <row r="40" spans="2:62">
      <c r="B40" s="182"/>
      <c r="C40" s="183"/>
      <c r="D40" s="183"/>
      <c r="E40" s="184"/>
      <c r="F40" s="184"/>
      <c r="G40" s="184"/>
      <c r="H40" s="184"/>
      <c r="I40" s="184"/>
      <c r="J40" s="183"/>
      <c r="K40" s="183"/>
      <c r="L40" s="183"/>
      <c r="M40" s="184"/>
      <c r="N40" s="184"/>
      <c r="O40" s="184"/>
      <c r="P40" s="184"/>
      <c r="Q40" s="183"/>
      <c r="R40" s="183"/>
      <c r="S40" s="184"/>
      <c r="T40" s="184"/>
      <c r="U40" s="184"/>
      <c r="V40" s="184"/>
      <c r="W40" s="184"/>
      <c r="X40" s="183"/>
      <c r="Y40" s="183"/>
      <c r="Z40" s="184"/>
      <c r="AA40" s="184"/>
      <c r="AB40" s="184"/>
      <c r="AC40" s="184"/>
      <c r="AD40" s="184"/>
      <c r="AE40" s="185"/>
      <c r="AF40" s="182"/>
      <c r="AG40" s="184"/>
      <c r="AH40" s="184"/>
      <c r="AI40" s="184"/>
      <c r="AJ40" s="184"/>
      <c r="AK40" s="184"/>
      <c r="AL40" s="183"/>
      <c r="AM40" s="183"/>
      <c r="AN40" s="184"/>
      <c r="AO40" s="184"/>
      <c r="AP40" s="184"/>
      <c r="AQ40" s="184"/>
      <c r="AR40" s="184"/>
      <c r="AS40" s="183"/>
      <c r="AT40" s="183"/>
      <c r="AU40" s="184"/>
      <c r="AV40" s="184"/>
      <c r="AW40" s="184"/>
      <c r="AX40" s="184"/>
      <c r="AY40" s="184"/>
      <c r="AZ40" s="183"/>
      <c r="BA40" s="183"/>
      <c r="BB40" s="184"/>
      <c r="BC40" s="184"/>
      <c r="BD40" s="183"/>
      <c r="BE40" s="183"/>
      <c r="BF40" s="184"/>
      <c r="BG40" s="183"/>
      <c r="BH40" s="183"/>
      <c r="BI40" s="184"/>
      <c r="BJ40" s="190"/>
    </row>
    <row r="41" spans="2:62">
      <c r="B41" s="182"/>
      <c r="C41" s="183"/>
      <c r="D41" s="183"/>
      <c r="E41" s="184"/>
      <c r="F41" s="184"/>
      <c r="G41" s="184"/>
      <c r="H41" s="184"/>
      <c r="I41" s="184"/>
      <c r="J41" s="183"/>
      <c r="K41" s="183"/>
      <c r="L41" s="183"/>
      <c r="M41" s="184"/>
      <c r="N41" s="184"/>
      <c r="O41" s="184"/>
      <c r="P41" s="184"/>
      <c r="Q41" s="183"/>
      <c r="R41" s="183"/>
      <c r="S41" s="184"/>
      <c r="T41" s="184"/>
      <c r="U41" s="184"/>
      <c r="V41" s="184"/>
      <c r="W41" s="184"/>
      <c r="X41" s="183"/>
      <c r="Y41" s="183"/>
      <c r="Z41" s="184"/>
      <c r="AA41" s="184"/>
      <c r="AB41" s="184"/>
      <c r="AC41" s="184"/>
      <c r="AD41" s="184"/>
      <c r="AE41" s="185"/>
      <c r="AF41" s="182"/>
      <c r="AG41" s="184"/>
      <c r="AH41" s="184"/>
      <c r="AI41" s="184"/>
      <c r="AJ41" s="184"/>
      <c r="AK41" s="184"/>
      <c r="AL41" s="183"/>
      <c r="AM41" s="183"/>
      <c r="AN41" s="184"/>
      <c r="AO41" s="184"/>
      <c r="AP41" s="184"/>
      <c r="AQ41" s="184"/>
      <c r="AR41" s="184"/>
      <c r="AS41" s="183"/>
      <c r="AT41" s="183"/>
      <c r="AU41" s="184"/>
      <c r="AV41" s="184"/>
      <c r="AW41" s="184"/>
      <c r="AX41" s="184"/>
      <c r="AY41" s="184"/>
      <c r="AZ41" s="183"/>
      <c r="BA41" s="183"/>
      <c r="BB41" s="184"/>
      <c r="BC41" s="184"/>
      <c r="BD41" s="183"/>
      <c r="BE41" s="183"/>
      <c r="BF41" s="184"/>
      <c r="BG41" s="183"/>
      <c r="BH41" s="183"/>
      <c r="BI41" s="184"/>
      <c r="BJ41" s="190"/>
    </row>
    <row r="42" spans="2:62">
      <c r="B42" s="182"/>
      <c r="C42" s="183"/>
      <c r="D42" s="183"/>
      <c r="E42" s="184"/>
      <c r="F42" s="184"/>
      <c r="G42" s="184"/>
      <c r="H42" s="184"/>
      <c r="I42" s="184"/>
      <c r="J42" s="183"/>
      <c r="K42" s="183"/>
      <c r="L42" s="183"/>
      <c r="M42" s="184"/>
      <c r="N42" s="184"/>
      <c r="O42" s="184"/>
      <c r="P42" s="184"/>
      <c r="Q42" s="183"/>
      <c r="R42" s="183"/>
      <c r="S42" s="184"/>
      <c r="T42" s="184"/>
      <c r="U42" s="184"/>
      <c r="V42" s="184"/>
      <c r="W42" s="184"/>
      <c r="X42" s="183"/>
      <c r="Y42" s="183"/>
      <c r="Z42" s="184"/>
      <c r="AA42" s="184"/>
      <c r="AB42" s="184"/>
      <c r="AC42" s="184"/>
      <c r="AD42" s="184"/>
      <c r="AE42" s="185"/>
      <c r="AF42" s="182"/>
      <c r="AG42" s="184"/>
      <c r="AH42" s="184"/>
      <c r="AI42" s="184"/>
      <c r="AJ42" s="184"/>
      <c r="AK42" s="184"/>
      <c r="AL42" s="183"/>
      <c r="AM42" s="183"/>
      <c r="AN42" s="184"/>
      <c r="AO42" s="184"/>
      <c r="AP42" s="184"/>
      <c r="AQ42" s="184"/>
      <c r="AR42" s="184"/>
      <c r="AS42" s="183"/>
      <c r="AT42" s="183"/>
      <c r="AU42" s="184"/>
      <c r="AV42" s="184"/>
      <c r="AW42" s="184"/>
      <c r="AX42" s="184"/>
      <c r="AY42" s="184"/>
      <c r="AZ42" s="183"/>
      <c r="BA42" s="183"/>
      <c r="BB42" s="184"/>
      <c r="BC42" s="184"/>
      <c r="BD42" s="183"/>
      <c r="BE42" s="183"/>
      <c r="BF42" s="184"/>
      <c r="BG42" s="183"/>
      <c r="BH42" s="183"/>
      <c r="BI42" s="184"/>
      <c r="BJ42" s="190"/>
    </row>
    <row r="43" spans="2:62">
      <c r="B43" s="182"/>
      <c r="C43" s="183"/>
      <c r="D43" s="183"/>
      <c r="E43" s="184"/>
      <c r="F43" s="184"/>
      <c r="G43" s="184"/>
      <c r="H43" s="184"/>
      <c r="I43" s="184"/>
      <c r="J43" s="183"/>
      <c r="K43" s="183"/>
      <c r="L43" s="183"/>
      <c r="M43" s="184"/>
      <c r="N43" s="184"/>
      <c r="O43" s="184"/>
      <c r="P43" s="184"/>
      <c r="Q43" s="183"/>
      <c r="R43" s="183"/>
      <c r="S43" s="184"/>
      <c r="T43" s="184"/>
      <c r="U43" s="184"/>
      <c r="V43" s="184"/>
      <c r="W43" s="184"/>
      <c r="X43" s="183"/>
      <c r="Y43" s="183"/>
      <c r="Z43" s="184"/>
      <c r="AA43" s="184"/>
      <c r="AB43" s="184"/>
      <c r="AC43" s="184"/>
      <c r="AD43" s="184"/>
      <c r="AE43" s="185"/>
      <c r="AF43" s="182"/>
      <c r="AG43" s="184"/>
      <c r="AH43" s="184"/>
      <c r="AI43" s="184"/>
      <c r="AJ43" s="184"/>
      <c r="AK43" s="184"/>
      <c r="AL43" s="183"/>
      <c r="AM43" s="183"/>
      <c r="AN43" s="184"/>
      <c r="AO43" s="184"/>
      <c r="AP43" s="184"/>
      <c r="AQ43" s="184"/>
      <c r="AR43" s="184"/>
      <c r="AS43" s="183"/>
      <c r="AT43" s="183"/>
      <c r="AU43" s="184"/>
      <c r="AV43" s="184"/>
      <c r="AW43" s="184"/>
      <c r="AX43" s="184"/>
      <c r="AY43" s="184"/>
      <c r="AZ43" s="183"/>
      <c r="BA43" s="183"/>
      <c r="BB43" s="184"/>
      <c r="BC43" s="184"/>
      <c r="BD43" s="183"/>
      <c r="BE43" s="183"/>
      <c r="BF43" s="184"/>
      <c r="BG43" s="183"/>
      <c r="BH43" s="183"/>
      <c r="BI43" s="184"/>
      <c r="BJ43" s="190"/>
    </row>
    <row r="44" spans="2:62">
      <c r="B44" s="182"/>
      <c r="C44" s="183"/>
      <c r="D44" s="183"/>
      <c r="E44" s="184"/>
      <c r="F44" s="184"/>
      <c r="G44" s="184"/>
      <c r="H44" s="184"/>
      <c r="I44" s="184"/>
      <c r="J44" s="183"/>
      <c r="K44" s="183"/>
      <c r="L44" s="183"/>
      <c r="M44" s="184"/>
      <c r="N44" s="184"/>
      <c r="O44" s="184"/>
      <c r="P44" s="184"/>
      <c r="Q44" s="183"/>
      <c r="R44" s="183"/>
      <c r="S44" s="184"/>
      <c r="T44" s="184"/>
      <c r="U44" s="184"/>
      <c r="V44" s="184"/>
      <c r="W44" s="184"/>
      <c r="X44" s="183"/>
      <c r="Y44" s="183"/>
      <c r="Z44" s="184"/>
      <c r="AA44" s="184"/>
      <c r="AB44" s="184"/>
      <c r="AC44" s="184"/>
      <c r="AD44" s="184"/>
      <c r="AE44" s="185"/>
      <c r="AF44" s="182"/>
      <c r="AG44" s="184"/>
      <c r="AH44" s="184"/>
      <c r="AI44" s="184"/>
      <c r="AJ44" s="184"/>
      <c r="AK44" s="184"/>
      <c r="AL44" s="183"/>
      <c r="AM44" s="183"/>
      <c r="AN44" s="184"/>
      <c r="AO44" s="184"/>
      <c r="AP44" s="184"/>
      <c r="AQ44" s="184"/>
      <c r="AR44" s="184"/>
      <c r="AS44" s="183"/>
      <c r="AT44" s="183"/>
      <c r="AU44" s="184"/>
      <c r="AV44" s="184"/>
      <c r="AW44" s="184"/>
      <c r="AX44" s="184"/>
      <c r="AY44" s="184"/>
      <c r="AZ44" s="183"/>
      <c r="BA44" s="183"/>
      <c r="BB44" s="184"/>
      <c r="BC44" s="184"/>
      <c r="BD44" s="183"/>
      <c r="BE44" s="183"/>
      <c r="BF44" s="184"/>
      <c r="BG44" s="183"/>
      <c r="BH44" s="183"/>
      <c r="BI44" s="184"/>
      <c r="BJ44" s="190"/>
    </row>
    <row r="45" spans="2:62">
      <c r="B45" s="182"/>
      <c r="C45" s="183"/>
      <c r="D45" s="183"/>
      <c r="E45" s="184"/>
      <c r="F45" s="184"/>
      <c r="G45" s="184"/>
      <c r="H45" s="184"/>
      <c r="I45" s="184"/>
      <c r="J45" s="183"/>
      <c r="K45" s="183"/>
      <c r="L45" s="183"/>
      <c r="M45" s="184"/>
      <c r="N45" s="184"/>
      <c r="O45" s="184"/>
      <c r="P45" s="184"/>
      <c r="Q45" s="183"/>
      <c r="R45" s="183"/>
      <c r="S45" s="184"/>
      <c r="T45" s="184"/>
      <c r="U45" s="184"/>
      <c r="V45" s="184"/>
      <c r="W45" s="184"/>
      <c r="X45" s="183"/>
      <c r="Y45" s="183"/>
      <c r="Z45" s="184"/>
      <c r="AA45" s="184"/>
      <c r="AB45" s="184"/>
      <c r="AC45" s="184"/>
      <c r="AD45" s="184"/>
      <c r="AE45" s="185"/>
      <c r="AF45" s="182"/>
      <c r="AG45" s="184"/>
      <c r="AH45" s="184"/>
      <c r="AI45" s="184"/>
      <c r="AJ45" s="184"/>
      <c r="AK45" s="184"/>
      <c r="AL45" s="183"/>
      <c r="AM45" s="183"/>
      <c r="AN45" s="184"/>
      <c r="AO45" s="184"/>
      <c r="AP45" s="184"/>
      <c r="AQ45" s="184"/>
      <c r="AR45" s="184"/>
      <c r="AS45" s="183"/>
      <c r="AT45" s="183"/>
      <c r="AU45" s="184"/>
      <c r="AV45" s="184"/>
      <c r="AW45" s="184"/>
      <c r="AX45" s="184"/>
      <c r="AY45" s="184"/>
      <c r="AZ45" s="183"/>
      <c r="BA45" s="183"/>
      <c r="BB45" s="184"/>
      <c r="BC45" s="184"/>
      <c r="BD45" s="183"/>
      <c r="BE45" s="183"/>
      <c r="BF45" s="184"/>
      <c r="BG45" s="183"/>
      <c r="BH45" s="183"/>
      <c r="BI45" s="184"/>
      <c r="BJ45" s="190"/>
    </row>
    <row r="46" spans="2:62">
      <c r="B46" s="182"/>
      <c r="C46" s="183"/>
      <c r="D46" s="183"/>
      <c r="E46" s="184"/>
      <c r="F46" s="184"/>
      <c r="G46" s="184"/>
      <c r="H46" s="184"/>
      <c r="I46" s="184"/>
      <c r="J46" s="183"/>
      <c r="K46" s="183"/>
      <c r="L46" s="183"/>
      <c r="M46" s="184"/>
      <c r="N46" s="184"/>
      <c r="O46" s="184"/>
      <c r="P46" s="184"/>
      <c r="Q46" s="183"/>
      <c r="R46" s="183"/>
      <c r="S46" s="184"/>
      <c r="T46" s="184"/>
      <c r="U46" s="184"/>
      <c r="V46" s="184"/>
      <c r="W46" s="184"/>
      <c r="X46" s="183"/>
      <c r="Y46" s="183"/>
      <c r="Z46" s="184"/>
      <c r="AA46" s="184"/>
      <c r="AB46" s="184"/>
      <c r="AC46" s="184"/>
      <c r="AD46" s="184"/>
      <c r="AE46" s="185"/>
      <c r="AF46" s="182"/>
      <c r="AG46" s="184"/>
      <c r="AH46" s="184"/>
      <c r="AI46" s="184"/>
      <c r="AJ46" s="184"/>
      <c r="AK46" s="184"/>
      <c r="AL46" s="183"/>
      <c r="AM46" s="183"/>
      <c r="AN46" s="184"/>
      <c r="AO46" s="184"/>
      <c r="AP46" s="184"/>
      <c r="AQ46" s="184"/>
      <c r="AR46" s="184"/>
      <c r="AS46" s="183"/>
      <c r="AT46" s="183"/>
      <c r="AU46" s="184"/>
      <c r="AV46" s="184"/>
      <c r="AW46" s="184"/>
      <c r="AX46" s="184"/>
      <c r="AY46" s="184"/>
      <c r="AZ46" s="183"/>
      <c r="BA46" s="183"/>
      <c r="BB46" s="184"/>
      <c r="BC46" s="184"/>
      <c r="BD46" s="183"/>
      <c r="BE46" s="183"/>
      <c r="BF46" s="184"/>
      <c r="BG46" s="183"/>
      <c r="BH46" s="183"/>
      <c r="BI46" s="184"/>
      <c r="BJ46" s="190"/>
    </row>
    <row r="47" spans="2:62">
      <c r="B47" s="182"/>
      <c r="C47" s="183"/>
      <c r="D47" s="183"/>
      <c r="E47" s="184"/>
      <c r="F47" s="184"/>
      <c r="G47" s="184"/>
      <c r="H47" s="184"/>
      <c r="I47" s="184"/>
      <c r="J47" s="183"/>
      <c r="K47" s="183"/>
      <c r="L47" s="183"/>
      <c r="M47" s="184"/>
      <c r="N47" s="184"/>
      <c r="O47" s="184"/>
      <c r="P47" s="184"/>
      <c r="Q47" s="183"/>
      <c r="R47" s="183"/>
      <c r="S47" s="184"/>
      <c r="T47" s="184"/>
      <c r="U47" s="184"/>
      <c r="V47" s="184"/>
      <c r="W47" s="184"/>
      <c r="X47" s="183"/>
      <c r="Y47" s="183"/>
      <c r="Z47" s="184"/>
      <c r="AA47" s="184"/>
      <c r="AB47" s="184"/>
      <c r="AC47" s="184"/>
      <c r="AD47" s="184"/>
      <c r="AE47" s="185"/>
      <c r="AF47" s="182"/>
      <c r="AG47" s="184"/>
      <c r="AH47" s="184"/>
      <c r="AI47" s="184"/>
      <c r="AJ47" s="184"/>
      <c r="AK47" s="184"/>
      <c r="AL47" s="183"/>
      <c r="AM47" s="183"/>
      <c r="AN47" s="184"/>
      <c r="AO47" s="184"/>
      <c r="AP47" s="184"/>
      <c r="AQ47" s="184"/>
      <c r="AR47" s="184"/>
      <c r="AS47" s="183"/>
      <c r="AT47" s="183"/>
      <c r="AU47" s="184"/>
      <c r="AV47" s="184"/>
      <c r="AW47" s="184"/>
      <c r="AX47" s="184"/>
      <c r="AY47" s="184"/>
      <c r="AZ47" s="183"/>
      <c r="BA47" s="183"/>
      <c r="BB47" s="184"/>
      <c r="BC47" s="184"/>
      <c r="BD47" s="183"/>
      <c r="BE47" s="183"/>
      <c r="BF47" s="184"/>
      <c r="BG47" s="183"/>
      <c r="BH47" s="183"/>
      <c r="BI47" s="184"/>
      <c r="BJ47" s="190"/>
    </row>
    <row r="48" spans="2:62">
      <c r="B48" s="182"/>
      <c r="C48" s="183"/>
      <c r="D48" s="183"/>
      <c r="E48" s="184"/>
      <c r="F48" s="184"/>
      <c r="G48" s="184"/>
      <c r="H48" s="184"/>
      <c r="I48" s="184"/>
      <c r="J48" s="183"/>
      <c r="K48" s="183"/>
      <c r="L48" s="183"/>
      <c r="M48" s="184"/>
      <c r="N48" s="184"/>
      <c r="O48" s="184"/>
      <c r="P48" s="184"/>
      <c r="Q48" s="183"/>
      <c r="R48" s="183"/>
      <c r="S48" s="184"/>
      <c r="T48" s="184"/>
      <c r="U48" s="184"/>
      <c r="V48" s="184"/>
      <c r="W48" s="184"/>
      <c r="X48" s="183"/>
      <c r="Y48" s="183"/>
      <c r="Z48" s="184"/>
      <c r="AA48" s="184"/>
      <c r="AB48" s="184"/>
      <c r="AC48" s="184"/>
      <c r="AD48" s="184"/>
      <c r="AE48" s="185"/>
      <c r="AF48" s="182"/>
      <c r="AG48" s="184"/>
      <c r="AH48" s="184"/>
      <c r="AI48" s="184"/>
      <c r="AJ48" s="184"/>
      <c r="AK48" s="184"/>
      <c r="AL48" s="183"/>
      <c r="AM48" s="183"/>
      <c r="AN48" s="184"/>
      <c r="AO48" s="184"/>
      <c r="AP48" s="184"/>
      <c r="AQ48" s="184"/>
      <c r="AR48" s="184"/>
      <c r="AS48" s="183"/>
      <c r="AT48" s="183"/>
      <c r="AU48" s="184"/>
      <c r="AV48" s="184"/>
      <c r="AW48" s="184"/>
      <c r="AX48" s="184"/>
      <c r="AY48" s="184"/>
      <c r="AZ48" s="183"/>
      <c r="BA48" s="183"/>
      <c r="BB48" s="184"/>
      <c r="BC48" s="184"/>
      <c r="BD48" s="183"/>
      <c r="BE48" s="183"/>
      <c r="BF48" s="184"/>
      <c r="BG48" s="183"/>
      <c r="BH48" s="183"/>
      <c r="BI48" s="184"/>
      <c r="BJ48" s="190"/>
    </row>
    <row r="49" spans="2:62" ht="15" thickBot="1">
      <c r="B49" s="186"/>
      <c r="C49" s="187"/>
      <c r="D49" s="187"/>
      <c r="E49" s="188"/>
      <c r="F49" s="188"/>
      <c r="G49" s="188"/>
      <c r="H49" s="188"/>
      <c r="I49" s="188"/>
      <c r="J49" s="187"/>
      <c r="K49" s="187"/>
      <c r="L49" s="187"/>
      <c r="M49" s="188"/>
      <c r="N49" s="188"/>
      <c r="O49" s="188"/>
      <c r="P49" s="188"/>
      <c r="Q49" s="187"/>
      <c r="R49" s="187"/>
      <c r="S49" s="188"/>
      <c r="T49" s="188"/>
      <c r="U49" s="188"/>
      <c r="V49" s="188"/>
      <c r="W49" s="188"/>
      <c r="X49" s="187"/>
      <c r="Y49" s="187"/>
      <c r="Z49" s="188"/>
      <c r="AA49" s="188"/>
      <c r="AB49" s="188"/>
      <c r="AC49" s="188"/>
      <c r="AD49" s="188"/>
      <c r="AE49" s="189"/>
      <c r="AF49" s="186"/>
      <c r="AG49" s="188"/>
      <c r="AH49" s="188"/>
      <c r="AI49" s="188"/>
      <c r="AJ49" s="188"/>
      <c r="AK49" s="188"/>
      <c r="AL49" s="187"/>
      <c r="AM49" s="187"/>
      <c r="AN49" s="188"/>
      <c r="AO49" s="188"/>
      <c r="AP49" s="188"/>
      <c r="AQ49" s="188"/>
      <c r="AR49" s="188"/>
      <c r="AS49" s="187"/>
      <c r="AT49" s="187"/>
      <c r="AU49" s="188"/>
      <c r="AV49" s="188"/>
      <c r="AW49" s="188"/>
      <c r="AX49" s="188"/>
      <c r="AY49" s="188"/>
      <c r="AZ49" s="187"/>
      <c r="BA49" s="187"/>
      <c r="BB49" s="188"/>
      <c r="BC49" s="188"/>
      <c r="BD49" s="187"/>
      <c r="BE49" s="187"/>
      <c r="BF49" s="188"/>
      <c r="BG49" s="187"/>
      <c r="BH49" s="187"/>
      <c r="BI49" s="188"/>
      <c r="BJ49" s="191"/>
    </row>
  </sheetData>
  <mergeCells count="2">
    <mergeCell ref="B1:AE1"/>
    <mergeCell ref="AF1:AR1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8"/>
  <sheetViews>
    <sheetView topLeftCell="A26" workbookViewId="0">
      <selection activeCell="D26" sqref="D26"/>
    </sheetView>
  </sheetViews>
  <sheetFormatPr defaultRowHeight="14.25"/>
  <cols>
    <col min="1" max="1" width="9.88671875" customWidth="1"/>
    <col min="2" max="2" width="10.77734375" customWidth="1"/>
    <col min="3" max="3" width="10.88671875" customWidth="1"/>
    <col min="4" max="4" width="21.109375" customWidth="1"/>
    <col min="5" max="5" width="16.33203125" customWidth="1"/>
    <col min="6" max="6" width="80.88671875" bestFit="1" customWidth="1"/>
    <col min="8" max="8" width="50.77734375" customWidth="1"/>
  </cols>
  <sheetData>
    <row r="1" spans="1:10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10</v>
      </c>
      <c r="B2" s="1"/>
      <c r="C2" s="1" t="s">
        <v>104</v>
      </c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25" t="s">
        <v>0</v>
      </c>
      <c r="B4" s="25" t="s">
        <v>15</v>
      </c>
      <c r="C4" s="25" t="s">
        <v>16</v>
      </c>
      <c r="D4" s="25" t="s">
        <v>13</v>
      </c>
      <c r="E4" s="25" t="s">
        <v>14</v>
      </c>
      <c r="F4" s="25" t="s">
        <v>12</v>
      </c>
      <c r="G4" s="1"/>
      <c r="H4" s="1"/>
      <c r="I4" s="1"/>
      <c r="J4" s="1"/>
    </row>
    <row r="5" spans="1:10">
      <c r="A5" s="30">
        <v>1</v>
      </c>
      <c r="B5" s="32" t="s">
        <v>71</v>
      </c>
      <c r="C5" s="30" t="s">
        <v>73</v>
      </c>
      <c r="D5" s="32">
        <v>10</v>
      </c>
      <c r="E5" s="30">
        <v>0</v>
      </c>
      <c r="F5" s="30" t="s">
        <v>121</v>
      </c>
      <c r="G5" s="1"/>
      <c r="H5" s="1"/>
      <c r="I5" s="1" t="s">
        <v>69</v>
      </c>
      <c r="J5" s="1"/>
    </row>
    <row r="6" spans="1:10">
      <c r="A6" s="30">
        <v>2</v>
      </c>
      <c r="B6" s="32" t="s">
        <v>71</v>
      </c>
      <c r="C6" s="30" t="s">
        <v>73</v>
      </c>
      <c r="D6" s="32">
        <v>8</v>
      </c>
      <c r="E6" s="30">
        <v>0</v>
      </c>
      <c r="F6" s="30" t="s">
        <v>123</v>
      </c>
      <c r="G6" s="1"/>
      <c r="H6" s="1"/>
      <c r="I6" s="1"/>
      <c r="J6" s="1"/>
    </row>
    <row r="7" spans="1:10">
      <c r="A7" s="30">
        <v>3</v>
      </c>
      <c r="B7" s="32" t="s">
        <v>71</v>
      </c>
      <c r="C7" s="30" t="s">
        <v>73</v>
      </c>
      <c r="D7" s="17">
        <v>3</v>
      </c>
      <c r="E7" s="16">
        <v>0</v>
      </c>
      <c r="F7" s="16" t="s">
        <v>105</v>
      </c>
      <c r="G7" s="1"/>
      <c r="H7" s="1"/>
      <c r="I7" s="1" t="s">
        <v>70</v>
      </c>
      <c r="J7" s="1"/>
    </row>
    <row r="8" spans="1:10">
      <c r="A8" s="30">
        <v>4</v>
      </c>
      <c r="B8" s="32" t="s">
        <v>71</v>
      </c>
      <c r="C8" s="30"/>
      <c r="D8" s="32">
        <v>2</v>
      </c>
      <c r="E8" s="30">
        <v>0</v>
      </c>
      <c r="F8" s="30" t="s">
        <v>107</v>
      </c>
      <c r="G8" s="1"/>
      <c r="H8" s="1"/>
      <c r="I8" s="1" t="s">
        <v>71</v>
      </c>
      <c r="J8" s="1"/>
    </row>
    <row r="9" spans="1:10">
      <c r="A9" s="30">
        <v>5</v>
      </c>
      <c r="B9" s="32" t="s">
        <v>71</v>
      </c>
      <c r="C9" s="16"/>
      <c r="D9" s="17">
        <v>4</v>
      </c>
      <c r="E9" s="16">
        <v>0</v>
      </c>
      <c r="F9" s="16" t="s">
        <v>106</v>
      </c>
      <c r="G9" s="1"/>
      <c r="H9" s="1"/>
      <c r="I9" s="1"/>
      <c r="J9" s="1"/>
    </row>
    <row r="10" spans="1:10">
      <c r="A10" s="30">
        <v>6</v>
      </c>
      <c r="B10" s="32" t="s">
        <v>71</v>
      </c>
      <c r="C10" s="30"/>
      <c r="D10" s="32">
        <v>0.5</v>
      </c>
      <c r="E10" s="30">
        <v>0</v>
      </c>
      <c r="F10" s="30" t="s">
        <v>108</v>
      </c>
      <c r="G10" s="1"/>
      <c r="H10" s="1"/>
      <c r="I10" s="1"/>
      <c r="J10" s="1"/>
    </row>
    <row r="11" spans="1:10">
      <c r="A11" s="30">
        <v>7</v>
      </c>
      <c r="B11" s="17" t="s">
        <v>71</v>
      </c>
      <c r="C11" s="16"/>
      <c r="D11" s="17">
        <v>3</v>
      </c>
      <c r="E11" s="16">
        <v>0</v>
      </c>
      <c r="F11" s="16" t="s">
        <v>109</v>
      </c>
      <c r="G11" s="1"/>
      <c r="H11" s="1"/>
      <c r="I11" s="1"/>
      <c r="J11" s="1"/>
    </row>
    <row r="12" spans="1:10">
      <c r="A12" s="21">
        <v>8</v>
      </c>
      <c r="B12" s="22" t="s">
        <v>69</v>
      </c>
      <c r="C12" s="21"/>
      <c r="D12" s="22">
        <v>1</v>
      </c>
      <c r="E12" s="21">
        <v>1</v>
      </c>
      <c r="F12" s="21" t="s">
        <v>110</v>
      </c>
      <c r="G12" s="1"/>
      <c r="H12" s="1"/>
      <c r="I12" s="1"/>
      <c r="J12" s="1"/>
    </row>
    <row r="13" spans="1:10">
      <c r="A13" s="21">
        <v>9</v>
      </c>
      <c r="B13" s="22" t="s">
        <v>69</v>
      </c>
      <c r="C13" s="23"/>
      <c r="D13" s="24">
        <v>0.5</v>
      </c>
      <c r="E13" s="23">
        <v>0.5</v>
      </c>
      <c r="F13" s="23" t="s">
        <v>111</v>
      </c>
      <c r="G13" s="1"/>
      <c r="H13" s="1"/>
      <c r="I13" s="1"/>
      <c r="J13" s="1"/>
    </row>
    <row r="14" spans="1:10">
      <c r="A14" s="21">
        <v>10</v>
      </c>
      <c r="B14" s="22" t="s">
        <v>69</v>
      </c>
      <c r="C14" s="21"/>
      <c r="D14" s="22">
        <v>0.5</v>
      </c>
      <c r="E14" s="21">
        <v>0.5</v>
      </c>
      <c r="F14" s="23" t="s">
        <v>112</v>
      </c>
      <c r="G14" s="1"/>
      <c r="H14" s="1"/>
      <c r="I14" s="1"/>
      <c r="J14" s="1"/>
    </row>
    <row r="15" spans="1:10">
      <c r="A15" s="21">
        <v>11</v>
      </c>
      <c r="B15" s="22" t="s">
        <v>69</v>
      </c>
      <c r="C15" s="26"/>
      <c r="D15" s="27">
        <v>0.5</v>
      </c>
      <c r="E15" s="26">
        <v>0.5</v>
      </c>
      <c r="F15" s="23" t="s">
        <v>113</v>
      </c>
      <c r="G15" s="1"/>
      <c r="H15" s="1"/>
      <c r="I15" s="1"/>
      <c r="J15" s="1"/>
    </row>
    <row r="16" spans="1:10">
      <c r="A16" s="21">
        <v>12</v>
      </c>
      <c r="B16" s="22" t="s">
        <v>69</v>
      </c>
      <c r="C16" s="23"/>
      <c r="D16" s="24">
        <v>0.5</v>
      </c>
      <c r="E16" s="23">
        <v>0.5</v>
      </c>
      <c r="F16" s="23" t="s">
        <v>114</v>
      </c>
      <c r="G16" s="1"/>
      <c r="H16" s="1"/>
      <c r="I16" s="1"/>
      <c r="J16" s="1"/>
    </row>
    <row r="17" spans="1:10">
      <c r="A17" s="21">
        <v>13</v>
      </c>
      <c r="B17" s="22" t="s">
        <v>69</v>
      </c>
      <c r="C17" s="23" t="s">
        <v>72</v>
      </c>
      <c r="D17" s="24">
        <v>1</v>
      </c>
      <c r="E17" s="23">
        <v>1</v>
      </c>
      <c r="F17" s="23" t="s">
        <v>125</v>
      </c>
      <c r="G17" s="1"/>
      <c r="H17" s="1"/>
      <c r="I17" s="1"/>
      <c r="J17" s="1"/>
    </row>
    <row r="18" spans="1:10">
      <c r="A18" s="21">
        <v>14</v>
      </c>
      <c r="B18" s="22" t="s">
        <v>69</v>
      </c>
      <c r="C18" s="23"/>
      <c r="D18" s="24">
        <v>2</v>
      </c>
      <c r="E18" s="23">
        <v>2</v>
      </c>
      <c r="F18" s="23" t="s">
        <v>115</v>
      </c>
      <c r="G18" s="1"/>
      <c r="H18" s="1"/>
      <c r="I18" s="1"/>
      <c r="J18" s="1"/>
    </row>
    <row r="19" spans="1:10">
      <c r="A19" s="21">
        <v>15</v>
      </c>
      <c r="B19" s="22" t="s">
        <v>69</v>
      </c>
      <c r="C19" s="26"/>
      <c r="D19" s="27">
        <v>6</v>
      </c>
      <c r="E19" s="26">
        <v>6</v>
      </c>
      <c r="F19" s="26" t="s">
        <v>116</v>
      </c>
      <c r="G19" s="1"/>
      <c r="H19" s="1"/>
      <c r="I19" s="1"/>
      <c r="J19" s="1"/>
    </row>
    <row r="20" spans="1:10">
      <c r="A20" s="21">
        <v>16</v>
      </c>
      <c r="B20" s="22" t="s">
        <v>69</v>
      </c>
      <c r="C20" s="23"/>
      <c r="D20" s="24">
        <v>2</v>
      </c>
      <c r="E20" s="23">
        <v>2</v>
      </c>
      <c r="F20" s="26" t="s">
        <v>117</v>
      </c>
      <c r="G20" s="1"/>
      <c r="H20" s="1"/>
      <c r="I20" s="1"/>
      <c r="J20" s="1"/>
    </row>
    <row r="21" spans="1:10">
      <c r="A21" s="21">
        <v>17</v>
      </c>
      <c r="B21" s="22" t="s">
        <v>69</v>
      </c>
      <c r="C21" s="23"/>
      <c r="D21" s="24">
        <v>2</v>
      </c>
      <c r="E21" s="23">
        <v>1</v>
      </c>
      <c r="F21" s="26" t="s">
        <v>118</v>
      </c>
      <c r="G21" s="1"/>
      <c r="H21" s="1"/>
      <c r="I21" s="1"/>
      <c r="J21" s="1"/>
    </row>
    <row r="22" spans="1:10">
      <c r="A22" s="21">
        <v>18</v>
      </c>
      <c r="B22" s="17" t="s">
        <v>71</v>
      </c>
      <c r="C22" s="16"/>
      <c r="D22" s="17">
        <v>0.5</v>
      </c>
      <c r="E22" s="16">
        <v>0</v>
      </c>
      <c r="F22" s="31" t="s">
        <v>119</v>
      </c>
      <c r="G22" s="1"/>
      <c r="H22" s="1"/>
      <c r="I22" s="1"/>
      <c r="J22" s="1"/>
    </row>
    <row r="23" spans="1:10">
      <c r="A23" s="21">
        <v>19</v>
      </c>
      <c r="B23" s="17" t="s">
        <v>71</v>
      </c>
      <c r="C23" s="16"/>
      <c r="D23" s="17">
        <v>3</v>
      </c>
      <c r="E23" s="16">
        <v>0</v>
      </c>
      <c r="F23" s="31" t="s">
        <v>120</v>
      </c>
      <c r="G23" s="1"/>
      <c r="H23" s="1"/>
      <c r="I23" s="1"/>
      <c r="J23" s="1"/>
    </row>
    <row r="24" spans="1:10">
      <c r="A24" s="26" t="s">
        <v>122</v>
      </c>
      <c r="B24" s="27"/>
      <c r="C24" s="26"/>
      <c r="D24" s="27">
        <f>SUM([Rozmiar początkowy '[h']])</f>
        <v>50</v>
      </c>
      <c r="E24" s="27">
        <f>SUM([Pozostało '[h']])</f>
        <v>15</v>
      </c>
      <c r="F24" s="26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31" spans="1:10">
      <c r="A31" s="28">
        <v>41294</v>
      </c>
      <c r="B31" s="29">
        <v>41</v>
      </c>
    </row>
    <row r="32" spans="1:10">
      <c r="A32" s="28">
        <v>41295</v>
      </c>
      <c r="B32" s="29">
        <v>45.5</v>
      </c>
    </row>
    <row r="33" spans="1:2">
      <c r="A33" s="28">
        <v>41296</v>
      </c>
      <c r="B33" s="29">
        <v>42</v>
      </c>
    </row>
    <row r="34" spans="1:2">
      <c r="A34" s="28">
        <v>41297</v>
      </c>
      <c r="B34" s="29">
        <v>42</v>
      </c>
    </row>
    <row r="35" spans="1:2">
      <c r="A35" s="28">
        <v>41298</v>
      </c>
      <c r="B35" s="29">
        <v>41</v>
      </c>
    </row>
    <row r="36" spans="1:2">
      <c r="A36" s="28">
        <v>41299</v>
      </c>
      <c r="B36" s="29">
        <v>35</v>
      </c>
    </row>
    <row r="37" spans="1:2">
      <c r="A37" s="28">
        <v>41300</v>
      </c>
      <c r="B37" s="29">
        <v>32</v>
      </c>
    </row>
    <row r="38" spans="1:2">
      <c r="A38" s="28">
        <v>41301</v>
      </c>
      <c r="B38" s="29">
        <v>29</v>
      </c>
    </row>
    <row r="39" spans="1:2">
      <c r="A39" s="28">
        <v>41302</v>
      </c>
      <c r="B39" s="29">
        <v>28</v>
      </c>
    </row>
    <row r="40" spans="1:2">
      <c r="A40" s="28">
        <v>41303</v>
      </c>
      <c r="B40" s="29">
        <v>25</v>
      </c>
    </row>
    <row r="41" spans="1:2">
      <c r="A41" s="28">
        <v>41304</v>
      </c>
      <c r="B41" s="29">
        <v>21</v>
      </c>
    </row>
    <row r="42" spans="1:2">
      <c r="A42" s="28">
        <v>41305</v>
      </c>
      <c r="B42" s="29">
        <v>19</v>
      </c>
    </row>
    <row r="43" spans="1:2">
      <c r="A43" s="28">
        <v>41306</v>
      </c>
      <c r="B43" s="29">
        <v>18</v>
      </c>
    </row>
    <row r="44" spans="1:2">
      <c r="A44" s="28">
        <v>41307</v>
      </c>
      <c r="B44" s="29">
        <v>16</v>
      </c>
    </row>
    <row r="45" spans="1:2">
      <c r="A45" s="28">
        <v>41308</v>
      </c>
      <c r="B45" s="29">
        <v>16</v>
      </c>
    </row>
    <row r="46" spans="1:2">
      <c r="A46" s="28">
        <v>41309</v>
      </c>
      <c r="B46" s="29">
        <v>16</v>
      </c>
    </row>
    <row r="47" spans="1:2">
      <c r="A47" s="28">
        <v>41310</v>
      </c>
      <c r="B47" s="29">
        <v>16</v>
      </c>
    </row>
    <row r="48" spans="1:2">
      <c r="A48" s="28">
        <v>41311</v>
      </c>
      <c r="B48" s="29">
        <v>16</v>
      </c>
    </row>
    <row r="49" spans="1:2">
      <c r="A49" s="28">
        <v>41312</v>
      </c>
      <c r="B49" s="29">
        <v>16</v>
      </c>
    </row>
    <row r="50" spans="1:2">
      <c r="A50" s="28">
        <v>41313</v>
      </c>
      <c r="B50" s="29">
        <v>16</v>
      </c>
    </row>
    <row r="51" spans="1:2">
      <c r="A51" s="28">
        <v>41314</v>
      </c>
      <c r="B51" s="29">
        <v>16</v>
      </c>
    </row>
    <row r="52" spans="1:2">
      <c r="A52" s="28">
        <v>41315</v>
      </c>
      <c r="B52" s="29">
        <v>16</v>
      </c>
    </row>
    <row r="53" spans="1:2">
      <c r="A53" s="28">
        <v>41316</v>
      </c>
      <c r="B53" s="29">
        <v>16</v>
      </c>
    </row>
    <row r="54" spans="1:2">
      <c r="A54" s="28">
        <v>41317</v>
      </c>
      <c r="B54" s="29">
        <v>16</v>
      </c>
    </row>
    <row r="55" spans="1:2">
      <c r="A55" s="28">
        <v>41318</v>
      </c>
      <c r="B55" s="29">
        <v>16</v>
      </c>
    </row>
    <row r="56" spans="1:2">
      <c r="A56" s="28">
        <v>41319</v>
      </c>
      <c r="B56" s="29">
        <v>16</v>
      </c>
    </row>
    <row r="57" spans="1:2">
      <c r="A57" s="28">
        <v>41320</v>
      </c>
      <c r="B57" s="29">
        <v>16</v>
      </c>
    </row>
    <row r="58" spans="1:2">
      <c r="A58" s="28">
        <v>41321</v>
      </c>
      <c r="B58" s="29">
        <v>15</v>
      </c>
    </row>
  </sheetData>
  <dataValidations count="1">
    <dataValidation type="list" allowBlank="1" showInputMessage="1" showErrorMessage="1" sqref="B5:B23">
      <formula1>$I$5:$I$8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2:I58"/>
  <sheetViews>
    <sheetView topLeftCell="A32" workbookViewId="0">
      <selection activeCell="A32" sqref="A32:B44"/>
    </sheetView>
  </sheetViews>
  <sheetFormatPr defaultRowHeight="14.25"/>
  <cols>
    <col min="1" max="1" width="10.44140625" customWidth="1"/>
    <col min="2" max="2" width="10.88671875" customWidth="1"/>
    <col min="3" max="3" width="11.44140625" bestFit="1" customWidth="1"/>
    <col min="4" max="4" width="12.88671875" customWidth="1"/>
    <col min="5" max="5" width="12.21875" customWidth="1"/>
    <col min="6" max="6" width="70.109375" bestFit="1" customWidth="1"/>
  </cols>
  <sheetData>
    <row r="2" spans="1:9">
      <c r="A2" s="1" t="s">
        <v>124</v>
      </c>
      <c r="B2" s="1"/>
      <c r="C2" s="1"/>
      <c r="D2" s="1"/>
      <c r="E2" s="1"/>
      <c r="F2" s="1"/>
    </row>
    <row r="3" spans="1:9">
      <c r="A3" s="1" t="s">
        <v>10</v>
      </c>
      <c r="B3" s="33" t="s">
        <v>126</v>
      </c>
      <c r="C3" s="1"/>
      <c r="D3" s="1"/>
      <c r="E3" s="1"/>
      <c r="F3" s="1"/>
    </row>
    <row r="4" spans="1:9">
      <c r="A4" s="1"/>
      <c r="B4" s="33" t="s">
        <v>142</v>
      </c>
      <c r="C4" s="1"/>
      <c r="D4" s="1"/>
      <c r="E4" s="1"/>
      <c r="F4" s="1"/>
    </row>
    <row r="5" spans="1:9">
      <c r="A5" s="1"/>
      <c r="B5" s="1"/>
      <c r="C5" s="1"/>
      <c r="D5" s="1"/>
      <c r="E5" s="1"/>
      <c r="F5" s="1"/>
    </row>
    <row r="6" spans="1:9">
      <c r="A6" s="25" t="s">
        <v>0</v>
      </c>
      <c r="B6" s="25" t="s">
        <v>15</v>
      </c>
      <c r="C6" s="25" t="s">
        <v>16</v>
      </c>
      <c r="D6" s="25" t="s">
        <v>13</v>
      </c>
      <c r="E6" s="25" t="s">
        <v>14</v>
      </c>
      <c r="F6" s="25" t="s">
        <v>12</v>
      </c>
      <c r="I6" s="1" t="s">
        <v>69</v>
      </c>
    </row>
    <row r="7" spans="1:9">
      <c r="A7" s="39">
        <v>1</v>
      </c>
      <c r="B7" s="38" t="s">
        <v>71</v>
      </c>
      <c r="C7" s="39" t="s">
        <v>72</v>
      </c>
      <c r="D7" s="38">
        <v>2</v>
      </c>
      <c r="E7" s="38">
        <v>0</v>
      </c>
      <c r="F7" s="39" t="s">
        <v>60</v>
      </c>
      <c r="I7" s="1" t="s">
        <v>70</v>
      </c>
    </row>
    <row r="8" spans="1:9">
      <c r="A8" s="39">
        <v>2</v>
      </c>
      <c r="B8" s="38" t="s">
        <v>71</v>
      </c>
      <c r="C8" s="39" t="s">
        <v>77</v>
      </c>
      <c r="D8" s="38">
        <v>2</v>
      </c>
      <c r="E8" s="38">
        <v>0</v>
      </c>
      <c r="F8" s="39" t="s">
        <v>62</v>
      </c>
      <c r="I8" s="1" t="s">
        <v>71</v>
      </c>
    </row>
    <row r="9" spans="1:9">
      <c r="A9" s="39">
        <v>3</v>
      </c>
      <c r="B9" s="38" t="s">
        <v>71</v>
      </c>
      <c r="C9" s="39" t="s">
        <v>77</v>
      </c>
      <c r="D9" s="38">
        <v>20</v>
      </c>
      <c r="E9" s="38">
        <v>0</v>
      </c>
      <c r="F9" s="39" t="s">
        <v>63</v>
      </c>
    </row>
    <row r="10" spans="1:9">
      <c r="A10" s="39">
        <v>4</v>
      </c>
      <c r="B10" s="38" t="s">
        <v>71</v>
      </c>
      <c r="C10" s="39" t="s">
        <v>77</v>
      </c>
      <c r="D10" s="38">
        <v>10</v>
      </c>
      <c r="E10" s="38">
        <v>0</v>
      </c>
      <c r="F10" s="39" t="s">
        <v>65</v>
      </c>
    </row>
    <row r="11" spans="1:9">
      <c r="A11" s="34">
        <v>5</v>
      </c>
      <c r="B11" s="9" t="s">
        <v>70</v>
      </c>
      <c r="C11" s="2" t="s">
        <v>77</v>
      </c>
      <c r="D11" s="9">
        <v>12</v>
      </c>
      <c r="E11" s="9">
        <v>6</v>
      </c>
      <c r="F11" s="11" t="s">
        <v>128</v>
      </c>
    </row>
    <row r="12" spans="1:9">
      <c r="A12" s="34">
        <v>6</v>
      </c>
      <c r="B12" s="9" t="s">
        <v>70</v>
      </c>
      <c r="C12" s="2" t="s">
        <v>73</v>
      </c>
      <c r="D12" s="9">
        <v>2</v>
      </c>
      <c r="E12" s="9">
        <v>1</v>
      </c>
      <c r="F12" s="11" t="s">
        <v>129</v>
      </c>
    </row>
    <row r="13" spans="1:9">
      <c r="A13" s="34">
        <v>7</v>
      </c>
      <c r="B13" s="9" t="s">
        <v>69</v>
      </c>
      <c r="C13" s="2"/>
      <c r="D13" s="9">
        <v>2</v>
      </c>
      <c r="E13" s="9">
        <v>2</v>
      </c>
      <c r="F13" s="11" t="s">
        <v>130</v>
      </c>
    </row>
    <row r="14" spans="1:9">
      <c r="A14" s="37">
        <v>8</v>
      </c>
      <c r="B14" s="9" t="s">
        <v>71</v>
      </c>
      <c r="C14" s="39" t="s">
        <v>73</v>
      </c>
      <c r="D14" s="38">
        <v>2</v>
      </c>
      <c r="E14" s="38">
        <v>0</v>
      </c>
      <c r="F14" s="40" t="s">
        <v>131</v>
      </c>
    </row>
    <row r="15" spans="1:9">
      <c r="A15" s="34">
        <v>9</v>
      </c>
      <c r="B15" s="9" t="s">
        <v>69</v>
      </c>
      <c r="C15" s="2"/>
      <c r="D15" s="9">
        <v>9</v>
      </c>
      <c r="E15" s="9">
        <v>9</v>
      </c>
      <c r="F15" s="11" t="s">
        <v>132</v>
      </c>
    </row>
    <row r="16" spans="1:9">
      <c r="A16" s="34">
        <v>10</v>
      </c>
      <c r="B16" s="9" t="s">
        <v>69</v>
      </c>
      <c r="C16" s="2"/>
      <c r="D16" s="9">
        <v>2</v>
      </c>
      <c r="E16" s="9">
        <v>2</v>
      </c>
      <c r="F16" s="11" t="s">
        <v>133</v>
      </c>
    </row>
    <row r="17" spans="1:6">
      <c r="A17" s="34">
        <v>11</v>
      </c>
      <c r="B17" s="9" t="s">
        <v>69</v>
      </c>
      <c r="C17" s="2"/>
      <c r="D17" s="9">
        <v>2</v>
      </c>
      <c r="E17" s="9">
        <v>2</v>
      </c>
      <c r="F17" s="11" t="s">
        <v>134</v>
      </c>
    </row>
    <row r="18" spans="1:6">
      <c r="A18" s="37">
        <v>12</v>
      </c>
      <c r="B18" s="9" t="s">
        <v>71</v>
      </c>
      <c r="C18" s="39" t="s">
        <v>73</v>
      </c>
      <c r="D18" s="38">
        <v>2</v>
      </c>
      <c r="E18" s="38">
        <v>0</v>
      </c>
      <c r="F18" s="40" t="s">
        <v>135</v>
      </c>
    </row>
    <row r="19" spans="1:6">
      <c r="A19" s="34">
        <v>13</v>
      </c>
      <c r="B19" s="9" t="s">
        <v>69</v>
      </c>
      <c r="C19" s="2"/>
      <c r="D19" s="9">
        <v>9</v>
      </c>
      <c r="E19" s="9">
        <v>9</v>
      </c>
      <c r="F19" s="11" t="s">
        <v>136</v>
      </c>
    </row>
    <row r="20" spans="1:6">
      <c r="A20" s="34">
        <v>14</v>
      </c>
      <c r="B20" s="9" t="s">
        <v>69</v>
      </c>
      <c r="C20" s="13"/>
      <c r="D20" s="12">
        <v>2</v>
      </c>
      <c r="E20" s="12">
        <v>2</v>
      </c>
      <c r="F20" s="14" t="s">
        <v>137</v>
      </c>
    </row>
    <row r="21" spans="1:6">
      <c r="A21" s="34">
        <v>15</v>
      </c>
      <c r="B21" s="9" t="s">
        <v>69</v>
      </c>
      <c r="C21" s="2"/>
      <c r="D21" s="9">
        <v>2</v>
      </c>
      <c r="E21" s="9">
        <v>2</v>
      </c>
      <c r="F21" s="11" t="s">
        <v>138</v>
      </c>
    </row>
    <row r="22" spans="1:6">
      <c r="A22" s="34">
        <v>16</v>
      </c>
      <c r="B22" s="9" t="s">
        <v>70</v>
      </c>
      <c r="C22" s="13" t="s">
        <v>73</v>
      </c>
      <c r="D22" s="12">
        <v>2</v>
      </c>
      <c r="E22" s="12">
        <v>1</v>
      </c>
      <c r="F22" s="14" t="s">
        <v>127</v>
      </c>
    </row>
    <row r="23" spans="1:6">
      <c r="A23" s="34">
        <v>17</v>
      </c>
      <c r="B23" s="9" t="s">
        <v>69</v>
      </c>
      <c r="C23" s="2"/>
      <c r="D23" s="9">
        <v>9</v>
      </c>
      <c r="E23" s="9">
        <v>9</v>
      </c>
      <c r="F23" s="11" t="s">
        <v>139</v>
      </c>
    </row>
    <row r="24" spans="1:6">
      <c r="A24" s="34">
        <v>18</v>
      </c>
      <c r="B24" s="9" t="s">
        <v>69</v>
      </c>
      <c r="C24" s="13"/>
      <c r="D24" s="12">
        <v>2</v>
      </c>
      <c r="E24" s="12">
        <v>2</v>
      </c>
      <c r="F24" s="14" t="s">
        <v>140</v>
      </c>
    </row>
    <row r="25" spans="1:6">
      <c r="A25" s="34">
        <v>19</v>
      </c>
      <c r="B25" s="9" t="s">
        <v>69</v>
      </c>
      <c r="C25" s="13"/>
      <c r="D25" s="12">
        <v>2</v>
      </c>
      <c r="E25" s="12">
        <v>2</v>
      </c>
      <c r="F25" s="11" t="s">
        <v>141</v>
      </c>
    </row>
    <row r="26" spans="1:6">
      <c r="A26" s="34">
        <v>20</v>
      </c>
      <c r="B26" s="9" t="s">
        <v>69</v>
      </c>
      <c r="C26" s="2"/>
      <c r="D26" s="9">
        <v>3</v>
      </c>
      <c r="E26" s="9">
        <v>3</v>
      </c>
      <c r="F26" s="11" t="s">
        <v>143</v>
      </c>
    </row>
    <row r="27" spans="1:6">
      <c r="A27" s="34">
        <v>21</v>
      </c>
      <c r="B27" s="9" t="s">
        <v>69</v>
      </c>
      <c r="C27" s="2"/>
      <c r="D27" s="9">
        <v>6</v>
      </c>
      <c r="E27" s="9">
        <v>6</v>
      </c>
      <c r="F27" s="11" t="s">
        <v>144</v>
      </c>
    </row>
    <row r="28" spans="1:6">
      <c r="A28" s="34">
        <v>22</v>
      </c>
      <c r="B28" s="13"/>
      <c r="C28" s="13"/>
      <c r="D28" s="13"/>
      <c r="E28" s="13"/>
      <c r="F28" s="14"/>
    </row>
    <row r="29" spans="1:6">
      <c r="A29" s="35"/>
      <c r="B29" s="13"/>
      <c r="C29" s="13"/>
      <c r="D29" s="13"/>
      <c r="E29" s="13">
        <f>SUBTOTAL(109,E7:E28)</f>
        <v>58</v>
      </c>
      <c r="F29" s="14"/>
    </row>
    <row r="30" spans="1:6">
      <c r="A30" s="36"/>
      <c r="B30" s="36"/>
      <c r="C30" s="36"/>
      <c r="D30" s="36"/>
      <c r="E30" s="36"/>
      <c r="F30" s="36"/>
    </row>
    <row r="31" spans="1:6">
      <c r="A31" s="36"/>
      <c r="B31" s="36"/>
      <c r="C31" s="36"/>
      <c r="D31" s="36"/>
      <c r="E31" s="36"/>
      <c r="F31" s="36"/>
    </row>
    <row r="32" spans="1:6">
      <c r="A32" s="28">
        <v>41308</v>
      </c>
      <c r="B32" s="29">
        <v>80</v>
      </c>
    </row>
    <row r="33" spans="1:2">
      <c r="A33" s="28">
        <v>41309</v>
      </c>
      <c r="B33" s="29">
        <v>80</v>
      </c>
    </row>
    <row r="34" spans="1:2">
      <c r="A34" s="28">
        <v>41310</v>
      </c>
      <c r="B34" s="29">
        <v>76</v>
      </c>
    </row>
    <row r="35" spans="1:2">
      <c r="A35" s="28">
        <v>41311</v>
      </c>
      <c r="B35" s="29">
        <v>76</v>
      </c>
    </row>
    <row r="36" spans="1:2">
      <c r="A36" s="28">
        <v>41312</v>
      </c>
      <c r="B36" s="29">
        <v>75</v>
      </c>
    </row>
    <row r="37" spans="1:2">
      <c r="A37" s="28">
        <v>41313</v>
      </c>
      <c r="B37" s="29">
        <v>72</v>
      </c>
    </row>
    <row r="38" spans="1:2">
      <c r="A38" s="28">
        <v>41314</v>
      </c>
      <c r="B38" s="29">
        <v>72</v>
      </c>
    </row>
    <row r="39" spans="1:2">
      <c r="A39" s="28">
        <v>41315</v>
      </c>
      <c r="B39" s="29">
        <v>72</v>
      </c>
    </row>
    <row r="40" spans="1:2">
      <c r="A40" s="28">
        <v>41316</v>
      </c>
      <c r="B40" s="29">
        <v>69</v>
      </c>
    </row>
    <row r="41" spans="1:2">
      <c r="A41" s="28">
        <v>41317</v>
      </c>
      <c r="B41" s="29">
        <v>69</v>
      </c>
    </row>
    <row r="42" spans="1:2">
      <c r="A42" s="28">
        <v>41318</v>
      </c>
      <c r="B42" s="29">
        <v>68</v>
      </c>
    </row>
    <row r="43" spans="1:2">
      <c r="A43" s="28">
        <v>41319</v>
      </c>
      <c r="B43" s="29">
        <v>68</v>
      </c>
    </row>
    <row r="44" spans="1:2">
      <c r="A44" s="28">
        <v>41320</v>
      </c>
      <c r="B44" s="29">
        <v>68</v>
      </c>
    </row>
    <row r="45" spans="1:2">
      <c r="A45" s="28">
        <v>41321</v>
      </c>
      <c r="B45" s="29">
        <v>58</v>
      </c>
    </row>
    <row r="46" spans="1:2">
      <c r="A46" s="28">
        <v>41322</v>
      </c>
      <c r="B46" s="29"/>
    </row>
    <row r="47" spans="1:2">
      <c r="A47" s="28">
        <v>41323</v>
      </c>
      <c r="B47" s="29"/>
    </row>
    <row r="48" spans="1:2">
      <c r="A48" s="28">
        <v>41324</v>
      </c>
      <c r="B48" s="29"/>
    </row>
    <row r="49" spans="1:2">
      <c r="A49" s="28">
        <v>41325</v>
      </c>
      <c r="B49" s="29"/>
    </row>
    <row r="50" spans="1:2">
      <c r="A50" s="28">
        <v>41326</v>
      </c>
      <c r="B50" s="29"/>
    </row>
    <row r="51" spans="1:2">
      <c r="A51" s="28">
        <v>41327</v>
      </c>
      <c r="B51" s="29"/>
    </row>
    <row r="52" spans="1:2">
      <c r="A52" s="28">
        <v>41328</v>
      </c>
      <c r="B52" s="29"/>
    </row>
    <row r="53" spans="1:2">
      <c r="A53" s="28">
        <v>41329</v>
      </c>
      <c r="B53" s="29"/>
    </row>
    <row r="54" spans="1:2">
      <c r="A54" s="28">
        <v>41330</v>
      </c>
      <c r="B54" s="29"/>
    </row>
    <row r="55" spans="1:2">
      <c r="A55" s="28">
        <v>41331</v>
      </c>
      <c r="B55" s="29"/>
    </row>
    <row r="56" spans="1:2">
      <c r="A56" s="28">
        <v>41332</v>
      </c>
      <c r="B56" s="29"/>
    </row>
    <row r="57" spans="1:2">
      <c r="A57" s="28">
        <v>41333</v>
      </c>
      <c r="B57" s="29"/>
    </row>
    <row r="58" spans="1:2">
      <c r="A58" s="28">
        <v>41334</v>
      </c>
      <c r="B58" s="29"/>
    </row>
  </sheetData>
  <dataValidations count="1">
    <dataValidation type="list" allowBlank="1" showInputMessage="1" showErrorMessage="1" sqref="B7:B27">
      <formula1>$I$6:$I$8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2:F43"/>
  <sheetViews>
    <sheetView topLeftCell="A17" workbookViewId="0">
      <selection activeCell="F47" sqref="A1:F47"/>
    </sheetView>
  </sheetViews>
  <sheetFormatPr defaultRowHeight="14.25"/>
  <cols>
    <col min="3" max="3" width="9.6640625" customWidth="1"/>
    <col min="4" max="4" width="19.88671875" customWidth="1"/>
    <col min="5" max="5" width="12.109375" customWidth="1"/>
    <col min="6" max="6" width="71.6640625" bestFit="1" customWidth="1"/>
  </cols>
  <sheetData>
    <row r="2" spans="1:6">
      <c r="A2" s="1" t="s">
        <v>146</v>
      </c>
      <c r="B2" s="1"/>
    </row>
    <row r="3" spans="1:6">
      <c r="A3" s="1" t="s">
        <v>10</v>
      </c>
      <c r="B3" s="33" t="s">
        <v>147</v>
      </c>
    </row>
    <row r="4" spans="1:6">
      <c r="A4" s="1"/>
      <c r="B4" s="33"/>
    </row>
    <row r="5" spans="1:6">
      <c r="A5" s="1" t="s">
        <v>145</v>
      </c>
      <c r="B5" s="33" t="s">
        <v>142</v>
      </c>
      <c r="C5" s="41" t="s">
        <v>16</v>
      </c>
      <c r="D5" s="41" t="s">
        <v>13</v>
      </c>
      <c r="E5" s="41" t="s">
        <v>14</v>
      </c>
      <c r="F5" s="41" t="s">
        <v>12</v>
      </c>
    </row>
    <row r="6" spans="1:6">
      <c r="A6" s="42">
        <v>1</v>
      </c>
      <c r="B6" s="43" t="s">
        <v>69</v>
      </c>
      <c r="C6" s="44"/>
      <c r="D6" s="43">
        <v>1</v>
      </c>
      <c r="E6" s="44">
        <v>1</v>
      </c>
      <c r="F6" s="45" t="s">
        <v>110</v>
      </c>
    </row>
    <row r="7" spans="1:6">
      <c r="A7" s="42">
        <v>2</v>
      </c>
      <c r="B7" s="43" t="s">
        <v>69</v>
      </c>
      <c r="C7" s="44"/>
      <c r="D7" s="43">
        <v>0.5</v>
      </c>
      <c r="E7" s="44">
        <v>0.5</v>
      </c>
      <c r="F7" s="45" t="s">
        <v>111</v>
      </c>
    </row>
    <row r="8" spans="1:6">
      <c r="A8" s="42">
        <v>3</v>
      </c>
      <c r="B8" s="43" t="s">
        <v>69</v>
      </c>
      <c r="C8" s="44"/>
      <c r="D8" s="43">
        <v>0.5</v>
      </c>
      <c r="E8" s="44">
        <v>0.5</v>
      </c>
      <c r="F8" s="45" t="s">
        <v>112</v>
      </c>
    </row>
    <row r="9" spans="1:6">
      <c r="A9" s="42">
        <v>4</v>
      </c>
      <c r="B9" s="43" t="s">
        <v>69</v>
      </c>
      <c r="C9" s="46"/>
      <c r="D9" s="47">
        <v>0.5</v>
      </c>
      <c r="E9" s="46">
        <v>0.5</v>
      </c>
      <c r="F9" s="45" t="s">
        <v>113</v>
      </c>
    </row>
    <row r="10" spans="1:6">
      <c r="A10" s="42">
        <v>5</v>
      </c>
      <c r="B10" s="43" t="s">
        <v>69</v>
      </c>
      <c r="C10" s="44"/>
      <c r="D10" s="43">
        <v>0.5</v>
      </c>
      <c r="E10" s="44">
        <v>0.5</v>
      </c>
      <c r="F10" s="45" t="s">
        <v>114</v>
      </c>
    </row>
    <row r="11" spans="1:6">
      <c r="A11" s="42">
        <v>6</v>
      </c>
      <c r="B11" s="43" t="s">
        <v>69</v>
      </c>
      <c r="C11" s="44" t="s">
        <v>72</v>
      </c>
      <c r="D11" s="43">
        <v>1</v>
      </c>
      <c r="E11" s="44">
        <v>1</v>
      </c>
      <c r="F11" s="45" t="s">
        <v>125</v>
      </c>
    </row>
    <row r="12" spans="1:6">
      <c r="A12" s="42">
        <v>7</v>
      </c>
      <c r="B12" s="43" t="s">
        <v>69</v>
      </c>
      <c r="C12" s="44"/>
      <c r="D12" s="43">
        <v>2</v>
      </c>
      <c r="E12" s="44">
        <v>2</v>
      </c>
      <c r="F12" s="45" t="s">
        <v>115</v>
      </c>
    </row>
    <row r="13" spans="1:6">
      <c r="A13" s="42">
        <v>8</v>
      </c>
      <c r="B13" s="43" t="s">
        <v>69</v>
      </c>
      <c r="C13" s="46"/>
      <c r="D13" s="47">
        <v>6</v>
      </c>
      <c r="E13" s="46">
        <v>6</v>
      </c>
      <c r="F13" s="48" t="s">
        <v>116</v>
      </c>
    </row>
    <row r="14" spans="1:6">
      <c r="A14" s="42">
        <v>9</v>
      </c>
      <c r="B14" s="43" t="s">
        <v>69</v>
      </c>
      <c r="C14" s="44"/>
      <c r="D14" s="43">
        <v>2</v>
      </c>
      <c r="E14" s="44">
        <v>2</v>
      </c>
      <c r="F14" s="48" t="s">
        <v>117</v>
      </c>
    </row>
    <row r="15" spans="1:6">
      <c r="A15" s="49">
        <v>10</v>
      </c>
      <c r="B15" s="47" t="s">
        <v>69</v>
      </c>
      <c r="C15" s="46"/>
      <c r="D15" s="47">
        <v>2</v>
      </c>
      <c r="E15" s="46">
        <v>1</v>
      </c>
      <c r="F15" s="48" t="s">
        <v>118</v>
      </c>
    </row>
    <row r="16" spans="1:6">
      <c r="A16" s="49"/>
      <c r="B16" s="47"/>
      <c r="C16" s="46"/>
      <c r="D16" s="47">
        <f>SUBTOTAL(109,[Rozmiar początkowy '[h']])</f>
        <v>16</v>
      </c>
      <c r="E16" s="46">
        <f>SUBTOTAL(109,[Pozostało '[h']])</f>
        <v>15</v>
      </c>
      <c r="F16" s="48"/>
    </row>
    <row r="19" spans="1:2">
      <c r="A19" s="28">
        <v>41321</v>
      </c>
      <c r="B19" s="29">
        <v>15</v>
      </c>
    </row>
    <row r="20" spans="1:2">
      <c r="A20" s="28">
        <v>41322</v>
      </c>
      <c r="B20" s="29"/>
    </row>
    <row r="21" spans="1:2">
      <c r="A21" s="28">
        <v>41323</v>
      </c>
      <c r="B21" s="29"/>
    </row>
    <row r="22" spans="1:2">
      <c r="A22" s="28">
        <v>41324</v>
      </c>
      <c r="B22" s="29"/>
    </row>
    <row r="23" spans="1:2">
      <c r="A23" s="28">
        <v>41325</v>
      </c>
      <c r="B23" s="29"/>
    </row>
    <row r="24" spans="1:2">
      <c r="A24" s="28">
        <v>41326</v>
      </c>
      <c r="B24" s="29"/>
    </row>
    <row r="25" spans="1:2">
      <c r="A25" s="28">
        <v>41327</v>
      </c>
      <c r="B25" s="29"/>
    </row>
    <row r="26" spans="1:2">
      <c r="A26" s="28">
        <v>41328</v>
      </c>
      <c r="B26" s="29"/>
    </row>
    <row r="27" spans="1:2">
      <c r="A27" s="28">
        <v>41329</v>
      </c>
      <c r="B27" s="29"/>
    </row>
    <row r="28" spans="1:2">
      <c r="A28" s="28">
        <v>41330</v>
      </c>
      <c r="B28" s="29"/>
    </row>
    <row r="29" spans="1:2">
      <c r="A29" s="28">
        <v>41331</v>
      </c>
      <c r="B29" s="29"/>
    </row>
    <row r="30" spans="1:2">
      <c r="A30" s="28">
        <v>41332</v>
      </c>
      <c r="B30" s="29"/>
    </row>
    <row r="31" spans="1:2">
      <c r="A31" s="28">
        <v>41333</v>
      </c>
      <c r="B31" s="29"/>
    </row>
    <row r="32" spans="1:2">
      <c r="A32" s="28">
        <v>41334</v>
      </c>
    </row>
    <row r="33" spans="1:1">
      <c r="A33" s="28">
        <v>41335</v>
      </c>
    </row>
    <row r="34" spans="1:1">
      <c r="A34" s="28">
        <v>41336</v>
      </c>
    </row>
    <row r="35" spans="1:1">
      <c r="A35" s="28">
        <v>41337</v>
      </c>
    </row>
    <row r="36" spans="1:1">
      <c r="A36" s="28">
        <v>41338</v>
      </c>
    </row>
    <row r="37" spans="1:1">
      <c r="A37" s="28">
        <v>41339</v>
      </c>
    </row>
    <row r="38" spans="1:1">
      <c r="A38" s="28">
        <v>41340</v>
      </c>
    </row>
    <row r="39" spans="1:1">
      <c r="A39" s="28">
        <v>41341</v>
      </c>
    </row>
    <row r="40" spans="1:1">
      <c r="A40" s="28">
        <v>41342</v>
      </c>
    </row>
    <row r="41" spans="1:1">
      <c r="A41" s="28">
        <v>41343</v>
      </c>
    </row>
    <row r="42" spans="1:1">
      <c r="A42" s="28">
        <v>41344</v>
      </c>
    </row>
    <row r="43" spans="1:1">
      <c r="A43" s="28">
        <v>41345</v>
      </c>
    </row>
  </sheetData>
  <dataValidations count="1">
    <dataValidation type="list" allowBlank="1" showInputMessage="1" showErrorMessage="1" sqref="B6:B15">
      <formula1>$I$7:$I$10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H57"/>
  <sheetViews>
    <sheetView workbookViewId="0">
      <selection activeCell="H9" sqref="H9:H11"/>
    </sheetView>
  </sheetViews>
  <sheetFormatPr defaultRowHeight="14.25"/>
  <cols>
    <col min="1" max="1" width="7.109375" customWidth="1"/>
    <col min="2" max="2" width="10.88671875" customWidth="1"/>
    <col min="3" max="3" width="6" customWidth="1"/>
    <col min="4" max="4" width="6.33203125" customWidth="1"/>
    <col min="5" max="5" width="5.6640625" customWidth="1"/>
    <col min="6" max="6" width="73.21875" bestFit="1" customWidth="1"/>
  </cols>
  <sheetData>
    <row r="1" spans="1:8">
      <c r="A1" s="1" t="s">
        <v>148</v>
      </c>
    </row>
    <row r="2" spans="1:8">
      <c r="B2" s="1" t="s">
        <v>10</v>
      </c>
    </row>
    <row r="3" spans="1:8" ht="15">
      <c r="B3" s="64" t="s">
        <v>163</v>
      </c>
      <c r="C3" s="65"/>
      <c r="D3" s="65"/>
      <c r="E3" s="65"/>
      <c r="F3" s="65"/>
    </row>
    <row r="4" spans="1:8">
      <c r="A4" s="1"/>
      <c r="B4" s="33"/>
    </row>
    <row r="5" spans="1:8" ht="35.25" customHeight="1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74">
        <v>1</v>
      </c>
      <c r="B6" s="75" t="s">
        <v>71</v>
      </c>
      <c r="C6" s="79"/>
      <c r="D6" s="77">
        <v>0.5</v>
      </c>
      <c r="E6" s="77">
        <v>0</v>
      </c>
      <c r="F6" s="78" t="s">
        <v>149</v>
      </c>
    </row>
    <row r="7" spans="1:8">
      <c r="A7" s="74">
        <v>2</v>
      </c>
      <c r="B7" s="75" t="s">
        <v>71</v>
      </c>
      <c r="C7" s="79"/>
      <c r="D7" s="77">
        <v>0.5</v>
      </c>
      <c r="E7" s="77">
        <v>0</v>
      </c>
      <c r="F7" s="78" t="s">
        <v>150</v>
      </c>
    </row>
    <row r="8" spans="1:8">
      <c r="A8" s="74">
        <v>3</v>
      </c>
      <c r="B8" s="75" t="s">
        <v>71</v>
      </c>
      <c r="C8" s="79"/>
      <c r="D8" s="77">
        <v>2</v>
      </c>
      <c r="E8" s="77">
        <v>0</v>
      </c>
      <c r="F8" s="78" t="s">
        <v>151</v>
      </c>
    </row>
    <row r="9" spans="1:8">
      <c r="A9" s="74">
        <v>4</v>
      </c>
      <c r="B9" s="75" t="s">
        <v>71</v>
      </c>
      <c r="C9" s="79"/>
      <c r="D9" s="77">
        <v>0.5</v>
      </c>
      <c r="E9" s="77">
        <v>0</v>
      </c>
      <c r="F9" s="78" t="s">
        <v>152</v>
      </c>
      <c r="H9" s="1" t="s">
        <v>69</v>
      </c>
    </row>
    <row r="10" spans="1:8">
      <c r="A10" s="74">
        <v>5</v>
      </c>
      <c r="B10" s="75" t="s">
        <v>71</v>
      </c>
      <c r="C10" s="76"/>
      <c r="D10" s="77">
        <v>0.5</v>
      </c>
      <c r="E10" s="77">
        <v>0</v>
      </c>
      <c r="F10" s="78" t="s">
        <v>153</v>
      </c>
      <c r="H10" s="1" t="s">
        <v>70</v>
      </c>
    </row>
    <row r="11" spans="1:8">
      <c r="A11" s="42">
        <v>6</v>
      </c>
      <c r="B11" s="9" t="s">
        <v>69</v>
      </c>
      <c r="C11" s="44" t="s">
        <v>72</v>
      </c>
      <c r="D11" s="43">
        <v>0.5</v>
      </c>
      <c r="E11" s="43">
        <v>0.5</v>
      </c>
      <c r="F11" s="45" t="s">
        <v>154</v>
      </c>
      <c r="H11" s="1" t="s">
        <v>71</v>
      </c>
    </row>
    <row r="12" spans="1:8">
      <c r="A12" s="42">
        <v>7</v>
      </c>
      <c r="B12" s="9" t="s">
        <v>69</v>
      </c>
      <c r="C12" s="44"/>
      <c r="D12" s="43">
        <v>1</v>
      </c>
      <c r="E12" s="43">
        <v>1</v>
      </c>
      <c r="F12" s="45" t="s">
        <v>155</v>
      </c>
    </row>
    <row r="13" spans="1:8">
      <c r="A13" s="74">
        <v>8</v>
      </c>
      <c r="B13" s="75" t="s">
        <v>71</v>
      </c>
      <c r="C13" s="76"/>
      <c r="D13" s="77">
        <v>1</v>
      </c>
      <c r="E13" s="77">
        <v>0</v>
      </c>
      <c r="F13" s="78" t="s">
        <v>156</v>
      </c>
    </row>
    <row r="14" spans="1:8">
      <c r="A14" s="74">
        <v>9</v>
      </c>
      <c r="B14" s="75" t="s">
        <v>71</v>
      </c>
      <c r="C14" s="76"/>
      <c r="D14" s="77">
        <v>0.5</v>
      </c>
      <c r="E14" s="77">
        <v>0</v>
      </c>
      <c r="F14" s="78" t="s">
        <v>157</v>
      </c>
    </row>
    <row r="15" spans="1:8">
      <c r="A15" s="74">
        <v>10</v>
      </c>
      <c r="B15" s="75" t="s">
        <v>71</v>
      </c>
      <c r="C15" s="79" t="s">
        <v>174</v>
      </c>
      <c r="D15" s="80">
        <v>2</v>
      </c>
      <c r="E15" s="80">
        <v>0</v>
      </c>
      <c r="F15" s="81" t="s">
        <v>172</v>
      </c>
    </row>
    <row r="16" spans="1:8">
      <c r="A16" s="74">
        <v>11</v>
      </c>
      <c r="B16" s="75" t="s">
        <v>71</v>
      </c>
      <c r="C16" s="79"/>
      <c r="D16" s="80">
        <v>2</v>
      </c>
      <c r="E16" s="80">
        <v>0</v>
      </c>
      <c r="F16" s="81" t="s">
        <v>173</v>
      </c>
    </row>
    <row r="17" spans="1:6">
      <c r="A17" s="74">
        <v>12</v>
      </c>
      <c r="B17" s="75" t="s">
        <v>71</v>
      </c>
      <c r="C17" s="79"/>
      <c r="D17" s="80">
        <v>1</v>
      </c>
      <c r="E17" s="80">
        <v>0</v>
      </c>
      <c r="F17" s="81" t="s">
        <v>158</v>
      </c>
    </row>
    <row r="18" spans="1:6">
      <c r="A18" s="42">
        <v>13</v>
      </c>
      <c r="B18" s="9" t="s">
        <v>69</v>
      </c>
      <c r="C18" s="46"/>
      <c r="D18" s="47">
        <v>0.5</v>
      </c>
      <c r="E18" s="47">
        <v>0.5</v>
      </c>
      <c r="F18" s="48" t="s">
        <v>159</v>
      </c>
    </row>
    <row r="19" spans="1:6">
      <c r="A19" s="42">
        <v>14</v>
      </c>
      <c r="B19" s="9" t="s">
        <v>69</v>
      </c>
      <c r="C19" s="46"/>
      <c r="D19" s="47">
        <v>0.5</v>
      </c>
      <c r="E19" s="47">
        <v>0.5</v>
      </c>
      <c r="F19" s="48" t="s">
        <v>160</v>
      </c>
    </row>
    <row r="20" spans="1:6">
      <c r="A20" s="74">
        <v>15</v>
      </c>
      <c r="B20" s="75" t="s">
        <v>71</v>
      </c>
      <c r="C20" s="79"/>
      <c r="D20" s="80">
        <v>1</v>
      </c>
      <c r="E20" s="80">
        <v>0</v>
      </c>
      <c r="F20" s="81" t="s">
        <v>161</v>
      </c>
    </row>
    <row r="21" spans="1:6">
      <c r="A21" s="42">
        <v>16</v>
      </c>
      <c r="B21" s="9" t="s">
        <v>69</v>
      </c>
      <c r="C21" s="46"/>
      <c r="D21" s="47">
        <v>5</v>
      </c>
      <c r="E21" s="47">
        <v>1</v>
      </c>
      <c r="F21" s="48" t="s">
        <v>162</v>
      </c>
    </row>
    <row r="22" spans="1:6">
      <c r="A22" s="74">
        <v>17</v>
      </c>
      <c r="B22" s="75" t="s">
        <v>71</v>
      </c>
      <c r="C22" s="79" t="s">
        <v>73</v>
      </c>
      <c r="D22" s="80">
        <v>1</v>
      </c>
      <c r="E22" s="80">
        <v>0</v>
      </c>
      <c r="F22" s="81" t="s">
        <v>169</v>
      </c>
    </row>
    <row r="23" spans="1:6">
      <c r="A23" s="74">
        <v>18</v>
      </c>
      <c r="B23" s="75" t="s">
        <v>71</v>
      </c>
      <c r="C23" s="79" t="s">
        <v>174</v>
      </c>
      <c r="D23" s="80">
        <v>2</v>
      </c>
      <c r="E23" s="80">
        <v>0</v>
      </c>
      <c r="F23" s="81" t="s">
        <v>164</v>
      </c>
    </row>
    <row r="24" spans="1:6">
      <c r="A24" s="42">
        <v>19</v>
      </c>
      <c r="B24" s="9" t="s">
        <v>69</v>
      </c>
      <c r="C24" s="46"/>
      <c r="D24" s="47">
        <v>2</v>
      </c>
      <c r="E24" s="47">
        <v>2</v>
      </c>
      <c r="F24" s="48" t="s">
        <v>165</v>
      </c>
    </row>
    <row r="25" spans="1:6">
      <c r="A25" s="42">
        <v>20</v>
      </c>
      <c r="B25" s="9" t="s">
        <v>69</v>
      </c>
      <c r="C25" s="46"/>
      <c r="D25" s="47">
        <v>1</v>
      </c>
      <c r="E25" s="47">
        <v>1</v>
      </c>
      <c r="F25" s="48" t="s">
        <v>166</v>
      </c>
    </row>
    <row r="26" spans="1:6">
      <c r="A26" s="42">
        <v>21</v>
      </c>
      <c r="B26" s="9" t="s">
        <v>69</v>
      </c>
      <c r="C26" s="46"/>
      <c r="D26" s="47">
        <v>1</v>
      </c>
      <c r="E26" s="47">
        <v>1</v>
      </c>
      <c r="F26" s="48" t="s">
        <v>170</v>
      </c>
    </row>
    <row r="27" spans="1:6">
      <c r="A27" s="74">
        <v>22</v>
      </c>
      <c r="B27" s="75" t="s">
        <v>71</v>
      </c>
      <c r="C27" s="79" t="s">
        <v>174</v>
      </c>
      <c r="D27" s="80">
        <v>2</v>
      </c>
      <c r="E27" s="80">
        <v>0</v>
      </c>
      <c r="F27" s="81" t="s">
        <v>171</v>
      </c>
    </row>
    <row r="28" spans="1:6">
      <c r="A28" s="74">
        <v>23</v>
      </c>
      <c r="B28" s="75" t="s">
        <v>71</v>
      </c>
      <c r="C28" s="79"/>
      <c r="D28" s="80">
        <v>2</v>
      </c>
      <c r="E28" s="80">
        <v>0</v>
      </c>
      <c r="F28" s="81" t="s">
        <v>167</v>
      </c>
    </row>
    <row r="29" spans="1:6">
      <c r="A29" s="74">
        <v>24</v>
      </c>
      <c r="B29" s="75" t="s">
        <v>71</v>
      </c>
      <c r="C29" s="79"/>
      <c r="D29" s="80">
        <v>1</v>
      </c>
      <c r="E29" s="80">
        <v>0</v>
      </c>
      <c r="F29" s="81" t="s">
        <v>168</v>
      </c>
    </row>
    <row r="30" spans="1:6">
      <c r="A30" s="86"/>
      <c r="B30" s="87"/>
      <c r="C30" s="88"/>
      <c r="D30" s="87">
        <f>SUBTOTAL(109,[Rozmiar 
początkowy '[h']])</f>
        <v>31</v>
      </c>
      <c r="E30" s="88">
        <f>SUBTOTAL(109,[Pozo-
stało '[h']])</f>
        <v>7.5</v>
      </c>
      <c r="F30" s="89"/>
    </row>
    <row r="31" spans="1:6">
      <c r="A31" s="61"/>
      <c r="B31" s="62"/>
      <c r="C31" s="61"/>
      <c r="D31" s="62"/>
      <c r="E31" s="61"/>
      <c r="F31" s="61"/>
    </row>
    <row r="32" spans="1:6">
      <c r="A32" s="61"/>
      <c r="B32" s="62"/>
      <c r="C32" s="61"/>
      <c r="D32" s="62"/>
      <c r="E32" s="61"/>
      <c r="F32" s="61"/>
    </row>
    <row r="33" spans="1:2">
      <c r="A33" s="28">
        <v>41407</v>
      </c>
      <c r="B33" s="29">
        <v>31</v>
      </c>
    </row>
    <row r="34" spans="1:2">
      <c r="A34" s="28">
        <v>41408</v>
      </c>
      <c r="B34" s="29">
        <v>27</v>
      </c>
    </row>
    <row r="35" spans="1:2">
      <c r="A35" s="28">
        <v>41409</v>
      </c>
      <c r="B35" s="29">
        <v>27</v>
      </c>
    </row>
    <row r="36" spans="1:2">
      <c r="A36" s="28">
        <v>41410</v>
      </c>
      <c r="B36" s="29">
        <v>27</v>
      </c>
    </row>
    <row r="37" spans="1:2">
      <c r="A37" s="28">
        <v>41411</v>
      </c>
      <c r="B37" s="29">
        <v>27</v>
      </c>
    </row>
    <row r="38" spans="1:2">
      <c r="A38" s="28">
        <v>41412</v>
      </c>
      <c r="B38" s="29">
        <v>27</v>
      </c>
    </row>
    <row r="39" spans="1:2">
      <c r="A39" s="28">
        <v>41413</v>
      </c>
      <c r="B39" s="29">
        <v>27</v>
      </c>
    </row>
    <row r="40" spans="1:2">
      <c r="A40" s="28">
        <v>41414</v>
      </c>
      <c r="B40" s="29">
        <v>27</v>
      </c>
    </row>
    <row r="41" spans="1:2">
      <c r="A41" s="28">
        <v>41415</v>
      </c>
      <c r="B41" s="29">
        <v>26</v>
      </c>
    </row>
    <row r="42" spans="1:2">
      <c r="A42" s="28">
        <v>41416</v>
      </c>
      <c r="B42" s="29">
        <v>22</v>
      </c>
    </row>
    <row r="43" spans="1:2">
      <c r="A43" s="28">
        <v>41417</v>
      </c>
      <c r="B43" s="29">
        <v>21</v>
      </c>
    </row>
    <row r="44" spans="1:2">
      <c r="A44" s="28">
        <v>41418</v>
      </c>
      <c r="B44" s="29">
        <v>19</v>
      </c>
    </row>
    <row r="45" spans="1:2">
      <c r="A45" s="28">
        <v>41419</v>
      </c>
      <c r="B45" s="29">
        <v>16</v>
      </c>
    </row>
    <row r="46" spans="1:2">
      <c r="A46" s="28">
        <v>41420</v>
      </c>
      <c r="B46" s="29">
        <v>15</v>
      </c>
    </row>
    <row r="47" spans="1:2">
      <c r="A47" s="28">
        <v>41421</v>
      </c>
      <c r="B47" s="29">
        <v>14</v>
      </c>
    </row>
    <row r="48" spans="1:2">
      <c r="A48" s="28">
        <v>41422</v>
      </c>
      <c r="B48" s="29">
        <v>13</v>
      </c>
    </row>
    <row r="49" spans="1:2">
      <c r="A49" s="28">
        <v>41423</v>
      </c>
      <c r="B49" s="29">
        <v>12</v>
      </c>
    </row>
    <row r="50" spans="1:2">
      <c r="A50" s="28">
        <v>41424</v>
      </c>
      <c r="B50" s="29">
        <v>10</v>
      </c>
    </row>
    <row r="51" spans="1:2">
      <c r="A51" s="28">
        <v>41425</v>
      </c>
      <c r="B51" s="29">
        <v>9</v>
      </c>
    </row>
    <row r="52" spans="1:2">
      <c r="A52" s="28">
        <v>41426</v>
      </c>
      <c r="B52" s="29">
        <v>8</v>
      </c>
    </row>
    <row r="53" spans="1:2">
      <c r="A53" s="28">
        <v>41427</v>
      </c>
      <c r="B53" s="29">
        <v>7.5</v>
      </c>
    </row>
    <row r="54" spans="1:2">
      <c r="A54" s="28">
        <v>41428</v>
      </c>
    </row>
    <row r="55" spans="1:2">
      <c r="A55" s="28">
        <v>41429</v>
      </c>
    </row>
    <row r="56" spans="1:2">
      <c r="A56" s="28">
        <v>41430</v>
      </c>
    </row>
    <row r="57" spans="1:2">
      <c r="A57" s="28"/>
    </row>
  </sheetData>
  <dataValidations count="1">
    <dataValidation type="list" allowBlank="1" showInputMessage="1" showErrorMessage="1" sqref="B6:B29">
      <formula1>$H$9:$H$11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H49"/>
  <sheetViews>
    <sheetView topLeftCell="A25" workbookViewId="0">
      <selection activeCell="A45" sqref="A45:F45"/>
    </sheetView>
  </sheetViews>
  <sheetFormatPr defaultRowHeight="14.25"/>
  <cols>
    <col min="4" max="4" width="7.5546875" customWidth="1"/>
    <col min="5" max="5" width="8.88671875" customWidth="1"/>
    <col min="6" max="6" width="75.109375" customWidth="1"/>
    <col min="7" max="7" width="4.44140625" customWidth="1"/>
  </cols>
  <sheetData>
    <row r="1" spans="1:8">
      <c r="A1" s="1" t="s">
        <v>180</v>
      </c>
    </row>
    <row r="2" spans="1:8">
      <c r="B2" s="1" t="s">
        <v>10</v>
      </c>
    </row>
    <row r="3" spans="1:8" ht="15">
      <c r="B3" s="64" t="s">
        <v>215</v>
      </c>
      <c r="C3" s="65"/>
      <c r="D3" s="65"/>
      <c r="E3" s="65"/>
      <c r="F3" s="65"/>
    </row>
    <row r="4" spans="1:8">
      <c r="A4" s="1"/>
      <c r="B4" s="33"/>
    </row>
    <row r="5" spans="1:8" ht="38.25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42"/>
      <c r="B6" s="90"/>
      <c r="C6" s="46"/>
      <c r="D6" s="43"/>
      <c r="E6" s="43"/>
      <c r="F6" s="91" t="s">
        <v>181</v>
      </c>
    </row>
    <row r="7" spans="1:8">
      <c r="A7" s="95">
        <v>2</v>
      </c>
      <c r="B7" s="96" t="s">
        <v>71</v>
      </c>
      <c r="C7" s="97" t="s">
        <v>77</v>
      </c>
      <c r="D7" s="96"/>
      <c r="E7" s="96"/>
      <c r="F7" s="101" t="s">
        <v>183</v>
      </c>
    </row>
    <row r="8" spans="1:8">
      <c r="A8" s="95">
        <v>3</v>
      </c>
      <c r="B8" s="96" t="s">
        <v>71</v>
      </c>
      <c r="C8" s="97" t="s">
        <v>77</v>
      </c>
      <c r="D8" s="96"/>
      <c r="E8" s="96"/>
      <c r="F8" s="101" t="s">
        <v>182</v>
      </c>
    </row>
    <row r="9" spans="1:8">
      <c r="A9" s="95">
        <v>4</v>
      </c>
      <c r="B9" s="96" t="s">
        <v>71</v>
      </c>
      <c r="C9" s="97" t="s">
        <v>77</v>
      </c>
      <c r="D9" s="96"/>
      <c r="E9" s="96"/>
      <c r="F9" s="99" t="s">
        <v>184</v>
      </c>
      <c r="H9" s="1" t="s">
        <v>69</v>
      </c>
    </row>
    <row r="10" spans="1:8">
      <c r="A10" s="95">
        <v>5</v>
      </c>
      <c r="B10" s="96" t="s">
        <v>71</v>
      </c>
      <c r="C10" s="97" t="s">
        <v>77</v>
      </c>
      <c r="D10" s="98"/>
      <c r="E10" s="98"/>
      <c r="F10" s="100" t="s">
        <v>219</v>
      </c>
      <c r="H10" s="1" t="s">
        <v>70</v>
      </c>
    </row>
    <row r="11" spans="1:8">
      <c r="A11" s="95">
        <v>6</v>
      </c>
      <c r="B11" s="96" t="s">
        <v>71</v>
      </c>
      <c r="C11" s="97" t="s">
        <v>77</v>
      </c>
      <c r="D11" s="96"/>
      <c r="E11" s="96"/>
      <c r="F11" s="99" t="s">
        <v>185</v>
      </c>
      <c r="H11" s="1" t="s">
        <v>71</v>
      </c>
    </row>
    <row r="12" spans="1:8">
      <c r="A12" s="42"/>
      <c r="B12" s="90"/>
      <c r="C12" s="44"/>
      <c r="D12" s="43"/>
      <c r="E12" s="43"/>
      <c r="F12" s="93" t="s">
        <v>186</v>
      </c>
      <c r="H12" s="1"/>
    </row>
    <row r="13" spans="1:8">
      <c r="A13" s="95">
        <v>7</v>
      </c>
      <c r="B13" s="96" t="s">
        <v>71</v>
      </c>
      <c r="C13" s="101" t="s">
        <v>73</v>
      </c>
      <c r="D13" s="96"/>
      <c r="E13" s="96"/>
      <c r="F13" s="99" t="s">
        <v>187</v>
      </c>
    </row>
    <row r="14" spans="1:8">
      <c r="A14" s="42">
        <v>8</v>
      </c>
      <c r="B14" s="43" t="s">
        <v>69</v>
      </c>
      <c r="C14" s="46"/>
      <c r="D14" s="47"/>
      <c r="E14" s="47"/>
      <c r="F14" s="48" t="s">
        <v>224</v>
      </c>
    </row>
    <row r="15" spans="1:8">
      <c r="A15" s="42"/>
      <c r="B15" s="90"/>
      <c r="C15" s="44"/>
      <c r="D15" s="43"/>
      <c r="E15" s="43"/>
      <c r="F15" s="93" t="s">
        <v>188</v>
      </c>
    </row>
    <row r="16" spans="1:8">
      <c r="A16" s="42">
        <v>9</v>
      </c>
      <c r="B16" s="90" t="s">
        <v>69</v>
      </c>
      <c r="C16" s="44" t="s">
        <v>72</v>
      </c>
      <c r="D16" s="43"/>
      <c r="E16" s="43"/>
      <c r="F16" s="92" t="s">
        <v>189</v>
      </c>
    </row>
    <row r="17" spans="1:6">
      <c r="A17" s="42"/>
      <c r="B17" s="90"/>
      <c r="C17" s="46"/>
      <c r="D17" s="47"/>
      <c r="E17" s="47"/>
      <c r="F17" s="93" t="s">
        <v>190</v>
      </c>
    </row>
    <row r="18" spans="1:6">
      <c r="A18" s="95">
        <v>11</v>
      </c>
      <c r="B18" s="96" t="s">
        <v>71</v>
      </c>
      <c r="C18" s="97" t="s">
        <v>72</v>
      </c>
      <c r="D18" s="98"/>
      <c r="E18" s="98"/>
      <c r="F18" s="99" t="s">
        <v>191</v>
      </c>
    </row>
    <row r="19" spans="1:6">
      <c r="A19" s="95">
        <v>12</v>
      </c>
      <c r="B19" s="96" t="s">
        <v>71</v>
      </c>
      <c r="C19" s="97" t="s">
        <v>72</v>
      </c>
      <c r="D19" s="98"/>
      <c r="E19" s="98"/>
      <c r="F19" s="99" t="s">
        <v>192</v>
      </c>
    </row>
    <row r="20" spans="1:6">
      <c r="A20" s="95">
        <v>13</v>
      </c>
      <c r="B20" s="96" t="s">
        <v>71</v>
      </c>
      <c r="C20" s="97" t="s">
        <v>72</v>
      </c>
      <c r="D20" s="98"/>
      <c r="E20" s="98"/>
      <c r="F20" s="99" t="s">
        <v>193</v>
      </c>
    </row>
    <row r="21" spans="1:6">
      <c r="A21" s="95">
        <v>14</v>
      </c>
      <c r="B21" s="96" t="s">
        <v>71</v>
      </c>
      <c r="C21" s="97" t="s">
        <v>73</v>
      </c>
      <c r="D21" s="98"/>
      <c r="E21" s="98"/>
      <c r="F21" s="99" t="s">
        <v>194</v>
      </c>
    </row>
    <row r="22" spans="1:6">
      <c r="A22" s="95">
        <v>15</v>
      </c>
      <c r="B22" s="96" t="s">
        <v>71</v>
      </c>
      <c r="C22" s="97" t="s">
        <v>73</v>
      </c>
      <c r="D22" s="98"/>
      <c r="E22" s="98"/>
      <c r="F22" s="99" t="s">
        <v>195</v>
      </c>
    </row>
    <row r="23" spans="1:6">
      <c r="A23" s="95">
        <v>16</v>
      </c>
      <c r="B23" s="96" t="s">
        <v>71</v>
      </c>
      <c r="C23" s="97" t="s">
        <v>77</v>
      </c>
      <c r="D23" s="98"/>
      <c r="E23" s="98"/>
      <c r="F23" s="99" t="s">
        <v>196</v>
      </c>
    </row>
    <row r="24" spans="1:6">
      <c r="A24" s="42"/>
      <c r="B24" s="90"/>
      <c r="C24" s="46"/>
      <c r="D24" s="47"/>
      <c r="E24" s="47"/>
      <c r="F24" s="93" t="s">
        <v>197</v>
      </c>
    </row>
    <row r="25" spans="1:6">
      <c r="A25" s="95">
        <v>18</v>
      </c>
      <c r="B25" s="96" t="s">
        <v>71</v>
      </c>
      <c r="C25" s="97" t="s">
        <v>72</v>
      </c>
      <c r="D25" s="98"/>
      <c r="E25" s="98"/>
      <c r="F25" s="99" t="s">
        <v>198</v>
      </c>
    </row>
    <row r="26" spans="1:6" ht="25.5">
      <c r="A26" s="95">
        <v>19</v>
      </c>
      <c r="B26" s="96" t="s">
        <v>71</v>
      </c>
      <c r="C26" s="97" t="s">
        <v>72</v>
      </c>
      <c r="D26" s="47"/>
      <c r="E26" s="47"/>
      <c r="F26" s="102" t="s">
        <v>214</v>
      </c>
    </row>
    <row r="27" spans="1:6">
      <c r="A27" s="95">
        <v>20</v>
      </c>
      <c r="B27" s="96" t="s">
        <v>71</v>
      </c>
      <c r="C27" s="97" t="s">
        <v>72</v>
      </c>
      <c r="D27" s="47"/>
      <c r="E27" s="47"/>
      <c r="F27" s="99" t="s">
        <v>199</v>
      </c>
    </row>
    <row r="28" spans="1:6">
      <c r="A28" s="42">
        <v>21</v>
      </c>
      <c r="B28" s="90" t="s">
        <v>69</v>
      </c>
      <c r="C28" s="46" t="s">
        <v>72</v>
      </c>
      <c r="D28" s="47"/>
      <c r="E28" s="47"/>
      <c r="F28" s="92" t="s">
        <v>200</v>
      </c>
    </row>
    <row r="29" spans="1:6" ht="25.5">
      <c r="A29" s="42">
        <v>22</v>
      </c>
      <c r="B29" s="90" t="s">
        <v>69</v>
      </c>
      <c r="C29" s="46" t="s">
        <v>73</v>
      </c>
      <c r="D29" s="47"/>
      <c r="E29" s="47"/>
      <c r="F29" s="94" t="s">
        <v>213</v>
      </c>
    </row>
    <row r="30" spans="1:6">
      <c r="A30" s="95">
        <v>23</v>
      </c>
      <c r="B30" s="96" t="s">
        <v>69</v>
      </c>
      <c r="C30" s="97" t="s">
        <v>77</v>
      </c>
      <c r="D30" s="98"/>
      <c r="E30" s="98"/>
      <c r="F30" s="99" t="s">
        <v>201</v>
      </c>
    </row>
    <row r="31" spans="1:6">
      <c r="A31" s="42"/>
      <c r="B31" s="90"/>
      <c r="C31" s="46"/>
      <c r="D31" s="47"/>
      <c r="E31" s="47"/>
      <c r="F31" s="93" t="s">
        <v>202</v>
      </c>
    </row>
    <row r="32" spans="1:6">
      <c r="A32" s="95">
        <v>25</v>
      </c>
      <c r="B32" s="96" t="s">
        <v>71</v>
      </c>
      <c r="C32" s="97" t="s">
        <v>73</v>
      </c>
      <c r="D32" s="98"/>
      <c r="E32" s="98"/>
      <c r="F32" s="99" t="s">
        <v>203</v>
      </c>
    </row>
    <row r="33" spans="1:6">
      <c r="A33" s="95">
        <v>26</v>
      </c>
      <c r="B33" s="96" t="s">
        <v>71</v>
      </c>
      <c r="C33" s="97" t="s">
        <v>73</v>
      </c>
      <c r="D33" s="98"/>
      <c r="E33" s="98"/>
      <c r="F33" s="99" t="s">
        <v>222</v>
      </c>
    </row>
    <row r="34" spans="1:6">
      <c r="A34" s="95">
        <v>27</v>
      </c>
      <c r="B34" s="96" t="s">
        <v>71</v>
      </c>
      <c r="C34" s="97" t="s">
        <v>73</v>
      </c>
      <c r="D34" s="98"/>
      <c r="E34" s="98"/>
      <c r="F34" s="100" t="s">
        <v>223</v>
      </c>
    </row>
    <row r="35" spans="1:6">
      <c r="A35" s="42">
        <v>28</v>
      </c>
      <c r="B35" s="96" t="s">
        <v>71</v>
      </c>
      <c r="C35" s="97" t="s">
        <v>73</v>
      </c>
      <c r="D35" s="98"/>
      <c r="E35" s="98"/>
      <c r="F35" s="99" t="s">
        <v>204</v>
      </c>
    </row>
    <row r="36" spans="1:6">
      <c r="A36" s="95">
        <v>29</v>
      </c>
      <c r="B36" s="96" t="s">
        <v>71</v>
      </c>
      <c r="C36" s="97" t="s">
        <v>73</v>
      </c>
      <c r="D36" s="98"/>
      <c r="E36" s="98"/>
      <c r="F36" s="100" t="s">
        <v>216</v>
      </c>
    </row>
    <row r="37" spans="1:6">
      <c r="A37" s="95">
        <v>30</v>
      </c>
      <c r="B37" s="96" t="s">
        <v>71</v>
      </c>
      <c r="C37" s="97" t="s">
        <v>72</v>
      </c>
      <c r="D37" s="98"/>
      <c r="E37" s="98"/>
      <c r="F37" s="99" t="s">
        <v>205</v>
      </c>
    </row>
    <row r="38" spans="1:6">
      <c r="A38" s="95">
        <v>31</v>
      </c>
      <c r="B38" s="96" t="s">
        <v>71</v>
      </c>
      <c r="C38" s="97" t="s">
        <v>73</v>
      </c>
      <c r="D38" s="98"/>
      <c r="E38" s="98"/>
      <c r="F38" s="99" t="s">
        <v>206</v>
      </c>
    </row>
    <row r="39" spans="1:6">
      <c r="A39" s="42">
        <v>32</v>
      </c>
      <c r="B39" s="96" t="s">
        <v>71</v>
      </c>
      <c r="C39" s="97" t="s">
        <v>73</v>
      </c>
      <c r="D39" s="47"/>
      <c r="E39" s="47"/>
      <c r="F39" s="99" t="s">
        <v>207</v>
      </c>
    </row>
    <row r="40" spans="1:6">
      <c r="A40" s="95">
        <v>33</v>
      </c>
      <c r="B40" s="96" t="s">
        <v>71</v>
      </c>
      <c r="C40" s="97" t="s">
        <v>73</v>
      </c>
      <c r="D40" s="47"/>
      <c r="E40" s="47"/>
      <c r="F40" s="99" t="s">
        <v>208</v>
      </c>
    </row>
    <row r="41" spans="1:6">
      <c r="A41" s="42"/>
      <c r="B41" s="90"/>
      <c r="C41" s="46"/>
      <c r="D41" s="47"/>
      <c r="E41" s="47"/>
      <c r="F41" s="93" t="s">
        <v>209</v>
      </c>
    </row>
    <row r="42" spans="1:6">
      <c r="A42" s="95">
        <v>34</v>
      </c>
      <c r="B42" s="96" t="s">
        <v>71</v>
      </c>
      <c r="C42" s="97" t="s">
        <v>73</v>
      </c>
      <c r="D42" s="98"/>
      <c r="E42" s="98"/>
      <c r="F42" s="99" t="s">
        <v>210</v>
      </c>
    </row>
    <row r="43" spans="1:6">
      <c r="A43" s="95">
        <v>35</v>
      </c>
      <c r="B43" s="96" t="s">
        <v>71</v>
      </c>
      <c r="C43" s="97" t="s">
        <v>73</v>
      </c>
      <c r="D43" s="98"/>
      <c r="E43" s="98"/>
      <c r="F43" s="99" t="s">
        <v>211</v>
      </c>
    </row>
    <row r="44" spans="1:6">
      <c r="A44" s="95">
        <v>36</v>
      </c>
      <c r="B44" s="96" t="s">
        <v>71</v>
      </c>
      <c r="C44" s="97" t="s">
        <v>72</v>
      </c>
      <c r="D44" s="98"/>
      <c r="E44" s="98"/>
      <c r="F44" s="99" t="s">
        <v>212</v>
      </c>
    </row>
    <row r="45" spans="1:6">
      <c r="A45" s="103">
        <v>37</v>
      </c>
      <c r="B45" s="96" t="s">
        <v>71</v>
      </c>
      <c r="C45" s="97" t="s">
        <v>72</v>
      </c>
      <c r="D45" s="98"/>
      <c r="E45" s="98"/>
      <c r="F45" s="100" t="s">
        <v>217</v>
      </c>
    </row>
    <row r="46" spans="1:6">
      <c r="A46" s="103">
        <v>38</v>
      </c>
      <c r="B46" s="96" t="s">
        <v>71</v>
      </c>
      <c r="C46" s="97" t="s">
        <v>73</v>
      </c>
      <c r="D46" s="98"/>
      <c r="E46" s="98"/>
      <c r="F46" s="100" t="s">
        <v>218</v>
      </c>
    </row>
    <row r="47" spans="1:6">
      <c r="A47" s="95">
        <v>39</v>
      </c>
      <c r="B47" s="98" t="s">
        <v>71</v>
      </c>
      <c r="C47" s="97" t="s">
        <v>73</v>
      </c>
      <c r="D47" s="98"/>
      <c r="E47" s="98"/>
      <c r="F47" s="100" t="s">
        <v>220</v>
      </c>
    </row>
    <row r="48" spans="1:6">
      <c r="A48" s="86"/>
      <c r="B48" s="87"/>
      <c r="C48" s="88"/>
      <c r="D48" s="87"/>
      <c r="E48" s="87"/>
      <c r="F48" s="89"/>
    </row>
    <row r="49" spans="1:6">
      <c r="A49" s="49"/>
      <c r="B49" s="47"/>
      <c r="C49" s="46"/>
      <c r="D49" s="47">
        <f>SUBTOTAL(109,[Rozmiar 
początkowy '[h']])</f>
        <v>0</v>
      </c>
      <c r="E49" s="46">
        <f>SUBTOTAL(109,[Pozo-
stało '[h']])</f>
        <v>0</v>
      </c>
      <c r="F49" s="48"/>
    </row>
  </sheetData>
  <dataValidations count="1">
    <dataValidation type="list" allowBlank="1" showInputMessage="1" showErrorMessage="1" sqref="B6:B48">
      <formula1>$H$9:$H$12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F19" sqref="F19"/>
    </sheetView>
  </sheetViews>
  <sheetFormatPr defaultRowHeight="14.25"/>
  <cols>
    <col min="1" max="3" width="9.21875" customWidth="1"/>
    <col min="4" max="4" width="12.33203125" customWidth="1"/>
    <col min="5" max="5" width="11.77734375" customWidth="1"/>
    <col min="6" max="6" width="62.44140625" bestFit="1" customWidth="1"/>
  </cols>
  <sheetData>
    <row r="1" spans="1:6">
      <c r="A1" s="1" t="s">
        <v>226</v>
      </c>
    </row>
    <row r="2" spans="1:6">
      <c r="B2" s="1" t="s">
        <v>10</v>
      </c>
    </row>
    <row r="3" spans="1:6" ht="15">
      <c r="B3" s="64" t="s">
        <v>225</v>
      </c>
      <c r="C3" s="65"/>
      <c r="D3" s="65"/>
      <c r="E3" s="65"/>
      <c r="F3" s="65"/>
    </row>
    <row r="4" spans="1:6">
      <c r="A4" s="1"/>
      <c r="B4" s="33"/>
    </row>
    <row r="5" spans="1:6" ht="25.5">
      <c r="A5" s="104" t="s">
        <v>227</v>
      </c>
      <c r="B5" s="105" t="s">
        <v>15</v>
      </c>
      <c r="C5" s="106" t="s">
        <v>16</v>
      </c>
      <c r="D5" s="107" t="s">
        <v>175</v>
      </c>
      <c r="E5" s="107" t="s">
        <v>176</v>
      </c>
      <c r="F5" s="108" t="s">
        <v>12</v>
      </c>
    </row>
    <row r="6" spans="1:6">
      <c r="A6" s="42" t="s">
        <v>233</v>
      </c>
      <c r="B6" s="90"/>
      <c r="C6" s="46"/>
      <c r="D6" s="43"/>
      <c r="E6" s="43"/>
      <c r="F6" s="45" t="s">
        <v>228</v>
      </c>
    </row>
    <row r="7" spans="1:6">
      <c r="A7" s="95"/>
      <c r="B7" s="96"/>
      <c r="C7" s="97"/>
      <c r="D7" s="96"/>
      <c r="E7" s="96"/>
      <c r="F7" s="45" t="s">
        <v>229</v>
      </c>
    </row>
    <row r="8" spans="1:6">
      <c r="A8" s="95"/>
      <c r="B8" s="96"/>
      <c r="C8" s="97"/>
      <c r="D8" s="96"/>
      <c r="E8" s="96"/>
      <c r="F8" s="45" t="s">
        <v>235</v>
      </c>
    </row>
    <row r="9" spans="1:6">
      <c r="A9" s="95"/>
      <c r="B9" s="96"/>
      <c r="C9" s="97"/>
      <c r="D9" s="96"/>
      <c r="E9" s="96"/>
      <c r="F9" s="45" t="s">
        <v>236</v>
      </c>
    </row>
    <row r="10" spans="1:6">
      <c r="A10" s="95"/>
      <c r="B10" s="96"/>
      <c r="C10" s="97"/>
      <c r="D10" s="96"/>
      <c r="E10" s="96"/>
      <c r="F10" s="45" t="s">
        <v>237</v>
      </c>
    </row>
    <row r="11" spans="1:6">
      <c r="A11" s="95"/>
      <c r="B11" s="96"/>
      <c r="C11" s="97"/>
      <c r="D11" s="96"/>
      <c r="E11" s="96"/>
      <c r="F11" s="45"/>
    </row>
    <row r="12" spans="1:6">
      <c r="A12" s="95" t="s">
        <v>234</v>
      </c>
      <c r="B12" s="96"/>
      <c r="C12" s="97"/>
      <c r="D12" s="98"/>
      <c r="E12" s="98"/>
      <c r="F12" s="45" t="s">
        <v>238</v>
      </c>
    </row>
    <row r="13" spans="1:6">
      <c r="A13" s="95"/>
      <c r="B13" s="96"/>
      <c r="C13" s="97"/>
      <c r="D13" s="96"/>
      <c r="E13" s="96"/>
      <c r="F13" s="91"/>
    </row>
    <row r="14" spans="1:6">
      <c r="A14" s="49"/>
      <c r="B14" s="109"/>
      <c r="C14" s="46"/>
      <c r="D14" s="47"/>
      <c r="E14" s="47"/>
      <c r="F14" s="91"/>
    </row>
    <row r="15" spans="1:6">
      <c r="A15" s="95"/>
      <c r="B15" s="96"/>
      <c r="C15" s="97"/>
      <c r="D15" s="96"/>
      <c r="E15" s="96"/>
      <c r="F15" s="91"/>
    </row>
    <row r="16" spans="1:6" ht="25.5">
      <c r="A16" s="95" t="s">
        <v>232</v>
      </c>
      <c r="B16" s="96"/>
      <c r="C16" s="110"/>
      <c r="D16" s="96"/>
      <c r="E16" s="96"/>
      <c r="F16" s="111" t="s">
        <v>230</v>
      </c>
    </row>
    <row r="17" spans="1:6" ht="25.5">
      <c r="A17" s="95"/>
      <c r="B17" s="96"/>
      <c r="C17" s="110"/>
      <c r="D17" s="96"/>
      <c r="E17" s="96"/>
      <c r="F17" s="111" t="s">
        <v>231</v>
      </c>
    </row>
    <row r="18" spans="1:6">
      <c r="A18" s="95"/>
      <c r="B18" s="96"/>
      <c r="C18" s="110"/>
      <c r="D18" s="96"/>
      <c r="E18" s="96"/>
      <c r="F18" s="112"/>
    </row>
    <row r="19" spans="1:6">
      <c r="A19" s="95"/>
      <c r="B19" s="96"/>
      <c r="C19" s="110"/>
      <c r="D19" s="96"/>
      <c r="E19" s="96"/>
      <c r="F19" s="112"/>
    </row>
    <row r="20" spans="1:6">
      <c r="A20" s="95"/>
      <c r="B20" s="96"/>
      <c r="C20" s="110"/>
      <c r="D20" s="96"/>
      <c r="E20" s="96"/>
      <c r="F20" s="112"/>
    </row>
    <row r="21" spans="1:6">
      <c r="A21" s="95"/>
      <c r="B21" s="96"/>
      <c r="C21" s="110"/>
      <c r="D21" s="96"/>
      <c r="E21" s="96"/>
      <c r="F21" s="112"/>
    </row>
    <row r="22" spans="1:6">
      <c r="A22" s="95"/>
      <c r="B22" s="96"/>
      <c r="C22" s="110"/>
      <c r="D22" s="96"/>
      <c r="E22" s="96"/>
      <c r="F22" s="112"/>
    </row>
    <row r="23" spans="1:6">
      <c r="A23" s="95"/>
      <c r="B23" s="96"/>
      <c r="C23" s="110"/>
      <c r="D23" s="96"/>
      <c r="E23" s="96"/>
      <c r="F23" s="91"/>
    </row>
  </sheetData>
  <dataValidations count="1">
    <dataValidation type="list" allowBlank="1" showInputMessage="1" showErrorMessage="1" sqref="B6:B23">
      <formula1>$H$8:$H$13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/>
  </sheetPr>
  <dimension ref="A3:E56"/>
  <sheetViews>
    <sheetView workbookViewId="0">
      <selection activeCell="B7" sqref="B7"/>
    </sheetView>
  </sheetViews>
  <sheetFormatPr defaultRowHeight="14.25" outlineLevelRow="1"/>
  <cols>
    <col min="1" max="1" width="23.88671875" customWidth="1"/>
    <col min="2" max="2" width="19" customWidth="1"/>
    <col min="3" max="3" width="17.6640625" customWidth="1"/>
    <col min="4" max="4" width="50.77734375" customWidth="1"/>
    <col min="6" max="6" width="63.109375" bestFit="1" customWidth="1"/>
  </cols>
  <sheetData>
    <row r="3" spans="1:5">
      <c r="A3" s="130" t="s">
        <v>227</v>
      </c>
      <c r="B3" s="131" t="s">
        <v>15</v>
      </c>
      <c r="C3" s="132" t="s">
        <v>16</v>
      </c>
      <c r="D3" s="133" t="s">
        <v>12</v>
      </c>
      <c r="E3" s="114"/>
    </row>
    <row r="4" spans="1:5" ht="25.5">
      <c r="A4" s="123"/>
      <c r="B4" s="124"/>
      <c r="C4" s="125" t="s">
        <v>72</v>
      </c>
      <c r="D4" s="128" t="s">
        <v>285</v>
      </c>
      <c r="E4" s="114"/>
    </row>
    <row r="5" spans="1:5" ht="26.25" customHeight="1">
      <c r="A5" s="126" t="s">
        <v>233</v>
      </c>
      <c r="B5" s="96"/>
      <c r="C5" s="97" t="s">
        <v>73</v>
      </c>
      <c r="D5" s="129" t="s">
        <v>287</v>
      </c>
      <c r="E5" s="114"/>
    </row>
    <row r="6" spans="1:5" ht="24.75" customHeight="1">
      <c r="A6" s="123"/>
      <c r="B6" s="124"/>
      <c r="C6" s="125" t="s">
        <v>73</v>
      </c>
      <c r="D6" s="128" t="s">
        <v>288</v>
      </c>
      <c r="E6" s="114"/>
    </row>
    <row r="7" spans="1:5" ht="24.75" customHeight="1">
      <c r="A7" s="126"/>
      <c r="B7" s="96"/>
      <c r="C7" s="97" t="s">
        <v>72</v>
      </c>
      <c r="D7" s="129" t="s">
        <v>290</v>
      </c>
      <c r="E7" s="114"/>
    </row>
    <row r="8" spans="1:5" ht="25.5">
      <c r="A8" s="123" t="s">
        <v>234</v>
      </c>
      <c r="B8" s="124"/>
      <c r="C8" s="125" t="s">
        <v>73</v>
      </c>
      <c r="D8" s="128" t="s">
        <v>286</v>
      </c>
      <c r="E8" s="114"/>
    </row>
    <row r="9" spans="1:5" ht="29.25" customHeight="1">
      <c r="A9" s="126"/>
      <c r="B9" s="96"/>
      <c r="C9" s="97" t="s">
        <v>73</v>
      </c>
      <c r="D9" s="129" t="s">
        <v>289</v>
      </c>
      <c r="E9" s="114"/>
    </row>
    <row r="10" spans="1:5">
      <c r="A10" s="126"/>
      <c r="B10" s="96"/>
      <c r="C10" s="127"/>
      <c r="D10" s="129"/>
      <c r="E10" s="114"/>
    </row>
    <row r="11" spans="1:5">
      <c r="D11" s="114"/>
      <c r="E11" s="114"/>
    </row>
    <row r="12" spans="1:5">
      <c r="D12" s="114"/>
      <c r="E12" s="114"/>
    </row>
    <row r="22" spans="1:3" ht="30">
      <c r="A22" s="113" t="s">
        <v>262</v>
      </c>
      <c r="B22" s="114"/>
      <c r="C22" s="114"/>
    </row>
    <row r="23" spans="1:3" collapsed="1">
      <c r="A23" s="114" t="s">
        <v>261</v>
      </c>
      <c r="B23" s="114"/>
      <c r="C23" s="114"/>
    </row>
    <row r="24" spans="1:3" ht="63.75" hidden="1" outlineLevel="1">
      <c r="A24" s="117" t="s">
        <v>263</v>
      </c>
      <c r="B24" s="118" t="s">
        <v>240</v>
      </c>
      <c r="C24" s="119" t="s">
        <v>274</v>
      </c>
    </row>
    <row r="25" spans="1:3" ht="25.5" hidden="1" outlineLevel="1">
      <c r="A25" s="117"/>
      <c r="B25" s="118" t="s">
        <v>244</v>
      </c>
      <c r="C25" s="119" t="s">
        <v>275</v>
      </c>
    </row>
    <row r="26" spans="1:3" ht="28.5" collapsed="1">
      <c r="A26" s="114" t="s">
        <v>264</v>
      </c>
      <c r="B26" s="116"/>
      <c r="C26" s="114"/>
    </row>
    <row r="27" spans="1:3" ht="76.5" hidden="1" outlineLevel="1">
      <c r="A27" s="120" t="s">
        <v>265</v>
      </c>
      <c r="B27" s="121" t="s">
        <v>241</v>
      </c>
      <c r="C27" s="122" t="s">
        <v>277</v>
      </c>
    </row>
    <row r="28" spans="1:3" ht="25.5" hidden="1" outlineLevel="1">
      <c r="A28" s="120"/>
      <c r="B28" s="121" t="s">
        <v>242</v>
      </c>
      <c r="C28" s="122" t="s">
        <v>279</v>
      </c>
    </row>
    <row r="29" spans="1:3" ht="25.5" hidden="1" outlineLevel="1">
      <c r="A29" s="120"/>
      <c r="B29" s="121" t="s">
        <v>243</v>
      </c>
      <c r="C29" s="122" t="s">
        <v>278</v>
      </c>
    </row>
    <row r="30" spans="1:3" hidden="1" outlineLevel="1">
      <c r="A30" s="120"/>
      <c r="B30" s="121" t="s">
        <v>252</v>
      </c>
      <c r="C30" s="122"/>
    </row>
    <row r="31" spans="1:3" ht="28.5" collapsed="1">
      <c r="A31" s="114" t="s">
        <v>266</v>
      </c>
      <c r="B31" s="114"/>
      <c r="C31" s="114"/>
    </row>
    <row r="32" spans="1:3" ht="38.25" hidden="1" outlineLevel="1">
      <c r="A32" s="120" t="s">
        <v>267</v>
      </c>
      <c r="B32" s="121" t="s">
        <v>269</v>
      </c>
      <c r="C32" s="122" t="s">
        <v>280</v>
      </c>
    </row>
    <row r="33" spans="1:3" hidden="1" outlineLevel="1">
      <c r="A33" s="121"/>
      <c r="B33" s="121" t="s">
        <v>268</v>
      </c>
      <c r="C33" s="114"/>
    </row>
    <row r="34" spans="1:3">
      <c r="A34" s="114"/>
      <c r="B34" s="114"/>
      <c r="C34" s="114"/>
    </row>
    <row r="35" spans="1:3" ht="30">
      <c r="A35" s="113" t="s">
        <v>239</v>
      </c>
      <c r="B35" s="115"/>
      <c r="C35" s="114"/>
    </row>
    <row r="36" spans="1:3" collapsed="1">
      <c r="A36" t="s">
        <v>270</v>
      </c>
      <c r="B36" s="114"/>
      <c r="C36" s="114"/>
    </row>
    <row r="37" spans="1:3" hidden="1" outlineLevel="1">
      <c r="A37" t="s">
        <v>245</v>
      </c>
      <c r="B37" t="s">
        <v>246</v>
      </c>
      <c r="C37" s="114"/>
    </row>
    <row r="38" spans="1:3" hidden="1" outlineLevel="1">
      <c r="B38" t="s">
        <v>247</v>
      </c>
      <c r="C38" s="114"/>
    </row>
    <row r="39" spans="1:3" hidden="1" outlineLevel="1">
      <c r="B39" t="s">
        <v>248</v>
      </c>
      <c r="C39" s="114"/>
    </row>
    <row r="40" spans="1:3" hidden="1" outlineLevel="1">
      <c r="B40" t="s">
        <v>249</v>
      </c>
      <c r="C40" s="114"/>
    </row>
    <row r="41" spans="1:3" collapsed="1">
      <c r="A41" t="s">
        <v>271</v>
      </c>
    </row>
    <row r="42" spans="1:3" hidden="1" outlineLevel="1">
      <c r="A42" t="s">
        <v>250</v>
      </c>
      <c r="B42" t="s">
        <v>251</v>
      </c>
    </row>
    <row r="43" spans="1:3" hidden="1" outlineLevel="1">
      <c r="B43" t="s">
        <v>254</v>
      </c>
    </row>
    <row r="44" spans="1:3" hidden="1" outlineLevel="1">
      <c r="B44" t="s">
        <v>253</v>
      </c>
    </row>
    <row r="45" spans="1:3" ht="15" customHeight="1" collapsed="1">
      <c r="A45" t="s">
        <v>272</v>
      </c>
    </row>
    <row r="46" spans="1:3" hidden="1" outlineLevel="1">
      <c r="A46" t="s">
        <v>255</v>
      </c>
      <c r="B46" t="s">
        <v>256</v>
      </c>
    </row>
    <row r="47" spans="1:3" hidden="1" outlineLevel="1">
      <c r="B47" t="s">
        <v>257</v>
      </c>
    </row>
    <row r="48" spans="1:3" collapsed="1">
      <c r="A48" t="s">
        <v>273</v>
      </c>
    </row>
    <row r="49" spans="1:2" hidden="1" outlineLevel="1">
      <c r="A49" t="s">
        <v>258</v>
      </c>
      <c r="B49" t="s">
        <v>259</v>
      </c>
    </row>
    <row r="50" spans="1:2" hidden="1" outlineLevel="1">
      <c r="B50" t="s">
        <v>260</v>
      </c>
    </row>
    <row r="52" spans="1:2" ht="15">
      <c r="A52" s="113" t="s">
        <v>276</v>
      </c>
    </row>
    <row r="53" spans="1:2">
      <c r="A53" t="s">
        <v>281</v>
      </c>
    </row>
    <row r="54" spans="1:2">
      <c r="A54" t="s">
        <v>282</v>
      </c>
    </row>
    <row r="55" spans="1:2">
      <c r="A55" t="s">
        <v>283</v>
      </c>
    </row>
    <row r="56" spans="1:2">
      <c r="A56" t="s">
        <v>284</v>
      </c>
    </row>
  </sheetData>
  <dataValidations count="1">
    <dataValidation type="list" allowBlank="1" showInputMessage="1" showErrorMessage="1" sqref="B4:B10">
      <formula1>$H$9:$H$14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20</vt:i4>
      </vt:variant>
    </vt:vector>
  </HeadingPairs>
  <TitlesOfParts>
    <vt:vector size="20" baseType="lpstr">
      <vt:lpstr>ProductBacklog</vt:lpstr>
      <vt:lpstr>01_Sprint</vt:lpstr>
      <vt:lpstr>02_Sprint</vt:lpstr>
      <vt:lpstr>03_Sprint</vt:lpstr>
      <vt:lpstr>04_Sprint</vt:lpstr>
      <vt:lpstr>05_Sprint</vt:lpstr>
      <vt:lpstr>06_Sprint</vt:lpstr>
      <vt:lpstr>07_Sprint</vt:lpstr>
      <vt:lpstr>08_Sprint</vt:lpstr>
      <vt:lpstr>09_Sprint</vt:lpstr>
      <vt:lpstr>10_Sprint</vt:lpstr>
      <vt:lpstr>11_Sprint</vt:lpstr>
      <vt:lpstr>12_Sprint</vt:lpstr>
      <vt:lpstr>13_Sprint</vt:lpstr>
      <vt:lpstr>14_Sprint</vt:lpstr>
      <vt:lpstr>15_Sprint</vt:lpstr>
      <vt:lpstr>Zwrot VAT</vt:lpstr>
      <vt:lpstr>Palety</vt:lpstr>
      <vt:lpstr>Brama garazowa</vt:lpstr>
      <vt:lpstr>Harmonogram2013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cp:lastPrinted>2013-11-02T10:33:51Z</cp:lastPrinted>
  <dcterms:created xsi:type="dcterms:W3CDTF">2012-12-30T11:00:58Z</dcterms:created>
  <dcterms:modified xsi:type="dcterms:W3CDTF">2013-11-03T22:19:11Z</dcterms:modified>
</cp:coreProperties>
</file>