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budowa'!$M$2:$M$9</definedName>
    <definedName name="_xlnm.Criteria" localSheetId="0">'Wydatki budowa'!$M$2:$M$6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D4" i="9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E7"/>
  <c r="E8"/>
  <c r="E9"/>
  <c r="E10"/>
  <c r="E11"/>
  <c r="E12"/>
  <c r="E13"/>
  <c r="E14"/>
  <c r="E15"/>
  <c r="E16"/>
  <c r="E17"/>
  <c r="E18"/>
  <c r="E6"/>
  <c r="E63" i="2"/>
  <c r="J63"/>
  <c r="E4" i="9"/>
  <c r="K17" i="7"/>
  <c r="F34" l="1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sharedStrings.xml><?xml version="1.0" encoding="utf-8"?>
<sst xmlns="http://schemas.openxmlformats.org/spreadsheetml/2006/main" count="431" uniqueCount="181">
  <si>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</si>
  <si>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</si>
  <si>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</si>
  <si>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</si>
  <si>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</si>
  <si>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</si>
  <si>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</si>
  <si>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</si>
  <si>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</si>
  <si>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</si>
  <si>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</si>
  <si>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</si>
  <si>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</si>
  <si>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</si>
  <si>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</si>
  <si>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</si>
  <si>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</si>
  <si>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</si>
  <si>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</si>
  <si>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</si>
  <si>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</si>
  <si>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</si>
  <si>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</si>
  <si>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</si>
  <si>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</si>
  <si>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</si>
  <si>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</si>
  <si>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</si>
  <si>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</si>
  <si>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</si>
  <si>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</si>
  <si>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</si>
  <si>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</si>
  <si>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</si>
  <si>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</si>
  <si>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</si>
  <si>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</si>
  <si>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</si>
  <si>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</si>
  <si>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</si>
  <si>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</si>
  <si>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</si>
  <si>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</si>
  <si>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</si>
  <si>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</si>
  <si>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</si>
  <si>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</si>
  <si>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</si>
  <si>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</si>
  <si>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</si>
  <si>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</si>
  <si>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</si>
  <si>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</si>
  <si>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</si>
  <si>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</si>
  <si>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</si>
  <si>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</si>
  <si>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</si>
  <si>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</si>
  <si>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</si>
  <si>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</si>
  <si>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</si>
  <si>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</si>
  <si>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</si>
  <si>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</si>
  <si>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</si>
  <si>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</si>
  <si>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</si>
  <si>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</si>
  <si>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</si>
  <si>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</si>
  <si>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</si>
  <si>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</si>
  <si>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</si>
  <si>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</si>
  <si>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</si>
  <si>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</si>
  <si>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</si>
  <si>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</si>
  <si>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</si>
  <si>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</si>
  <si>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</si>
  <si>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</si>
  <si>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</si>
  <si>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</si>
  <si>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</si>
  <si>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</si>
  <si>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</si>
  <si>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</si>
  <si>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</si>
  <si>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</si>
  <si>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</si>
  <si>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</si>
  <si>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</si>
  <si>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</si>
  <si>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</si>
  <si>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</si>
  <si>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</si>
  <si>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</si>
  <si>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</si>
  <si>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</si>
  <si>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</si>
  <si>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</si>
  <si>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</si>
  <si>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</si>
  <si>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</si>
  <si>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</si>
  <si>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</si>
  <si>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</si>
  <si>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</si>
  <si>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</si>
  <si>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</si>
  <si>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</si>
  <si>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</si>
  <si>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</si>
  <si>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</si>
  <si>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</si>
  <si>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</si>
  <si>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</si>
  <si>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</si>
  <si>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</si>
  <si>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</si>
  <si>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</si>
  <si>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</si>
  <si>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</si>
  <si>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</si>
  <si>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</si>
  <si>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</si>
  <si>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</si>
  <si>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</si>
  <si>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</si>
  <si>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</si>
  <si>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</si>
  <si>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</si>
  <si>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</si>
  <si>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</si>
  <si>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</si>
  <si>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</si>
  <si>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</si>
  <si>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</si>
  <si>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</si>
  <si>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</si>
  <si>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>2. Ściany nadziemia</t>
  </si>
  <si>
    <t>3. Stropy, schody</t>
  </si>
  <si>
    <t xml:space="preserve">Marek  </t>
  </si>
  <si>
    <t>4. Dach</t>
  </si>
  <si>
    <t>5. Ocieplenie</t>
  </si>
  <si>
    <t>6. Okna i drzwi zewn</t>
  </si>
  <si>
    <t>7. Ścianki działowe</t>
  </si>
  <si>
    <t>8. Instalacje wew</t>
  </si>
  <si>
    <t>9. Biały montaż</t>
  </si>
  <si>
    <t>10. Tynki wewn, malowanie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</si>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</sst>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14" fontId="2" fillId="8" borderId="0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11" borderId="0" xfId="0" applyFill="1" applyBorder="1"/>
    <xf numFmtId="0" fontId="1" fillId="11" borderId="0" xfId="0" applyFont="1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0" fillId="3" borderId="0" xfId="0" applyFont="1" applyFill="1" applyBorder="1"/>
    <xf numFmtId="0" fontId="0" fillId="12" borderId="0" xfId="0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0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17" borderId="0" xfId="0" applyFill="1" applyBorder="1"/>
    <xf numFmtId="0" fontId="1" fillId="17" borderId="0" xfId="0" applyFont="1" applyFill="1" applyBorder="1"/>
    <xf numFmtId="10" fontId="0" fillId="17" borderId="0" xfId="0" applyNumberFormat="1" applyFill="1" applyBorder="1"/>
    <xf numFmtId="2" fontId="0" fillId="17" borderId="0" xfId="0" applyNumberFormat="1" applyFill="1" applyBorder="1"/>
    <xf numFmtId="0" fontId="0" fillId="17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6" borderId="0" xfId="0" applyFont="1" applyFill="1" applyBorder="1"/>
    <xf numFmtId="0" fontId="0" fillId="0" borderId="0" xfId="0" applyAlignment="1"/>
    <xf numFmtId="0" fontId="0" fillId="0" borderId="7" xfId="0" applyFont="1" applyFill="1" applyBorder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14" fontId="8" fillId="0" borderId="0" xfId="0" applyNumberFormat="1" applyFont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64" fontId="2" fillId="0" borderId="0" xfId="0" applyNumberFormat="1" applyFont="1" applyFill="1" applyBorder="1"/>
  </cellXfs>
  <cellStyles count="1">
    <cellStyle name="Normalny" xfId="0" builtinId="0"/>
  </cellStyles>
  <dxfs count="17"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strike val="0"/>
        <outline val="0"/>
        <shadow val="0"/>
        <u val="none"/>
        <vertAlign val="baseline"/>
        <color rgb="FFC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164" formatCode="#,##0.00\ &quot;zł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budowy'!$D$2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budowy'!$A$3:$A$19</c:f>
              <c:strCache>
                <c:ptCount val="16"/>
                <c:pt idx="0">
                  <c:v>Zero</c:v>
                </c:pt>
                <c:pt idx="1">
                  <c:v>Fundamenty</c:v>
                </c:pt>
                <c:pt idx="2">
                  <c:v>Ściany nadziemia</c:v>
                </c:pt>
                <c:pt idx="3">
                  <c:v>Stropy, schody</c:v>
                </c:pt>
                <c:pt idx="4">
                  <c:v>Dach</c:v>
                </c:pt>
                <c:pt idx="5">
                  <c:v>Ocieplenie</c:v>
                </c:pt>
                <c:pt idx="6">
                  <c:v>Okna i drzwi zewn</c:v>
                </c:pt>
                <c:pt idx="7">
                  <c:v>Ścianki działowe</c:v>
                </c:pt>
                <c:pt idx="8">
                  <c:v>Instalacje wew</c:v>
                </c:pt>
                <c:pt idx="9">
                  <c:v>Biały montaż</c:v>
                </c:pt>
                <c:pt idx="10">
                  <c:v>Tynki wewn, malowanie</c:v>
                </c:pt>
                <c:pt idx="11">
                  <c:v>Podłogi, podłoża, posadzki</c:v>
                </c:pt>
                <c:pt idx="12">
                  <c:v>Drzwi wewn</c:v>
                </c:pt>
                <c:pt idx="13">
                  <c:v>Elewacja</c:v>
                </c:pt>
                <c:pt idx="14">
                  <c:v>Wentylacja mechaniczna</c:v>
                </c:pt>
                <c:pt idx="15">
                  <c:v>Zabudowa</c:v>
                </c:pt>
              </c:strCache>
            </c:strRef>
          </c:cat>
          <c:val>
            <c:numRef>
              <c:f>'Etapy budowy'!$D$3:$D$19</c:f>
              <c:numCache>
                <c:formatCode>General</c:formatCode>
                <c:ptCount val="17"/>
                <c:pt idx="0">
                  <c:v>0</c:v>
                </c:pt>
                <c:pt idx="1">
                  <c:v>37600</c:v>
                </c:pt>
                <c:pt idx="2">
                  <c:v>75400</c:v>
                </c:pt>
                <c:pt idx="3">
                  <c:v>118600</c:v>
                </c:pt>
                <c:pt idx="4">
                  <c:v>166100</c:v>
                </c:pt>
                <c:pt idx="5">
                  <c:v>198100</c:v>
                </c:pt>
                <c:pt idx="6">
                  <c:v>219700</c:v>
                </c:pt>
                <c:pt idx="7">
                  <c:v>229400</c:v>
                </c:pt>
                <c:pt idx="8">
                  <c:v>275100</c:v>
                </c:pt>
                <c:pt idx="9">
                  <c:v>291300</c:v>
                </c:pt>
                <c:pt idx="10">
                  <c:v>313500</c:v>
                </c:pt>
                <c:pt idx="11">
                  <c:v>353400</c:v>
                </c:pt>
                <c:pt idx="12">
                  <c:v>359900</c:v>
                </c:pt>
                <c:pt idx="13">
                  <c:v>391200</c:v>
                </c:pt>
                <c:pt idx="14">
                  <c:v>411200</c:v>
                </c:pt>
                <c:pt idx="15">
                  <c:v>442800</c:v>
                </c:pt>
                <c:pt idx="16">
                  <c:v>442800</c:v>
                </c:pt>
              </c:numCache>
            </c:numRef>
          </c:val>
        </c:ser>
        <c:ser>
          <c:idx val="0"/>
          <c:order val="1"/>
          <c:tx>
            <c:strRef>
              <c:f>'Etapy budowy'!$E$2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budowy'!$E$3:$E$19</c:f>
              <c:numCache>
                <c:formatCode>General</c:formatCode>
                <c:ptCount val="17"/>
                <c:pt idx="0">
                  <c:v>0</c:v>
                </c:pt>
                <c:pt idx="1">
                  <c:v>9100</c:v>
                </c:pt>
                <c:pt idx="3">
                  <c:v>-17900</c:v>
                </c:pt>
                <c:pt idx="4">
                  <c:v>-47500</c:v>
                </c:pt>
                <c:pt idx="5">
                  <c:v>-32000</c:v>
                </c:pt>
                <c:pt idx="6">
                  <c:v>-21600</c:v>
                </c:pt>
                <c:pt idx="7">
                  <c:v>-9700</c:v>
                </c:pt>
                <c:pt idx="8">
                  <c:v>-45700</c:v>
                </c:pt>
                <c:pt idx="9">
                  <c:v>-16200</c:v>
                </c:pt>
                <c:pt idx="10">
                  <c:v>-22200</c:v>
                </c:pt>
                <c:pt idx="11">
                  <c:v>-39900</c:v>
                </c:pt>
                <c:pt idx="12">
                  <c:v>-6500</c:v>
                </c:pt>
                <c:pt idx="13">
                  <c:v>-31300</c:v>
                </c:pt>
                <c:pt idx="14">
                  <c:v>-20000</c:v>
                </c:pt>
                <c:pt idx="15">
                  <c:v>-31600</c:v>
                </c:pt>
              </c:numCache>
            </c:numRef>
          </c:val>
        </c:ser>
        <c:marker val="1"/>
        <c:axId val="62720256"/>
        <c:axId val="62738432"/>
      </c:lineChart>
      <c:catAx>
        <c:axId val="62720256"/>
        <c:scaling>
          <c:orientation val="minMax"/>
        </c:scaling>
        <c:axPos val="b"/>
        <c:majorTickMark val="none"/>
        <c:tickLblPos val="nextTo"/>
        <c:crossAx val="62738432"/>
        <c:crosses val="autoZero"/>
        <c:auto val="1"/>
        <c:lblAlgn val="ctr"/>
        <c:lblOffset val="100"/>
      </c:catAx>
      <c:valAx>
        <c:axId val="627384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20256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142875</xdr:rowOff>
    </xdr:from>
    <xdr:to>
      <xdr:col>19</xdr:col>
      <xdr:colOff>495300</xdr:colOff>
      <xdr:row>25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43.818344328705" createdVersion="3" refreshedVersion="3" minRefreshableVersion="3" recordCount="59">
  <cacheSource type="worksheet">
    <worksheetSource name="Tabela1"/>
  </cacheSource>
  <cacheFields count="10">
    <cacheField name="Etap" numFmtId="0">
      <sharedItems containsBlank="1" count="6">
        <s v="0. Przed budową"/>
        <s v="1. Fundamenty"/>
        <s v="2. Ściany nadziemia"/>
        <s v="3. Stropy, schody"/>
        <s v="4. Dach"/>
        <m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0584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09-20T00:00:00"/>
    </cacheField>
    <cacheField name="Data płatności" numFmtId="0">
      <sharedItems containsNonDate="0" containsDate="1" containsString="0" containsBlank="1" minDate="2013-08-09T00:00:00" maxDate="2013-09-23T00:00:00"/>
    </cacheField>
    <cacheField name="Zapłacono" numFmtId="14">
      <sharedItems containsNonDate="0" containsDate="1" containsString="0" containsBlank="1" minDate="2012-04-16T00:00:00" maxDate="2013-09-26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Sąd"/>
    <s v="Wniosek o wpis do hipoteki"/>
    <n v="260"/>
    <m/>
    <m/>
    <m/>
    <d v="2013-08-23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Antoni Nowak"/>
    <s v="Folia Nowak"/>
    <n v="335.18"/>
    <s v="698/2013"/>
    <m/>
    <m/>
    <d v="2013-09-04T00:00:00"/>
    <s v="gotówka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2"/>
    <x v="4"/>
    <s v="Antoni Nowak"/>
    <s v="Parter"/>
    <n v="7010.82"/>
    <s v="bez faktury"/>
    <m/>
    <m/>
    <d v="2013-09-04T00:00:00"/>
    <s v="gotówka"/>
  </r>
  <r>
    <x v="2"/>
    <x v="4"/>
    <s v="Antoni Nowak"/>
    <s v="Ściana kolankowa"/>
    <n v="3078"/>
    <m/>
    <m/>
    <m/>
    <m/>
    <m/>
  </r>
  <r>
    <x v="2"/>
    <x v="4"/>
    <s v="Antoni Nowak"/>
    <s v="Mur poddasza"/>
    <n v="2052"/>
    <m/>
    <m/>
    <m/>
    <m/>
    <m/>
  </r>
  <r>
    <x v="2"/>
    <x v="3"/>
    <s v="Manex"/>
    <s v="Pustaki"/>
    <n v="3813.05"/>
    <s v="5291/T/08/2013"/>
    <d v="2013-08-26T00:00:00"/>
    <d v="2013-09-02T00:00:00"/>
    <d v="2013-08-29T00:00:00"/>
    <s v="eb wsp"/>
  </r>
  <r>
    <x v="2"/>
    <x v="3"/>
    <s v="Manex"/>
    <s v="Smoła"/>
    <n v="66.180000000000007"/>
    <s v="5315/T/08/2013"/>
    <d v="2013-08-27T00:00:00"/>
    <d v="2013-08-30T00:00:00"/>
    <d v="2013-08-29T00:00:00"/>
    <s v="eb wsp"/>
  </r>
  <r>
    <x v="2"/>
    <x v="3"/>
    <s v="Manex"/>
    <s v="Pustaki połówki"/>
    <n v="649.32000000000005"/>
    <s v="5327/T/08/2013"/>
    <d v="2013-08-27T00:00:00"/>
    <d v="2013-08-30T00:00:00"/>
    <d v="2013-08-29T00:00:00"/>
    <s v="eb wsp"/>
  </r>
  <r>
    <x v="2"/>
    <x v="3"/>
    <s v="Manex"/>
    <s v="Komin"/>
    <n v="3084.07"/>
    <s v="5433/T/08/2013"/>
    <d v="2013-08-30T00:00:00"/>
    <d v="2013-09-02T00:00:00"/>
    <d v="2013-08-30T00:00:00"/>
    <s v="eb wsp"/>
  </r>
  <r>
    <x v="2"/>
    <x v="3"/>
    <s v="Antoni Nowak"/>
    <s v="Zaprawa Nowak"/>
    <n v="54"/>
    <s v="F/SK/00799/13"/>
    <m/>
    <m/>
    <d v="2013-09-04T00:00:00"/>
    <s v="gotówka"/>
  </r>
  <r>
    <x v="2"/>
    <x v="3"/>
    <s v="Manex"/>
    <s v="Nadproża"/>
    <n v="1415.36"/>
    <s v="5441/T/08/2013"/>
    <d v="2013-08-30T00:00:00"/>
    <d v="2013-09-02T00:00:00"/>
    <d v="2013-09-04T00:00:00"/>
    <s v="eb wsp"/>
  </r>
  <r>
    <x v="3"/>
    <x v="4"/>
    <s v="Antoni Nowak"/>
    <s v="Strop"/>
    <n v="10100"/>
    <m/>
    <m/>
    <m/>
    <d v="2013-09-25T00:00:00"/>
    <s v="eb wsp"/>
  </r>
  <r>
    <x v="3"/>
    <x v="3"/>
    <s v="Manex"/>
    <s v="Beton"/>
    <n v="4489.5"/>
    <s v="6144/T/09/2013"/>
    <d v="2013-08-25T00:00:00"/>
    <d v="2013-08-28T00:00:00"/>
    <d v="2013-08-25T00:00:00"/>
    <s v="eb wsp"/>
  </r>
  <r>
    <x v="3"/>
    <x v="3"/>
    <s v="Manex"/>
    <s v="Belki, pustaki"/>
    <n v="7792.51"/>
    <s v="5889/T/09/2013"/>
    <d v="2013-09-16T00:00:00"/>
    <d v="2013-09-19T00:00:00"/>
    <d v="2013-09-24T00:00:00"/>
    <s v="eb wsp"/>
  </r>
  <r>
    <x v="4"/>
    <x v="4"/>
    <s v="Antoni Nowak"/>
    <s v="Więźba"/>
    <n v="5724"/>
    <m/>
    <m/>
    <m/>
    <m/>
    <m/>
  </r>
  <r>
    <x v="4"/>
    <x v="4"/>
    <s v="Antoni Nowak"/>
    <s v="Dach"/>
    <n v="6372"/>
    <m/>
    <m/>
    <m/>
    <m/>
    <m/>
  </r>
  <r>
    <x v="2"/>
    <x v="3"/>
    <s v="Manex"/>
    <s v="Bloczki"/>
    <n v="4163.04"/>
    <s v="5379/T/08/2013"/>
    <d v="2013-08-29T00:00:00"/>
    <d v="2013-09-01T00:00:00"/>
    <d v="2013-09-10T00:00:00"/>
    <s v="eb wsp"/>
  </r>
  <r>
    <x v="2"/>
    <x v="3"/>
    <s v="Manex"/>
    <s v="Bloczki"/>
    <n v="1214.22"/>
    <s v="5376/T/08/2013"/>
    <d v="2013-08-29T00:00:00"/>
    <d v="2013-09-01T00:00:00"/>
    <d v="2013-09-10T00:00:00"/>
    <s v="eb wsp"/>
  </r>
  <r>
    <x v="3"/>
    <x v="3"/>
    <s v="Manex"/>
    <s v="Stal"/>
    <n v="2413.2399999999998"/>
    <s v="5732/T/09/2013"/>
    <d v="2013-09-10T00:00:00"/>
    <d v="2013-09-13T00:00:00"/>
    <d v="2013-09-10T00:00:00"/>
    <s v="eb wsp"/>
  </r>
  <r>
    <x v="2"/>
    <x v="3"/>
    <s v="Manex"/>
    <s v="Stal"/>
    <n v="227.55"/>
    <s v="5801/T/09/2013"/>
    <d v="2013-09-11T00:00:00"/>
    <d v="2013-09-14T00:00:00"/>
    <d v="2013-09-11T00:00:00"/>
    <s v="eb wsp"/>
  </r>
  <r>
    <x v="3"/>
    <x v="3"/>
    <s v="Manex"/>
    <s v="Stal"/>
    <n v="247.93"/>
    <s v="5924/T/09/2013"/>
    <d v="2013-09-17T00:00:00"/>
    <d v="2013-09-20T00:00:00"/>
    <d v="2013-09-17T00:00:00"/>
    <s v="eb wsp"/>
  </r>
  <r>
    <x v="2"/>
    <x v="3"/>
    <s v="Antoni Nowak"/>
    <s v="Beton na słupki"/>
    <n v="360"/>
    <m/>
    <m/>
    <d v="2013-09-20T00:00:00"/>
    <d v="2013-09-20T00:00:00"/>
    <s v="eb wsp"/>
  </r>
  <r>
    <x v="3"/>
    <x v="3"/>
    <s v="Manex"/>
    <s v="Stal"/>
    <n v="257.38"/>
    <s v="5991/T/09/2013"/>
    <d v="2013-09-19T00:00:00"/>
    <d v="2013-09-22T00:00:00"/>
    <d v="2013-09-19T00:00:00"/>
    <s v="eb wsp"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0" firstHeaderRow="1" firstDataRow="2" firstDataCol="1"/>
  <pivotFields count="10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3">
      <pivotArea field="0" grandCol="1" collapsedLevelsAreSubtotals="1" axis="axisRow" fieldPosition="0">
        <references count="1">
          <reference field="0" count="0"/>
        </references>
      </pivotArea>
    </format>
    <format dxfId="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63" totalsRowCount="1">
  <autoFilter ref="A1:J62">
    <filterColumn colId="0"/>
    <filterColumn colId="1"/>
    <filterColumn colId="2"/>
    <filterColumn colId="3"/>
    <filterColumn colId="7"/>
    <filterColumn colId="8"/>
  </autoFilter>
  <sortState ref="A2:J62">
    <sortCondition ref="A62"/>
  </sortState>
  <tableColumns count="10">
    <tableColumn id="2" name="Etap" totalsRowLabel="Suma" totalsRowDxfId="16"/>
    <tableColumn id="9" name="Typ" totalsRowDxfId="15"/>
    <tableColumn id="10" name="Dostawca" totalsRowDxfId="14"/>
    <tableColumn id="5" name="Opis" totalsRowDxfId="13"/>
    <tableColumn id="4" name="Kwota" totalsRowFunction="sum" dataDxfId="12" totalsRowDxfId="11"/>
    <tableColumn id="3" name="Faktura numer" totalsRowDxfId="10"/>
    <tableColumn id="8" name="Data faktury" totalsRowDxfId="9"/>
    <tableColumn id="11" name="Data płatności" totalsRowDxfId="8"/>
    <tableColumn id="6" name="Zapłacono" dataDxfId="7" totalsRowDxfId="6"/>
    <tableColumn id="7" name="Konto" totalsRowFunction="count" dataDxfId="5" totalsRowDxfId="4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A2:G19" totalsRowShown="0">
  <autoFilter ref="A2:G19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">
      <calculatedColumnFormula>Tabela5[[#This Row],[Planowane]]+D2</calculatedColumnFormula>
    </tableColumn>
    <tableColumn id="6" name="Rzecz różnica" dataDxfId="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88"/>
  <sheetViews>
    <sheetView tabSelected="1" workbookViewId="0">
      <pane ySplit="1" topLeftCell="A35" activePane="bottomLeft" state="frozen"/>
      <selection pane="bottomLeft" activeCell="A50" sqref="A50:XFD51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22" customWidth="1"/>
    <col min="6" max="6" width="14.7109375" customWidth="1"/>
    <col min="7" max="7" width="13.85546875" bestFit="1" customWidth="1"/>
    <col min="8" max="8" width="13.85546875" customWidth="1"/>
    <col min="9" max="9" width="14.42578125" style="117" customWidth="1"/>
    <col min="10" max="10" width="11" style="115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10" t="s">
        <v>81</v>
      </c>
      <c r="B1" s="41" t="s">
        <v>85</v>
      </c>
      <c r="C1" s="41" t="s">
        <v>88</v>
      </c>
      <c r="D1" t="s">
        <v>0</v>
      </c>
      <c r="E1" s="122" t="s">
        <v>11</v>
      </c>
      <c r="F1" t="s">
        <v>10</v>
      </c>
      <c r="G1" t="s">
        <v>83</v>
      </c>
      <c r="H1" t="s">
        <v>9</v>
      </c>
      <c r="I1" s="117" t="s">
        <v>102</v>
      </c>
      <c r="J1" s="115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3">
        <v>2252</v>
      </c>
      <c r="F2" s="1"/>
      <c r="G2" s="1"/>
      <c r="H2" s="1"/>
      <c r="I2" s="118">
        <v>41015</v>
      </c>
      <c r="J2" s="115" t="s">
        <v>84</v>
      </c>
      <c r="L2" s="43" t="s">
        <v>85</v>
      </c>
      <c r="M2" s="43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3">
        <v>650</v>
      </c>
      <c r="F3" s="1"/>
      <c r="G3" s="1"/>
      <c r="H3" s="1"/>
      <c r="I3" s="118">
        <v>41100</v>
      </c>
      <c r="J3" s="115" t="s">
        <v>84</v>
      </c>
      <c r="L3" t="s">
        <v>86</v>
      </c>
      <c r="M3" s="113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3">
        <v>2800</v>
      </c>
      <c r="F4" s="1"/>
      <c r="G4" s="1"/>
      <c r="H4" s="1"/>
      <c r="I4" s="118">
        <v>41197</v>
      </c>
      <c r="J4" s="115" t="s">
        <v>84</v>
      </c>
      <c r="L4" t="s">
        <v>26</v>
      </c>
      <c r="M4" s="113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3">
        <v>3000</v>
      </c>
      <c r="F5" s="1"/>
      <c r="G5" s="1"/>
      <c r="H5" s="1"/>
      <c r="I5" s="118">
        <v>41351</v>
      </c>
      <c r="J5" s="115" t="s">
        <v>84</v>
      </c>
      <c r="L5" t="s">
        <v>87</v>
      </c>
      <c r="M5" s="114" t="s">
        <v>142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3">
        <v>148</v>
      </c>
      <c r="F6" s="1"/>
      <c r="G6" s="1"/>
      <c r="H6" s="1"/>
      <c r="I6" s="118">
        <v>41351</v>
      </c>
      <c r="J6" s="115" t="s">
        <v>84</v>
      </c>
      <c r="M6" s="114" t="s">
        <v>143</v>
      </c>
    </row>
    <row r="7" spans="1:13">
      <c r="A7" s="1" t="s">
        <v>140</v>
      </c>
      <c r="B7" s="1" t="s">
        <v>87</v>
      </c>
      <c r="C7" s="1" t="s">
        <v>124</v>
      </c>
      <c r="D7" s="111" t="s">
        <v>125</v>
      </c>
      <c r="E7" s="123">
        <v>2142</v>
      </c>
      <c r="F7" s="1"/>
      <c r="G7" s="1"/>
      <c r="H7" s="1"/>
      <c r="I7" s="118">
        <v>41352</v>
      </c>
      <c r="J7" s="115" t="s">
        <v>84</v>
      </c>
      <c r="M7" s="114" t="s">
        <v>145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4">
        <v>400</v>
      </c>
      <c r="F8" s="1"/>
      <c r="G8" s="1"/>
      <c r="H8" s="1"/>
      <c r="I8" s="118">
        <v>41353</v>
      </c>
      <c r="J8" s="115" t="s">
        <v>84</v>
      </c>
      <c r="M8" s="114" t="s">
        <v>146</v>
      </c>
    </row>
    <row r="9" spans="1:13">
      <c r="A9" s="1" t="s">
        <v>140</v>
      </c>
      <c r="B9" s="1" t="s">
        <v>128</v>
      </c>
      <c r="C9" s="1" t="s">
        <v>129</v>
      </c>
      <c r="D9" s="1" t="s">
        <v>152</v>
      </c>
      <c r="E9" s="124">
        <v>260</v>
      </c>
      <c r="F9" s="1"/>
      <c r="G9" s="1"/>
      <c r="H9" s="1"/>
      <c r="I9" s="118">
        <v>41360</v>
      </c>
      <c r="J9" s="115" t="s">
        <v>84</v>
      </c>
      <c r="M9" s="114" t="s">
        <v>147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4">
        <v>600</v>
      </c>
      <c r="F10" s="1"/>
      <c r="G10" s="1"/>
      <c r="H10" s="1"/>
      <c r="I10" s="118">
        <v>41362</v>
      </c>
      <c r="J10" s="115" t="s">
        <v>84</v>
      </c>
      <c r="M10" s="114" t="s">
        <v>148</v>
      </c>
    </row>
    <row r="11" spans="1:13">
      <c r="A11" s="1" t="s">
        <v>140</v>
      </c>
      <c r="B11" s="1" t="s">
        <v>128</v>
      </c>
      <c r="C11" s="1" t="s">
        <v>131</v>
      </c>
      <c r="D11" s="112" t="s">
        <v>3</v>
      </c>
      <c r="E11" s="124">
        <v>416</v>
      </c>
      <c r="F11" s="1"/>
      <c r="G11" s="1"/>
      <c r="H11" s="1"/>
      <c r="I11" s="118">
        <v>41367</v>
      </c>
      <c r="J11" s="115" t="s">
        <v>84</v>
      </c>
      <c r="M11" s="114" t="s">
        <v>149</v>
      </c>
    </row>
    <row r="12" spans="1:13">
      <c r="A12" s="1" t="s">
        <v>140</v>
      </c>
      <c r="B12" s="1" t="s">
        <v>128</v>
      </c>
      <c r="C12" s="1" t="s">
        <v>167</v>
      </c>
      <c r="D12" s="112" t="s">
        <v>4</v>
      </c>
      <c r="E12" s="123">
        <v>1000</v>
      </c>
      <c r="F12" s="1"/>
      <c r="G12" s="1"/>
      <c r="H12" s="1"/>
      <c r="I12" s="118">
        <v>41372</v>
      </c>
      <c r="J12" s="115" t="s">
        <v>84</v>
      </c>
      <c r="M12" s="114" t="s">
        <v>150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4">
        <v>1000</v>
      </c>
      <c r="F13" s="1"/>
      <c r="G13" s="1"/>
      <c r="H13" s="1"/>
      <c r="I13" s="118">
        <v>41382</v>
      </c>
      <c r="J13" s="115" t="s">
        <v>84</v>
      </c>
      <c r="M13" s="114" t="s">
        <v>151</v>
      </c>
    </row>
    <row r="14" spans="1:13">
      <c r="A14" s="1" t="s">
        <v>140</v>
      </c>
      <c r="B14" s="1" t="s">
        <v>87</v>
      </c>
      <c r="C14" s="1" t="s">
        <v>134</v>
      </c>
      <c r="D14" s="112" t="s">
        <v>5</v>
      </c>
      <c r="E14" s="125">
        <v>150</v>
      </c>
      <c r="F14" s="1"/>
      <c r="G14" s="1"/>
      <c r="H14" s="1"/>
      <c r="I14" s="118">
        <v>41391</v>
      </c>
      <c r="J14" s="115" t="s">
        <v>84</v>
      </c>
      <c r="M14" s="109" t="s">
        <v>100</v>
      </c>
    </row>
    <row r="15" spans="1:13">
      <c r="A15" s="1" t="s">
        <v>140</v>
      </c>
      <c r="B15" s="1" t="s">
        <v>86</v>
      </c>
      <c r="C15" s="1" t="s">
        <v>144</v>
      </c>
      <c r="D15" s="112" t="s">
        <v>6</v>
      </c>
      <c r="E15" s="125">
        <v>200</v>
      </c>
      <c r="F15" s="1"/>
      <c r="G15" s="1"/>
      <c r="H15" s="1"/>
      <c r="I15" s="118">
        <v>41404</v>
      </c>
      <c r="J15" s="115" t="s">
        <v>84</v>
      </c>
      <c r="M15" s="109" t="s">
        <v>53</v>
      </c>
    </row>
    <row r="16" spans="1:13">
      <c r="A16" s="1" t="s">
        <v>140</v>
      </c>
      <c r="B16" s="1" t="s">
        <v>128</v>
      </c>
      <c r="C16" s="1" t="s">
        <v>131</v>
      </c>
      <c r="D16" s="112" t="s">
        <v>3</v>
      </c>
      <c r="E16" s="125">
        <v>140</v>
      </c>
      <c r="F16" s="1"/>
      <c r="G16" s="1"/>
      <c r="H16" s="1"/>
      <c r="I16" s="118">
        <v>41406</v>
      </c>
      <c r="J16" s="115" t="s">
        <v>84</v>
      </c>
      <c r="M16" s="109" t="s">
        <v>60</v>
      </c>
    </row>
    <row r="17" spans="1:13">
      <c r="A17" s="1" t="s">
        <v>140</v>
      </c>
      <c r="B17" s="1" t="s">
        <v>115</v>
      </c>
      <c r="C17" s="1" t="s">
        <v>132</v>
      </c>
      <c r="D17" s="112" t="s">
        <v>7</v>
      </c>
      <c r="E17" s="125">
        <v>200</v>
      </c>
      <c r="F17" s="1"/>
      <c r="G17" s="1"/>
      <c r="H17" s="1"/>
      <c r="I17" s="118">
        <v>41428</v>
      </c>
      <c r="J17" s="115" t="s">
        <v>84</v>
      </c>
      <c r="M17" s="109" t="s">
        <v>98</v>
      </c>
    </row>
    <row r="18" spans="1:13">
      <c r="A18" s="1" t="s">
        <v>140</v>
      </c>
      <c r="B18" s="1" t="s">
        <v>115</v>
      </c>
      <c r="C18" s="1" t="s">
        <v>132</v>
      </c>
      <c r="D18" s="112" t="s">
        <v>7</v>
      </c>
      <c r="E18" s="125">
        <v>200</v>
      </c>
      <c r="F18" s="1"/>
      <c r="G18" s="1"/>
      <c r="H18" s="1"/>
      <c r="I18" s="118">
        <v>41484</v>
      </c>
      <c r="J18" s="115" t="s">
        <v>84</v>
      </c>
      <c r="M18" s="109" t="s">
        <v>99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5">
        <v>147</v>
      </c>
      <c r="F19" s="1"/>
      <c r="G19" s="1"/>
      <c r="H19" s="1"/>
      <c r="I19" s="118">
        <v>41488</v>
      </c>
      <c r="J19" s="115" t="s">
        <v>84</v>
      </c>
    </row>
    <row r="20" spans="1:13">
      <c r="A20" s="1" t="s">
        <v>140</v>
      </c>
      <c r="B20" s="1" t="s">
        <v>128</v>
      </c>
      <c r="C20" s="1" t="s">
        <v>137</v>
      </c>
      <c r="D20" s="1" t="s">
        <v>138</v>
      </c>
      <c r="E20" s="126">
        <v>450</v>
      </c>
      <c r="F20" s="1"/>
      <c r="G20" s="1"/>
      <c r="H20" s="1"/>
      <c r="I20" s="118">
        <v>41515</v>
      </c>
      <c r="J20" s="115" t="s">
        <v>84</v>
      </c>
    </row>
    <row r="21" spans="1:13">
      <c r="A21" s="1" t="s">
        <v>140</v>
      </c>
      <c r="B21" s="1" t="s">
        <v>128</v>
      </c>
      <c r="C21" s="1" t="s">
        <v>129</v>
      </c>
      <c r="D21" s="1" t="s">
        <v>139</v>
      </c>
      <c r="E21" s="126">
        <v>260</v>
      </c>
      <c r="F21" s="1"/>
      <c r="G21" s="1"/>
      <c r="H21" s="1"/>
      <c r="I21" s="118">
        <v>41509</v>
      </c>
      <c r="J21" s="115" t="s">
        <v>84</v>
      </c>
    </row>
    <row r="22" spans="1:13">
      <c r="A22" s="1" t="s">
        <v>141</v>
      </c>
      <c r="B22" s="1" t="s">
        <v>86</v>
      </c>
      <c r="C22" s="1" t="s">
        <v>89</v>
      </c>
      <c r="D22" s="1" t="s">
        <v>14</v>
      </c>
      <c r="E22" s="126">
        <v>1510.21</v>
      </c>
      <c r="F22" s="1" t="s">
        <v>13</v>
      </c>
      <c r="G22" s="2">
        <v>41494</v>
      </c>
      <c r="H22" s="2">
        <v>41497</v>
      </c>
      <c r="I22" s="118">
        <v>41495</v>
      </c>
      <c r="J22" s="115" t="s">
        <v>15</v>
      </c>
    </row>
    <row r="23" spans="1:13">
      <c r="A23" s="1" t="s">
        <v>141</v>
      </c>
      <c r="B23" s="1" t="s">
        <v>86</v>
      </c>
      <c r="C23" s="1" t="s">
        <v>89</v>
      </c>
      <c r="D23" s="1" t="s">
        <v>17</v>
      </c>
      <c r="E23" s="126">
        <v>5878.78</v>
      </c>
      <c r="F23" s="1" t="s">
        <v>16</v>
      </c>
      <c r="G23" s="2">
        <v>41494</v>
      </c>
      <c r="H23" s="2">
        <v>41501</v>
      </c>
      <c r="I23" s="118">
        <v>41501</v>
      </c>
      <c r="J23" s="115" t="s">
        <v>23</v>
      </c>
    </row>
    <row r="24" spans="1:13">
      <c r="A24" s="1" t="s">
        <v>141</v>
      </c>
      <c r="B24" s="1" t="s">
        <v>86</v>
      </c>
      <c r="C24" s="1" t="s">
        <v>89</v>
      </c>
      <c r="D24" s="1" t="s">
        <v>19</v>
      </c>
      <c r="E24" s="126">
        <v>19.079999999999998</v>
      </c>
      <c r="F24" s="1" t="s">
        <v>18</v>
      </c>
      <c r="G24" s="2">
        <v>41498</v>
      </c>
      <c r="H24" s="2">
        <v>41501</v>
      </c>
      <c r="I24" s="118">
        <v>41501</v>
      </c>
      <c r="J24" s="115" t="s">
        <v>23</v>
      </c>
    </row>
    <row r="25" spans="1:13">
      <c r="A25" s="1" t="s">
        <v>141</v>
      </c>
      <c r="B25" s="1" t="s">
        <v>86</v>
      </c>
      <c r="C25" s="1" t="s">
        <v>89</v>
      </c>
      <c r="D25" s="1" t="s">
        <v>14</v>
      </c>
      <c r="E25" s="126">
        <v>115.01</v>
      </c>
      <c r="F25" s="1" t="s">
        <v>20</v>
      </c>
      <c r="G25" s="2">
        <v>41498</v>
      </c>
      <c r="H25" s="2">
        <v>41501</v>
      </c>
      <c r="I25" s="118">
        <v>41501</v>
      </c>
      <c r="J25" s="115" t="s">
        <v>23</v>
      </c>
    </row>
    <row r="26" spans="1:13">
      <c r="A26" s="1" t="s">
        <v>141</v>
      </c>
      <c r="B26" s="1" t="s">
        <v>86</v>
      </c>
      <c r="C26" s="1" t="s">
        <v>89</v>
      </c>
      <c r="D26" s="1" t="s">
        <v>22</v>
      </c>
      <c r="E26" s="126">
        <v>8280.36</v>
      </c>
      <c r="F26" s="1" t="s">
        <v>21</v>
      </c>
      <c r="G26" s="2">
        <v>41499</v>
      </c>
      <c r="H26" s="2">
        <v>41502</v>
      </c>
      <c r="I26" s="118">
        <v>41501</v>
      </c>
      <c r="J26" s="115" t="s">
        <v>23</v>
      </c>
    </row>
    <row r="27" spans="1:13">
      <c r="A27" s="1" t="s">
        <v>141</v>
      </c>
      <c r="B27" s="1" t="s">
        <v>86</v>
      </c>
      <c r="C27" s="1" t="s">
        <v>89</v>
      </c>
      <c r="D27" s="1" t="s">
        <v>17</v>
      </c>
      <c r="E27" s="126">
        <v>1657.43</v>
      </c>
      <c r="F27" s="1" t="s">
        <v>24</v>
      </c>
      <c r="G27" s="2">
        <v>41502</v>
      </c>
      <c r="H27" s="2">
        <v>41505</v>
      </c>
      <c r="I27" s="118">
        <v>41502</v>
      </c>
      <c r="J27" s="115" t="s">
        <v>23</v>
      </c>
    </row>
    <row r="28" spans="1:13">
      <c r="A28" s="1" t="s">
        <v>141</v>
      </c>
      <c r="B28" s="1" t="s">
        <v>86</v>
      </c>
      <c r="C28" s="1" t="s">
        <v>89</v>
      </c>
      <c r="D28" s="1" t="s">
        <v>17</v>
      </c>
      <c r="E28" s="126">
        <v>512.29999999999995</v>
      </c>
      <c r="F28" s="1" t="s">
        <v>25</v>
      </c>
      <c r="G28" s="2">
        <v>41502</v>
      </c>
      <c r="H28" s="2">
        <v>41509</v>
      </c>
      <c r="I28" s="118">
        <v>41507</v>
      </c>
      <c r="J28" s="115" t="s">
        <v>23</v>
      </c>
    </row>
    <row r="29" spans="1:13">
      <c r="A29" s="1" t="s">
        <v>141</v>
      </c>
      <c r="B29" s="1" t="s">
        <v>26</v>
      </c>
      <c r="C29" s="1" t="s">
        <v>158</v>
      </c>
      <c r="D29" s="1" t="s">
        <v>27</v>
      </c>
      <c r="E29" s="126">
        <v>10584</v>
      </c>
      <c r="F29" s="1" t="s">
        <v>157</v>
      </c>
      <c r="G29" s="2"/>
      <c r="H29" s="2"/>
      <c r="I29" s="118">
        <v>41507</v>
      </c>
      <c r="J29" s="115" t="s">
        <v>23</v>
      </c>
    </row>
    <row r="30" spans="1:13">
      <c r="A30" s="1" t="s">
        <v>141</v>
      </c>
      <c r="B30" s="1" t="s">
        <v>87</v>
      </c>
      <c r="C30" s="1" t="s">
        <v>103</v>
      </c>
      <c r="D30" s="1" t="s">
        <v>78</v>
      </c>
      <c r="E30" s="126">
        <v>400</v>
      </c>
      <c r="F30" s="1"/>
      <c r="G30" s="2"/>
      <c r="H30" s="2"/>
      <c r="I30" s="118">
        <v>41474</v>
      </c>
      <c r="J30" s="115" t="s">
        <v>84</v>
      </c>
    </row>
    <row r="31" spans="1:13">
      <c r="A31" s="1" t="s">
        <v>141</v>
      </c>
      <c r="B31" s="1" t="s">
        <v>87</v>
      </c>
      <c r="C31" s="1" t="s">
        <v>103</v>
      </c>
      <c r="D31" s="1" t="s">
        <v>79</v>
      </c>
      <c r="E31" s="126">
        <v>650</v>
      </c>
      <c r="F31" s="1"/>
      <c r="G31" s="2"/>
      <c r="H31" s="2"/>
      <c r="I31" s="118">
        <v>41474</v>
      </c>
      <c r="J31" s="115" t="s">
        <v>84</v>
      </c>
    </row>
    <row r="32" spans="1:13">
      <c r="A32" s="1" t="s">
        <v>141</v>
      </c>
      <c r="B32" s="1" t="s">
        <v>86</v>
      </c>
      <c r="C32" s="1" t="s">
        <v>35</v>
      </c>
      <c r="D32" s="1" t="s">
        <v>8</v>
      </c>
      <c r="E32" s="126">
        <v>7800</v>
      </c>
      <c r="F32" s="1"/>
      <c r="G32" s="2"/>
      <c r="H32" s="2"/>
      <c r="I32" s="118">
        <v>41474</v>
      </c>
      <c r="J32" s="115" t="s">
        <v>84</v>
      </c>
    </row>
    <row r="33" spans="1:10">
      <c r="A33" s="1" t="s">
        <v>141</v>
      </c>
      <c r="B33" s="1" t="s">
        <v>86</v>
      </c>
      <c r="C33" s="1" t="s">
        <v>158</v>
      </c>
      <c r="D33" s="1" t="s">
        <v>34</v>
      </c>
      <c r="E33" s="126">
        <v>335.18</v>
      </c>
      <c r="F33" s="1" t="s">
        <v>154</v>
      </c>
      <c r="G33" s="2"/>
      <c r="H33" s="2"/>
      <c r="I33" s="118">
        <v>41521</v>
      </c>
      <c r="J33" s="115" t="s">
        <v>84</v>
      </c>
    </row>
    <row r="34" spans="1:10">
      <c r="A34" s="1" t="s">
        <v>141</v>
      </c>
      <c r="B34" s="1" t="s">
        <v>86</v>
      </c>
      <c r="C34" s="1" t="s">
        <v>89</v>
      </c>
      <c r="D34" s="1" t="s">
        <v>80</v>
      </c>
      <c r="E34" s="126">
        <v>7610.63</v>
      </c>
      <c r="F34" s="1" t="s">
        <v>110</v>
      </c>
      <c r="G34" s="2">
        <v>41514</v>
      </c>
      <c r="H34" s="2">
        <v>41517</v>
      </c>
      <c r="I34" s="118">
        <v>41515</v>
      </c>
      <c r="J34" s="115" t="s">
        <v>23</v>
      </c>
    </row>
    <row r="35" spans="1:10">
      <c r="A35" s="1" t="s">
        <v>141</v>
      </c>
      <c r="B35" s="1" t="s">
        <v>86</v>
      </c>
      <c r="C35" s="1" t="s">
        <v>89</v>
      </c>
      <c r="D35" s="1" t="s">
        <v>113</v>
      </c>
      <c r="E35" s="126">
        <v>992.96</v>
      </c>
      <c r="F35" s="1" t="s">
        <v>114</v>
      </c>
      <c r="G35" s="2">
        <v>41492</v>
      </c>
      <c r="H35" s="2">
        <v>41495</v>
      </c>
      <c r="I35" s="118">
        <v>41516</v>
      </c>
      <c r="J35" s="115" t="s">
        <v>23</v>
      </c>
    </row>
    <row r="36" spans="1:10">
      <c r="A36" s="1" t="s">
        <v>142</v>
      </c>
      <c r="B36" s="1" t="s">
        <v>26</v>
      </c>
      <c r="C36" s="1" t="s">
        <v>158</v>
      </c>
      <c r="D36" s="1" t="s">
        <v>28</v>
      </c>
      <c r="E36" s="126">
        <v>7010.82</v>
      </c>
      <c r="F36" s="1" t="s">
        <v>153</v>
      </c>
      <c r="G36" s="2"/>
      <c r="H36" s="2"/>
      <c r="I36" s="118">
        <v>41521</v>
      </c>
      <c r="J36" s="115" t="s">
        <v>84</v>
      </c>
    </row>
    <row r="37" spans="1:10">
      <c r="A37" s="1" t="s">
        <v>142</v>
      </c>
      <c r="B37" s="1" t="s">
        <v>26</v>
      </c>
      <c r="C37" s="1" t="s">
        <v>158</v>
      </c>
      <c r="D37" s="1" t="s">
        <v>30</v>
      </c>
      <c r="E37" s="126">
        <v>3078</v>
      </c>
      <c r="F37" s="1"/>
      <c r="G37" s="2"/>
      <c r="H37" s="2"/>
      <c r="I37" s="118"/>
    </row>
    <row r="38" spans="1:10">
      <c r="A38" s="1" t="s">
        <v>142</v>
      </c>
      <c r="B38" s="1" t="s">
        <v>26</v>
      </c>
      <c r="C38" s="1" t="s">
        <v>158</v>
      </c>
      <c r="D38" s="1" t="s">
        <v>31</v>
      </c>
      <c r="E38" s="126">
        <v>2052</v>
      </c>
      <c r="F38" s="1"/>
      <c r="G38" s="2"/>
      <c r="H38" s="2"/>
      <c r="I38" s="118"/>
    </row>
    <row r="39" spans="1:10">
      <c r="A39" s="1" t="s">
        <v>142</v>
      </c>
      <c r="B39" s="1" t="s">
        <v>86</v>
      </c>
      <c r="C39" s="1" t="s">
        <v>89</v>
      </c>
      <c r="D39" s="1" t="s">
        <v>104</v>
      </c>
      <c r="E39" s="126">
        <v>3813.05</v>
      </c>
      <c r="F39" s="1" t="s">
        <v>105</v>
      </c>
      <c r="G39" s="2">
        <v>41512</v>
      </c>
      <c r="H39" s="2">
        <v>41519</v>
      </c>
      <c r="I39" s="118">
        <v>41515</v>
      </c>
      <c r="J39" s="115" t="s">
        <v>23</v>
      </c>
    </row>
    <row r="40" spans="1:10">
      <c r="A40" s="1" t="s">
        <v>142</v>
      </c>
      <c r="B40" s="1" t="s">
        <v>86</v>
      </c>
      <c r="C40" s="1" t="s">
        <v>89</v>
      </c>
      <c r="D40" s="1" t="s">
        <v>106</v>
      </c>
      <c r="E40" s="126">
        <v>66.180000000000007</v>
      </c>
      <c r="F40" s="1" t="s">
        <v>107</v>
      </c>
      <c r="G40" s="2">
        <v>41513</v>
      </c>
      <c r="H40" s="2">
        <v>41516</v>
      </c>
      <c r="I40" s="118">
        <v>41515</v>
      </c>
      <c r="J40" s="115" t="s">
        <v>23</v>
      </c>
    </row>
    <row r="41" spans="1:10">
      <c r="A41" s="1" t="s">
        <v>142</v>
      </c>
      <c r="B41" s="1" t="s">
        <v>86</v>
      </c>
      <c r="C41" s="1" t="s">
        <v>89</v>
      </c>
      <c r="D41" s="1" t="s">
        <v>108</v>
      </c>
      <c r="E41" s="126">
        <v>649.32000000000005</v>
      </c>
      <c r="F41" s="1" t="s">
        <v>109</v>
      </c>
      <c r="G41" s="2">
        <v>41513</v>
      </c>
      <c r="H41" s="2">
        <v>41516</v>
      </c>
      <c r="I41" s="118">
        <v>41515</v>
      </c>
      <c r="J41" s="115" t="s">
        <v>23</v>
      </c>
    </row>
    <row r="42" spans="1:10">
      <c r="A42" s="1" t="s">
        <v>142</v>
      </c>
      <c r="B42" s="1" t="s">
        <v>86</v>
      </c>
      <c r="C42" s="1" t="s">
        <v>89</v>
      </c>
      <c r="D42" s="1" t="s">
        <v>111</v>
      </c>
      <c r="E42" s="126">
        <v>3084.07</v>
      </c>
      <c r="F42" s="1" t="s">
        <v>112</v>
      </c>
      <c r="G42" s="2">
        <v>41516</v>
      </c>
      <c r="H42" s="2">
        <v>41519</v>
      </c>
      <c r="I42" s="118">
        <v>41516</v>
      </c>
      <c r="J42" s="115" t="s">
        <v>23</v>
      </c>
    </row>
    <row r="43" spans="1:10">
      <c r="A43" s="1" t="s">
        <v>142</v>
      </c>
      <c r="B43" s="1" t="s">
        <v>86</v>
      </c>
      <c r="C43" s="1" t="s">
        <v>158</v>
      </c>
      <c r="D43" s="1" t="s">
        <v>155</v>
      </c>
      <c r="E43" s="126">
        <v>54</v>
      </c>
      <c r="F43" s="1" t="s">
        <v>156</v>
      </c>
      <c r="G43" s="2"/>
      <c r="H43" s="2"/>
      <c r="I43" s="118">
        <v>41521</v>
      </c>
      <c r="J43" s="115" t="s">
        <v>84</v>
      </c>
    </row>
    <row r="44" spans="1:10">
      <c r="A44" s="1" t="s">
        <v>142</v>
      </c>
      <c r="B44" s="1" t="s">
        <v>86</v>
      </c>
      <c r="C44" s="1" t="s">
        <v>89</v>
      </c>
      <c r="D44" s="1" t="s">
        <v>159</v>
      </c>
      <c r="E44" s="126">
        <v>1415.36</v>
      </c>
      <c r="F44" s="1" t="s">
        <v>160</v>
      </c>
      <c r="G44" s="2">
        <v>41516</v>
      </c>
      <c r="H44" s="2">
        <v>41519</v>
      </c>
      <c r="I44" s="118">
        <v>41521</v>
      </c>
      <c r="J44" s="115" t="s">
        <v>23</v>
      </c>
    </row>
    <row r="45" spans="1:10">
      <c r="A45" s="1" t="s">
        <v>142</v>
      </c>
      <c r="B45" s="1" t="s">
        <v>86</v>
      </c>
      <c r="C45" s="1" t="s">
        <v>89</v>
      </c>
      <c r="D45" s="1" t="s">
        <v>169</v>
      </c>
      <c r="E45" s="126">
        <v>4163.04</v>
      </c>
      <c r="F45" s="1" t="s">
        <v>170</v>
      </c>
      <c r="G45" s="2">
        <v>41515</v>
      </c>
      <c r="H45" s="2">
        <v>41518</v>
      </c>
      <c r="I45" s="118">
        <v>41527</v>
      </c>
      <c r="J45" s="115" t="s">
        <v>23</v>
      </c>
    </row>
    <row r="46" spans="1:10">
      <c r="A46" s="1" t="s">
        <v>142</v>
      </c>
      <c r="B46" s="1" t="s">
        <v>86</v>
      </c>
      <c r="C46" s="1" t="s">
        <v>89</v>
      </c>
      <c r="D46" s="1" t="s">
        <v>169</v>
      </c>
      <c r="E46" s="126">
        <v>1214.22</v>
      </c>
      <c r="F46" s="1" t="s">
        <v>171</v>
      </c>
      <c r="G46" s="2">
        <v>41515</v>
      </c>
      <c r="H46" s="2">
        <v>41518</v>
      </c>
      <c r="I46" s="118">
        <v>41527</v>
      </c>
      <c r="J46" s="115" t="s">
        <v>23</v>
      </c>
    </row>
    <row r="47" spans="1:10">
      <c r="A47" s="1" t="s">
        <v>142</v>
      </c>
      <c r="B47" s="1" t="s">
        <v>86</v>
      </c>
      <c r="C47" s="1" t="s">
        <v>89</v>
      </c>
      <c r="D47" s="1" t="s">
        <v>17</v>
      </c>
      <c r="E47" s="126">
        <v>227.55</v>
      </c>
      <c r="F47" s="1" t="s">
        <v>173</v>
      </c>
      <c r="G47" s="2">
        <v>41528</v>
      </c>
      <c r="H47" s="2">
        <v>41531</v>
      </c>
      <c r="I47" s="118">
        <v>41528</v>
      </c>
      <c r="J47" s="115" t="s">
        <v>23</v>
      </c>
    </row>
    <row r="48" spans="1:10">
      <c r="A48" s="42" t="s">
        <v>142</v>
      </c>
      <c r="B48" s="42" t="s">
        <v>86</v>
      </c>
      <c r="C48" s="1" t="s">
        <v>158</v>
      </c>
      <c r="D48" t="s">
        <v>175</v>
      </c>
      <c r="E48" s="122">
        <v>360</v>
      </c>
      <c r="G48" s="2"/>
      <c r="H48" s="2">
        <v>41537</v>
      </c>
      <c r="I48" s="119">
        <v>41537</v>
      </c>
      <c r="J48" t="s">
        <v>23</v>
      </c>
    </row>
    <row r="49" spans="1:10">
      <c r="A49" s="42" t="s">
        <v>142</v>
      </c>
      <c r="B49" s="42" t="s">
        <v>86</v>
      </c>
      <c r="C49" s="42" t="s">
        <v>89</v>
      </c>
      <c r="D49" t="s">
        <v>169</v>
      </c>
      <c r="E49" s="122">
        <v>2786.4</v>
      </c>
      <c r="F49" t="s">
        <v>180</v>
      </c>
      <c r="G49" s="2">
        <v>41544</v>
      </c>
      <c r="H49" s="2">
        <v>41547</v>
      </c>
      <c r="I49" s="119"/>
    </row>
    <row r="50" spans="1:10">
      <c r="A50" s="1" t="s">
        <v>143</v>
      </c>
      <c r="B50" s="1" t="s">
        <v>26</v>
      </c>
      <c r="C50" s="1" t="s">
        <v>158</v>
      </c>
      <c r="D50" s="1" t="s">
        <v>29</v>
      </c>
      <c r="E50" s="126">
        <v>10100</v>
      </c>
      <c r="F50" s="1"/>
      <c r="G50" s="2"/>
      <c r="H50" s="2"/>
      <c r="I50" s="118">
        <v>41542</v>
      </c>
      <c r="J50" t="s">
        <v>23</v>
      </c>
    </row>
    <row r="51" spans="1:10">
      <c r="A51" s="1" t="s">
        <v>143</v>
      </c>
      <c r="B51" s="1" t="s">
        <v>86</v>
      </c>
      <c r="C51" s="1" t="s">
        <v>89</v>
      </c>
      <c r="D51" s="1" t="s">
        <v>80</v>
      </c>
      <c r="E51" s="133">
        <v>4489.5</v>
      </c>
      <c r="F51" s="1" t="s">
        <v>179</v>
      </c>
      <c r="G51" s="2">
        <v>41511</v>
      </c>
      <c r="H51" s="2">
        <v>41514</v>
      </c>
      <c r="I51" s="118">
        <v>41511</v>
      </c>
      <c r="J51" t="s">
        <v>23</v>
      </c>
    </row>
    <row r="52" spans="1:10">
      <c r="A52" s="1" t="s">
        <v>143</v>
      </c>
      <c r="B52" s="1" t="s">
        <v>86</v>
      </c>
      <c r="C52" s="1" t="s">
        <v>89</v>
      </c>
      <c r="D52" s="1" t="s">
        <v>177</v>
      </c>
      <c r="E52" s="133">
        <v>7792.51</v>
      </c>
      <c r="F52" s="1" t="s">
        <v>178</v>
      </c>
      <c r="G52" s="2">
        <v>41533</v>
      </c>
      <c r="H52" s="2">
        <v>41536</v>
      </c>
      <c r="I52" s="118">
        <v>41541</v>
      </c>
      <c r="J52" t="s">
        <v>23</v>
      </c>
    </row>
    <row r="53" spans="1:10">
      <c r="A53" s="1" t="s">
        <v>143</v>
      </c>
      <c r="B53" s="1" t="s">
        <v>86</v>
      </c>
      <c r="C53" s="1" t="s">
        <v>89</v>
      </c>
      <c r="D53" s="1" t="s">
        <v>17</v>
      </c>
      <c r="E53" s="126">
        <v>2413.2399999999998</v>
      </c>
      <c r="F53" s="1" t="s">
        <v>172</v>
      </c>
      <c r="G53" s="2">
        <v>41527</v>
      </c>
      <c r="H53" s="2">
        <v>41530</v>
      </c>
      <c r="I53" s="118">
        <v>41527</v>
      </c>
      <c r="J53" s="115" t="s">
        <v>23</v>
      </c>
    </row>
    <row r="54" spans="1:10">
      <c r="A54" s="42" t="s">
        <v>143</v>
      </c>
      <c r="B54" s="42" t="s">
        <v>86</v>
      </c>
      <c r="C54" s="42" t="s">
        <v>89</v>
      </c>
      <c r="D54" s="3" t="s">
        <v>17</v>
      </c>
      <c r="E54" s="122">
        <v>247.93</v>
      </c>
      <c r="F54" t="s">
        <v>174</v>
      </c>
      <c r="G54" s="2">
        <v>41534</v>
      </c>
      <c r="H54" s="2">
        <v>41537</v>
      </c>
      <c r="I54" s="119">
        <v>41534</v>
      </c>
      <c r="J54" t="s">
        <v>23</v>
      </c>
    </row>
    <row r="55" spans="1:10">
      <c r="A55" s="42" t="s">
        <v>143</v>
      </c>
      <c r="B55" s="42" t="s">
        <v>86</v>
      </c>
      <c r="C55" s="42" t="s">
        <v>89</v>
      </c>
      <c r="D55" s="3" t="s">
        <v>17</v>
      </c>
      <c r="E55" s="122">
        <v>257.38</v>
      </c>
      <c r="F55" t="s">
        <v>176</v>
      </c>
      <c r="G55" s="2">
        <v>41536</v>
      </c>
      <c r="H55" s="2">
        <v>41539</v>
      </c>
      <c r="I55" s="119">
        <v>41536</v>
      </c>
      <c r="J55" t="s">
        <v>23</v>
      </c>
    </row>
    <row r="56" spans="1:10">
      <c r="A56" s="1" t="s">
        <v>145</v>
      </c>
      <c r="B56" s="1" t="s">
        <v>26</v>
      </c>
      <c r="C56" s="1" t="s">
        <v>158</v>
      </c>
      <c r="D56" s="1" t="s">
        <v>32</v>
      </c>
      <c r="E56" s="126">
        <v>5724</v>
      </c>
      <c r="F56" s="1"/>
      <c r="G56" s="2"/>
      <c r="H56" s="2"/>
      <c r="I56" s="118"/>
    </row>
    <row r="57" spans="1:10">
      <c r="A57" s="1" t="s">
        <v>145</v>
      </c>
      <c r="B57" s="1" t="s">
        <v>26</v>
      </c>
      <c r="C57" s="1" t="s">
        <v>158</v>
      </c>
      <c r="D57" s="1" t="s">
        <v>33</v>
      </c>
      <c r="E57" s="126">
        <v>6372</v>
      </c>
      <c r="F57" s="1"/>
      <c r="G57" s="2"/>
      <c r="H57" s="2"/>
      <c r="I57" s="118"/>
    </row>
    <row r="58" spans="1:10">
      <c r="A58" s="42"/>
      <c r="B58" s="42"/>
      <c r="C58" s="1"/>
      <c r="G58" s="2"/>
      <c r="H58" s="2"/>
      <c r="I58" s="119"/>
    </row>
    <row r="59" spans="1:10">
      <c r="A59" s="42"/>
      <c r="B59" s="42"/>
      <c r="C59" s="1"/>
      <c r="G59" s="2"/>
      <c r="H59" s="2"/>
      <c r="I59" s="119"/>
    </row>
    <row r="60" spans="1:10">
      <c r="A60" s="42"/>
      <c r="B60" s="42"/>
      <c r="C60" s="1"/>
      <c r="G60" s="2"/>
      <c r="H60" s="2"/>
      <c r="I60" s="119"/>
    </row>
    <row r="61" spans="1:10">
      <c r="A61" s="42"/>
      <c r="B61" s="42"/>
      <c r="C61" s="1"/>
      <c r="G61" s="2"/>
      <c r="H61" s="2"/>
      <c r="I61" s="119"/>
    </row>
    <row r="62" spans="1:10">
      <c r="A62" s="42"/>
      <c r="B62" s="42"/>
      <c r="C62" s="1"/>
      <c r="G62" s="2"/>
      <c r="H62" s="2"/>
      <c r="I62" s="119"/>
    </row>
    <row r="63" spans="1:10" ht="17.25" thickBot="1">
      <c r="A63" s="45" t="s">
        <v>90</v>
      </c>
      <c r="B63" s="45"/>
      <c r="C63" s="45"/>
      <c r="D63" s="45"/>
      <c r="E63" s="127">
        <f>SUBTOTAL(109,[Kwota])</f>
        <v>130131.51</v>
      </c>
      <c r="F63" s="45"/>
      <c r="G63" s="45"/>
      <c r="H63" s="45"/>
      <c r="I63" s="120"/>
      <c r="J63" s="116">
        <f>SUBTOTAL(103,[Konto])</f>
        <v>51</v>
      </c>
    </row>
    <row r="64" spans="1:10" ht="15.75" thickTop="1"/>
    <row r="71" spans="1:10">
      <c r="A71" s="1"/>
      <c r="B71" s="1"/>
      <c r="C71" s="1"/>
      <c r="D71" s="1"/>
      <c r="E71" s="125"/>
      <c r="F71" s="1"/>
      <c r="G71" s="1"/>
      <c r="H71" s="1"/>
      <c r="I71" s="121"/>
      <c r="J71" s="112"/>
    </row>
    <row r="88" spans="1:10">
      <c r="A88" s="1"/>
      <c r="B88" s="1"/>
      <c r="C88" s="1"/>
      <c r="D88" s="1"/>
      <c r="E88" s="125"/>
      <c r="F88" s="1"/>
      <c r="G88" s="1"/>
      <c r="H88" s="1"/>
      <c r="I88" s="121"/>
      <c r="J88" s="112"/>
    </row>
  </sheetData>
  <dataConsolidate/>
  <dataValidations count="3">
    <dataValidation type="list" allowBlank="1" showInputMessage="1" showErrorMessage="1" sqref="A64:A71">
      <formula1>$M$4:$M$18</formula1>
    </dataValidation>
    <dataValidation type="list" allowBlank="1" showInputMessage="1" showErrorMessage="1" sqref="B64:B71 B22:B54">
      <formula1>$L$3:$L$5</formula1>
    </dataValidation>
    <dataValidation type="list" allowBlank="1" showInputMessage="1" showErrorMessage="1" sqref="A2:A62">
      <formula1>$M$3:$M$18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0"/>
  <sheetViews>
    <sheetView workbookViewId="0">
      <selection activeCell="G8" sqref="G8"/>
    </sheetView>
  </sheetViews>
  <sheetFormatPr defaultRowHeight="15"/>
  <cols>
    <col min="1" max="1" width="18.42578125" customWidth="1"/>
    <col min="2" max="2" width="17.5703125" customWidth="1"/>
    <col min="3" max="3" width="11.7109375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8" t="s">
        <v>166</v>
      </c>
      <c r="B3" s="128" t="s">
        <v>168</v>
      </c>
    </row>
    <row r="4" spans="1:7">
      <c r="A4" s="128" t="s">
        <v>164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165</v>
      </c>
    </row>
    <row r="5" spans="1:7">
      <c r="A5" s="129" t="s">
        <v>140</v>
      </c>
      <c r="B5" s="44">
        <v>200</v>
      </c>
      <c r="C5" s="44"/>
      <c r="D5" s="44">
        <v>8492</v>
      </c>
      <c r="E5" s="44">
        <v>5197</v>
      </c>
      <c r="F5" s="44">
        <v>2526</v>
      </c>
      <c r="G5" s="130">
        <v>16415</v>
      </c>
    </row>
    <row r="6" spans="1:7">
      <c r="A6" s="129" t="s">
        <v>141</v>
      </c>
      <c r="B6" s="44">
        <v>34711.939999999995</v>
      </c>
      <c r="C6" s="44">
        <v>10584</v>
      </c>
      <c r="D6" s="44">
        <v>1050</v>
      </c>
      <c r="E6" s="44"/>
      <c r="F6" s="44"/>
      <c r="G6" s="130">
        <v>46345.939999999995</v>
      </c>
    </row>
    <row r="7" spans="1:7">
      <c r="A7" s="129" t="s">
        <v>142</v>
      </c>
      <c r="B7" s="44">
        <v>15046.789999999999</v>
      </c>
      <c r="C7" s="44">
        <v>12140.82</v>
      </c>
      <c r="D7" s="44"/>
      <c r="E7" s="44"/>
      <c r="F7" s="44"/>
      <c r="G7" s="130">
        <v>27187.61</v>
      </c>
    </row>
    <row r="8" spans="1:7">
      <c r="A8" s="129" t="s">
        <v>143</v>
      </c>
      <c r="B8" s="44">
        <v>15200.56</v>
      </c>
      <c r="C8" s="44">
        <v>10100</v>
      </c>
      <c r="D8" s="44"/>
      <c r="E8" s="44"/>
      <c r="F8" s="44"/>
      <c r="G8" s="130">
        <v>25300.559999999998</v>
      </c>
    </row>
    <row r="9" spans="1:7">
      <c r="A9" s="129" t="s">
        <v>145</v>
      </c>
      <c r="B9" s="44"/>
      <c r="C9" s="44">
        <v>12096</v>
      </c>
      <c r="D9" s="44"/>
      <c r="E9" s="44"/>
      <c r="F9" s="44"/>
      <c r="G9" s="130">
        <v>12096</v>
      </c>
    </row>
    <row r="10" spans="1:7">
      <c r="A10" s="129" t="s">
        <v>165</v>
      </c>
      <c r="B10" s="44">
        <v>65159.289999999994</v>
      </c>
      <c r="C10" s="44">
        <v>44920.82</v>
      </c>
      <c r="D10" s="44">
        <v>9542</v>
      </c>
      <c r="E10" s="44">
        <v>5197</v>
      </c>
      <c r="F10" s="44">
        <v>2526</v>
      </c>
      <c r="G10" s="131">
        <v>127345.10999999999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C5" sqref="C5"/>
    </sheetView>
  </sheetViews>
  <sheetFormatPr defaultRowHeight="15"/>
  <cols>
    <col min="1" max="1" width="24.140625" customWidth="1"/>
    <col min="2" max="2" width="8.28515625" customWidth="1"/>
    <col min="3" max="3" width="6.85546875" customWidth="1"/>
    <col min="4" max="4" width="8.28515625" customWidth="1"/>
    <col min="5" max="5" width="8" customWidth="1"/>
    <col min="6" max="6" width="11" customWidth="1"/>
    <col min="7" max="7" width="10.28515625" customWidth="1"/>
  </cols>
  <sheetData>
    <row r="1" spans="1:7">
      <c r="A1" s="108"/>
      <c r="B1" s="108"/>
      <c r="C1" s="108"/>
    </row>
    <row r="2" spans="1:7">
      <c r="A2" t="s">
        <v>82</v>
      </c>
      <c r="B2" t="s">
        <v>91</v>
      </c>
      <c r="C2" t="s">
        <v>92</v>
      </c>
      <c r="D2" t="s">
        <v>93</v>
      </c>
      <c r="E2" t="s">
        <v>161</v>
      </c>
      <c r="F2" t="s">
        <v>162</v>
      </c>
      <c r="G2" t="s">
        <v>163</v>
      </c>
    </row>
    <row r="3" spans="1:7">
      <c r="A3" t="s">
        <v>94</v>
      </c>
      <c r="B3">
        <v>0</v>
      </c>
      <c r="C3">
        <v>0</v>
      </c>
      <c r="D3" s="44">
        <v>0</v>
      </c>
      <c r="E3">
        <v>0</v>
      </c>
    </row>
    <row r="4" spans="1:7">
      <c r="A4" t="s">
        <v>43</v>
      </c>
      <c r="B4">
        <v>37600</v>
      </c>
      <c r="C4">
        <v>46700</v>
      </c>
      <c r="D4" s="44">
        <f>Tabela5[[#This Row],[Planowane]]+D3</f>
        <v>37600</v>
      </c>
      <c r="E4" s="44">
        <f>Tabela5[[#This Row],[Rzeczywiste]]-Tabela5[[#This Row],[Planowane]]</f>
        <v>9100</v>
      </c>
      <c r="F4" s="2">
        <v>41499</v>
      </c>
      <c r="G4" s="2">
        <v>41499</v>
      </c>
    </row>
    <row r="5" spans="1:7">
      <c r="A5" t="s">
        <v>46</v>
      </c>
      <c r="B5">
        <v>37800</v>
      </c>
      <c r="D5" s="44">
        <f>Tabela5[[#This Row],[Planowane]]+D4</f>
        <v>75400</v>
      </c>
      <c r="E5" s="44"/>
      <c r="F5" s="2">
        <v>41544</v>
      </c>
    </row>
    <row r="6" spans="1:7">
      <c r="A6" t="s">
        <v>97</v>
      </c>
      <c r="B6">
        <v>43200</v>
      </c>
      <c r="C6" s="3">
        <v>25300</v>
      </c>
      <c r="D6" s="44">
        <f>Tabela5[[#This Row],[Planowane]]+D5</f>
        <v>118600</v>
      </c>
      <c r="E6" s="44">
        <f>Tabela5[[#This Row],[Rzeczywiste]]-Tabela5[[#This Row],[Planowane]]</f>
        <v>-17900</v>
      </c>
      <c r="F6" s="2">
        <v>41536</v>
      </c>
      <c r="G6" s="2">
        <v>41537</v>
      </c>
    </row>
    <row r="7" spans="1:7">
      <c r="A7" t="s">
        <v>33</v>
      </c>
      <c r="B7">
        <v>47500</v>
      </c>
      <c r="D7" s="44">
        <f>Tabela5[[#This Row],[Planowane]]+D6</f>
        <v>166100</v>
      </c>
      <c r="E7" s="44">
        <f>Tabela5[[#This Row],[Rzeczywiste]]-Tabela5[[#This Row],[Planowane]]</f>
        <v>-47500</v>
      </c>
      <c r="F7" s="2">
        <v>41571</v>
      </c>
    </row>
    <row r="8" spans="1:7">
      <c r="A8" t="s">
        <v>96</v>
      </c>
      <c r="B8">
        <v>32000</v>
      </c>
      <c r="D8" s="44">
        <f>Tabela5[[#This Row],[Planowane]]+D7</f>
        <v>198100</v>
      </c>
      <c r="E8" s="44">
        <f>Tabela5[[#This Row],[Rzeczywiste]]-Tabela5[[#This Row],[Planowane]]</f>
        <v>-32000</v>
      </c>
      <c r="F8" s="44"/>
    </row>
    <row r="9" spans="1:7">
      <c r="A9" t="s">
        <v>52</v>
      </c>
      <c r="B9">
        <v>21600</v>
      </c>
      <c r="D9" s="44">
        <f>Tabela5[[#This Row],[Planowane]]+D8</f>
        <v>219700</v>
      </c>
      <c r="E9" s="44">
        <f>Tabela5[[#This Row],[Rzeczywiste]]-Tabela5[[#This Row],[Planowane]]</f>
        <v>-21600</v>
      </c>
      <c r="F9" s="44"/>
    </row>
    <row r="10" spans="1:7">
      <c r="A10" t="s">
        <v>48</v>
      </c>
      <c r="B10">
        <v>9700</v>
      </c>
      <c r="D10" s="44">
        <f>Tabela5[[#This Row],[Planowane]]+D9</f>
        <v>229400</v>
      </c>
      <c r="E10" s="44">
        <f>Tabela5[[#This Row],[Rzeczywiste]]-Tabela5[[#This Row],[Planowane]]</f>
        <v>-9700</v>
      </c>
    </row>
    <row r="11" spans="1:7">
      <c r="A11" t="s">
        <v>62</v>
      </c>
      <c r="B11">
        <v>45700</v>
      </c>
      <c r="D11" s="44">
        <f>Tabela5[[#This Row],[Planowane]]+D10</f>
        <v>275100</v>
      </c>
      <c r="E11" s="44">
        <f>Tabela5[[#This Row],[Rzeczywiste]]-Tabela5[[#This Row],[Planowane]]</f>
        <v>-45700</v>
      </c>
    </row>
    <row r="12" spans="1:7">
      <c r="A12" t="s">
        <v>59</v>
      </c>
      <c r="B12">
        <v>16200</v>
      </c>
      <c r="D12" s="44">
        <f>Tabela5[[#This Row],[Planowane]]+D11</f>
        <v>291300</v>
      </c>
      <c r="E12" s="44">
        <f>Tabela5[[#This Row],[Rzeczywiste]]-Tabela5[[#This Row],[Planowane]]</f>
        <v>-16200</v>
      </c>
    </row>
    <row r="13" spans="1:7">
      <c r="A13" t="s">
        <v>101</v>
      </c>
      <c r="B13">
        <v>22200</v>
      </c>
      <c r="D13" s="44">
        <f>Tabela5[[#This Row],[Planowane]]+D12</f>
        <v>313500</v>
      </c>
      <c r="E13" s="44">
        <f>Tabela5[[#This Row],[Rzeczywiste]]-Tabela5[[#This Row],[Planowane]]</f>
        <v>-22200</v>
      </c>
    </row>
    <row r="14" spans="1:7">
      <c r="A14" t="s">
        <v>100</v>
      </c>
      <c r="B14">
        <v>39900</v>
      </c>
      <c r="D14" s="44">
        <f>Tabela5[[#This Row],[Planowane]]+D13</f>
        <v>353400</v>
      </c>
      <c r="E14" s="44">
        <f>Tabela5[[#This Row],[Rzeczywiste]]-Tabela5[[#This Row],[Planowane]]</f>
        <v>-39900</v>
      </c>
    </row>
    <row r="15" spans="1:7">
      <c r="A15" t="s">
        <v>53</v>
      </c>
      <c r="B15">
        <v>6500</v>
      </c>
      <c r="D15" s="44">
        <f>Tabela5[[#This Row],[Planowane]]+D14</f>
        <v>359900</v>
      </c>
      <c r="E15" s="44">
        <f>Tabela5[[#This Row],[Rzeczywiste]]-Tabela5[[#This Row],[Planowane]]</f>
        <v>-6500</v>
      </c>
    </row>
    <row r="16" spans="1:7">
      <c r="A16" t="s">
        <v>60</v>
      </c>
      <c r="B16">
        <v>31300</v>
      </c>
      <c r="D16" s="44">
        <f>Tabela5[[#This Row],[Planowane]]+D15</f>
        <v>391200</v>
      </c>
      <c r="E16" s="44">
        <f>Tabela5[[#This Row],[Rzeczywiste]]-Tabela5[[#This Row],[Planowane]]</f>
        <v>-31300</v>
      </c>
    </row>
    <row r="17" spans="1:7">
      <c r="A17" t="s">
        <v>98</v>
      </c>
      <c r="B17">
        <v>20000</v>
      </c>
      <c r="D17" s="44">
        <f>Tabela5[[#This Row],[Planowane]]+D16</f>
        <v>411200</v>
      </c>
      <c r="E17" s="44">
        <f>Tabela5[[#This Row],[Rzeczywiste]]-Tabela5[[#This Row],[Planowane]]</f>
        <v>-20000</v>
      </c>
    </row>
    <row r="18" spans="1:7">
      <c r="A18" t="s">
        <v>99</v>
      </c>
      <c r="B18">
        <v>31600</v>
      </c>
      <c r="D18" s="44">
        <f>Tabela5[[#This Row],[Planowane]]+D17</f>
        <v>442800</v>
      </c>
      <c r="E18" s="44">
        <f>Tabela5[[#This Row],[Rzeczywiste]]-Tabela5[[#This Row],[Planowane]]</f>
        <v>-31600</v>
      </c>
    </row>
    <row r="19" spans="1:7">
      <c r="A19" s="1"/>
      <c r="B19" s="1"/>
      <c r="C19" s="1"/>
      <c r="D19" s="132">
        <f>Tabela5[[#This Row],[Planowane]]+D18</f>
        <v>442800</v>
      </c>
      <c r="E19" s="132"/>
      <c r="F19" s="1"/>
      <c r="G19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B24" sqref="B24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3" t="s">
        <v>43</v>
      </c>
      <c r="K2" s="93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4" t="s">
        <v>46</v>
      </c>
      <c r="K3" s="94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5" t="s">
        <v>97</v>
      </c>
      <c r="K4" s="95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6" t="s">
        <v>33</v>
      </c>
      <c r="K5" s="96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7" t="s">
        <v>96</v>
      </c>
      <c r="K6" s="97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8" t="s">
        <v>52</v>
      </c>
      <c r="K7" s="98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9" t="s">
        <v>48</v>
      </c>
      <c r="K8" s="99">
        <v>9700</v>
      </c>
    </row>
    <row r="9" spans="1:11">
      <c r="A9" s="51">
        <v>8</v>
      </c>
      <c r="B9" s="51" t="s">
        <v>47</v>
      </c>
      <c r="C9" s="52">
        <v>43200</v>
      </c>
      <c r="D9" s="53">
        <f t="shared" si="0"/>
        <v>9.7560975609756101E-2</v>
      </c>
      <c r="E9" s="54">
        <f t="shared" ref="E9:E33" si="1">C9-F9</f>
        <v>43200</v>
      </c>
      <c r="F9" s="54"/>
      <c r="G9" s="55"/>
      <c r="J9" s="100" t="s">
        <v>62</v>
      </c>
      <c r="K9" s="100">
        <v>45700</v>
      </c>
    </row>
    <row r="10" spans="1:11">
      <c r="A10" s="73">
        <v>9</v>
      </c>
      <c r="B10" s="73" t="s">
        <v>48</v>
      </c>
      <c r="C10" s="74">
        <v>9700</v>
      </c>
      <c r="D10" s="75">
        <f t="shared" si="0"/>
        <v>2.1906052393857272E-2</v>
      </c>
      <c r="E10" s="76">
        <f t="shared" si="1"/>
        <v>9700</v>
      </c>
      <c r="F10" s="76"/>
      <c r="G10" s="77"/>
      <c r="J10" s="101" t="s">
        <v>59</v>
      </c>
      <c r="K10" s="101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2" t="s">
        <v>101</v>
      </c>
      <c r="K11" s="102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3" t="s">
        <v>100</v>
      </c>
      <c r="K12" s="103">
        <v>39900</v>
      </c>
    </row>
    <row r="13" spans="1:11">
      <c r="A13" s="56">
        <v>12</v>
      </c>
      <c r="B13" s="56" t="s">
        <v>51</v>
      </c>
      <c r="C13" s="57">
        <v>32000</v>
      </c>
      <c r="D13" s="58">
        <f t="shared" si="0"/>
        <v>7.2267389340560068E-2</v>
      </c>
      <c r="E13" s="59">
        <f t="shared" si="1"/>
        <v>32000</v>
      </c>
      <c r="F13" s="59"/>
      <c r="G13" s="60"/>
      <c r="J13" s="104" t="s">
        <v>53</v>
      </c>
      <c r="K13" s="107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5" t="s">
        <v>60</v>
      </c>
      <c r="K14" s="61">
        <v>31300</v>
      </c>
    </row>
    <row r="15" spans="1:11">
      <c r="A15" s="83">
        <v>14</v>
      </c>
      <c r="B15" s="83" t="s">
        <v>53</v>
      </c>
      <c r="C15" s="84">
        <v>6500</v>
      </c>
      <c r="D15" s="85">
        <f t="shared" si="0"/>
        <v>1.4679313459801264E-2</v>
      </c>
      <c r="E15" s="86">
        <f t="shared" si="1"/>
        <v>6500</v>
      </c>
      <c r="F15" s="86"/>
      <c r="G15" s="87"/>
      <c r="J15" s="106" t="s">
        <v>98</v>
      </c>
      <c r="K15" s="106">
        <v>20000</v>
      </c>
    </row>
    <row r="16" spans="1:11">
      <c r="A16" s="78">
        <v>15</v>
      </c>
      <c r="B16" s="78" t="s">
        <v>54</v>
      </c>
      <c r="C16" s="79">
        <v>18900</v>
      </c>
      <c r="D16" s="80">
        <f t="shared" si="0"/>
        <v>4.2682926829268296E-2</v>
      </c>
      <c r="E16" s="81">
        <f t="shared" si="1"/>
        <v>18900</v>
      </c>
      <c r="F16" s="81"/>
      <c r="G16" s="82"/>
      <c r="J16" s="106" t="s">
        <v>99</v>
      </c>
      <c r="K16" s="106">
        <v>31600</v>
      </c>
    </row>
    <row r="17" spans="1:11">
      <c r="A17" s="78">
        <v>16</v>
      </c>
      <c r="B17" s="78" t="s">
        <v>55</v>
      </c>
      <c r="C17" s="79">
        <v>3300</v>
      </c>
      <c r="D17" s="80">
        <f t="shared" si="0"/>
        <v>7.4525745257452572E-3</v>
      </c>
      <c r="E17" s="81">
        <f t="shared" si="1"/>
        <v>3300</v>
      </c>
      <c r="F17" s="81"/>
      <c r="G17" s="82"/>
      <c r="K17">
        <f>SUM(K2:K16)</f>
        <v>442800</v>
      </c>
    </row>
    <row r="18" spans="1:11">
      <c r="A18" s="62">
        <v>17</v>
      </c>
      <c r="B18" s="62" t="s">
        <v>56</v>
      </c>
      <c r="C18" s="66">
        <v>12000</v>
      </c>
      <c r="D18" s="63">
        <f t="shared" si="0"/>
        <v>2.7100271002710029E-2</v>
      </c>
      <c r="E18" s="64">
        <f t="shared" si="1"/>
        <v>12000</v>
      </c>
      <c r="F18" s="64"/>
      <c r="G18" s="65"/>
    </row>
    <row r="19" spans="1:11">
      <c r="A19" s="62">
        <v>18</v>
      </c>
      <c r="B19" s="62" t="s">
        <v>57</v>
      </c>
      <c r="C19" s="66">
        <v>27900</v>
      </c>
      <c r="D19" s="63">
        <f t="shared" si="0"/>
        <v>6.3008130081300809E-2</v>
      </c>
      <c r="E19" s="64">
        <f t="shared" si="1"/>
        <v>27900</v>
      </c>
      <c r="F19" s="64"/>
      <c r="G19" s="65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8">
        <v>20</v>
      </c>
      <c r="B21" s="88" t="s">
        <v>59</v>
      </c>
      <c r="C21" s="89">
        <v>16200</v>
      </c>
      <c r="D21" s="90">
        <f t="shared" si="0"/>
        <v>3.6585365853658534E-2</v>
      </c>
      <c r="E21" s="91">
        <f t="shared" si="1"/>
        <v>16200</v>
      </c>
      <c r="F21" s="91"/>
      <c r="G21" s="92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7">
        <v>23</v>
      </c>
      <c r="B24" s="67" t="s">
        <v>62</v>
      </c>
      <c r="C24" s="68"/>
      <c r="D24" s="69">
        <f t="shared" si="0"/>
        <v>0</v>
      </c>
      <c r="E24" s="70">
        <f t="shared" si="1"/>
        <v>0</v>
      </c>
      <c r="F24" s="70"/>
      <c r="G24" s="71"/>
    </row>
    <row r="25" spans="1:11">
      <c r="A25" s="67" t="s">
        <v>63</v>
      </c>
      <c r="B25" s="67" t="s">
        <v>64</v>
      </c>
      <c r="C25" s="72">
        <v>2700</v>
      </c>
      <c r="D25" s="69">
        <f t="shared" si="0"/>
        <v>6.0975609756097563E-3</v>
      </c>
      <c r="E25" s="70">
        <f t="shared" si="1"/>
        <v>2700</v>
      </c>
      <c r="F25" s="70"/>
      <c r="G25" s="71"/>
    </row>
    <row r="26" spans="1:11">
      <c r="A26" s="67" t="s">
        <v>65</v>
      </c>
      <c r="B26" s="67" t="s">
        <v>66</v>
      </c>
      <c r="C26" s="72">
        <v>6700</v>
      </c>
      <c r="D26" s="69">
        <f t="shared" si="0"/>
        <v>1.5130984643179765E-2</v>
      </c>
      <c r="E26" s="70">
        <f t="shared" si="1"/>
        <v>6700</v>
      </c>
      <c r="F26" s="70"/>
      <c r="G26" s="71"/>
    </row>
    <row r="27" spans="1:11">
      <c r="A27" s="67" t="s">
        <v>67</v>
      </c>
      <c r="B27" s="67" t="s">
        <v>68</v>
      </c>
      <c r="C27" s="72">
        <v>2200</v>
      </c>
      <c r="D27" s="69">
        <f t="shared" si="0"/>
        <v>4.9683830171635048E-3</v>
      </c>
      <c r="E27" s="70">
        <f t="shared" si="1"/>
        <v>2200</v>
      </c>
      <c r="F27" s="70"/>
      <c r="G27" s="71"/>
    </row>
    <row r="28" spans="1:11">
      <c r="A28" s="67" t="s">
        <v>69</v>
      </c>
      <c r="B28" s="67" t="s">
        <v>70</v>
      </c>
      <c r="C28" s="72">
        <v>15700</v>
      </c>
      <c r="D28" s="69">
        <f t="shared" si="0"/>
        <v>3.5456187895212286E-2</v>
      </c>
      <c r="E28" s="70">
        <f t="shared" si="1"/>
        <v>15700</v>
      </c>
      <c r="F28" s="70"/>
      <c r="G28" s="71"/>
    </row>
    <row r="29" spans="1:11">
      <c r="A29" s="67" t="s">
        <v>71</v>
      </c>
      <c r="B29" s="67" t="s">
        <v>72</v>
      </c>
      <c r="C29" s="72">
        <v>18400</v>
      </c>
      <c r="D29" s="69">
        <f t="shared" si="0"/>
        <v>4.1553748870822041E-2</v>
      </c>
      <c r="E29" s="70">
        <f t="shared" si="1"/>
        <v>18400</v>
      </c>
      <c r="F29" s="70"/>
      <c r="G29" s="71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6">
        <v>27</v>
      </c>
      <c r="B33" s="46" t="s">
        <v>76</v>
      </c>
      <c r="C33" s="47">
        <v>51600</v>
      </c>
      <c r="D33" s="48">
        <f t="shared" si="0"/>
        <v>0.11653116531165311</v>
      </c>
      <c r="E33" s="49">
        <f t="shared" si="1"/>
        <v>51600</v>
      </c>
      <c r="F33" s="49"/>
      <c r="G33" s="50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2013-09-28T17:22:52Z</dcterms:modified>
</cp:coreProperties>
</file>